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hidePivotFieldList="1" defaultThemeVersion="124226"/>
  <xr:revisionPtr revIDLastSave="22" documentId="13_ncr:1_{AB0F9898-FEFD-440E-9A0F-F9A71D46DCD5}" xr6:coauthVersionLast="47" xr6:coauthVersionMax="47" xr10:uidLastSave="{6A4019D6-3F80-489C-961D-841DFBF6A47A}"/>
  <workbookProtection workbookAlgorithmName="SHA-512" workbookHashValue="du9Gh4ayqXrIigPEGnbWHQgBQBW5RlK0XHND52q/cKRmlkHw47VEDK1d1z7maWe3n3r2p3TmLMGotIcQWqWu9Q==" workbookSaltValue="UjrwSPiJneuAETe+xRDf4A==" workbookSpinCount="100000" lockStructure="1"/>
  <bookViews>
    <workbookView xWindow="-120" yWindow="-120" windowWidth="29040" windowHeight="1572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 name="QA checks" sheetId="14" state="hidden" r:id="rId8"/>
  </sheets>
  <definedNames>
    <definedName name="_xlnm._FilterDatabase" localSheetId="3" hidden="1">'Data - fires'!$A$1:$D$1</definedName>
    <definedName name="_xlnm.Print_Area" localSheetId="2">Contents!$A$1:$E$6</definedName>
    <definedName name="_xlnm.Print_Area" localSheetId="6">FIRE0103!$A$1:$I$76</definedName>
    <definedName name="_xlnm.Print_Titles" localSheetId="6">FIRE0103!$A:$A,FIRE0103!$1:$4</definedName>
  </definedNames>
  <calcPr calcId="191028"/>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2" l="1" a="1"/>
  <c r="N48" i="2" s="1"/>
  <c r="M48" i="2" a="1"/>
  <c r="M48" i="2" s="1"/>
  <c r="L48" i="2" a="1"/>
  <c r="L48" i="2" s="1"/>
  <c r="K48" i="2" a="1"/>
  <c r="K48" i="2" s="1"/>
  <c r="O48" i="2" l="1"/>
  <c r="H9" i="14" a="1"/>
  <c r="H9" i="14" s="1"/>
  <c r="H65" i="14" a="1"/>
  <c r="H65" i="14" s="1"/>
  <c r="P10" i="14" l="1"/>
  <c r="Q10" i="14"/>
  <c r="R10" i="14"/>
  <c r="O10" i="14"/>
  <c r="O66" i="14" s="1"/>
  <c r="P37" i="14"/>
  <c r="R12" i="14"/>
  <c r="R68" i="14" s="1"/>
  <c r="R25" i="14"/>
  <c r="R13" i="14"/>
  <c r="R69" i="14" s="1"/>
  <c r="R26" i="14"/>
  <c r="R14" i="14"/>
  <c r="R70" i="14" s="1"/>
  <c r="R27" i="14"/>
  <c r="R15" i="14"/>
  <c r="R71" i="14" s="1"/>
  <c r="R16" i="14"/>
  <c r="R72" i="14" s="1"/>
  <c r="R17" i="14"/>
  <c r="R73" i="14" s="1"/>
  <c r="R18" i="14"/>
  <c r="R74" i="14" s="1"/>
  <c r="R19" i="14"/>
  <c r="R75" i="14" s="1"/>
  <c r="R20" i="14"/>
  <c r="R76" i="14" s="1"/>
  <c r="R21" i="14"/>
  <c r="R77" i="14" s="1"/>
  <c r="R66" i="14"/>
  <c r="R22" i="14"/>
  <c r="R78" i="14" s="1"/>
  <c r="R24" i="14"/>
  <c r="R11" i="14"/>
  <c r="R67" i="14" s="1"/>
  <c r="R23" i="14"/>
  <c r="R79" i="14" s="1"/>
  <c r="O29" i="14"/>
  <c r="O85" i="14" s="1"/>
  <c r="O32" i="14"/>
  <c r="O88" i="14" s="1"/>
  <c r="O35" i="14"/>
  <c r="O91" i="14" s="1"/>
  <c r="O38" i="14"/>
  <c r="O94" i="14" s="1"/>
  <c r="O41" i="14"/>
  <c r="O97" i="14" s="1"/>
  <c r="O44" i="14"/>
  <c r="O100" i="14" s="1"/>
  <c r="O47" i="14"/>
  <c r="O103" i="14" s="1"/>
  <c r="O50" i="14"/>
  <c r="O106" i="14" s="1"/>
  <c r="O53" i="14"/>
  <c r="O109" i="14" s="1"/>
  <c r="O56" i="14"/>
  <c r="O112" i="14" s="1"/>
  <c r="P66" i="14"/>
  <c r="O11" i="14"/>
  <c r="O67" i="14" s="1"/>
  <c r="O14" i="14"/>
  <c r="O70" i="14" s="1"/>
  <c r="O17" i="14"/>
  <c r="O73" i="14" s="1"/>
  <c r="O20" i="14"/>
  <c r="O76" i="14" s="1"/>
  <c r="O23" i="14"/>
  <c r="O79" i="14" s="1"/>
  <c r="O26" i="14"/>
  <c r="P29" i="14"/>
  <c r="P32" i="14"/>
  <c r="P35" i="14"/>
  <c r="P38" i="14"/>
  <c r="P41" i="14"/>
  <c r="P44" i="14"/>
  <c r="P47" i="14"/>
  <c r="P50" i="14"/>
  <c r="P53" i="14"/>
  <c r="P56" i="14"/>
  <c r="Q66" i="14"/>
  <c r="P11" i="14"/>
  <c r="P67" i="14" s="1"/>
  <c r="P14" i="14"/>
  <c r="P70" i="14" s="1"/>
  <c r="P17" i="14"/>
  <c r="P73" i="14" s="1"/>
  <c r="P20" i="14"/>
  <c r="P23" i="14"/>
  <c r="P79" i="14" s="1"/>
  <c r="P26" i="14"/>
  <c r="Q29" i="14"/>
  <c r="Q32" i="14"/>
  <c r="Q35" i="14"/>
  <c r="Q38" i="14"/>
  <c r="Q41" i="14"/>
  <c r="Q44" i="14"/>
  <c r="Q47" i="14"/>
  <c r="Q50" i="14"/>
  <c r="Q53" i="14"/>
  <c r="Q109" i="14" s="1"/>
  <c r="Q56" i="14"/>
  <c r="Q11" i="14"/>
  <c r="Q67" i="14" s="1"/>
  <c r="Q14" i="14"/>
  <c r="Q70" i="14" s="1"/>
  <c r="Q17" i="14"/>
  <c r="Q73" i="14" s="1"/>
  <c r="Q20" i="14"/>
  <c r="Q76" i="14" s="1"/>
  <c r="Q23" i="14"/>
  <c r="Q79" i="14" s="1"/>
  <c r="Q26" i="14"/>
  <c r="Q82" i="14" s="1"/>
  <c r="O30" i="14"/>
  <c r="O86" i="14" s="1"/>
  <c r="O33" i="14"/>
  <c r="O89" i="14" s="1"/>
  <c r="O36" i="14"/>
  <c r="O39" i="14"/>
  <c r="O95" i="14" s="1"/>
  <c r="O42" i="14"/>
  <c r="O98" i="14" s="1"/>
  <c r="O45" i="14"/>
  <c r="O101" i="14" s="1"/>
  <c r="O48" i="14"/>
  <c r="O104" i="14" s="1"/>
  <c r="O51" i="14"/>
  <c r="O107" i="14" s="1"/>
  <c r="O54" i="14"/>
  <c r="O110" i="14" s="1"/>
  <c r="O57" i="14"/>
  <c r="O113" i="14" s="1"/>
  <c r="O12" i="14"/>
  <c r="O68" i="14" s="1"/>
  <c r="O15" i="14"/>
  <c r="O71" i="14" s="1"/>
  <c r="O31" i="14"/>
  <c r="O87" i="14" s="1"/>
  <c r="Q15" i="14"/>
  <c r="Q71" i="14" s="1"/>
  <c r="Q51" i="14"/>
  <c r="Q40" i="14"/>
  <c r="Q19" i="14"/>
  <c r="Q75" i="14" s="1"/>
  <c r="P51" i="14"/>
  <c r="P19" i="14"/>
  <c r="O40" i="14"/>
  <c r="O96" i="14" s="1"/>
  <c r="P30" i="14"/>
  <c r="P13" i="14"/>
  <c r="P69" i="14" s="1"/>
  <c r="O55" i="14"/>
  <c r="O111" i="14" s="1"/>
  <c r="P45" i="14"/>
  <c r="P34" i="14"/>
  <c r="Q28" i="14"/>
  <c r="P24" i="14"/>
  <c r="O13" i="14"/>
  <c r="O69" i="14" s="1"/>
  <c r="P49" i="14"/>
  <c r="Q39" i="14"/>
  <c r="O34" i="14"/>
  <c r="O90" i="14" s="1"/>
  <c r="P28" i="14"/>
  <c r="P84" i="14" s="1"/>
  <c r="O24" i="14"/>
  <c r="Q18" i="14"/>
  <c r="Q74" i="14" s="1"/>
  <c r="Q54" i="14"/>
  <c r="O49" i="14"/>
  <c r="O105" i="14" s="1"/>
  <c r="Q43" i="14"/>
  <c r="P39" i="14"/>
  <c r="O28" i="14"/>
  <c r="O84" i="14" s="1"/>
  <c r="Q22" i="14"/>
  <c r="Q78" i="14" s="1"/>
  <c r="P18" i="14"/>
  <c r="P74" i="14" s="1"/>
  <c r="Q12" i="14"/>
  <c r="Q68" i="14" s="1"/>
  <c r="Q58" i="14"/>
  <c r="P54" i="14"/>
  <c r="P43" i="14"/>
  <c r="Q33" i="14"/>
  <c r="P22" i="14"/>
  <c r="O18" i="14"/>
  <c r="O74" i="14" s="1"/>
  <c r="P12" i="14"/>
  <c r="P68" i="14" s="1"/>
  <c r="O58" i="14"/>
  <c r="O114" i="14" s="1"/>
  <c r="Q52" i="14"/>
  <c r="P48" i="14"/>
  <c r="P27" i="14"/>
  <c r="P16" i="14"/>
  <c r="P72" i="14" s="1"/>
  <c r="P52" i="14"/>
  <c r="Q42" i="14"/>
  <c r="O37" i="14"/>
  <c r="O93" i="14" s="1"/>
  <c r="Q31" i="14"/>
  <c r="O27" i="14"/>
  <c r="Q21" i="14"/>
  <c r="Q77" i="14" s="1"/>
  <c r="O16" i="14"/>
  <c r="O72" i="14" s="1"/>
  <c r="Q57" i="14"/>
  <c r="O52" i="14"/>
  <c r="O108" i="14" s="1"/>
  <c r="Q46" i="14"/>
  <c r="P42" i="14"/>
  <c r="P31" i="14"/>
  <c r="Q25" i="14"/>
  <c r="Q81" i="14" s="1"/>
  <c r="P21" i="14"/>
  <c r="P57" i="14"/>
  <c r="P46" i="14"/>
  <c r="Q36" i="14"/>
  <c r="P25" i="14"/>
  <c r="O21" i="14"/>
  <c r="O77" i="14" s="1"/>
  <c r="O46" i="14"/>
  <c r="O102" i="14" s="1"/>
  <c r="P36" i="14"/>
  <c r="O25" i="14"/>
  <c r="P15" i="14"/>
  <c r="P71" i="14" s="1"/>
  <c r="Q55" i="14"/>
  <c r="P40" i="14"/>
  <c r="Q30" i="14"/>
  <c r="Q13" i="14"/>
  <c r="Q69" i="14" s="1"/>
  <c r="P55" i="14"/>
  <c r="Q45" i="14"/>
  <c r="Q101" i="14" s="1"/>
  <c r="Q34" i="14"/>
  <c r="Q24" i="14"/>
  <c r="Q80" i="14" s="1"/>
  <c r="O19" i="14"/>
  <c r="O75" i="14" s="1"/>
  <c r="Q49" i="14"/>
  <c r="Q105" i="14" s="1"/>
  <c r="P58" i="14"/>
  <c r="Q48" i="14"/>
  <c r="O43" i="14"/>
  <c r="O99" i="14" s="1"/>
  <c r="Q37" i="14"/>
  <c r="P33" i="14"/>
  <c r="Q27" i="14"/>
  <c r="Q83" i="14" s="1"/>
  <c r="O22" i="14"/>
  <c r="O78" i="14" s="1"/>
  <c r="Q16" i="14"/>
  <c r="Q72" i="14" s="1"/>
  <c r="Q97" i="14" l="1"/>
  <c r="P112" i="14"/>
  <c r="Q89" i="14"/>
  <c r="P106" i="14"/>
  <c r="P89" i="14"/>
  <c r="Q86" i="14"/>
  <c r="P77" i="14"/>
  <c r="Q98" i="14"/>
  <c r="P99" i="14"/>
  <c r="O80" i="14"/>
  <c r="P86" i="14"/>
  <c r="P103" i="14"/>
  <c r="R83" i="14"/>
  <c r="P110" i="14"/>
  <c r="Q85" i="14"/>
  <c r="P75" i="14"/>
  <c r="Q102" i="14"/>
  <c r="P93" i="14"/>
  <c r="P105" i="14"/>
  <c r="Q112" i="14"/>
  <c r="P76" i="14"/>
  <c r="P91" i="14"/>
  <c r="R81" i="14"/>
  <c r="Q113" i="14"/>
  <c r="Q108" i="14"/>
  <c r="P80" i="14"/>
  <c r="Q107" i="14"/>
  <c r="O92" i="14"/>
  <c r="Q106" i="14"/>
  <c r="P85" i="14"/>
  <c r="P95" i="14"/>
  <c r="Q84" i="14"/>
  <c r="Q103" i="14"/>
  <c r="O82" i="14"/>
  <c r="Q90" i="14"/>
  <c r="P81" i="14"/>
  <c r="Q99" i="14"/>
  <c r="P90" i="14"/>
  <c r="Q100" i="14"/>
  <c r="Q92" i="14"/>
  <c r="O83" i="14"/>
  <c r="P101" i="14"/>
  <c r="P111" i="14"/>
  <c r="P102" i="14"/>
  <c r="Q87" i="14"/>
  <c r="P78" i="14"/>
  <c r="Q110" i="14"/>
  <c r="Q94" i="14"/>
  <c r="P109" i="14"/>
  <c r="P113" i="14"/>
  <c r="Q91" i="14"/>
  <c r="Q88" i="14"/>
  <c r="Q93" i="14"/>
  <c r="P96" i="14"/>
  <c r="P108" i="14"/>
  <c r="P100" i="14"/>
  <c r="Q111" i="14"/>
  <c r="P87" i="14"/>
  <c r="Q114" i="14"/>
  <c r="P82" i="14"/>
  <c r="P97" i="14"/>
  <c r="R80" i="14"/>
  <c r="R82" i="14"/>
  <c r="Q104" i="14"/>
  <c r="P98" i="14"/>
  <c r="P83" i="14"/>
  <c r="Q95" i="14"/>
  <c r="P107" i="14"/>
  <c r="P94" i="14"/>
  <c r="P114" i="14"/>
  <c r="O81" i="14"/>
  <c r="P92" i="14"/>
  <c r="P104" i="14"/>
  <c r="Q96" i="14"/>
  <c r="P88" i="14"/>
  <c r="R53" i="14"/>
  <c r="R50" i="14"/>
  <c r="R46" i="14"/>
  <c r="R42" i="14"/>
  <c r="R39" i="14"/>
  <c r="R33" i="14"/>
  <c r="R38" i="14"/>
  <c r="R51" i="14"/>
  <c r="R28" i="14"/>
  <c r="R45" i="14"/>
  <c r="R56" i="14"/>
  <c r="R37" i="14"/>
  <c r="R31" i="14"/>
  <c r="R44" i="14"/>
  <c r="R55" i="14"/>
  <c r="R35" i="14"/>
  <c r="R52" i="14"/>
  <c r="R108" i="14" s="1"/>
  <c r="R48" i="14"/>
  <c r="R58" i="14"/>
  <c r="R36" i="14"/>
  <c r="R30" i="14"/>
  <c r="R34" i="14"/>
  <c r="R40" i="14"/>
  <c r="R57" i="14"/>
  <c r="R32" i="14"/>
  <c r="R49" i="14"/>
  <c r="R47" i="14"/>
  <c r="R41" i="14"/>
  <c r="R43" i="14"/>
  <c r="R54" i="14"/>
  <c r="R29" i="14"/>
  <c r="R102" i="14" l="1"/>
  <c r="R100" i="14"/>
  <c r="R107" i="14"/>
  <c r="R105" i="14"/>
  <c r="R92" i="14"/>
  <c r="R106" i="14"/>
  <c r="R85" i="14"/>
  <c r="R114" i="14"/>
  <c r="R87" i="14"/>
  <c r="R94" i="14"/>
  <c r="R109" i="14"/>
  <c r="R110" i="14"/>
  <c r="R104" i="14"/>
  <c r="R93" i="14"/>
  <c r="R89" i="14"/>
  <c r="R99" i="14"/>
  <c r="R96" i="14"/>
  <c r="R91" i="14"/>
  <c r="R98" i="14"/>
  <c r="R103" i="14"/>
  <c r="R86" i="14"/>
  <c r="R88" i="14"/>
  <c r="R113" i="14"/>
  <c r="R112" i="14"/>
  <c r="R95" i="14"/>
  <c r="R101" i="14"/>
  <c r="R97" i="14"/>
  <c r="R90" i="14"/>
  <c r="R111" i="14"/>
  <c r="R84" i="14"/>
  <c r="A56" i="3"/>
  <c r="W114" i="14" s="1"/>
  <c r="A10" i="8"/>
  <c r="X113" i="14" l="1"/>
  <c r="X57" i="14"/>
  <c r="V114" i="14"/>
  <c r="X110" i="14"/>
  <c r="X54" i="14"/>
  <c r="X111" i="14"/>
  <c r="X55" i="14"/>
  <c r="V112" i="14"/>
  <c r="U58" i="14"/>
  <c r="U110" i="14"/>
  <c r="U112" i="14"/>
  <c r="W54" i="14"/>
  <c r="W58" i="14"/>
  <c r="W57" i="14"/>
  <c r="V55" i="14"/>
  <c r="U56" i="14"/>
  <c r="V57" i="14"/>
  <c r="U54" i="14"/>
  <c r="U111" i="14"/>
  <c r="V58" i="14"/>
  <c r="U57" i="14"/>
  <c r="U114" i="14"/>
  <c r="U55" i="14"/>
  <c r="V56" i="14"/>
  <c r="W56" i="14"/>
  <c r="W55" i="14"/>
  <c r="U113" i="14"/>
  <c r="V54" i="14"/>
  <c r="X114" i="14"/>
  <c r="W110" i="14"/>
  <c r="X112" i="14"/>
  <c r="V113" i="14"/>
  <c r="X58" i="14"/>
  <c r="V111" i="14"/>
  <c r="W112" i="14"/>
  <c r="X56" i="14"/>
  <c r="W111" i="14"/>
  <c r="V110" i="14"/>
  <c r="W113" i="14"/>
  <c r="A5" i="8"/>
  <c r="K49" i="2" a="1"/>
  <c r="K49" i="2" s="1"/>
  <c r="L49" i="2" a="1"/>
  <c r="L49" i="2" s="1"/>
  <c r="M49" i="2" a="1"/>
  <c r="M49" i="2" s="1"/>
  <c r="N49" i="2" a="1"/>
  <c r="N49" i="2" s="1"/>
  <c r="O49" i="2" l="1"/>
  <c r="A2" i="9" l="1"/>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D48" i="2" l="1" a="1"/>
  <c r="D48" i="2" s="1"/>
  <c r="D48" i="3" s="1"/>
  <c r="C48" i="2" a="1"/>
  <c r="C48" i="2" s="1"/>
  <c r="C48" i="3" s="1"/>
  <c r="B48" i="2" a="1"/>
  <c r="B48" i="2" s="1"/>
  <c r="B48" i="3" s="1"/>
  <c r="B49" i="2" a="1"/>
  <c r="B49" i="2" s="1"/>
  <c r="C49" i="2" a="1"/>
  <c r="C49" i="2" s="1"/>
  <c r="D49" i="2" a="1"/>
  <c r="D49" i="2" s="1"/>
  <c r="B47" i="2" a="1"/>
  <c r="B47" i="2" s="1"/>
  <c r="D47" i="2" a="1"/>
  <c r="D47" i="2" s="1"/>
  <c r="B46" i="2" a="1"/>
  <c r="B46" i="2" s="1"/>
  <c r="D46" i="2" a="1"/>
  <c r="D46" i="2" s="1"/>
  <c r="D46" i="3" s="1"/>
  <c r="W51" i="14" s="1"/>
  <c r="C46" i="2" a="1"/>
  <c r="C46" i="2" s="1"/>
  <c r="C46" i="3" s="1"/>
  <c r="V51" i="14" s="1"/>
  <c r="C47" i="2" a="1"/>
  <c r="C47" i="2" s="1"/>
  <c r="B45" i="2" a="1"/>
  <c r="B45" i="2" s="1"/>
  <c r="C45" i="2" a="1"/>
  <c r="C45" i="2" s="1"/>
  <c r="D45" i="2" a="1"/>
  <c r="D45" i="2" s="1"/>
  <c r="D3" i="3"/>
  <c r="C47" i="3" l="1"/>
  <c r="V52" i="14" s="1"/>
  <c r="D47" i="3"/>
  <c r="W52" i="14" s="1"/>
  <c r="B47" i="3"/>
  <c r="U52" i="14" s="1"/>
  <c r="F48" i="2"/>
  <c r="U53" i="14"/>
  <c r="G48" i="2"/>
  <c r="V53" i="14"/>
  <c r="H48" i="2"/>
  <c r="W53" i="14"/>
  <c r="E48" i="2" a="1"/>
  <c r="E48" i="2" s="1"/>
  <c r="E48" i="3" s="1"/>
  <c r="E47" i="2" a="1"/>
  <c r="E47" i="2" s="1"/>
  <c r="H49" i="2"/>
  <c r="G49" i="2"/>
  <c r="F49" i="2"/>
  <c r="E49" i="2" a="1"/>
  <c r="E49" i="2" s="1"/>
  <c r="E45" i="2" a="1"/>
  <c r="E45" i="2" s="1"/>
  <c r="I45" i="2" s="1"/>
  <c r="I45" i="3" s="1"/>
  <c r="X106" i="14" s="1"/>
  <c r="G47" i="2"/>
  <c r="E46" i="2" a="1"/>
  <c r="E46" i="2" s="1"/>
  <c r="E46" i="3" s="1"/>
  <c r="X51" i="14" s="1"/>
  <c r="B46" i="3"/>
  <c r="U51" i="14" s="1"/>
  <c r="H47" i="2"/>
  <c r="F47" i="2"/>
  <c r="G46" i="2"/>
  <c r="G46" i="3" s="1"/>
  <c r="V107" i="14" s="1"/>
  <c r="H46" i="2"/>
  <c r="H46" i="3" s="1"/>
  <c r="W107" i="14" s="1"/>
  <c r="F46" i="2"/>
  <c r="F46" i="3" s="1"/>
  <c r="U107" i="14" s="1"/>
  <c r="H45" i="2"/>
  <c r="H45" i="3" s="1"/>
  <c r="W106" i="14" s="1"/>
  <c r="D45" i="3"/>
  <c r="W50" i="14" s="1"/>
  <c r="G45" i="2"/>
  <c r="G45" i="3" s="1"/>
  <c r="V106" i="14" s="1"/>
  <c r="C45" i="3"/>
  <c r="V50" i="14" s="1"/>
  <c r="F45" i="2"/>
  <c r="F45" i="3" s="1"/>
  <c r="U106" i="14" s="1"/>
  <c r="B45" i="3"/>
  <c r="U50" i="14" s="1"/>
  <c r="G3" i="3"/>
  <c r="F47" i="3" l="1"/>
  <c r="U108" i="14" s="1"/>
  <c r="H47" i="3"/>
  <c r="W108" i="14" s="1"/>
  <c r="G47" i="3"/>
  <c r="V108" i="14" s="1"/>
  <c r="E47" i="3"/>
  <c r="X52" i="14" s="1"/>
  <c r="H48" i="3"/>
  <c r="W109" i="14" s="1"/>
  <c r="G48" i="3"/>
  <c r="V109" i="14" s="1"/>
  <c r="F48" i="3"/>
  <c r="U109" i="14" s="1"/>
  <c r="I48" i="2"/>
  <c r="X53" i="14"/>
  <c r="I49" i="2"/>
  <c r="I47" i="2"/>
  <c r="E45" i="3"/>
  <c r="X50" i="14" s="1"/>
  <c r="I46" i="2"/>
  <c r="I46" i="3" s="1"/>
  <c r="X107" i="14"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U28" i="14" s="1"/>
  <c r="C24" i="2" a="1"/>
  <c r="C24" i="2" s="1"/>
  <c r="G24" i="2" s="1"/>
  <c r="D25" i="2" a="1"/>
  <c r="D25" i="2" s="1"/>
  <c r="H25" i="2" s="1"/>
  <c r="B27" i="2" a="1"/>
  <c r="B27" i="2" s="1"/>
  <c r="C28" i="2" a="1"/>
  <c r="C28" i="2" s="1"/>
  <c r="G28" i="2" s="1"/>
  <c r="D29" i="2" a="1"/>
  <c r="D29" i="2" s="1"/>
  <c r="H29" i="2" s="1"/>
  <c r="B31" i="2" a="1"/>
  <c r="B31" i="2" s="1"/>
  <c r="B31" i="3" s="1"/>
  <c r="U36" i="14"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U46" i="14" s="1"/>
  <c r="C42" i="2" a="1"/>
  <c r="C42" i="2" s="1"/>
  <c r="G42" i="2" s="1"/>
  <c r="D43" i="2" a="1"/>
  <c r="D43" i="2" s="1"/>
  <c r="C5" i="2" a="1"/>
  <c r="C5" i="2" s="1"/>
  <c r="G5" i="2" s="1"/>
  <c r="D13" i="3"/>
  <c r="W18" i="14" s="1"/>
  <c r="B34" i="3"/>
  <c r="U39" i="14" s="1"/>
  <c r="D42" i="3"/>
  <c r="W47" i="14" s="1"/>
  <c r="B32" i="3"/>
  <c r="U37" i="14" s="1"/>
  <c r="B24" i="3"/>
  <c r="U29" i="14" s="1"/>
  <c r="B38" i="3"/>
  <c r="U43" i="14" s="1"/>
  <c r="B36" i="3"/>
  <c r="U41" i="14" s="1"/>
  <c r="I47" i="3" l="1"/>
  <c r="X108" i="14" s="1"/>
  <c r="I48" i="3"/>
  <c r="X109" i="14" s="1"/>
  <c r="C43" i="3"/>
  <c r="V48" i="14" s="1"/>
  <c r="F19" i="2"/>
  <c r="E19" i="2" a="1"/>
  <c r="E19" i="2" s="1"/>
  <c r="I19" i="2" s="1"/>
  <c r="B42" i="3"/>
  <c r="U47" i="14" s="1"/>
  <c r="B43" i="3"/>
  <c r="U48" i="14" s="1"/>
  <c r="B39" i="3"/>
  <c r="U44" i="14" s="1"/>
  <c r="B5" i="3"/>
  <c r="U10" i="14" s="1"/>
  <c r="G44" i="2"/>
  <c r="G44" i="3" s="1"/>
  <c r="V105" i="14" s="1"/>
  <c r="C44" i="3"/>
  <c r="V49" i="14" s="1"/>
  <c r="C42" i="3"/>
  <c r="V47" i="14" s="1"/>
  <c r="H44" i="2"/>
  <c r="H44" i="3" s="1"/>
  <c r="W105" i="14" s="1"/>
  <c r="D44" i="3"/>
  <c r="W49" i="14" s="1"/>
  <c r="F44" i="2"/>
  <c r="F44" i="3" s="1"/>
  <c r="U105" i="14" s="1"/>
  <c r="B44" i="3"/>
  <c r="U49" i="14" s="1"/>
  <c r="E37" i="2" a="1"/>
  <c r="E37" i="2" s="1"/>
  <c r="I37" i="2" s="1"/>
  <c r="F37" i="2"/>
  <c r="F37" i="3" s="1"/>
  <c r="U98" i="14" s="1"/>
  <c r="E27" i="2" a="1"/>
  <c r="E27" i="2" s="1"/>
  <c r="I27" i="2" s="1"/>
  <c r="F27" i="2"/>
  <c r="E17" i="2" a="1"/>
  <c r="E17" i="2" s="1"/>
  <c r="I17" i="2" s="1"/>
  <c r="F17" i="2"/>
  <c r="F17" i="3" s="1"/>
  <c r="E13" i="2" a="1"/>
  <c r="E13" i="2" s="1"/>
  <c r="I13" i="2" s="1"/>
  <c r="F13" i="2"/>
  <c r="F13" i="3" s="1"/>
  <c r="D43" i="3"/>
  <c r="W48" i="14" s="1"/>
  <c r="H43" i="2"/>
  <c r="H43" i="3" s="1"/>
  <c r="W104" i="14" s="1"/>
  <c r="E41" i="2" a="1"/>
  <c r="E41" i="2" s="1"/>
  <c r="I41" i="2" s="1"/>
  <c r="F41" i="2"/>
  <c r="F41" i="3" s="1"/>
  <c r="U102" i="14" s="1"/>
  <c r="E31" i="2" a="1"/>
  <c r="E31" i="2" s="1"/>
  <c r="I31" i="2" s="1"/>
  <c r="F31" i="2"/>
  <c r="F31" i="3" s="1"/>
  <c r="U92" i="14" s="1"/>
  <c r="E23" i="2" a="1"/>
  <c r="E23" i="2" s="1"/>
  <c r="I23" i="2" s="1"/>
  <c r="F23" i="2"/>
  <c r="F23" i="3" s="1"/>
  <c r="U84" i="14"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U100" i="14" s="1"/>
  <c r="G35" i="3"/>
  <c r="V96" i="14" s="1"/>
  <c r="C35" i="3"/>
  <c r="V40" i="14" s="1"/>
  <c r="H34" i="3"/>
  <c r="W95" i="14" s="1"/>
  <c r="D34" i="3"/>
  <c r="W39" i="14" s="1"/>
  <c r="G31" i="3"/>
  <c r="V92" i="14" s="1"/>
  <c r="C31" i="3"/>
  <c r="V36" i="14" s="1"/>
  <c r="G15" i="3"/>
  <c r="V76" i="14" s="1"/>
  <c r="C15" i="3"/>
  <c r="V20" i="14" s="1"/>
  <c r="H30" i="3"/>
  <c r="W91" i="14" s="1"/>
  <c r="D30" i="3"/>
  <c r="W35" i="14" s="1"/>
  <c r="G30" i="3"/>
  <c r="V91" i="14" s="1"/>
  <c r="C30" i="3"/>
  <c r="V35" i="14" s="1"/>
  <c r="G41" i="3"/>
  <c r="V102" i="14" s="1"/>
  <c r="C41" i="3"/>
  <c r="V46" i="14" s="1"/>
  <c r="H40" i="3"/>
  <c r="W101" i="14" s="1"/>
  <c r="D40" i="3"/>
  <c r="W45" i="14" s="1"/>
  <c r="H24" i="3"/>
  <c r="W85" i="14" s="1"/>
  <c r="D24" i="3"/>
  <c r="W29" i="14" s="1"/>
  <c r="G28" i="3"/>
  <c r="V89" i="14" s="1"/>
  <c r="C28" i="3"/>
  <c r="V33" i="14" s="1"/>
  <c r="G12" i="3"/>
  <c r="C12" i="3"/>
  <c r="V17" i="14" s="1"/>
  <c r="H33" i="3"/>
  <c r="W94" i="14" s="1"/>
  <c r="D33" i="3"/>
  <c r="W38" i="14" s="1"/>
  <c r="H6" i="3"/>
  <c r="D6" i="3"/>
  <c r="W11" i="14" s="1"/>
  <c r="H31" i="3"/>
  <c r="W92" i="14" s="1"/>
  <c r="D31" i="3"/>
  <c r="W36" i="14" s="1"/>
  <c r="G6" i="3"/>
  <c r="C6" i="3"/>
  <c r="V11" i="14" s="1"/>
  <c r="H29" i="3"/>
  <c r="W90" i="14" s="1"/>
  <c r="D29" i="3"/>
  <c r="W34" i="14" s="1"/>
  <c r="G39" i="3"/>
  <c r="V100" i="14" s="1"/>
  <c r="C39" i="3"/>
  <c r="V44" i="14" s="1"/>
  <c r="G25" i="3"/>
  <c r="V86" i="14" s="1"/>
  <c r="C25" i="3"/>
  <c r="V30" i="14" s="1"/>
  <c r="F6" i="3"/>
  <c r="B6" i="3"/>
  <c r="U11" i="14" s="1"/>
  <c r="H37" i="3"/>
  <c r="W98" i="14" s="1"/>
  <c r="D37" i="3"/>
  <c r="W42" i="14" s="1"/>
  <c r="F12" i="3"/>
  <c r="B12" i="3"/>
  <c r="U17" i="14" s="1"/>
  <c r="G7" i="3"/>
  <c r="C7" i="3"/>
  <c r="V12" i="14" s="1"/>
  <c r="F16" i="3"/>
  <c r="B16" i="3"/>
  <c r="U21" i="14" s="1"/>
  <c r="F28" i="3"/>
  <c r="U89" i="14" s="1"/>
  <c r="B28" i="3"/>
  <c r="U33" i="14" s="1"/>
  <c r="F8" i="3"/>
  <c r="B8" i="3"/>
  <c r="U13" i="14" s="1"/>
  <c r="F11" i="3"/>
  <c r="B11" i="3"/>
  <c r="U16" i="14" s="1"/>
  <c r="F7" i="3"/>
  <c r="B7" i="3"/>
  <c r="U12" i="14" s="1"/>
  <c r="G14" i="3"/>
  <c r="V75" i="14" s="1"/>
  <c r="C14" i="3"/>
  <c r="V19" i="14" s="1"/>
  <c r="F40" i="3"/>
  <c r="U101" i="14" s="1"/>
  <c r="B40" i="3"/>
  <c r="U45" i="14" s="1"/>
  <c r="H26" i="3"/>
  <c r="W87" i="14" s="1"/>
  <c r="D26" i="3"/>
  <c r="W31" i="14" s="1"/>
  <c r="G37" i="3"/>
  <c r="V98" i="14" s="1"/>
  <c r="C37" i="3"/>
  <c r="V42" i="14" s="1"/>
  <c r="H36" i="3"/>
  <c r="W97" i="14" s="1"/>
  <c r="D36" i="3"/>
  <c r="W41" i="14" s="1"/>
  <c r="G40" i="3"/>
  <c r="V101" i="14" s="1"/>
  <c r="C40" i="3"/>
  <c r="V45" i="14" s="1"/>
  <c r="G24" i="3"/>
  <c r="V85" i="14" s="1"/>
  <c r="C24" i="3"/>
  <c r="V29" i="14" s="1"/>
  <c r="H22" i="3"/>
  <c r="D22" i="3"/>
  <c r="W27" i="14" s="1"/>
  <c r="H21" i="3"/>
  <c r="D21" i="3"/>
  <c r="W26" i="14" s="1"/>
  <c r="F9" i="3"/>
  <c r="B9" i="3"/>
  <c r="U14" i="14" s="1"/>
  <c r="G21" i="3"/>
  <c r="V82" i="14" s="1"/>
  <c r="C21" i="3"/>
  <c r="V26" i="14" s="1"/>
  <c r="F10" i="3"/>
  <c r="B10" i="3"/>
  <c r="U15" i="14" s="1"/>
  <c r="H20" i="3"/>
  <c r="D20" i="3"/>
  <c r="W25" i="14" s="1"/>
  <c r="H25" i="3"/>
  <c r="W86" i="14" s="1"/>
  <c r="D25" i="3"/>
  <c r="W30" i="14" s="1"/>
  <c r="G18" i="3"/>
  <c r="C18" i="3"/>
  <c r="F14" i="3"/>
  <c r="B14" i="3"/>
  <c r="U19" i="14" s="1"/>
  <c r="H23" i="3"/>
  <c r="W84" i="14" s="1"/>
  <c r="D23" i="3"/>
  <c r="W28" i="14" s="1"/>
  <c r="F35" i="3"/>
  <c r="U96" i="14" s="1"/>
  <c r="B35" i="3"/>
  <c r="U40" i="14" s="1"/>
  <c r="B13" i="3"/>
  <c r="U18" i="14" s="1"/>
  <c r="H27" i="3"/>
  <c r="W88" i="14" s="1"/>
  <c r="D27" i="3"/>
  <c r="W32" i="14" s="1"/>
  <c r="B37" i="3"/>
  <c r="U42" i="14" s="1"/>
  <c r="F21" i="3"/>
  <c r="U82" i="14" s="1"/>
  <c r="B21" i="3"/>
  <c r="U26" i="14" s="1"/>
  <c r="F19" i="3"/>
  <c r="U80" i="14" s="1"/>
  <c r="B19" i="3"/>
  <c r="U24" i="14" s="1"/>
  <c r="G27" i="3"/>
  <c r="V88" i="14" s="1"/>
  <c r="C27" i="3"/>
  <c r="V32" i="14" s="1"/>
  <c r="G11" i="3"/>
  <c r="C11" i="3"/>
  <c r="V16" i="14" s="1"/>
  <c r="G23" i="3"/>
  <c r="V84" i="14" s="1"/>
  <c r="C23" i="3"/>
  <c r="V28" i="14" s="1"/>
  <c r="H38" i="3"/>
  <c r="W99" i="14" s="1"/>
  <c r="D38" i="3"/>
  <c r="W43" i="14" s="1"/>
  <c r="G38" i="3"/>
  <c r="V99" i="14" s="1"/>
  <c r="C38" i="3"/>
  <c r="V43" i="14" s="1"/>
  <c r="G22" i="3"/>
  <c r="V83" i="14" s="1"/>
  <c r="C22" i="3"/>
  <c r="V27" i="14" s="1"/>
  <c r="G33" i="3"/>
  <c r="V94" i="14" s="1"/>
  <c r="C33" i="3"/>
  <c r="V38" i="14" s="1"/>
  <c r="H32" i="3"/>
  <c r="W93" i="14" s="1"/>
  <c r="D32" i="3"/>
  <c r="W37" i="14" s="1"/>
  <c r="G36" i="3"/>
  <c r="V97" i="14" s="1"/>
  <c r="C36" i="3"/>
  <c r="V41" i="14" s="1"/>
  <c r="G20" i="3"/>
  <c r="V81" i="14" s="1"/>
  <c r="C20" i="3"/>
  <c r="V25" i="14" s="1"/>
  <c r="G17" i="3"/>
  <c r="V78" i="14" s="1"/>
  <c r="C17" i="3"/>
  <c r="V22" i="14" s="1"/>
  <c r="H16" i="3"/>
  <c r="D16" i="3"/>
  <c r="W21" i="14" s="1"/>
  <c r="B17" i="3"/>
  <c r="U22" i="14" s="1"/>
  <c r="H15" i="3"/>
  <c r="D15" i="3"/>
  <c r="W20" i="14" s="1"/>
  <c r="F18" i="3"/>
  <c r="B18" i="3"/>
  <c r="U23" i="14" s="1"/>
  <c r="H14" i="3"/>
  <c r="D14" i="3"/>
  <c r="W19" i="14" s="1"/>
  <c r="H18" i="3"/>
  <c r="D18" i="3"/>
  <c r="W23" i="14" s="1"/>
  <c r="G13" i="3"/>
  <c r="C13" i="3"/>
  <c r="V18" i="14" s="1"/>
  <c r="F22" i="3"/>
  <c r="U83" i="14" s="1"/>
  <c r="B22" i="3"/>
  <c r="U27" i="14" s="1"/>
  <c r="H17" i="3"/>
  <c r="D17" i="3"/>
  <c r="W22" i="14" s="1"/>
  <c r="G5" i="3"/>
  <c r="C5" i="3"/>
  <c r="V10" i="14" s="1"/>
  <c r="F27" i="3"/>
  <c r="U88" i="14" s="1"/>
  <c r="B27" i="3"/>
  <c r="U32" i="14" s="1"/>
  <c r="H5" i="3"/>
  <c r="D5" i="3"/>
  <c r="W10" i="14" s="1"/>
  <c r="F29" i="3"/>
  <c r="U90" i="14" s="1"/>
  <c r="B29" i="3"/>
  <c r="U34" i="14" s="1"/>
  <c r="F33" i="3"/>
  <c r="U94" i="14" s="1"/>
  <c r="B33" i="3"/>
  <c r="U38" i="14" s="1"/>
  <c r="F20" i="3"/>
  <c r="U81" i="14" s="1"/>
  <c r="B20" i="3"/>
  <c r="U25" i="14" s="1"/>
  <c r="G26" i="3"/>
  <c r="V87" i="14" s="1"/>
  <c r="C26" i="3"/>
  <c r="V31" i="14" s="1"/>
  <c r="G19" i="3"/>
  <c r="V80" i="14" s="1"/>
  <c r="C19" i="3"/>
  <c r="V24" i="14" s="1"/>
  <c r="G34" i="3"/>
  <c r="V95" i="14" s="1"/>
  <c r="C34" i="3"/>
  <c r="V39" i="14" s="1"/>
  <c r="H41" i="3"/>
  <c r="W102" i="14" s="1"/>
  <c r="D41" i="3"/>
  <c r="W46" i="14" s="1"/>
  <c r="G29" i="3"/>
  <c r="V90" i="14" s="1"/>
  <c r="C29" i="3"/>
  <c r="V34" i="14" s="1"/>
  <c r="H28" i="3"/>
  <c r="W89" i="14" s="1"/>
  <c r="D28" i="3"/>
  <c r="W33" i="14" s="1"/>
  <c r="G32" i="3"/>
  <c r="V93" i="14" s="1"/>
  <c r="C32" i="3"/>
  <c r="V37" i="14" s="1"/>
  <c r="G16" i="3"/>
  <c r="V77" i="14" s="1"/>
  <c r="C16" i="3"/>
  <c r="V21" i="14" s="1"/>
  <c r="H11" i="3"/>
  <c r="D11" i="3"/>
  <c r="W16" i="14" s="1"/>
  <c r="H10" i="3"/>
  <c r="D10" i="3"/>
  <c r="W15" i="14" s="1"/>
  <c r="F25" i="3"/>
  <c r="U86" i="14" s="1"/>
  <c r="B25" i="3"/>
  <c r="U30" i="14" s="1"/>
  <c r="G10" i="3"/>
  <c r="C10" i="3"/>
  <c r="V15" i="14" s="1"/>
  <c r="F26" i="3"/>
  <c r="U87" i="14" s="1"/>
  <c r="B26" i="3"/>
  <c r="U31" i="14" s="1"/>
  <c r="H9" i="3"/>
  <c r="D9" i="3"/>
  <c r="W14" i="14" s="1"/>
  <c r="H39" i="3"/>
  <c r="W100" i="14" s="1"/>
  <c r="D39" i="3"/>
  <c r="W44" i="14" s="1"/>
  <c r="G8" i="3"/>
  <c r="C8" i="3"/>
  <c r="V13" i="14" s="1"/>
  <c r="F30" i="3"/>
  <c r="U91" i="14" s="1"/>
  <c r="B30" i="3"/>
  <c r="U35" i="14" s="1"/>
  <c r="H12" i="3"/>
  <c r="D12" i="3"/>
  <c r="W17" i="14" s="1"/>
  <c r="H35" i="3"/>
  <c r="W96" i="14" s="1"/>
  <c r="D35" i="3"/>
  <c r="W40" i="14" s="1"/>
  <c r="F15" i="3"/>
  <c r="B15" i="3"/>
  <c r="U20" i="14" s="1"/>
  <c r="G9" i="3"/>
  <c r="C9" i="3"/>
  <c r="V14" i="14" s="1"/>
  <c r="H8" i="3"/>
  <c r="D8" i="3"/>
  <c r="W13" i="14" s="1"/>
  <c r="H19" i="3"/>
  <c r="D19" i="3"/>
  <c r="W24" i="14" s="1"/>
  <c r="H7" i="3"/>
  <c r="D7" i="3"/>
  <c r="W12" i="14" s="1"/>
  <c r="G43" i="3"/>
  <c r="V104" i="14" s="1"/>
  <c r="E43" i="3"/>
  <c r="X48" i="14" s="1"/>
  <c r="F43" i="3"/>
  <c r="U104" i="14" s="1"/>
  <c r="F42" i="3"/>
  <c r="U103" i="14" s="1"/>
  <c r="H42" i="3"/>
  <c r="W103" i="14" s="1"/>
  <c r="G42" i="3"/>
  <c r="V103" i="14" s="1"/>
  <c r="F24" i="3"/>
  <c r="U85" i="14" s="1"/>
  <c r="F32" i="3"/>
  <c r="U93" i="14" s="1"/>
  <c r="F38" i="3"/>
  <c r="U99" i="14" s="1"/>
  <c r="F5" i="3"/>
  <c r="F34" i="3"/>
  <c r="U95" i="14" s="1"/>
  <c r="F36" i="3"/>
  <c r="U97" i="14" s="1"/>
  <c r="E27" i="3"/>
  <c r="X32" i="14" s="1"/>
  <c r="I44" i="2" l="1"/>
  <c r="I44" i="3" s="1"/>
  <c r="X105" i="14" s="1"/>
  <c r="E44" i="3"/>
  <c r="X49" i="14" s="1"/>
  <c r="I11" i="3"/>
  <c r="E11" i="3"/>
  <c r="I30" i="3"/>
  <c r="X91" i="14" s="1"/>
  <c r="E30" i="3"/>
  <c r="X35" i="14" s="1"/>
  <c r="I35" i="3"/>
  <c r="X96" i="14" s="1"/>
  <c r="E35" i="3"/>
  <c r="X40" i="14" s="1"/>
  <c r="I24" i="3"/>
  <c r="X85" i="14" s="1"/>
  <c r="E24" i="3"/>
  <c r="X29" i="14" s="1"/>
  <c r="I15" i="3"/>
  <c r="E15" i="3"/>
  <c r="I36" i="3"/>
  <c r="X97" i="14" s="1"/>
  <c r="E36" i="3"/>
  <c r="X41" i="14" s="1"/>
  <c r="I29" i="3"/>
  <c r="X90" i="14" s="1"/>
  <c r="E29" i="3"/>
  <c r="X34" i="14" s="1"/>
  <c r="I16" i="3"/>
  <c r="E16" i="3"/>
  <c r="I25" i="3"/>
  <c r="X86" i="14" s="1"/>
  <c r="E25" i="3"/>
  <c r="X30" i="14" s="1"/>
  <c r="I5" i="3"/>
  <c r="E5" i="3"/>
  <c r="I9" i="3"/>
  <c r="E9" i="3"/>
  <c r="I19" i="3"/>
  <c r="X80" i="14" s="1"/>
  <c r="E19" i="3"/>
  <c r="X24" i="14" s="1"/>
  <c r="I26" i="3"/>
  <c r="X87" i="14" s="1"/>
  <c r="E26" i="3"/>
  <c r="X31" i="14" s="1"/>
  <c r="I23" i="3"/>
  <c r="X84" i="14" s="1"/>
  <c r="E23" i="3"/>
  <c r="X28" i="14" s="1"/>
  <c r="I41" i="3"/>
  <c r="X102" i="14" s="1"/>
  <c r="E41" i="3"/>
  <c r="X46" i="14" s="1"/>
  <c r="I37" i="3"/>
  <c r="X98" i="14" s="1"/>
  <c r="E37" i="3"/>
  <c r="X42" i="14" s="1"/>
  <c r="I12" i="3"/>
  <c r="E12" i="3"/>
  <c r="I6" i="3"/>
  <c r="E6" i="3"/>
  <c r="I7" i="3"/>
  <c r="E7" i="3"/>
  <c r="I10" i="3"/>
  <c r="E10" i="3"/>
  <c r="I42" i="3"/>
  <c r="X103" i="14" s="1"/>
  <c r="E42" i="3"/>
  <c r="X47" i="14" s="1"/>
  <c r="I22" i="3"/>
  <c r="X83" i="14" s="1"/>
  <c r="E22" i="3"/>
  <c r="X27" i="14" s="1"/>
  <c r="I21" i="3"/>
  <c r="X82" i="14" s="1"/>
  <c r="E21" i="3"/>
  <c r="X26" i="14" s="1"/>
  <c r="I14" i="3"/>
  <c r="E14" i="3"/>
  <c r="I13" i="3"/>
  <c r="E13" i="3"/>
  <c r="I34" i="3"/>
  <c r="X95" i="14" s="1"/>
  <c r="E34" i="3"/>
  <c r="X39" i="14" s="1"/>
  <c r="I20" i="3"/>
  <c r="X81" i="14" s="1"/>
  <c r="E20" i="3"/>
  <c r="X25" i="14" s="1"/>
  <c r="I17" i="3"/>
  <c r="E17" i="3"/>
  <c r="I31" i="3"/>
  <c r="X92" i="14" s="1"/>
  <c r="E31" i="3"/>
  <c r="X36" i="14" s="1"/>
  <c r="I28" i="3"/>
  <c r="X89" i="14" s="1"/>
  <c r="E28" i="3"/>
  <c r="X33" i="14" s="1"/>
  <c r="I38" i="3"/>
  <c r="X99" i="14" s="1"/>
  <c r="E38" i="3"/>
  <c r="X43" i="14" s="1"/>
  <c r="I33" i="3"/>
  <c r="X94" i="14" s="1"/>
  <c r="E33" i="3"/>
  <c r="X38" i="14" s="1"/>
  <c r="I40" i="3"/>
  <c r="X101" i="14" s="1"/>
  <c r="E40" i="3"/>
  <c r="X45" i="14" s="1"/>
  <c r="I32" i="3"/>
  <c r="X93" i="14" s="1"/>
  <c r="E32" i="3"/>
  <c r="X37" i="14" s="1"/>
  <c r="I39" i="3"/>
  <c r="X100" i="14" s="1"/>
  <c r="E39" i="3"/>
  <c r="X44" i="14" s="1"/>
  <c r="I18" i="3"/>
  <c r="E18" i="3"/>
  <c r="I8" i="3"/>
  <c r="E8" i="3"/>
  <c r="I43" i="3"/>
  <c r="X104" i="14" s="1"/>
  <c r="I27" i="3"/>
  <c r="X88" i="14" s="1"/>
  <c r="B60" i="14" l="1"/>
  <c r="B4" i="14"/>
  <c r="B1"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<sst xmlns="http://schemas.openxmlformats.org/spreadsheetml/2006/main" count="1546" uniqueCount="159">
  <si>
    <t>Fire and rescue incident statistics</t>
  </si>
  <si>
    <t>Table 0103</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</si>
  <si>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</si>
  <si>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</si>
  <si>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</si>
  <si>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</si>
  <si>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</si>
  <si>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</si>
  <si>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</si>
  <si>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</si>
  <si>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</si>
  <si>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</si>
  <si>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</si>
  <si>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</si>
  <si>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</si>
  <si>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</si>
  <si>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</si>
  <si>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2024/25</t>
  </si>
  <si>
    <t>copyright year</t>
  </si>
  <si>
    <t xml:space="preserve">To access data tables, select the table number or tabs. </t>
  </si>
  <si>
    <t>Cover sheet</t>
  </si>
  <si>
    <t>Sheet</t>
  </si>
  <si>
    <t>Title</t>
  </si>
  <si>
    <t>Detail</t>
  </si>
  <si>
    <t>Period covered</t>
  </si>
  <si>
    <t>Accredited Official Statistics?</t>
  </si>
  <si>
    <t>Data - fires</t>
  </si>
  <si>
    <t xml:space="preserve">Raw data for fires and primary fires for the main data tables </t>
  </si>
  <si>
    <t>Provides the raw data for the main data tables.</t>
  </si>
  <si>
    <t>1981/82 to 2024/25</t>
  </si>
  <si>
    <t>Yes</t>
  </si>
  <si>
    <t>Data - population</t>
  </si>
  <si>
    <t>Population figures by country</t>
  </si>
  <si>
    <t>Shows the mid-year population estimate for each nation from the Office for National Statistics used in the fire incident rate calculations in the 'FIRE0103' worksheet.</t>
  </si>
  <si>
    <t>1971/72 to 2023/24</t>
  </si>
  <si>
    <t>FIRE0103</t>
  </si>
  <si>
    <t>Fires attended by fire and rescue services by nation and population</t>
  </si>
  <si>
    <t>Shows the number of fires attended in Great Britain by fire and rescue services by nation and population.</t>
  </si>
  <si>
    <t>COUNTRY</t>
  </si>
  <si>
    <t>FINANCIAL_YEAR</t>
  </si>
  <si>
    <t>FIRE_TYPE</t>
  </si>
  <si>
    <t>TOTAL_FIRES</t>
  </si>
  <si>
    <t>England</t>
  </si>
  <si>
    <t>2010/11</t>
  </si>
  <si>
    <t>Non-Primary Fire</t>
  </si>
  <si>
    <t>Primary Fire</t>
  </si>
  <si>
    <t>2011/12</t>
  </si>
  <si>
    <t>2012/13</t>
  </si>
  <si>
    <t>2013/14</t>
  </si>
  <si>
    <t>2014/15</t>
  </si>
  <si>
    <t>2015/16</t>
  </si>
  <si>
    <t>2016/17</t>
  </si>
  <si>
    <t>2017/18</t>
  </si>
  <si>
    <t>2018/19</t>
  </si>
  <si>
    <t>2019/20</t>
  </si>
  <si>
    <t>2020/21</t>
  </si>
  <si>
    <t>2021/22</t>
  </si>
  <si>
    <t>2022/23</t>
  </si>
  <si>
    <t>2023/24</t>
  </si>
  <si>
    <t>2025/26</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</si>
  <si>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</si>
  <si>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</si>
  <si>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</si>
  <si>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</si>
  <si>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</si>
  <si>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</si>
  <si>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</si>
  <si>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</si>
  <si>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</si>
  <si>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</si>
  <si>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</si>
  <si>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</si>
  <si>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</si>
  <si>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</si>
  <si>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</si>
  <si>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</si>
  <si>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</si>
  <si>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</si>
  <si>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</si>
  <si>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</si>
  <si>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</si>
  <si>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</si>
  <si>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</si>
  <si>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</si>
  <si>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</si>
  <si>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</si>
  <si>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</si>
  <si>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</si>
  <si>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</si>
  <si>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</si>
  <si>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Total Fires</t>
  </si>
  <si>
    <t>Scotland</t>
  </si>
  <si>
    <t>Wales</t>
  </si>
  <si>
    <t>CALENDAR_YEAR</t>
  </si>
  <si>
    <t>TOTAL_POPULATION</t>
  </si>
  <si>
    <t>1971/72</t>
  </si>
  <si>
    <t>1972/73</t>
  </si>
  <si>
    <t>1973/74</t>
  </si>
  <si>
    <t>1974/75</t>
  </si>
  <si>
    <t>1975/76</t>
  </si>
  <si>
    <t>1976/77</t>
  </si>
  <si>
    <t>1977/78</t>
  </si>
  <si>
    <t>1978/79</t>
  </si>
  <si>
    <t>1979/80</t>
  </si>
  <si>
    <t>1980/81</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</si>
  <si>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</si>
  <si>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</si>
  <si>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</si>
  <si>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box below:</t>
    </r>
  </si>
  <si>
    <t>Total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</si>
  <si>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</si>
  <si>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</si>
  <si>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</si>
  <si>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</si>
  <si>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</si>
  <si>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</si>
  <si>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</si>
  <si>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</si>
  <si>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</si>
  <si>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</si>
  <si>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5 Figures for Scotland are from the latest statistical release, published by the Scottish Fire and Rescue Service on 31 October 2024. This included data received by 23 September 2024.</t>
  </si>
  <si>
    <t>6 Figures for Wales are from the latest statistical release, published by the Welsh Government on 28 November 2024.</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</si>
  <si>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</si>
  <si>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</si>
  <si>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</si>
  <si>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</si>
  <si>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</si>
  <si>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</si>
  <si>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</si>
  <si>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</si>
  <si>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</si>
  <si>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</si>
  <si>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</si>
  <si>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</si>
  <si>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</si>
  <si>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</si>
  <si>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</si>
  <si>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</si>
  <si>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</si>
  <si>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</si>
  <si>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</si>
  <si>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Total primary fires</t>
  </si>
  <si>
    <t>QA</t>
  </si>
  <si>
    <t>Check total fires numbers</t>
  </si>
  <si>
    <t>(All)</t>
  </si>
  <si>
    <t>Sum of TOTAL_FIRES</t>
  </si>
  <si>
    <t>Column Labels</t>
  </si>
  <si>
    <t>Row Labels</t>
  </si>
  <si>
    <t>Grand Total</t>
  </si>
  <si>
    <t>2026/27</t>
  </si>
  <si>
    <t>2027/28</t>
  </si>
  <si>
    <t>2028/29</t>
  </si>
  <si>
    <t>2029/30</t>
  </si>
  <si>
    <t>Check total fires per 1 million people numbers</t>
  </si>
  <si>
    <t>Sum of TOTAL_POPULATION</t>
  </si>
  <si>
    <t>29 January 2026</t>
  </si>
  <si>
    <t>Paul Gaught-Allen</t>
  </si>
  <si>
    <t>financial year</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</si>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</sst>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General_)"/>
    <numFmt numFmtId="166" formatCode="_-* #,##0_-;\-* #,##0_-;_-* &quot;-&quot;??_-;_-@_-"/>
  </numFmts>
  <fonts count="85"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2"/>
      <name val="Arial"/>
      <family val="2"/>
    </font>
    <font>
      <sz val="14"/>
      <name val="Arial"/>
      <family val="2"/>
    </font>
    <font>
      <b/>
      <sz val="12"/>
      <color rgb="FF000000"/>
      <name val="Arial"/>
      <family val="2"/>
    </font>
    <font>
      <i/>
      <sz val="11"/>
      <color rgb="FFFF0000"/>
      <name val="Calibri"/>
      <family val="2"/>
      <scheme val="minor"/>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
      <b/>
      <sz val="36"/>
      <name val="Calibri"/>
      <family val="2"/>
      <scheme val="minor"/>
    </font>
    <font>
      <b/>
      <sz val="36"/>
      <color theme="1"/>
      <name val="Calibri"/>
      <family val="2"/>
      <scheme val="minor"/>
    </font>
    <font>
      <b/>
      <sz val="18"/>
      <color theme="0"/>
      <name val="Calibri"/>
      <family val="2"/>
      <scheme val="minor"/>
    </font>
  </fonts>
  <fills count="64">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204">
    <xf numFmtId="0" fontId="0" fillId="0" borderId="0"/>
    <xf numFmtId="164" fontId="1" fillId="0" borderId="0" applyFont="0" applyFill="0" applyBorder="0" applyAlignment="0" applyProtection="0"/>
    <xf numFmtId="164" fontId="6" fillId="0" borderId="0" applyFont="0" applyFill="0" applyBorder="0" applyAlignment="0" applyProtection="0"/>
    <xf numFmtId="0" fontId="6" fillId="0" borderId="0"/>
    <xf numFmtId="0" fontId="7" fillId="0" borderId="0" applyNumberFormat="0" applyBorder="0" applyProtection="0"/>
    <xf numFmtId="9" fontId="6"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0" fontId="1" fillId="0" borderId="0"/>
    <xf numFmtId="0" fontId="6" fillId="0" borderId="0"/>
    <xf numFmtId="0" fontId="12" fillId="0" borderId="0" applyNumberFormat="0" applyBorder="0" applyProtection="0"/>
    <xf numFmtId="0" fontId="13" fillId="0" borderId="0" applyNumberFormat="0" applyBorder="0" applyProtection="0"/>
    <xf numFmtId="0" fontId="7" fillId="0" borderId="0" applyNumberFormat="0" applyFont="0" applyBorder="0" applyProtection="0"/>
    <xf numFmtId="0" fontId="19" fillId="0" borderId="0" applyNumberFormat="0" applyFill="0" applyBorder="0" applyAlignment="0" applyProtection="0"/>
    <xf numFmtId="0" fontId="20" fillId="0" borderId="0" applyNumberFormat="0" applyFill="0" applyBorder="0" applyAlignment="0" applyProtection="0"/>
    <xf numFmtId="0" fontId="13" fillId="0" borderId="0" applyNumberFormat="0" applyBorder="0" applyProtection="0"/>
    <xf numFmtId="0" fontId="7" fillId="0" borderId="0"/>
    <xf numFmtId="0" fontId="7" fillId="0" borderId="0" applyNumberFormat="0" applyFont="0" applyBorder="0" applyProtection="0"/>
    <xf numFmtId="0" fontId="13" fillId="0" borderId="0" applyNumberFormat="0" applyBorder="0" applyProtection="0"/>
    <xf numFmtId="0" fontId="24" fillId="0" borderId="0"/>
    <xf numFmtId="9" fontId="24" fillId="0" borderId="0" applyFont="0" applyFill="0" applyBorder="0" applyAlignment="0" applyProtection="0"/>
    <xf numFmtId="0" fontId="27" fillId="0" borderId="0" applyNumberFormat="0" applyFill="0" applyBorder="0" applyAlignment="0" applyProtection="0">
      <alignment vertical="top"/>
      <protection locked="0"/>
    </xf>
    <xf numFmtId="164" fontId="6" fillId="0" borderId="0" applyFont="0" applyFill="0" applyBorder="0" applyAlignment="0" applyProtection="0"/>
    <xf numFmtId="0" fontId="6" fillId="0" borderId="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29" fillId="46"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53" borderId="0" applyNumberFormat="0" applyBorder="0" applyAlignment="0" applyProtection="0"/>
    <xf numFmtId="0" fontId="30" fillId="37" borderId="0" applyNumberFormat="0" applyBorder="0" applyAlignment="0" applyProtection="0"/>
    <xf numFmtId="0" fontId="31" fillId="54" borderId="11" applyNumberFormat="0" applyAlignment="0" applyProtection="0"/>
    <xf numFmtId="0" fontId="32" fillId="55" borderId="12" applyNumberFormat="0" applyAlignment="0" applyProtection="0"/>
    <xf numFmtId="164" fontId="28" fillId="0" borderId="0" applyFont="0" applyFill="0" applyBorder="0" applyAlignment="0" applyProtection="0"/>
    <xf numFmtId="0" fontId="6" fillId="0" borderId="0"/>
    <xf numFmtId="0" fontId="33" fillId="0" borderId="0" applyNumberFormat="0" applyFill="0" applyBorder="0" applyAlignment="0" applyProtection="0"/>
    <xf numFmtId="0" fontId="34" fillId="38" borderId="0" applyNumberFormat="0" applyBorder="0" applyAlignment="0" applyProtection="0"/>
    <xf numFmtId="0" fontId="35" fillId="0" borderId="13" applyNumberFormat="0" applyFill="0" applyAlignment="0" applyProtection="0"/>
    <xf numFmtId="0" fontId="36" fillId="0" borderId="14" applyNumberFormat="0" applyFill="0" applyAlignment="0" applyProtection="0"/>
    <xf numFmtId="0" fontId="37" fillId="0" borderId="15" applyNumberFormat="0" applyFill="0" applyAlignment="0" applyProtection="0"/>
    <xf numFmtId="0" fontId="37" fillId="0" borderId="0" applyNumberFormat="0" applyFill="0" applyBorder="0" applyAlignment="0" applyProtection="0"/>
    <xf numFmtId="0" fontId="6" fillId="0" borderId="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41" borderId="11" applyNumberFormat="0" applyAlignment="0" applyProtection="0"/>
    <xf numFmtId="0" fontId="41" fillId="0" borderId="16" applyNumberFormat="0" applyFill="0" applyAlignment="0" applyProtection="0"/>
    <xf numFmtId="0" fontId="42" fillId="56" borderId="0" applyNumberFormat="0" applyBorder="0" applyAlignment="0" applyProtection="0"/>
    <xf numFmtId="0" fontId="1" fillId="0" borderId="0"/>
    <xf numFmtId="0" fontId="28" fillId="0" borderId="0"/>
    <xf numFmtId="0" fontId="6" fillId="0" borderId="0"/>
    <xf numFmtId="0" fontId="4" fillId="57" borderId="10" applyNumberFormat="0" applyFont="0" applyAlignment="0" applyProtection="0"/>
    <xf numFmtId="0" fontId="28" fillId="57" borderId="10" applyNumberFormat="0" applyFont="0" applyAlignment="0" applyProtection="0"/>
    <xf numFmtId="0" fontId="43" fillId="54" borderId="17" applyNumberFormat="0" applyAlignment="0" applyProtection="0"/>
    <xf numFmtId="9" fontId="28"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6" fillId="0" borderId="0"/>
    <xf numFmtId="0" fontId="44" fillId="0" borderId="0" applyNumberFormat="0" applyFill="0" applyBorder="0" applyAlignment="0" applyProtection="0"/>
    <xf numFmtId="0" fontId="5" fillId="0" borderId="18" applyNumberFormat="0" applyFill="0" applyAlignment="0" applyProtection="0"/>
    <xf numFmtId="0" fontId="45" fillId="0" borderId="0" applyNumberFormat="0" applyFill="0" applyBorder="0" applyAlignment="0" applyProtection="0"/>
    <xf numFmtId="0" fontId="6" fillId="0" borderId="0"/>
    <xf numFmtId="164" fontId="24" fillId="0" borderId="0" applyFont="0" applyFill="0" applyBorder="0" applyAlignment="0" applyProtection="0"/>
    <xf numFmtId="165" fontId="46" fillId="0" borderId="0" applyNumberFormat="0" applyFill="0" applyBorder="0" applyProtection="0"/>
    <xf numFmtId="164" fontId="6" fillId="0" borderId="0" applyFont="0" applyFill="0" applyBorder="0" applyAlignment="0" applyProtection="0"/>
    <xf numFmtId="0" fontId="6" fillId="0" borderId="0"/>
    <xf numFmtId="0" fontId="4" fillId="42" borderId="0" applyNumberFormat="0" applyBorder="0" applyAlignment="0" applyProtection="0"/>
    <xf numFmtId="0" fontId="4" fillId="43" borderId="0" applyNumberFormat="0" applyBorder="0" applyAlignment="0" applyProtection="0"/>
    <xf numFmtId="0" fontId="4" fillId="57" borderId="0" applyNumberFormat="0" applyBorder="0" applyAlignment="0" applyProtection="0"/>
    <xf numFmtId="0" fontId="4" fillId="41" borderId="0" applyNumberFormat="0" applyBorder="0" applyAlignment="0" applyProtection="0"/>
    <xf numFmtId="0" fontId="4" fillId="57" borderId="0" applyNumberFormat="0" applyBorder="0" applyAlignment="0" applyProtection="0"/>
    <xf numFmtId="0" fontId="4" fillId="40" borderId="0" applyNumberFormat="0" applyBorder="0" applyAlignment="0" applyProtection="0"/>
    <xf numFmtId="0" fontId="4" fillId="5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57" borderId="0" applyNumberFormat="0" applyBorder="0" applyAlignment="0" applyProtection="0"/>
    <xf numFmtId="0" fontId="29" fillId="40" borderId="0" applyNumberFormat="0" applyBorder="0" applyAlignment="0" applyProtection="0"/>
    <xf numFmtId="0" fontId="29" fillId="53" borderId="0" applyNumberFormat="0" applyBorder="0" applyAlignment="0" applyProtection="0"/>
    <xf numFmtId="0" fontId="29" fillId="45" borderId="0" applyNumberFormat="0" applyBorder="0" applyAlignment="0" applyProtection="0"/>
    <xf numFmtId="0" fontId="29" fillId="37" borderId="0" applyNumberFormat="0" applyBorder="0" applyAlignment="0" applyProtection="0"/>
    <xf numFmtId="0" fontId="29" fillId="40" borderId="0" applyNumberFormat="0" applyBorder="0" applyAlignment="0" applyProtection="0"/>
    <xf numFmtId="0" fontId="29" fillId="43" borderId="0" applyNumberFormat="0" applyBorder="0" applyAlignment="0" applyProtection="0"/>
    <xf numFmtId="0" fontId="29" fillId="58" borderId="0" applyNumberFormat="0" applyBorder="0" applyAlignment="0" applyProtection="0"/>
    <xf numFmtId="0" fontId="29" fillId="53" borderId="0" applyNumberFormat="0" applyBorder="0" applyAlignment="0" applyProtection="0"/>
    <xf numFmtId="0" fontId="29" fillId="45" borderId="0" applyNumberFormat="0" applyBorder="0" applyAlignment="0" applyProtection="0"/>
    <xf numFmtId="0" fontId="29" fillId="59" borderId="0" applyNumberFormat="0" applyBorder="0" applyAlignment="0" applyProtection="0"/>
    <xf numFmtId="0" fontId="29" fillId="51" borderId="0" applyNumberFormat="0" applyBorder="0" applyAlignment="0" applyProtection="0"/>
    <xf numFmtId="0" fontId="30" fillId="39" borderId="0" applyNumberFormat="0" applyBorder="0" applyAlignment="0" applyProtection="0"/>
    <xf numFmtId="0" fontId="49" fillId="60" borderId="11" applyNumberFormat="0" applyAlignment="0" applyProtection="0"/>
    <xf numFmtId="40" fontId="47" fillId="0" borderId="0" applyFont="0" applyFill="0" applyBorder="0" applyAlignment="0" applyProtection="0"/>
    <xf numFmtId="0" fontId="34" fillId="40" borderId="0" applyNumberFormat="0" applyBorder="0" applyAlignment="0" applyProtection="0"/>
    <xf numFmtId="0" fontId="50" fillId="0" borderId="19" applyNumberFormat="0" applyFill="0" applyAlignment="0" applyProtection="0"/>
    <xf numFmtId="0" fontId="51" fillId="0" borderId="20" applyNumberFormat="0" applyFill="0" applyAlignment="0" applyProtection="0"/>
    <xf numFmtId="0" fontId="52" fillId="0" borderId="21" applyNumberFormat="0" applyFill="0" applyAlignment="0" applyProtection="0"/>
    <xf numFmtId="0" fontId="52" fillId="0" borderId="0" applyNumberFormat="0" applyFill="0" applyBorder="0" applyAlignment="0" applyProtection="0"/>
    <xf numFmtId="0" fontId="40" fillId="56" borderId="11" applyNumberFormat="0" applyAlignment="0" applyProtection="0"/>
    <xf numFmtId="0" fontId="45" fillId="0" borderId="22" applyNumberFormat="0" applyFill="0" applyAlignment="0" applyProtection="0"/>
    <xf numFmtId="0" fontId="53" fillId="56" borderId="0" applyNumberFormat="0" applyBorder="0" applyAlignment="0" applyProtection="0"/>
    <xf numFmtId="0" fontId="48" fillId="57" borderId="10" applyNumberFormat="0" applyFont="0" applyAlignment="0" applyProtection="0"/>
    <xf numFmtId="0" fontId="43" fillId="60" borderId="17" applyNumberFormat="0" applyAlignment="0" applyProtection="0"/>
    <xf numFmtId="9" fontId="6" fillId="0" borderId="0" applyFont="0" applyFill="0" applyBorder="0" applyAlignment="0" applyProtection="0"/>
    <xf numFmtId="0" fontId="54" fillId="0" borderId="0" applyNumberFormat="0" applyFill="0" applyBorder="0" applyAlignment="0" applyProtection="0"/>
    <xf numFmtId="0" fontId="5" fillId="0" borderId="23" applyNumberFormat="0" applyFill="0" applyAlignment="0" applyProtection="0"/>
    <xf numFmtId="0" fontId="48" fillId="0" borderId="0"/>
    <xf numFmtId="0" fontId="48" fillId="0" borderId="0"/>
    <xf numFmtId="0" fontId="6" fillId="0" borderId="0"/>
    <xf numFmtId="0" fontId="24" fillId="0" borderId="0"/>
    <xf numFmtId="0" fontId="6" fillId="0" borderId="0"/>
    <xf numFmtId="0" fontId="55" fillId="0" borderId="0" applyNumberFormat="0" applyFill="0" applyBorder="0" applyAlignment="0" applyProtection="0"/>
    <xf numFmtId="0" fontId="6" fillId="0" borderId="0"/>
    <xf numFmtId="0" fontId="1" fillId="0" borderId="0"/>
    <xf numFmtId="164" fontId="1" fillId="0" borderId="0" applyFont="0" applyFill="0" applyBorder="0" applyAlignment="0" applyProtection="0"/>
    <xf numFmtId="164" fontId="6" fillId="0" borderId="0" applyFont="0" applyFill="0" applyBorder="0" applyAlignment="0" applyProtection="0"/>
    <xf numFmtId="0" fontId="6" fillId="0" borderId="0"/>
    <xf numFmtId="164" fontId="28" fillId="0" borderId="0" applyFont="0" applyFill="0" applyBorder="0" applyAlignment="0" applyProtection="0"/>
    <xf numFmtId="0" fontId="6" fillId="0" borderId="0"/>
    <xf numFmtId="0" fontId="1" fillId="0" borderId="0"/>
    <xf numFmtId="0" fontId="6" fillId="0" borderId="0"/>
    <xf numFmtId="9" fontId="6" fillId="0" borderId="0" applyFont="0" applyFill="0" applyBorder="0" applyAlignment="0" applyProtection="0"/>
    <xf numFmtId="0" fontId="6" fillId="0" borderId="0"/>
    <xf numFmtId="0" fontId="6" fillId="0" borderId="0"/>
    <xf numFmtId="164" fontId="24" fillId="0" borderId="0" applyFont="0" applyFill="0" applyBorder="0" applyAlignment="0" applyProtection="0"/>
    <xf numFmtId="0" fontId="56" fillId="0" borderId="0" applyNumberFormat="0" applyFill="0" applyBorder="0" applyAlignment="0" applyProtection="0"/>
    <xf numFmtId="0" fontId="57" fillId="0" borderId="1" applyNumberFormat="0" applyFill="0" applyAlignment="0" applyProtection="0"/>
    <xf numFmtId="0" fontId="58" fillId="0" borderId="2"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5" borderId="0" applyNumberFormat="0" applyBorder="0" applyAlignment="0" applyProtection="0"/>
    <xf numFmtId="0" fontId="61" fillId="6" borderId="0" applyNumberFormat="0" applyBorder="0" applyAlignment="0" applyProtection="0"/>
    <xf numFmtId="0" fontId="62" fillId="7" borderId="0" applyNumberFormat="0" applyBorder="0" applyAlignment="0" applyProtection="0"/>
    <xf numFmtId="0" fontId="63" fillId="8" borderId="4" applyNumberFormat="0" applyAlignment="0" applyProtection="0"/>
    <xf numFmtId="0" fontId="64" fillId="9" borderId="5" applyNumberFormat="0" applyAlignment="0" applyProtection="0"/>
    <xf numFmtId="0" fontId="65" fillId="9" borderId="4" applyNumberFormat="0" applyAlignment="0" applyProtection="0"/>
    <xf numFmtId="0" fontId="66" fillId="0" borderId="6" applyNumberFormat="0" applyFill="0" applyAlignment="0" applyProtection="0"/>
    <xf numFmtId="0" fontId="67" fillId="10" borderId="7" applyNumberFormat="0" applyAlignment="0" applyProtection="0"/>
    <xf numFmtId="0" fontId="25" fillId="0" borderId="0" applyNumberFormat="0" applyFill="0" applyBorder="0" applyAlignment="0" applyProtection="0"/>
    <xf numFmtId="0" fontId="68" fillId="0" borderId="0" applyNumberFormat="0" applyFill="0" applyBorder="0" applyAlignment="0" applyProtection="0"/>
    <xf numFmtId="0" fontId="26" fillId="0" borderId="9" applyNumberFormat="0" applyFill="0" applyAlignment="0" applyProtection="0"/>
    <xf numFmtId="0" fontId="69"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69" fillId="15" borderId="0" applyNumberFormat="0" applyBorder="0" applyAlignment="0" applyProtection="0"/>
    <xf numFmtId="0" fontId="69"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69" fillId="23" borderId="0" applyNumberFormat="0" applyBorder="0" applyAlignment="0" applyProtection="0"/>
    <xf numFmtId="0" fontId="69"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69" fillId="31" borderId="0" applyNumberFormat="0" applyBorder="0" applyAlignment="0" applyProtection="0"/>
    <xf numFmtId="0" fontId="69"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69" fillId="35" borderId="0" applyNumberFormat="0" applyBorder="0" applyAlignment="0" applyProtection="0"/>
    <xf numFmtId="0" fontId="24" fillId="0" borderId="0"/>
    <xf numFmtId="0" fontId="24" fillId="11" borderId="8" applyNumberFormat="0" applyFont="0" applyAlignment="0" applyProtection="0"/>
    <xf numFmtId="164" fontId="6" fillId="0" borderId="0" applyFont="0" applyFill="0" applyBorder="0" applyAlignment="0" applyProtection="0"/>
    <xf numFmtId="0" fontId="1" fillId="0" borderId="0"/>
    <xf numFmtId="164" fontId="1"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0" fontId="7" fillId="0" borderId="0" applyNumberFormat="0" applyBorder="0" applyProtection="0"/>
    <xf numFmtId="164" fontId="6" fillId="0" borderId="0" applyFont="0" applyFill="0" applyBorder="0" applyAlignment="0" applyProtection="0"/>
    <xf numFmtId="164" fontId="6"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164" fontId="28" fillId="0" borderId="0" applyFont="0" applyFill="0" applyBorder="0" applyAlignment="0" applyProtection="0"/>
    <xf numFmtId="164" fontId="24"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cellStyleXfs>
  <cellXfs count="124">
    <xf numFmtId="0" fontId="0" fillId="0" borderId="0" xfId="0"/>
    <xf numFmtId="0" fontId="0" fillId="0" borderId="0" xfId="0" applyAlignment="1">
      <alignment horizontal="right"/>
    </xf>
    <xf numFmtId="0" fontId="9" fillId="2" borderId="0" xfId="0" applyFont="1" applyFill="1"/>
    <xf numFmtId="0" fontId="20" fillId="4" borderId="0" xfId="13" applyFont="1" applyFill="1" applyAlignment="1"/>
    <xf numFmtId="0" fontId="21" fillId="4" borderId="0" xfId="15" applyFont="1" applyFill="1"/>
    <xf numFmtId="0" fontId="21" fillId="4" borderId="0" xfId="11" applyFont="1" applyFill="1"/>
    <xf numFmtId="0" fontId="7" fillId="4" borderId="0" xfId="16" applyFill="1"/>
    <xf numFmtId="0" fontId="21" fillId="4" borderId="0" xfId="16" applyFont="1" applyFill="1"/>
    <xf numFmtId="0" fontId="22" fillId="4" borderId="0" xfId="16" applyFont="1" applyFill="1" applyAlignment="1">
      <alignment wrapText="1"/>
    </xf>
    <xf numFmtId="0" fontId="22" fillId="4" borderId="0" xfId="16" applyFont="1" applyFill="1" applyAlignment="1">
      <alignment horizontal="left"/>
    </xf>
    <xf numFmtId="0" fontId="22" fillId="4" borderId="0" xfId="16" applyFont="1" applyFill="1"/>
    <xf numFmtId="0" fontId="13" fillId="4" borderId="0" xfId="10" applyFont="1" applyFill="1"/>
    <xf numFmtId="0" fontId="16" fillId="0" borderId="0" xfId="11" applyFont="1" applyAlignment="1">
      <alignment vertical="center"/>
    </xf>
    <xf numFmtId="0" fontId="17" fillId="0" borderId="0" xfId="10" applyFont="1"/>
    <xf numFmtId="0" fontId="12" fillId="4" borderId="0" xfId="10" applyFill="1"/>
    <xf numFmtId="0" fontId="12" fillId="4" borderId="0" xfId="12" applyFont="1" applyFill="1"/>
    <xf numFmtId="0" fontId="3" fillId="0" borderId="0" xfId="0" applyFont="1"/>
    <xf numFmtId="0" fontId="70" fillId="4" borderId="0" xfId="10" applyFont="1" applyFill="1"/>
    <xf numFmtId="0" fontId="18" fillId="61" borderId="0" xfId="6" applyFont="1" applyFill="1" applyAlignment="1"/>
    <xf numFmtId="0" fontId="0" fillId="0" borderId="0" xfId="0" applyAlignment="1">
      <alignment horizontal="right" vertical="center" wrapText="1"/>
    </xf>
    <xf numFmtId="0" fontId="13" fillId="61" borderId="0" xfId="10" applyFont="1" applyFill="1"/>
    <xf numFmtId="0" fontId="14" fillId="61" borderId="0" xfId="10" applyFont="1" applyFill="1"/>
    <xf numFmtId="0" fontId="71" fillId="61" borderId="0" xfId="10" applyFont="1" applyFill="1"/>
    <xf numFmtId="0" fontId="12" fillId="61" borderId="0" xfId="10" applyFill="1"/>
    <xf numFmtId="0" fontId="20" fillId="61" borderId="0" xfId="14" applyFill="1" applyAlignment="1"/>
    <xf numFmtId="0" fontId="70" fillId="61" borderId="0" xfId="10" applyFont="1" applyFill="1"/>
    <xf numFmtId="0" fontId="75" fillId="4" borderId="0" xfId="15" applyFont="1" applyFill="1"/>
    <xf numFmtId="0" fontId="70" fillId="4" borderId="0" xfId="15" applyFont="1" applyFill="1"/>
    <xf numFmtId="0" fontId="12" fillId="4" borderId="0" xfId="15" applyFont="1" applyFill="1" applyAlignment="1">
      <alignment horizontal="left"/>
    </xf>
    <xf numFmtId="0" fontId="70" fillId="61" borderId="0" xfId="15" applyFont="1" applyFill="1"/>
    <xf numFmtId="0" fontId="12" fillId="61" borderId="0" xfId="15" applyFont="1" applyFill="1" applyAlignment="1">
      <alignment horizontal="left"/>
    </xf>
    <xf numFmtId="0" fontId="70" fillId="61" borderId="0" xfId="11" applyFont="1" applyFill="1"/>
    <xf numFmtId="0" fontId="12" fillId="61" borderId="0" xfId="11" applyFont="1" applyFill="1" applyAlignment="1">
      <alignment horizontal="left"/>
    </xf>
    <xf numFmtId="0" fontId="12" fillId="4" borderId="0" xfId="11" applyFont="1" applyFill="1" applyAlignment="1">
      <alignment horizontal="left"/>
    </xf>
    <xf numFmtId="0" fontId="12" fillId="61" borderId="0" xfId="11" applyFont="1" applyFill="1"/>
    <xf numFmtId="0" fontId="75" fillId="61" borderId="0" xfId="15" applyFont="1" applyFill="1" applyAlignment="1">
      <alignment wrapText="1"/>
    </xf>
    <xf numFmtId="0" fontId="75" fillId="4" borderId="0" xfId="15" applyFont="1" applyFill="1" applyAlignment="1">
      <alignment horizontal="left" wrapText="1"/>
    </xf>
    <xf numFmtId="0" fontId="18" fillId="61" borderId="0" xfId="6" applyFont="1" applyFill="1" applyAlignment="1">
      <alignment horizontal="left" vertical="center"/>
    </xf>
    <xf numFmtId="0" fontId="70" fillId="61" borderId="0" xfId="17" applyFont="1" applyFill="1" applyAlignment="1">
      <alignment horizontal="left" vertical="center" wrapText="1"/>
    </xf>
    <xf numFmtId="1" fontId="70" fillId="4" borderId="0" xfId="17" applyNumberFormat="1" applyFont="1" applyFill="1" applyAlignment="1">
      <alignment horizontal="left" vertical="center"/>
    </xf>
    <xf numFmtId="0" fontId="70" fillId="61" borderId="0" xfId="16" applyFont="1" applyFill="1"/>
    <xf numFmtId="0" fontId="75" fillId="0" borderId="0" xfId="0" applyFont="1"/>
    <xf numFmtId="0" fontId="77" fillId="0" borderId="0" xfId="0" applyFont="1" applyAlignment="1">
      <alignment horizontal="right"/>
    </xf>
    <xf numFmtId="0" fontId="76" fillId="2" borderId="0" xfId="0" applyFont="1" applyFill="1"/>
    <xf numFmtId="0" fontId="76" fillId="2" borderId="0" xfId="0" applyFont="1" applyFill="1" applyAlignment="1">
      <alignment vertical="top"/>
    </xf>
    <xf numFmtId="0" fontId="75" fillId="2" borderId="0" xfId="0" applyFont="1" applyFill="1" applyAlignment="1">
      <alignment horizontal="right" vertical="center" wrapText="1"/>
    </xf>
    <xf numFmtId="49" fontId="0" fillId="0" borderId="0" xfId="0" applyNumberFormat="1"/>
    <xf numFmtId="0" fontId="15" fillId="61" borderId="0" xfId="18" applyFont="1" applyFill="1" applyAlignment="1">
      <alignment vertical="center"/>
    </xf>
    <xf numFmtId="0" fontId="18" fillId="61" borderId="0" xfId="6" applyFont="1" applyFill="1"/>
    <xf numFmtId="0" fontId="72" fillId="61" borderId="0" xfId="11" applyFont="1" applyFill="1"/>
    <xf numFmtId="1" fontId="70" fillId="61" borderId="0" xfId="17" applyNumberFormat="1" applyFont="1" applyFill="1" applyAlignment="1">
      <alignment horizontal="left" vertical="center"/>
    </xf>
    <xf numFmtId="0" fontId="22" fillId="61" borderId="0" xfId="16" applyFont="1" applyFill="1" applyAlignment="1">
      <alignment horizontal="left"/>
    </xf>
    <xf numFmtId="166" fontId="75" fillId="0" borderId="0" xfId="203" applyNumberFormat="1" applyFont="1"/>
    <xf numFmtId="166" fontId="0" fillId="0" borderId="0" xfId="203" applyNumberFormat="1" applyFont="1" applyAlignment="1">
      <alignment horizontal="right" vertical="center" wrapText="1"/>
    </xf>
    <xf numFmtId="166" fontId="0" fillId="0" borderId="0" xfId="203" applyNumberFormat="1" applyFont="1"/>
    <xf numFmtId="166" fontId="0" fillId="0" borderId="0" xfId="203" applyNumberFormat="1" applyFont="1" applyAlignment="1">
      <alignment horizontal="right"/>
    </xf>
    <xf numFmtId="0" fontId="76" fillId="0" borderId="0" xfId="0" applyFont="1"/>
    <xf numFmtId="166" fontId="76" fillId="0" borderId="0" xfId="203" applyNumberFormat="1" applyFont="1" applyAlignment="1"/>
    <xf numFmtId="0" fontId="82" fillId="62" borderId="0" xfId="0" applyFont="1" applyFill="1" applyAlignment="1">
      <alignment horizontal="center" vertical="center"/>
    </xf>
    <xf numFmtId="0" fontId="83" fillId="0" borderId="0" xfId="0" applyFont="1" applyAlignment="1">
      <alignment horizontal="center" vertical="center"/>
    </xf>
    <xf numFmtId="0" fontId="84" fillId="3" borderId="0" xfId="0" applyFont="1" applyFill="1" applyAlignment="1">
      <alignment horizontal="left" vertical="center" wrapText="1"/>
    </xf>
    <xf numFmtId="0" fontId="2" fillId="0" borderId="0" xfId="0" applyFont="1"/>
    <xf numFmtId="0" fontId="0" fillId="0" borderId="0" xfId="0" applyAlignment="1">
      <alignment horizontal="left"/>
    </xf>
    <xf numFmtId="0" fontId="0" fillId="0" borderId="0" xfId="0" pivotButton="1"/>
    <xf numFmtId="1" fontId="0" fillId="0" borderId="0" xfId="0" applyNumberFormat="1"/>
    <xf numFmtId="0" fontId="0" fillId="63" borderId="0" xfId="0" applyFill="1"/>
    <xf numFmtId="0" fontId="0" fillId="63" borderId="0" xfId="0" applyFill="1" applyAlignment="1">
      <alignment horizontal="right" vertical="center" wrapText="1"/>
    </xf>
    <xf numFmtId="0" fontId="0" fillId="63" borderId="0" xfId="0" applyFill="1" applyAlignment="1">
      <alignment horizontal="right"/>
    </xf>
    <xf numFmtId="0" fontId="2" fillId="63" borderId="0" xfId="0" applyFont="1" applyFill="1" applyAlignment="1">
      <alignment horizontal="right" vertical="center" wrapText="1"/>
    </xf>
    <xf numFmtId="3" fontId="1" fillId="63" borderId="0" xfId="0" applyNumberFormat="1" applyFont="1" applyFill="1" applyAlignment="1">
      <alignment horizontal="right"/>
    </xf>
    <xf numFmtId="3" fontId="0" fillId="63" borderId="0" xfId="0" applyNumberFormat="1" applyFill="1"/>
    <xf numFmtId="3" fontId="73" fillId="63" borderId="0" xfId="0" applyNumberFormat="1" applyFont="1" applyFill="1"/>
    <xf numFmtId="3" fontId="0" fillId="63" borderId="0" xfId="0" applyNumberFormat="1" applyFill="1" applyAlignment="1">
      <alignment horizontal="right"/>
    </xf>
    <xf numFmtId="0" fontId="80" fillId="63" borderId="0" xfId="0" applyFont="1" applyFill="1" applyAlignment="1">
      <alignment vertical="center"/>
    </xf>
    <xf numFmtId="0" fontId="23" fillId="63" borderId="0" xfId="0" applyFont="1" applyFill="1" applyAlignment="1">
      <alignment vertical="center"/>
    </xf>
    <xf numFmtId="0" fontId="8" fillId="63" borderId="0" xfId="0" applyFont="1" applyFill="1" applyAlignment="1">
      <alignment vertical="center"/>
    </xf>
    <xf numFmtId="0" fontId="9" fillId="63" borderId="0" xfId="0" applyFont="1" applyFill="1"/>
    <xf numFmtId="0" fontId="75" fillId="63" borderId="0" xfId="0" applyFont="1" applyFill="1"/>
    <xf numFmtId="0" fontId="70" fillId="63" borderId="0" xfId="0" applyFont="1" applyFill="1"/>
    <xf numFmtId="0" fontId="76" fillId="63" borderId="0" xfId="0" applyFont="1" applyFill="1"/>
    <xf numFmtId="0" fontId="75" fillId="63" borderId="0" xfId="0" applyFont="1" applyFill="1" applyAlignment="1">
      <alignment horizontal="left" vertical="center" wrapText="1"/>
    </xf>
    <xf numFmtId="0" fontId="75" fillId="63" borderId="0" xfId="0" applyFont="1" applyFill="1" applyAlignment="1">
      <alignment horizontal="right" vertical="center" wrapText="1"/>
    </xf>
    <xf numFmtId="3" fontId="76" fillId="63" borderId="0" xfId="0" applyNumberFormat="1" applyFont="1" applyFill="1"/>
    <xf numFmtId="0" fontId="70" fillId="63" borderId="0" xfId="0" applyFont="1" applyFill="1" applyAlignment="1">
      <alignment horizontal="left" vertical="center" wrapText="1"/>
    </xf>
    <xf numFmtId="3" fontId="70" fillId="63" borderId="0" xfId="0" applyNumberFormat="1" applyFont="1" applyFill="1" applyAlignment="1">
      <alignment horizontal="right"/>
    </xf>
    <xf numFmtId="3" fontId="75" fillId="63" borderId="0" xfId="0" applyNumberFormat="1" applyFont="1" applyFill="1" applyAlignment="1">
      <alignment horizontal="right"/>
    </xf>
    <xf numFmtId="0" fontId="70" fillId="63" borderId="0" xfId="0" applyFont="1" applyFill="1" applyAlignment="1">
      <alignment horizontal="left"/>
    </xf>
    <xf numFmtId="0" fontId="70" fillId="63" borderId="0" xfId="0" applyFont="1" applyFill="1" applyAlignment="1">
      <alignment horizontal="left" vertical="top"/>
    </xf>
    <xf numFmtId="9" fontId="76" fillId="63" borderId="0" xfId="7" applyFont="1" applyFill="1"/>
    <xf numFmtId="9" fontId="77" fillId="63" borderId="0" xfId="7" applyFont="1" applyFill="1"/>
    <xf numFmtId="0" fontId="18" fillId="63" borderId="0" xfId="6" applyFont="1" applyFill="1" applyAlignment="1">
      <alignment vertical="top"/>
    </xf>
    <xf numFmtId="0" fontId="18" fillId="63" borderId="0" xfId="6" applyFont="1" applyFill="1" applyAlignment="1">
      <alignment vertical="top" wrapText="1"/>
    </xf>
    <xf numFmtId="0" fontId="18" fillId="63" borderId="0" xfId="6" applyFont="1" applyFill="1" applyAlignment="1"/>
    <xf numFmtId="0" fontId="18" fillId="63" borderId="0" xfId="6" applyFont="1" applyFill="1" applyAlignment="1">
      <alignment wrapText="1"/>
    </xf>
    <xf numFmtId="0" fontId="70" fillId="63" borderId="0" xfId="0" applyFont="1" applyFill="1" applyAlignment="1">
      <alignment vertical="top"/>
    </xf>
    <xf numFmtId="0" fontId="76" fillId="63" borderId="0" xfId="0" applyFont="1" applyFill="1" applyAlignment="1">
      <alignment vertical="top"/>
    </xf>
    <xf numFmtId="0" fontId="76" fillId="63" borderId="0" xfId="0" applyFont="1" applyFill="1" applyAlignment="1">
      <alignment wrapText="1"/>
    </xf>
    <xf numFmtId="0" fontId="18" fillId="63" borderId="0" xfId="6" applyFont="1" applyFill="1" applyAlignment="1">
      <alignment horizontal="left"/>
    </xf>
    <xf numFmtId="0" fontId="76" fillId="63" borderId="0" xfId="0" applyFont="1" applyFill="1" applyAlignment="1">
      <alignment horizontal="left" wrapText="1"/>
    </xf>
    <xf numFmtId="0" fontId="18" fillId="63" borderId="0" xfId="6" applyFont="1" applyFill="1" applyAlignment="1">
      <alignment horizontal="right"/>
    </xf>
    <xf numFmtId="0" fontId="79" fillId="63" borderId="0" xfId="0" applyFont="1" applyFill="1"/>
    <xf numFmtId="0" fontId="1" fillId="63" borderId="0" xfId="0" applyFont="1" applyFill="1"/>
    <xf numFmtId="0" fontId="10" fillId="63" borderId="0" xfId="0" applyFont="1" applyFill="1"/>
    <xf numFmtId="0" fontId="1" fillId="63" borderId="0" xfId="0" applyFont="1" applyFill="1" applyAlignment="1">
      <alignment vertical="top"/>
    </xf>
    <xf numFmtId="0" fontId="75" fillId="63" borderId="24" xfId="0" applyFont="1" applyFill="1" applyBorder="1"/>
    <xf numFmtId="0" fontId="70" fillId="63" borderId="24" xfId="0" applyFont="1" applyFill="1" applyBorder="1"/>
    <xf numFmtId="0" fontId="70" fillId="63" borderId="25" xfId="0" applyFont="1" applyFill="1" applyBorder="1" applyAlignment="1">
      <alignment horizontal="left" vertical="center" wrapText="1"/>
    </xf>
    <xf numFmtId="3" fontId="70" fillId="63" borderId="25" xfId="0" applyNumberFormat="1" applyFont="1" applyFill="1" applyBorder="1" applyAlignment="1">
      <alignment horizontal="right"/>
    </xf>
    <xf numFmtId="3" fontId="75" fillId="63" borderId="25" xfId="0" applyNumberFormat="1" applyFont="1" applyFill="1" applyBorder="1" applyAlignment="1">
      <alignment horizontal="right"/>
    </xf>
    <xf numFmtId="0" fontId="0" fillId="63" borderId="26" xfId="0" applyFill="1" applyBorder="1"/>
    <xf numFmtId="0" fontId="0" fillId="63" borderId="26" xfId="0" applyFill="1" applyBorder="1" applyAlignment="1">
      <alignment horizontal="right"/>
    </xf>
    <xf numFmtId="3" fontId="0" fillId="63" borderId="26" xfId="0" applyNumberFormat="1" applyFill="1" applyBorder="1" applyAlignment="1">
      <alignment horizontal="right"/>
    </xf>
    <xf numFmtId="3" fontId="0" fillId="63" borderId="26" xfId="0" applyNumberFormat="1" applyFill="1" applyBorder="1"/>
    <xf numFmtId="3" fontId="73" fillId="63" borderId="26" xfId="0" applyNumberFormat="1" applyFont="1" applyFill="1" applyBorder="1"/>
    <xf numFmtId="0" fontId="70" fillId="63" borderId="26" xfId="0" applyFont="1" applyFill="1" applyBorder="1"/>
    <xf numFmtId="3" fontId="70" fillId="63" borderId="26" xfId="0" applyNumberFormat="1" applyFont="1" applyFill="1" applyBorder="1" applyAlignment="1">
      <alignment horizontal="right"/>
    </xf>
    <xf numFmtId="3" fontId="75" fillId="63" borderId="26" xfId="0" applyNumberFormat="1" applyFont="1" applyFill="1" applyBorder="1" applyAlignment="1">
      <alignment horizontal="right"/>
    </xf>
    <xf numFmtId="0" fontId="18" fillId="61" borderId="0" xfId="60" applyFont="1" applyFill="1" applyAlignment="1" applyProtection="1"/>
    <xf numFmtId="0" fontId="18" fillId="4" borderId="0" xfId="6" applyFont="1" applyFill="1" applyAlignment="1" applyProtection="1"/>
    <xf numFmtId="166" fontId="77" fillId="0" borderId="0" xfId="203" applyNumberFormat="1" applyFont="1" applyFill="1" applyBorder="1" applyAlignment="1">
      <alignment horizontal="right"/>
    </xf>
    <xf numFmtId="0" fontId="76" fillId="0" borderId="0" xfId="0" applyFont="1" applyAlignment="1">
      <alignment horizontal="right"/>
    </xf>
    <xf numFmtId="166" fontId="76" fillId="0" borderId="0" xfId="203" applyNumberFormat="1" applyFont="1" applyAlignment="1">
      <alignment horizontal="right"/>
    </xf>
    <xf numFmtId="0" fontId="18" fillId="63" borderId="0" xfId="6" applyFont="1" applyFill="1" applyBorder="1" applyAlignment="1"/>
    <xf numFmtId="0" fontId="0" fillId="0" borderId="0" xfId="0" applyAlignment="1">
      <alignment horizontal="center"/>
    </xf>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19"/>
      <tableStyleElement type="headerRow" dxfId="18"/>
    </tableStyle>
    <tableStyle name="SlicerStyleLight1 3" pivot="0" table="0" count="2" xr9:uid="{BBF144D3-9C6F-4EA9-BEEC-3E2EF307B0E4}">
      <tableStyleElement type="wholeTable" dxfId="17"/>
      <tableStyleElement type="headerRow" dxfId="16"/>
    </tableStyle>
    <tableStyle name="SlicerStyleLight1 4" pivot="0" table="0" count="2" xr9:uid="{AF23C4F9-862C-4107-A32F-85BC43C8325C}">
      <tableStyleElement type="wholeTable" dxfId="15"/>
      <tableStyleElement type="headerRow" dxfId="14"/>
    </tableStyle>
    <tableStyle name="SlicerStyleLight1 5" pivot="0" table="0" count="2" xr9:uid="{06649B07-D65D-46F9-9BDD-3622E39E91FE}">
      <tableStyleElement type="wholeTable" dxfId="13"/>
      <tableStyleElement type="headerRow"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150288</xdr:colOff>
      <xdr:row>0</xdr:row>
      <xdr:rowOff>64139</xdr:rowOff>
    </xdr:from>
    <xdr:ext cx="1762111" cy="916936"/>
    <xdr:pic>
      <xdr:nvPicPr>
        <xdr:cNvPr id="2" name="Picture 1" descr="Ministry of Housing, Communities and Local Government logo&#10;">
          <a:extLst>
            <a:ext uri="{FF2B5EF4-FFF2-40B4-BE49-F238E27FC236}">
              <a16:creationId xmlns:a16="http://schemas.microsoft.com/office/drawing/2014/main" id="{8FBB493A-6760-4B22-A8C6-53984D89543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0288" y="64139"/>
          <a:ext cx="1762111" cy="916936"/>
        </a:xfrm>
        <a:prstGeom prst="rect">
          <a:avLst/>
        </a:prstGeom>
        <a:noFill/>
        <a:ln cap="flat">
          <a:noFill/>
        </a:ln>
      </xdr:spPr>
    </xdr:pic>
    <xdr:clientData/>
  </xdr:oneCellAnchor>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384211" y="0"/>
          <a:ext cx="917390" cy="906051"/>
        </a:xfrm>
        <a:prstGeom prst="rect">
          <a:avLst/>
        </a:prstGeom>
        <a:noFill/>
        <a:ln cap="flat">
          <a:noFill/>
        </a:ln>
      </xdr:spPr>
    </xdr:pic>
    <xdr:clientData/>
  </xdr:oneCellAnchor>
  <xdr:oneCellAnchor>
    <xdr:from>
      <xdr:col>4</xdr:col>
      <xdr:colOff>684766</xdr:colOff>
      <xdr:row>0</xdr:row>
      <xdr:rowOff>190496</xdr:rowOff>
    </xdr:from>
    <xdr:ext cx="1100426" cy="572222"/>
    <xdr:pic>
      <xdr:nvPicPr>
        <xdr:cNvPr id="3" name="Picture 4" descr="Ministry of Housing, Communities and Local Government logo&#10;">
          <a:extLst>
            <a:ext uri="{FF2B5EF4-FFF2-40B4-BE49-F238E27FC236}">
              <a16:creationId xmlns:a16="http://schemas.microsoft.com/office/drawing/2014/main" id="{4A8F58EA-E3B3-46F9-BCFA-4B794363D5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209766" y="190496"/>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6736114" createdVersion="8" refreshedVersion="8" minRefreshableVersion="3" recordCount="1005" xr:uid="{16E35FD3-7B34-4730-9ABE-050F7B5BFBF9}">
  <cacheSource type="worksheet">
    <worksheetSource ref="A1:D1048576" sheet="Data - population"/>
  </cacheSource>
  <cacheFields count="4">
    <cacheField name="CALENDAR_YEAR" numFmtId="0">
      <sharedItems containsString="0" containsBlank="1" containsNumber="1" containsInteger="1" minValue="1971" maxValue="2023"/>
    </cacheField>
    <cacheField name="FINANCIAL_YEAR" numFmtId="0">
      <sharedItems containsBlank="1" count="54">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m/>
      </sharedItems>
    </cacheField>
    <cacheField name="COUNTRY" numFmtId="0">
      <sharedItems containsBlank="1" count="5">
        <s v="England"/>
        <s v="Scotland"/>
        <s v="Wales"/>
        <s v="Great Britain"/>
        <m/>
      </sharedItems>
    </cacheField>
    <cacheField name="TOTAL_POPULATION" numFmtId="166">
      <sharedItems containsString="0" containsBlank="1" containsNumber="1" containsInteger="1" minValue="2740300" maxValue="663448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512708333" createdVersion="8" refreshedVersion="8" minRefreshableVersion="3" recordCount="214" xr:uid="{C6992D3A-76A4-48B3-BD84-6C46874F15B3}">
  <cacheSource type="worksheet">
    <worksheetSource ref="A1:D1048576" sheet="Data - fires"/>
  </cacheSource>
  <cacheFields count="4">
    <cacheField name="COUNTRY" numFmtId="0">
      <sharedItems containsNonDate="0" containsBlank="1" count="5">
        <m/>
        <s v="England" u="1"/>
        <s v="Great Britain" u="1"/>
        <s v="Scotland" u="1"/>
        <s v="Wales" u="1"/>
      </sharedItems>
    </cacheField>
    <cacheField name="FINANCIAL_YEAR" numFmtId="0">
      <sharedItems containsNonDate="0" containsBlank="1" count="45">
        <m/>
        <s v="2010/11" u="1"/>
        <s v="2011/12" u="1"/>
        <s v="2012/13" u="1"/>
        <s v="2013/14" u="1"/>
        <s v="2014/15" u="1"/>
        <s v="2015/16" u="1"/>
        <s v="2016/17" u="1"/>
        <s v="2017/18" u="1"/>
        <s v="2018/19" u="1"/>
        <s v="2019/20" u="1"/>
        <s v="2020/21" u="1"/>
        <s v="2021/22" u="1"/>
        <s v="2022/23" u="1"/>
        <s v="2023/24" u="1"/>
        <s v="2024/25" u="1"/>
        <s v="1981/82" u="1"/>
        <s v="1982/83" u="1"/>
        <s v="1983/84" u="1"/>
        <s v="1984/85" u="1"/>
        <s v="1985/86" u="1"/>
        <s v="1986/87" u="1"/>
        <s v="1987/88" u="1"/>
        <s v="1988/89" u="1"/>
        <s v="1989/90" u="1"/>
        <s v="1990/91" u="1"/>
        <s v="1991/92" u="1"/>
        <s v="1992/93" u="1"/>
        <s v="1993/94" u="1"/>
        <s v="1994/95" u="1"/>
        <s v="1995/96" u="1"/>
        <s v="1996/97" u="1"/>
        <s v="1997/98" u="1"/>
        <s v="1998/99" u="1"/>
        <s v="1999/00" u="1"/>
        <s v="2000/01" u="1"/>
        <s v="2001/02" u="1"/>
        <s v="2002/03" u="1"/>
        <s v="2003/04" u="1"/>
        <s v="2004/05" u="1"/>
        <s v="2005/06" u="1"/>
        <s v="2006/07" u="1"/>
        <s v="2007/08" u="1"/>
        <s v="2008/09" u="1"/>
        <s v="2009/10" u="1"/>
      </sharedItems>
    </cacheField>
    <cacheField name="FIRE_TYPE" numFmtId="0">
      <sharedItems containsNonDate="0" containsBlank="1" count="4">
        <m/>
        <s v="Non-Primary Fire" u="1"/>
        <s v="Primary Fire" u="1"/>
        <s v="Total Fires" u="1"/>
      </sharedItems>
    </cacheField>
    <cacheField name="TOTAL_FIRES" numFmtId="166">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5">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12500"/>
  </r>
  <r>
    <n v="2023"/>
    <x v="52"/>
    <x v="0"/>
    <n v="576903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100"/>
  </r>
  <r>
    <n v="2007"/>
    <x v="36"/>
    <x v="1"/>
    <n v="5170000"/>
  </r>
  <r>
    <n v="2008"/>
    <x v="37"/>
    <x v="1"/>
    <n v="5202900"/>
  </r>
  <r>
    <n v="2009"/>
    <x v="38"/>
    <x v="1"/>
    <n v="5231900"/>
  </r>
  <r>
    <n v="2010"/>
    <x v="39"/>
    <x v="1"/>
    <n v="5262200"/>
  </r>
  <r>
    <n v="2011"/>
    <x v="40"/>
    <x v="1"/>
    <n v="5299900"/>
  </r>
  <r>
    <n v="2012"/>
    <x v="41"/>
    <x v="1"/>
    <n v="5308500"/>
  </r>
  <r>
    <n v="2013"/>
    <x v="42"/>
    <x v="1"/>
    <n v="5317300"/>
  </r>
  <r>
    <n v="2014"/>
    <x v="43"/>
    <x v="1"/>
    <n v="5332200"/>
  </r>
  <r>
    <n v="2015"/>
    <x v="44"/>
    <x v="1"/>
    <n v="5351700"/>
  </r>
  <r>
    <n v="2016"/>
    <x v="45"/>
    <x v="1"/>
    <n v="5374900"/>
  </r>
  <r>
    <n v="2017"/>
    <x v="46"/>
    <x v="1"/>
    <n v="5389900"/>
  </r>
  <r>
    <n v="2018"/>
    <x v="47"/>
    <x v="1"/>
    <n v="5394300"/>
  </r>
  <r>
    <n v="2019"/>
    <x v="48"/>
    <x v="1"/>
    <n v="5414400"/>
  </r>
  <r>
    <n v="2020"/>
    <x v="49"/>
    <x v="1"/>
    <n v="5413100"/>
  </r>
  <r>
    <n v="2021"/>
    <x v="50"/>
    <x v="1"/>
    <n v="5418400"/>
  </r>
  <r>
    <n v="2022"/>
    <x v="51"/>
    <x v="1"/>
    <n v="5447000"/>
  </r>
  <r>
    <n v="2023"/>
    <x v="52"/>
    <x v="1"/>
    <n v="54901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2700"/>
  </r>
  <r>
    <n v="2023"/>
    <x v="52"/>
    <x v="2"/>
    <n v="31644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4000"/>
  </r>
  <r>
    <n v="2007"/>
    <x v="36"/>
    <x v="3"/>
    <n v="59557400"/>
  </r>
  <r>
    <n v="2008"/>
    <x v="37"/>
    <x v="3"/>
    <n v="60044600"/>
  </r>
  <r>
    <n v="2009"/>
    <x v="38"/>
    <x v="3"/>
    <n v="60467200"/>
  </r>
  <r>
    <n v="2010"/>
    <x v="39"/>
    <x v="3"/>
    <n v="60954600"/>
  </r>
  <r>
    <n v="2011"/>
    <x v="40"/>
    <x v="3"/>
    <n v="61470800"/>
  </r>
  <r>
    <n v="2012"/>
    <x v="41"/>
    <x v="3"/>
    <n v="61886200"/>
  </r>
  <r>
    <n v="2013"/>
    <x v="42"/>
    <x v="3"/>
    <n v="62307000"/>
  </r>
  <r>
    <n v="2014"/>
    <x v="43"/>
    <x v="3"/>
    <n v="62776300"/>
  </r>
  <r>
    <n v="2015"/>
    <x v="44"/>
    <x v="3"/>
    <n v="63233100"/>
  </r>
  <r>
    <n v="2016"/>
    <x v="45"/>
    <x v="3"/>
    <n v="63741100"/>
  </r>
  <r>
    <n v="2017"/>
    <x v="46"/>
    <x v="3"/>
    <n v="64090800"/>
  </r>
  <r>
    <n v="2018"/>
    <x v="47"/>
    <x v="3"/>
    <n v="64402700"/>
  </r>
  <r>
    <n v="2019"/>
    <x v="48"/>
    <x v="3"/>
    <n v="64732200"/>
  </r>
  <r>
    <n v="2020"/>
    <x v="49"/>
    <x v="3"/>
    <n v="64843500"/>
  </r>
  <r>
    <n v="2021"/>
    <x v="50"/>
    <x v="3"/>
    <n v="65078900"/>
  </r>
  <r>
    <n v="2022"/>
    <x v="51"/>
    <x v="3"/>
    <n v="65692200"/>
  </r>
  <r>
    <n v="2023"/>
    <x v="52"/>
    <x v="3"/>
    <n v="66344800"/>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r>
    <m/>
    <x v="53"/>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4">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r>
    <x v="0"/>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818097-2EB7-42B0-9DA6-29FE82BA0814}"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5">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5B00B10-A81E-4D33-A522-673B3ED6E250}"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m="1" x="1"/>
        <item m="1" x="2"/>
        <item m="1" x="3"/>
        <item m="1" x="4"/>
        <item h="1" x="0"/>
        <item t="default"/>
      </items>
    </pivotField>
    <pivotField axis="axisRow" showAll="0">
      <items count="46">
        <item m="1" x="1"/>
        <item m="1" x="2"/>
        <item m="1" x="3"/>
        <item m="1" x="4"/>
        <item m="1" x="5"/>
        <item m="1" x="6"/>
        <item m="1" x="7"/>
        <item m="1" x="8"/>
        <item m="1" x="9"/>
        <item m="1" x="10"/>
        <item m="1" x="11"/>
        <item m="1" x="12"/>
        <item m="1" x="13"/>
        <item m="1" x="14"/>
        <item m="1" x="15"/>
        <item x="0"/>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t="default"/>
      </items>
    </pivotField>
    <pivotField axis="axisPage" showAll="0">
      <items count="5">
        <item m="1" x="1"/>
        <item m="1" x="2"/>
        <item m="1" x="3"/>
        <item x="0"/>
        <item t="default"/>
      </items>
    </pivotField>
    <pivotField dataField="1" showAll="0"/>
  </pivotFields>
  <rowFields count="1">
    <field x="1"/>
  </rowFields>
  <rowItems count="1">
    <i t="grand">
      <x/>
    </i>
  </rowItems>
  <colFields count="1">
    <field x="0"/>
  </colFields>
  <colItems count="1">
    <i t="grand">
      <x/>
    </i>
  </colItems>
  <pageFields count="1">
    <pageField fld="2" hier="-1"/>
  </pageFields>
  <dataFields count="1">
    <dataField name="Sum of TOTAL_FIR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code.statisticsauthority.gov.uk/" TargetMode="External"/><Relationship Id="rId13" Type="http://schemas.openxmlformats.org/officeDocument/2006/relationships/printerSettings" Target="../printerSettings/printerSettings7.bin"/><Relationship Id="rId3" Type="http://schemas.openxmlformats.org/officeDocument/2006/relationships/hyperlink" Target="https://www.gov.uk/government/collections/fire-statistics" TargetMode="External"/><Relationship Id="rId7" Type="http://schemas.openxmlformats.org/officeDocument/2006/relationships/hyperlink" Target="https://www.gov.uk/government/collections/fire-statistics-monitor" TargetMode="External"/><Relationship Id="rId12" Type="http://schemas.openxmlformats.org/officeDocument/2006/relationships/hyperlink" Target="mailto:firestatistics@homeoffice.gsi.gov.uk" TargetMode="External"/><Relationship Id="rId2" Type="http://schemas.openxmlformats.org/officeDocument/2006/relationships/hyperlink" Target="mailto:SFRS.PerformanceDataServices1@firescotland.gov.uk" TargetMode="External"/><Relationship Id="rId1" Type="http://schemas.openxmlformats.org/officeDocument/2006/relationships/hyperlink" Target="mailto:statsinclusion@wales.gsi.gov.uk" TargetMode="External"/><Relationship Id="rId6" Type="http://schemas.openxmlformats.org/officeDocument/2006/relationships/hyperlink" Target="mailto:National.Statistics@firescotland.gov.uk" TargetMode="External"/><Relationship Id="rId11" Type="http://schemas.openxmlformats.org/officeDocument/2006/relationships/hyperlink" Target="https://www.firescotland.gov.uk/about/statistics/" TargetMode="External"/><Relationship Id="rId5" Type="http://schemas.openxmlformats.org/officeDocument/2006/relationships/hyperlink" Target="mailto:stats.inclusion@gov.wales" TargetMode="External"/><Relationship Id="rId10" Type="http://schemas.openxmlformats.org/officeDocument/2006/relationships/hyperlink" Target="https://gov.wales/fire-and-rescue-incident-statistics" TargetMode="External"/><Relationship Id="rId4" Type="http://schemas.openxmlformats.org/officeDocument/2006/relationships/hyperlink" Target="https://www.statisticsauthority.gov.uk/code-of-practice/" TargetMode="External"/><Relationship Id="rId9" Type="http://schemas.openxmlformats.org/officeDocument/2006/relationships/hyperlink" Target="https://www.firescotland.gov.uk/about-us/fire-and-rescue-statistics.aspx"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75" x14ac:dyDescent="0.2"/>
  <cols>
    <col min="1" max="1" width="74" style="11" bestFit="1" customWidth="1"/>
    <col min="2" max="255" width="9.42578125" style="11" customWidth="1"/>
    <col min="256" max="256" width="2.85546875" style="11" customWidth="1"/>
    <col min="257" max="257" width="74" style="11" bestFit="1" customWidth="1"/>
    <col min="258" max="511" width="9.42578125" style="11" customWidth="1"/>
    <col min="512" max="512" width="2.85546875" style="11" customWidth="1"/>
    <col min="513" max="513" width="74" style="11" bestFit="1" customWidth="1"/>
    <col min="514" max="767" width="9.42578125" style="11" customWidth="1"/>
    <col min="768" max="768" width="2.85546875" style="11" customWidth="1"/>
    <col min="769" max="769" width="74" style="11" bestFit="1" customWidth="1"/>
    <col min="770" max="1023" width="9.42578125" style="11" customWidth="1"/>
    <col min="1024" max="1024" width="2.85546875" style="11" customWidth="1"/>
    <col min="1025" max="1025" width="74" style="11" bestFit="1" customWidth="1"/>
    <col min="1026" max="1279" width="9.42578125" style="11" customWidth="1"/>
    <col min="1280" max="1280" width="2.85546875" style="11" customWidth="1"/>
    <col min="1281" max="1281" width="74" style="11" bestFit="1" customWidth="1"/>
    <col min="1282" max="1535" width="9.42578125" style="11" customWidth="1"/>
    <col min="1536" max="1536" width="2.85546875" style="11" customWidth="1"/>
    <col min="1537" max="1537" width="74" style="11" bestFit="1" customWidth="1"/>
    <col min="1538" max="1791" width="9.42578125" style="11" customWidth="1"/>
    <col min="1792" max="1792" width="2.85546875" style="11" customWidth="1"/>
    <col min="1793" max="1793" width="74" style="11" bestFit="1" customWidth="1"/>
    <col min="1794" max="2047" width="9.42578125" style="11" customWidth="1"/>
    <col min="2048" max="2048" width="2.85546875" style="11" customWidth="1"/>
    <col min="2049" max="2049" width="74" style="11" bestFit="1" customWidth="1"/>
    <col min="2050" max="2303" width="9.42578125" style="11" customWidth="1"/>
    <col min="2304" max="2304" width="2.85546875" style="11" customWidth="1"/>
    <col min="2305" max="2305" width="74" style="11" bestFit="1" customWidth="1"/>
    <col min="2306" max="2559" width="9.42578125" style="11" customWidth="1"/>
    <col min="2560" max="2560" width="2.85546875" style="11" customWidth="1"/>
    <col min="2561" max="2561" width="74" style="11" bestFit="1" customWidth="1"/>
    <col min="2562" max="2815" width="9.42578125" style="11" customWidth="1"/>
    <col min="2816" max="2816" width="2.85546875" style="11" customWidth="1"/>
    <col min="2817" max="2817" width="74" style="11" bestFit="1" customWidth="1"/>
    <col min="2818" max="3071" width="9.42578125" style="11" customWidth="1"/>
    <col min="3072" max="3072" width="2.85546875" style="11" customWidth="1"/>
    <col min="3073" max="3073" width="74" style="11" bestFit="1" customWidth="1"/>
    <col min="3074" max="3327" width="9.42578125" style="11" customWidth="1"/>
    <col min="3328" max="3328" width="2.85546875" style="11" customWidth="1"/>
    <col min="3329" max="3329" width="74" style="11" bestFit="1" customWidth="1"/>
    <col min="3330" max="3583" width="9.42578125" style="11" customWidth="1"/>
    <col min="3584" max="3584" width="2.85546875" style="11" customWidth="1"/>
    <col min="3585" max="3585" width="74" style="11" bestFit="1" customWidth="1"/>
    <col min="3586" max="3839" width="9.42578125" style="11" customWidth="1"/>
    <col min="3840" max="3840" width="2.85546875" style="11" customWidth="1"/>
    <col min="3841" max="3841" width="74" style="11" bestFit="1" customWidth="1"/>
    <col min="3842" max="4095" width="9.42578125" style="11" customWidth="1"/>
    <col min="4096" max="4096" width="2.85546875" style="11" customWidth="1"/>
    <col min="4097" max="4097" width="74" style="11" bestFit="1" customWidth="1"/>
    <col min="4098" max="4351" width="9.42578125" style="11" customWidth="1"/>
    <col min="4352" max="4352" width="2.85546875" style="11" customWidth="1"/>
    <col min="4353" max="4353" width="74" style="11" bestFit="1" customWidth="1"/>
    <col min="4354" max="4607" width="9.42578125" style="11" customWidth="1"/>
    <col min="4608" max="4608" width="2.85546875" style="11" customWidth="1"/>
    <col min="4609" max="4609" width="74" style="11" bestFit="1" customWidth="1"/>
    <col min="4610" max="4863" width="9.42578125" style="11" customWidth="1"/>
    <col min="4864" max="4864" width="2.85546875" style="11" customWidth="1"/>
    <col min="4865" max="4865" width="74" style="11" bestFit="1" customWidth="1"/>
    <col min="4866" max="5119" width="9.42578125" style="11" customWidth="1"/>
    <col min="5120" max="5120" width="2.85546875" style="11" customWidth="1"/>
    <col min="5121" max="5121" width="74" style="11" bestFit="1" customWidth="1"/>
    <col min="5122" max="5375" width="9.42578125" style="11" customWidth="1"/>
    <col min="5376" max="5376" width="2.85546875" style="11" customWidth="1"/>
    <col min="5377" max="5377" width="74" style="11" bestFit="1" customWidth="1"/>
    <col min="5378" max="5631" width="9.42578125" style="11" customWidth="1"/>
    <col min="5632" max="5632" width="2.85546875" style="11" customWidth="1"/>
    <col min="5633" max="5633" width="74" style="11" bestFit="1" customWidth="1"/>
    <col min="5634" max="5887" width="9.42578125" style="11" customWidth="1"/>
    <col min="5888" max="5888" width="2.85546875" style="11" customWidth="1"/>
    <col min="5889" max="5889" width="74" style="11" bestFit="1" customWidth="1"/>
    <col min="5890" max="6143" width="9.42578125" style="11" customWidth="1"/>
    <col min="6144" max="6144" width="2.85546875" style="11" customWidth="1"/>
    <col min="6145" max="6145" width="74" style="11" bestFit="1" customWidth="1"/>
    <col min="6146" max="6399" width="9.42578125" style="11" customWidth="1"/>
    <col min="6400" max="6400" width="2.85546875" style="11" customWidth="1"/>
    <col min="6401" max="6401" width="74" style="11" bestFit="1" customWidth="1"/>
    <col min="6402" max="6655" width="9.42578125" style="11" customWidth="1"/>
    <col min="6656" max="6656" width="2.85546875" style="11" customWidth="1"/>
    <col min="6657" max="6657" width="74" style="11" bestFit="1" customWidth="1"/>
    <col min="6658" max="6911" width="9.42578125" style="11" customWidth="1"/>
    <col min="6912" max="6912" width="2.85546875" style="11" customWidth="1"/>
    <col min="6913" max="6913" width="74" style="11" bestFit="1" customWidth="1"/>
    <col min="6914" max="7167" width="9.42578125" style="11" customWidth="1"/>
    <col min="7168" max="7168" width="2.85546875" style="11" customWidth="1"/>
    <col min="7169" max="7169" width="74" style="11" bestFit="1" customWidth="1"/>
    <col min="7170" max="7423" width="9.42578125" style="11" customWidth="1"/>
    <col min="7424" max="7424" width="2.85546875" style="11" customWidth="1"/>
    <col min="7425" max="7425" width="74" style="11" bestFit="1" customWidth="1"/>
    <col min="7426" max="7679" width="9.42578125" style="11" customWidth="1"/>
    <col min="7680" max="7680" width="2.85546875" style="11" customWidth="1"/>
    <col min="7681" max="7681" width="74" style="11" bestFit="1" customWidth="1"/>
    <col min="7682" max="7935" width="9.42578125" style="11" customWidth="1"/>
    <col min="7936" max="7936" width="2.85546875" style="11" customWidth="1"/>
    <col min="7937" max="7937" width="74" style="11" bestFit="1" customWidth="1"/>
    <col min="7938" max="8191" width="9.42578125" style="11" customWidth="1"/>
    <col min="8192" max="8192" width="2.85546875" style="11" customWidth="1"/>
    <col min="8193" max="8193" width="74" style="11" bestFit="1" customWidth="1"/>
    <col min="8194" max="8447" width="9.42578125" style="11" customWidth="1"/>
    <col min="8448" max="8448" width="2.85546875" style="11" customWidth="1"/>
    <col min="8449" max="8449" width="74" style="11" bestFit="1" customWidth="1"/>
    <col min="8450" max="8703" width="9.42578125" style="11" customWidth="1"/>
    <col min="8704" max="8704" width="2.85546875" style="11" customWidth="1"/>
    <col min="8705" max="8705" width="74" style="11" bestFit="1" customWidth="1"/>
    <col min="8706" max="8959" width="9.42578125" style="11" customWidth="1"/>
    <col min="8960" max="8960" width="2.85546875" style="11" customWidth="1"/>
    <col min="8961" max="8961" width="74" style="11" bestFit="1" customWidth="1"/>
    <col min="8962" max="9215" width="9.42578125" style="11" customWidth="1"/>
    <col min="9216" max="9216" width="2.85546875" style="11" customWidth="1"/>
    <col min="9217" max="9217" width="74" style="11" bestFit="1" customWidth="1"/>
    <col min="9218" max="9471" width="9.42578125" style="11" customWidth="1"/>
    <col min="9472" max="9472" width="2.85546875" style="11" customWidth="1"/>
    <col min="9473" max="9473" width="74" style="11" bestFit="1" customWidth="1"/>
    <col min="9474" max="9727" width="9.42578125" style="11" customWidth="1"/>
    <col min="9728" max="9728" width="2.85546875" style="11" customWidth="1"/>
    <col min="9729" max="9729" width="74" style="11" bestFit="1" customWidth="1"/>
    <col min="9730" max="9983" width="9.42578125" style="11" customWidth="1"/>
    <col min="9984" max="9984" width="2.85546875" style="11" customWidth="1"/>
    <col min="9985" max="9985" width="74" style="11" bestFit="1" customWidth="1"/>
    <col min="9986" max="10239" width="9.42578125" style="11" customWidth="1"/>
    <col min="10240" max="10240" width="2.85546875" style="11" customWidth="1"/>
    <col min="10241" max="10241" width="74" style="11" bestFit="1" customWidth="1"/>
    <col min="10242" max="10495" width="9.42578125" style="11" customWidth="1"/>
    <col min="10496" max="10496" width="2.85546875" style="11" customWidth="1"/>
    <col min="10497" max="10497" width="74" style="11" bestFit="1" customWidth="1"/>
    <col min="10498" max="10751" width="9.42578125" style="11" customWidth="1"/>
    <col min="10752" max="10752" width="2.85546875" style="11" customWidth="1"/>
    <col min="10753" max="10753" width="74" style="11" bestFit="1" customWidth="1"/>
    <col min="10754" max="11007" width="9.42578125" style="11" customWidth="1"/>
    <col min="11008" max="11008" width="2.85546875" style="11" customWidth="1"/>
    <col min="11009" max="11009" width="74" style="11" bestFit="1" customWidth="1"/>
    <col min="11010" max="11263" width="9.42578125" style="11" customWidth="1"/>
    <col min="11264" max="11264" width="2.85546875" style="11" customWidth="1"/>
    <col min="11265" max="11265" width="74" style="11" bestFit="1" customWidth="1"/>
    <col min="11266" max="11519" width="9.42578125" style="11" customWidth="1"/>
    <col min="11520" max="11520" width="2.85546875" style="11" customWidth="1"/>
    <col min="11521" max="11521" width="74" style="11" bestFit="1" customWidth="1"/>
    <col min="11522" max="11775" width="9.42578125" style="11" customWidth="1"/>
    <col min="11776" max="11776" width="2.85546875" style="11" customWidth="1"/>
    <col min="11777" max="11777" width="74" style="11" bestFit="1" customWidth="1"/>
    <col min="11778" max="12031" width="9.42578125" style="11" customWidth="1"/>
    <col min="12032" max="12032" width="2.85546875" style="11" customWidth="1"/>
    <col min="12033" max="12033" width="74" style="11" bestFit="1" customWidth="1"/>
    <col min="12034" max="12287" width="9.42578125" style="11" customWidth="1"/>
    <col min="12288" max="12288" width="2.85546875" style="11" customWidth="1"/>
    <col min="12289" max="12289" width="74" style="11" bestFit="1" customWidth="1"/>
    <col min="12290" max="12543" width="9.42578125" style="11" customWidth="1"/>
    <col min="12544" max="12544" width="2.85546875" style="11" customWidth="1"/>
    <col min="12545" max="12545" width="74" style="11" bestFit="1" customWidth="1"/>
    <col min="12546" max="12799" width="9.42578125" style="11" customWidth="1"/>
    <col min="12800" max="12800" width="2.85546875" style="11" customWidth="1"/>
    <col min="12801" max="12801" width="74" style="11" bestFit="1" customWidth="1"/>
    <col min="12802" max="13055" width="9.42578125" style="11" customWidth="1"/>
    <col min="13056" max="13056" width="2.85546875" style="11" customWidth="1"/>
    <col min="13057" max="13057" width="74" style="11" bestFit="1" customWidth="1"/>
    <col min="13058" max="13311" width="9.42578125" style="11" customWidth="1"/>
    <col min="13312" max="13312" width="2.85546875" style="11" customWidth="1"/>
    <col min="13313" max="13313" width="74" style="11" bestFit="1" customWidth="1"/>
    <col min="13314" max="13567" width="9.42578125" style="11" customWidth="1"/>
    <col min="13568" max="13568" width="2.85546875" style="11" customWidth="1"/>
    <col min="13569" max="13569" width="74" style="11" bestFit="1" customWidth="1"/>
    <col min="13570" max="13823" width="9.42578125" style="11" customWidth="1"/>
    <col min="13824" max="13824" width="2.85546875" style="11" customWidth="1"/>
    <col min="13825" max="13825" width="74" style="11" bestFit="1" customWidth="1"/>
    <col min="13826" max="14079" width="9.42578125" style="11" customWidth="1"/>
    <col min="14080" max="14080" width="2.85546875" style="11" customWidth="1"/>
    <col min="14081" max="14081" width="74" style="11" bestFit="1" customWidth="1"/>
    <col min="14082" max="14335" width="9.42578125" style="11" customWidth="1"/>
    <col min="14336" max="14336" width="2.85546875" style="11" customWidth="1"/>
    <col min="14337" max="14337" width="74" style="11" bestFit="1" customWidth="1"/>
    <col min="14338" max="14591" width="9.42578125" style="11" customWidth="1"/>
    <col min="14592" max="14592" width="2.85546875" style="11" customWidth="1"/>
    <col min="14593" max="14593" width="74" style="11" bestFit="1" customWidth="1"/>
    <col min="14594" max="14847" width="9.42578125" style="11" customWidth="1"/>
    <col min="14848" max="14848" width="2.85546875" style="11" customWidth="1"/>
    <col min="14849" max="14849" width="74" style="11" bestFit="1" customWidth="1"/>
    <col min="14850" max="15103" width="9.42578125" style="11" customWidth="1"/>
    <col min="15104" max="15104" width="2.85546875" style="11" customWidth="1"/>
    <col min="15105" max="15105" width="74" style="11" bestFit="1" customWidth="1"/>
    <col min="15106" max="15359" width="9.42578125" style="11" customWidth="1"/>
    <col min="15360" max="15360" width="2.85546875" style="11" customWidth="1"/>
    <col min="15361" max="15361" width="74" style="11" bestFit="1" customWidth="1"/>
    <col min="15362" max="15615" width="9.42578125" style="11" customWidth="1"/>
    <col min="15616" max="15616" width="2.85546875" style="11" customWidth="1"/>
    <col min="15617" max="15617" width="74" style="11" bestFit="1" customWidth="1"/>
    <col min="15618" max="15871" width="9.42578125" style="11" customWidth="1"/>
    <col min="15872" max="15872" width="2.85546875" style="11" customWidth="1"/>
    <col min="15873" max="15873" width="74" style="11" bestFit="1" customWidth="1"/>
    <col min="15874" max="16127" width="9.42578125" style="11" customWidth="1"/>
    <col min="16128" max="16128" width="2.85546875" style="11" customWidth="1"/>
    <col min="16129" max="16129" width="74" style="11" bestFit="1" customWidth="1"/>
    <col min="16130" max="16384" width="9.42578125" style="11" customWidth="1"/>
  </cols>
  <sheetData>
    <row r="1" spans="1:11" ht="84" customHeight="1" x14ac:dyDescent="0.2">
      <c r="A1" s="20"/>
    </row>
    <row r="2" spans="1:11" ht="27" x14ac:dyDescent="0.35">
      <c r="A2" s="21" t="s">
        <v>0</v>
      </c>
    </row>
    <row r="3" spans="1:11" ht="23.25" x14ac:dyDescent="0.2">
      <c r="A3" s="47" t="str">
        <f>_xlfn.CONCAT("England, year ending ",config!B5," ",config!B6,": data tables")</f>
        <v>England, year ending June 2025: data tables</v>
      </c>
    </row>
    <row r="4" spans="1:11" ht="45" customHeight="1" x14ac:dyDescent="0.25">
      <c r="A4" s="22" t="s">
        <v>1</v>
      </c>
      <c r="C4" s="12"/>
      <c r="K4" s="13"/>
    </row>
    <row r="5" spans="1:11" ht="32.25" customHeight="1" x14ac:dyDescent="0.2">
      <c r="A5" s="23" t="str">
        <f>_xlfn.CONCAT("Responsible Statistician: ",config!B4)</f>
        <v>Responsible Statistician: Paul Gaught-Allen</v>
      </c>
      <c r="B5" s="14"/>
    </row>
    <row r="6" spans="1:11" ht="15" x14ac:dyDescent="0.2">
      <c r="A6" s="117" t="s">
        <v>2</v>
      </c>
      <c r="B6" s="14"/>
    </row>
    <row r="7" spans="1:11" ht="15" x14ac:dyDescent="0.2">
      <c r="A7" s="48" t="s">
        <v>3</v>
      </c>
      <c r="B7" s="3"/>
    </row>
    <row r="8" spans="1:11" ht="28.5" customHeight="1" x14ac:dyDescent="0.2">
      <c r="A8" s="48" t="str">
        <f>_xlfn.CONCAT("Published: ",config!B1)</f>
        <v>Published: 23 October 2025</v>
      </c>
      <c r="B8" s="15"/>
    </row>
    <row r="9" spans="1:11" ht="15" x14ac:dyDescent="0.2">
      <c r="A9" s="48" t="str">
        <f>_xlfn.CONCAT("Next update: ",config!B2)</f>
        <v>Next update: 29 January 2026</v>
      </c>
      <c r="B9" s="15"/>
    </row>
    <row r="10" spans="1:11" ht="30" customHeight="1" x14ac:dyDescent="0.2">
      <c r="A10" s="23" t="str">
        <f>_xlfn.CONCAT("Crown copyright © ",config!B8)</f>
        <v>Crown copyright © 2025</v>
      </c>
    </row>
    <row r="11" spans="1:11" ht="15" x14ac:dyDescent="0.2">
      <c r="A11" s="24" t="s">
        <v>4</v>
      </c>
    </row>
    <row r="12" spans="1:11" ht="27" customHeight="1" x14ac:dyDescent="0.2">
      <c r="A12" s="25" t="s">
        <v>5</v>
      </c>
    </row>
    <row r="13" spans="1:11" ht="15" x14ac:dyDescent="0.2">
      <c r="A13" s="17" t="s">
        <v>6</v>
      </c>
    </row>
    <row r="14" spans="1:11" ht="15" x14ac:dyDescent="0.2">
      <c r="A14" s="118" t="s">
        <v>7</v>
      </c>
    </row>
  </sheetData>
  <hyperlinks>
    <hyperlink ref="A11" location="Contents!A1" display="Contents" xr:uid="{7AED8849-8E75-47A1-8E92-4E04DCB6FAAE}"/>
    <hyperlink ref="A14" r:id="rId1" xr:uid="{2A59D413-9F9B-4C64-884D-857FE3020DF9}"/>
    <hyperlink ref="A9" r:id="rId2" display="Next update: 24 October 2024" xr:uid="{F85B8E63-BF7F-4258-88C2-E4F94C1CFAEC}"/>
    <hyperlink ref="A8" r:id="rId3" display="Published: 12 August 2021" xr:uid="{75DAF4DC-77C5-4BFB-ABEF-9F1D86A92E21}"/>
    <hyperlink ref="A7" r:id="rId4" xr:uid="{DFAAB907-4C91-4DA7-833E-963EBF4E96D3}"/>
    <hyperlink ref="A6" r:id="rId5" xr:uid="{5155F934-80AA-48E9-BE47-9F2913357D29}"/>
  </hyperlinks>
  <pageMargins left="0.70000000000000007" right="0.70000000000000007" top="0.75" bottom="0.75" header="0.30000000000000004" footer="0.30000000000000004"/>
  <pageSetup paperSize="9" fitToWidth="0" fitToHeight="0" orientation="landscape" r:id="rId6"/>
  <headerFooter>
    <oddHeader>&amp;C&amp;"Aptos"&amp;10&amp;K000000 OFFICIAL-SENSITIVE&amp;1#_x000D_</oddHeader>
    <oddFooter>&amp;C_x000D_&amp;1#&amp;"Aptos"&amp;10&amp;K000000 OFFICIAL-SENSITIVE</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6" t="s">
        <v>9</v>
      </c>
      <c r="F1" s="46"/>
    </row>
    <row r="2" spans="1:6" x14ac:dyDescent="0.25">
      <c r="A2" t="s">
        <v>10</v>
      </c>
      <c r="B2" s="46" t="s">
        <v>155</v>
      </c>
      <c r="F2" s="46"/>
    </row>
    <row r="3" spans="1:6" x14ac:dyDescent="0.25">
      <c r="A3" t="s">
        <v>11</v>
      </c>
      <c r="B3" s="46" t="s">
        <v>12</v>
      </c>
      <c r="F3" s="46"/>
    </row>
    <row r="4" spans="1:6" x14ac:dyDescent="0.25">
      <c r="A4" t="s">
        <v>13</v>
      </c>
      <c r="B4" s="46" t="s">
        <v>156</v>
      </c>
      <c r="F4" s="46"/>
    </row>
    <row r="5" spans="1:6" x14ac:dyDescent="0.25">
      <c r="A5" t="s">
        <v>14</v>
      </c>
      <c r="B5" s="46" t="s">
        <v>15</v>
      </c>
      <c r="F5" s="46"/>
    </row>
    <row r="6" spans="1:6" x14ac:dyDescent="0.25">
      <c r="A6" t="s">
        <v>16</v>
      </c>
      <c r="B6">
        <v>2025</v>
      </c>
    </row>
    <row r="7" spans="1:6" x14ac:dyDescent="0.25">
      <c r="A7" t="s">
        <v>157</v>
      </c>
      <c r="B7" s="46" t="s">
        <v>17</v>
      </c>
      <c r="F7" s="46"/>
    </row>
    <row r="8" spans="1:6" x14ac:dyDescent="0.25">
      <c r="A8" t="s">
        <v>18</v>
      </c>
      <c r="B8" s="46" t="s">
        <v>158</v>
      </c>
      <c r="F8" s="46"/>
    </row>
  </sheetData>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2578125" defaultRowHeight="14.25" x14ac:dyDescent="0.2"/>
  <cols>
    <col min="1" max="1" width="18.140625" style="10" customWidth="1"/>
    <col min="2" max="2" width="68" style="8" customWidth="1"/>
    <col min="3" max="3" width="49" style="8" customWidth="1"/>
    <col min="4" max="4" width="21.140625" style="10" bestFit="1" customWidth="1"/>
    <col min="5" max="5" width="32.28515625" style="10" bestFit="1" customWidth="1"/>
    <col min="6" max="6" width="9.42578125" style="10" customWidth="1"/>
    <col min="7" max="16384" width="9.42578125" style="10"/>
  </cols>
  <sheetData>
    <row r="1" spans="1:5" s="4" customFormat="1" ht="15.6" customHeight="1" x14ac:dyDescent="0.25">
      <c r="A1" s="26" t="s">
        <v>0</v>
      </c>
      <c r="B1" s="27"/>
      <c r="C1" s="27"/>
      <c r="D1" s="28"/>
      <c r="E1" s="28"/>
    </row>
    <row r="2" spans="1:5" s="4" customFormat="1" ht="21.6" customHeight="1" x14ac:dyDescent="0.25">
      <c r="A2" s="49" t="str">
        <f>_xlfn.CONCAT("Publication Date: ",config!B1)</f>
        <v>Publication Date: 23 October 2025</v>
      </c>
      <c r="B2" s="29"/>
      <c r="C2" s="29"/>
      <c r="D2" s="30"/>
      <c r="E2" s="28"/>
    </row>
    <row r="3" spans="1:5" s="5" customFormat="1" ht="18" customHeight="1" x14ac:dyDescent="0.2">
      <c r="A3" s="31" t="s">
        <v>19</v>
      </c>
      <c r="B3" s="31"/>
      <c r="C3" s="31"/>
      <c r="D3" s="32"/>
      <c r="E3" s="33"/>
    </row>
    <row r="4" spans="1:5" s="5" customFormat="1" ht="15" customHeight="1" x14ac:dyDescent="0.2">
      <c r="A4" s="18" t="s">
        <v>20</v>
      </c>
      <c r="B4" s="34"/>
      <c r="C4" s="34"/>
      <c r="D4" s="32"/>
      <c r="E4" s="33"/>
    </row>
    <row r="5" spans="1:5" s="6" customFormat="1" ht="37.5" customHeight="1" x14ac:dyDescent="0.25">
      <c r="A5" s="35" t="s">
        <v>21</v>
      </c>
      <c r="B5" s="35" t="s">
        <v>22</v>
      </c>
      <c r="C5" s="35" t="s">
        <v>23</v>
      </c>
      <c r="D5" s="35" t="s">
        <v>24</v>
      </c>
      <c r="E5" s="36" t="s">
        <v>25</v>
      </c>
    </row>
    <row r="6" spans="1:5" s="7" customFormat="1" ht="15" x14ac:dyDescent="0.2">
      <c r="A6" s="37" t="s">
        <v>26</v>
      </c>
      <c r="B6" s="40" t="s">
        <v>27</v>
      </c>
      <c r="C6" s="40" t="s">
        <v>28</v>
      </c>
      <c r="D6" s="50" t="s">
        <v>29</v>
      </c>
      <c r="E6" s="39" t="s">
        <v>30</v>
      </c>
    </row>
    <row r="7" spans="1:5" s="6" customFormat="1" ht="60" x14ac:dyDescent="0.25">
      <c r="A7" s="37" t="s">
        <v>31</v>
      </c>
      <c r="B7" s="38" t="s">
        <v>32</v>
      </c>
      <c r="C7" s="38" t="s">
        <v>33</v>
      </c>
      <c r="D7" s="50" t="s">
        <v>34</v>
      </c>
      <c r="E7" s="39" t="s">
        <v>30</v>
      </c>
    </row>
    <row r="8" spans="1:5" s="7" customFormat="1" ht="45" x14ac:dyDescent="0.2">
      <c r="A8" s="37" t="s">
        <v>35</v>
      </c>
      <c r="B8" s="38" t="s">
        <v>36</v>
      </c>
      <c r="C8" s="38" t="s">
        <v>37</v>
      </c>
      <c r="D8" s="50" t="s">
        <v>29</v>
      </c>
      <c r="E8" s="39" t="s">
        <v>30</v>
      </c>
    </row>
    <row r="9" spans="1:5" s="6" customFormat="1" ht="15" x14ac:dyDescent="0.25">
      <c r="A9" s="10"/>
      <c r="B9" s="8"/>
      <c r="C9" s="8"/>
      <c r="D9" s="51"/>
      <c r="E9" s="10"/>
    </row>
    <row r="10" spans="1:5" s="6" customFormat="1" ht="15" x14ac:dyDescent="0.25">
      <c r="A10" s="10"/>
      <c r="B10" s="8"/>
      <c r="C10" s="8"/>
      <c r="D10" s="51"/>
      <c r="E10" s="10"/>
    </row>
    <row r="11" spans="1:5" s="6" customFormat="1" ht="15" x14ac:dyDescent="0.25">
      <c r="A11" s="10"/>
      <c r="B11" s="8"/>
      <c r="C11" s="8"/>
      <c r="D11" s="51"/>
      <c r="E11" s="10"/>
    </row>
    <row r="12" spans="1:5" s="6" customFormat="1" ht="15" x14ac:dyDescent="0.25">
      <c r="A12" s="10"/>
      <c r="B12" s="8"/>
      <c r="C12" s="8"/>
      <c r="D12" s="9"/>
      <c r="E12" s="10"/>
    </row>
    <row r="13" spans="1:5" s="6" customFormat="1" ht="15" x14ac:dyDescent="0.25">
      <c r="A13" s="10"/>
      <c r="B13" s="8"/>
      <c r="C13" s="8"/>
      <c r="D13" s="9"/>
      <c r="E13" s="10"/>
    </row>
    <row r="14" spans="1:5" s="6" customFormat="1" ht="15" x14ac:dyDescent="0.25">
      <c r="A14" s="10"/>
      <c r="B14" s="8"/>
      <c r="C14" s="8"/>
      <c r="D14" s="9"/>
      <c r="E14" s="10"/>
    </row>
    <row r="15" spans="1:5" s="6" customFormat="1" ht="15" x14ac:dyDescent="0.25">
      <c r="A15" s="10"/>
      <c r="B15" s="8"/>
      <c r="C15" s="8"/>
      <c r="D15" s="9"/>
      <c r="E15" s="10"/>
    </row>
    <row r="16" spans="1:5" s="6" customFormat="1" ht="15" x14ac:dyDescent="0.25">
      <c r="A16" s="10"/>
      <c r="B16" s="8"/>
      <c r="C16" s="8"/>
      <c r="D16" s="9"/>
      <c r="E16" s="10"/>
    </row>
    <row r="17" spans="1:5" s="6" customFormat="1" ht="15" x14ac:dyDescent="0.25">
      <c r="A17" s="10"/>
      <c r="B17" s="8"/>
      <c r="C17" s="8"/>
      <c r="D17" s="9"/>
      <c r="E17" s="10"/>
    </row>
    <row r="18" spans="1:5" s="6" customFormat="1" ht="15" x14ac:dyDescent="0.25">
      <c r="A18" s="10"/>
      <c r="B18" s="8"/>
      <c r="C18" s="8"/>
      <c r="D18" s="9"/>
      <c r="E18" s="10"/>
    </row>
    <row r="19" spans="1:5" s="6" customFormat="1" ht="15" x14ac:dyDescent="0.25">
      <c r="A19" s="10"/>
      <c r="B19" s="8"/>
      <c r="C19" s="8"/>
      <c r="D19" s="9"/>
      <c r="E19" s="10"/>
    </row>
    <row r="20" spans="1:5" s="6" customFormat="1" ht="15" x14ac:dyDescent="0.25">
      <c r="B20" s="8"/>
      <c r="C20" s="8"/>
      <c r="D20" s="9"/>
      <c r="E20" s="10"/>
    </row>
    <row r="21" spans="1:5" s="6" customFormat="1" ht="15" x14ac:dyDescent="0.25">
      <c r="B21" s="8"/>
      <c r="C21" s="8"/>
      <c r="D21" s="9"/>
      <c r="E21" s="10"/>
    </row>
    <row r="22" spans="1:5" s="6" customFormat="1" ht="15" x14ac:dyDescent="0.25">
      <c r="B22" s="8"/>
      <c r="C22" s="8"/>
      <c r="D22" s="9"/>
      <c r="E22" s="10"/>
    </row>
    <row r="23" spans="1:5" s="6" customFormat="1" ht="15" x14ac:dyDescent="0.25">
      <c r="B23" s="8"/>
      <c r="C23" s="8"/>
      <c r="D23" s="9"/>
      <c r="E23" s="10"/>
    </row>
  </sheetData>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OFFICIAL-SENSITIVE&amp;1#_x000D_</oddHeader>
    <oddFooter>&amp;C_x000D_&amp;1#&amp;"Aptos"&amp;10&amp;K000000 OFFICIAL-SENSITIVE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D216"/>
  <sheetViews>
    <sheetView workbookViewId="0"/>
  </sheetViews>
  <sheetFormatPr defaultColWidth="9.140625" defaultRowHeight="15" x14ac:dyDescent="0.25"/>
  <cols>
    <col min="1" max="1" width="16" bestFit="1" customWidth="1"/>
    <col min="2" max="2" width="23.7109375" bestFit="1" customWidth="1"/>
    <col min="3" max="3" width="24" customWidth="1"/>
    <col min="4" max="4" width="17.140625" style="54" bestFit="1" customWidth="1"/>
  </cols>
  <sheetData>
    <row r="1" spans="1:4" s="16" customFormat="1" ht="15.75" x14ac:dyDescent="0.25">
      <c r="A1" s="41" t="s">
        <v>38</v>
      </c>
      <c r="B1" s="41" t="s">
        <v>39</v>
      </c>
      <c r="C1" s="41" t="s">
        <v>40</v>
      </c>
      <c r="D1" s="52" t="s">
        <v>41</v>
      </c>
    </row>
    <row r="2" spans="1:4" ht="15.75" x14ac:dyDescent="0.25">
      <c r="A2" s="56" t="s">
        <v>42</v>
      </c>
      <c r="B2" s="56" t="s">
        <v>43</v>
      </c>
      <c r="C2" s="56" t="s">
        <v>44</v>
      </c>
      <c r="D2" s="57">
        <v>136166</v>
      </c>
    </row>
    <row r="3" spans="1:4" ht="15.75" x14ac:dyDescent="0.25">
      <c r="A3" s="56" t="s">
        <v>42</v>
      </c>
      <c r="B3" s="56" t="s">
        <v>43</v>
      </c>
      <c r="C3" s="56" t="s">
        <v>45</v>
      </c>
      <c r="D3" s="57">
        <v>92250</v>
      </c>
    </row>
    <row r="4" spans="1:4" ht="15.75" x14ac:dyDescent="0.25">
      <c r="A4" s="56" t="s">
        <v>42</v>
      </c>
      <c r="B4" s="56" t="s">
        <v>46</v>
      </c>
      <c r="C4" s="56" t="s">
        <v>44</v>
      </c>
      <c r="D4" s="57">
        <v>136952</v>
      </c>
    </row>
    <row r="5" spans="1:4" ht="15.75" x14ac:dyDescent="0.25">
      <c r="A5" s="56" t="s">
        <v>42</v>
      </c>
      <c r="B5" s="56" t="s">
        <v>46</v>
      </c>
      <c r="C5" s="56" t="s">
        <v>45</v>
      </c>
      <c r="D5" s="57">
        <v>86982</v>
      </c>
    </row>
    <row r="6" spans="1:4" ht="15.75" x14ac:dyDescent="0.25">
      <c r="A6" s="56" t="s">
        <v>42</v>
      </c>
      <c r="B6" s="56" t="s">
        <v>47</v>
      </c>
      <c r="C6" s="56" t="s">
        <v>44</v>
      </c>
      <c r="D6" s="57">
        <v>79745</v>
      </c>
    </row>
    <row r="7" spans="1:4" ht="15.75" x14ac:dyDescent="0.25">
      <c r="A7" s="56" t="s">
        <v>42</v>
      </c>
      <c r="B7" s="56" t="s">
        <v>47</v>
      </c>
      <c r="C7" s="56" t="s">
        <v>45</v>
      </c>
      <c r="D7" s="57">
        <v>74714</v>
      </c>
    </row>
    <row r="8" spans="1:4" ht="15.75" x14ac:dyDescent="0.25">
      <c r="A8" s="56" t="s">
        <v>42</v>
      </c>
      <c r="B8" s="56" t="s">
        <v>48</v>
      </c>
      <c r="C8" s="56" t="s">
        <v>44</v>
      </c>
      <c r="D8" s="57">
        <v>98121</v>
      </c>
    </row>
    <row r="9" spans="1:4" ht="15.75" x14ac:dyDescent="0.25">
      <c r="A9" s="56" t="s">
        <v>42</v>
      </c>
      <c r="B9" s="56" t="s">
        <v>48</v>
      </c>
      <c r="C9" s="56" t="s">
        <v>45</v>
      </c>
      <c r="D9" s="57">
        <v>73233</v>
      </c>
    </row>
    <row r="10" spans="1:4" ht="15.75" x14ac:dyDescent="0.25">
      <c r="A10" s="56" t="s">
        <v>42</v>
      </c>
      <c r="B10" s="56" t="s">
        <v>49</v>
      </c>
      <c r="C10" s="56" t="s">
        <v>44</v>
      </c>
      <c r="D10" s="57">
        <v>83962</v>
      </c>
    </row>
    <row r="11" spans="1:4" ht="15.75" x14ac:dyDescent="0.25">
      <c r="A11" s="56" t="s">
        <v>42</v>
      </c>
      <c r="B11" s="56" t="s">
        <v>49</v>
      </c>
      <c r="C11" s="56" t="s">
        <v>45</v>
      </c>
      <c r="D11" s="57">
        <v>71101</v>
      </c>
    </row>
    <row r="12" spans="1:4" ht="15.75" x14ac:dyDescent="0.25">
      <c r="A12" s="56" t="s">
        <v>42</v>
      </c>
      <c r="B12" s="56" t="s">
        <v>50</v>
      </c>
      <c r="C12" s="56" t="s">
        <v>44</v>
      </c>
      <c r="D12" s="57">
        <v>88804</v>
      </c>
    </row>
    <row r="13" spans="1:4" ht="15.75" x14ac:dyDescent="0.25">
      <c r="A13" s="56" t="s">
        <v>42</v>
      </c>
      <c r="B13" s="56" t="s">
        <v>50</v>
      </c>
      <c r="C13" s="56" t="s">
        <v>45</v>
      </c>
      <c r="D13" s="57">
        <v>73482</v>
      </c>
    </row>
    <row r="14" spans="1:4" ht="15.75" x14ac:dyDescent="0.25">
      <c r="A14" s="56" t="s">
        <v>42</v>
      </c>
      <c r="B14" s="56" t="s">
        <v>51</v>
      </c>
      <c r="C14" s="56" t="s">
        <v>44</v>
      </c>
      <c r="D14" s="57">
        <v>87114</v>
      </c>
    </row>
    <row r="15" spans="1:4" ht="15.75" x14ac:dyDescent="0.25">
      <c r="A15" s="56" t="s">
        <v>42</v>
      </c>
      <c r="B15" s="56" t="s">
        <v>51</v>
      </c>
      <c r="C15" s="56" t="s">
        <v>45</v>
      </c>
      <c r="D15" s="57">
        <v>74957</v>
      </c>
    </row>
    <row r="16" spans="1:4" ht="15.75" x14ac:dyDescent="0.25">
      <c r="A16" s="56" t="s">
        <v>42</v>
      </c>
      <c r="B16" s="56" t="s">
        <v>52</v>
      </c>
      <c r="C16" s="56" t="s">
        <v>44</v>
      </c>
      <c r="D16" s="57">
        <v>93107</v>
      </c>
    </row>
    <row r="17" spans="1:4" ht="15.75" x14ac:dyDescent="0.25">
      <c r="A17" s="56" t="s">
        <v>42</v>
      </c>
      <c r="B17" s="56" t="s">
        <v>52</v>
      </c>
      <c r="C17" s="56" t="s">
        <v>45</v>
      </c>
      <c r="D17" s="57">
        <v>74285</v>
      </c>
    </row>
    <row r="18" spans="1:4" ht="15.75" x14ac:dyDescent="0.25">
      <c r="A18" s="56" t="s">
        <v>42</v>
      </c>
      <c r="B18" s="56" t="s">
        <v>53</v>
      </c>
      <c r="C18" s="56" t="s">
        <v>44</v>
      </c>
      <c r="D18" s="57">
        <v>109661</v>
      </c>
    </row>
    <row r="19" spans="1:4" ht="15.75" x14ac:dyDescent="0.25">
      <c r="A19" s="56" t="s">
        <v>42</v>
      </c>
      <c r="B19" s="56" t="s">
        <v>53</v>
      </c>
      <c r="C19" s="56" t="s">
        <v>45</v>
      </c>
      <c r="D19" s="57">
        <v>73300</v>
      </c>
    </row>
    <row r="20" spans="1:4" ht="15.75" x14ac:dyDescent="0.25">
      <c r="A20" s="56" t="s">
        <v>42</v>
      </c>
      <c r="B20" s="56" t="s">
        <v>54</v>
      </c>
      <c r="C20" s="56" t="s">
        <v>44</v>
      </c>
      <c r="D20" s="57">
        <v>85409</v>
      </c>
    </row>
    <row r="21" spans="1:4" ht="15.75" x14ac:dyDescent="0.25">
      <c r="A21" s="56" t="s">
        <v>42</v>
      </c>
      <c r="B21" s="56" t="s">
        <v>54</v>
      </c>
      <c r="C21" s="56" t="s">
        <v>45</v>
      </c>
      <c r="D21" s="57">
        <v>68781</v>
      </c>
    </row>
    <row r="22" spans="1:4" ht="15.75" x14ac:dyDescent="0.25">
      <c r="A22" s="56" t="s">
        <v>42</v>
      </c>
      <c r="B22" s="56" t="s">
        <v>55</v>
      </c>
      <c r="C22" s="56" t="s">
        <v>44</v>
      </c>
      <c r="D22" s="57">
        <v>89191</v>
      </c>
    </row>
    <row r="23" spans="1:4" ht="15.75" x14ac:dyDescent="0.25">
      <c r="A23" s="56" t="s">
        <v>42</v>
      </c>
      <c r="B23" s="56" t="s">
        <v>55</v>
      </c>
      <c r="C23" s="56" t="s">
        <v>45</v>
      </c>
      <c r="D23" s="57">
        <v>61923</v>
      </c>
    </row>
    <row r="24" spans="1:4" ht="15.75" x14ac:dyDescent="0.25">
      <c r="A24" s="56" t="s">
        <v>42</v>
      </c>
      <c r="B24" s="56" t="s">
        <v>56</v>
      </c>
      <c r="C24" s="56" t="s">
        <v>44</v>
      </c>
      <c r="D24" s="57">
        <v>89153</v>
      </c>
    </row>
    <row r="25" spans="1:4" ht="15.75" x14ac:dyDescent="0.25">
      <c r="A25" s="56" t="s">
        <v>42</v>
      </c>
      <c r="B25" s="56" t="s">
        <v>56</v>
      </c>
      <c r="C25" s="56" t="s">
        <v>45</v>
      </c>
      <c r="D25" s="57">
        <v>63510</v>
      </c>
    </row>
    <row r="26" spans="1:4" ht="15.75" x14ac:dyDescent="0.25">
      <c r="A26" s="56" t="s">
        <v>42</v>
      </c>
      <c r="B26" s="56" t="s">
        <v>57</v>
      </c>
      <c r="C26" s="56" t="s">
        <v>44</v>
      </c>
      <c r="D26" s="57">
        <v>112074</v>
      </c>
    </row>
    <row r="27" spans="1:4" ht="15.75" x14ac:dyDescent="0.25">
      <c r="A27" s="56" t="s">
        <v>42</v>
      </c>
      <c r="B27" s="56" t="s">
        <v>57</v>
      </c>
      <c r="C27" s="56" t="s">
        <v>45</v>
      </c>
      <c r="D27" s="57">
        <v>66805</v>
      </c>
    </row>
    <row r="28" spans="1:4" ht="15.75" x14ac:dyDescent="0.25">
      <c r="A28" s="56" t="s">
        <v>42</v>
      </c>
      <c r="B28" s="56" t="s">
        <v>58</v>
      </c>
      <c r="C28" s="56" t="s">
        <v>44</v>
      </c>
      <c r="D28" s="57">
        <v>77005</v>
      </c>
    </row>
    <row r="29" spans="1:4" ht="15.75" x14ac:dyDescent="0.25">
      <c r="A29" s="56" t="s">
        <v>42</v>
      </c>
      <c r="B29" s="56" t="s">
        <v>58</v>
      </c>
      <c r="C29" s="56" t="s">
        <v>45</v>
      </c>
      <c r="D29" s="57">
        <v>61969</v>
      </c>
    </row>
    <row r="30" spans="1:4" ht="15.75" x14ac:dyDescent="0.25">
      <c r="A30" s="56" t="s">
        <v>42</v>
      </c>
      <c r="B30" s="56" t="s">
        <v>17</v>
      </c>
      <c r="C30" s="56" t="s">
        <v>44</v>
      </c>
      <c r="D30" s="57">
        <v>81054</v>
      </c>
    </row>
    <row r="31" spans="1:4" ht="15.75" x14ac:dyDescent="0.25">
      <c r="A31" s="56" t="s">
        <v>42</v>
      </c>
      <c r="B31" s="56" t="s">
        <v>17</v>
      </c>
      <c r="C31" s="56" t="s">
        <v>45</v>
      </c>
      <c r="D31" s="57">
        <v>61781</v>
      </c>
    </row>
    <row r="32" spans="1:4" ht="15.75" x14ac:dyDescent="0.25">
      <c r="A32" s="56" t="s">
        <v>42</v>
      </c>
      <c r="B32" s="56" t="s">
        <v>59</v>
      </c>
      <c r="C32" s="56" t="s">
        <v>44</v>
      </c>
      <c r="D32" s="57">
        <v>40284</v>
      </c>
    </row>
    <row r="33" spans="1:4" ht="15.75" x14ac:dyDescent="0.25">
      <c r="A33" s="56" t="s">
        <v>42</v>
      </c>
      <c r="B33" s="56" t="s">
        <v>59</v>
      </c>
      <c r="C33" s="56" t="s">
        <v>45</v>
      </c>
      <c r="D33" s="57">
        <v>19031</v>
      </c>
    </row>
    <row r="34" spans="1:4" ht="15.75" x14ac:dyDescent="0.25">
      <c r="A34" s="56" t="s">
        <v>42</v>
      </c>
      <c r="B34" s="56" t="s">
        <v>60</v>
      </c>
      <c r="C34" s="56" t="s">
        <v>45</v>
      </c>
      <c r="D34" s="57">
        <v>115176</v>
      </c>
    </row>
    <row r="35" spans="1:4" ht="15.75" x14ac:dyDescent="0.25">
      <c r="A35" s="56" t="s">
        <v>42</v>
      </c>
      <c r="B35" s="56" t="s">
        <v>61</v>
      </c>
      <c r="C35" s="56" t="s">
        <v>45</v>
      </c>
      <c r="D35" s="57">
        <v>118071</v>
      </c>
    </row>
    <row r="36" spans="1:4" ht="15.75" x14ac:dyDescent="0.25">
      <c r="A36" s="56" t="s">
        <v>42</v>
      </c>
      <c r="B36" s="56" t="s">
        <v>62</v>
      </c>
      <c r="C36" s="56" t="s">
        <v>45</v>
      </c>
      <c r="D36" s="57">
        <v>123351</v>
      </c>
    </row>
    <row r="37" spans="1:4" ht="15.75" x14ac:dyDescent="0.25">
      <c r="A37" s="56" t="s">
        <v>42</v>
      </c>
      <c r="B37" s="56" t="s">
        <v>63</v>
      </c>
      <c r="C37" s="56" t="s">
        <v>45</v>
      </c>
      <c r="D37" s="57">
        <v>131944</v>
      </c>
    </row>
    <row r="38" spans="1:4" ht="15.75" x14ac:dyDescent="0.25">
      <c r="A38" s="56" t="s">
        <v>42</v>
      </c>
      <c r="B38" s="56" t="s">
        <v>64</v>
      </c>
      <c r="C38" s="56" t="s">
        <v>45</v>
      </c>
      <c r="D38" s="57">
        <v>132517</v>
      </c>
    </row>
    <row r="39" spans="1:4" ht="15.75" x14ac:dyDescent="0.25">
      <c r="A39" s="56" t="s">
        <v>42</v>
      </c>
      <c r="B39" s="56" t="s">
        <v>65</v>
      </c>
      <c r="C39" s="56" t="s">
        <v>45</v>
      </c>
      <c r="D39" s="57">
        <v>135199</v>
      </c>
    </row>
    <row r="40" spans="1:4" ht="15.75" x14ac:dyDescent="0.25">
      <c r="A40" s="56" t="s">
        <v>42</v>
      </c>
      <c r="B40" s="56" t="s">
        <v>66</v>
      </c>
      <c r="C40" s="56" t="s">
        <v>45</v>
      </c>
      <c r="D40" s="57">
        <v>133551</v>
      </c>
    </row>
    <row r="41" spans="1:4" ht="15.75" x14ac:dyDescent="0.25">
      <c r="A41" s="56" t="s">
        <v>42</v>
      </c>
      <c r="B41" s="56" t="s">
        <v>67</v>
      </c>
      <c r="C41" s="56" t="s">
        <v>45</v>
      </c>
      <c r="D41" s="57">
        <v>135655</v>
      </c>
    </row>
    <row r="42" spans="1:4" ht="15.75" x14ac:dyDescent="0.25">
      <c r="A42" s="56" t="s">
        <v>42</v>
      </c>
      <c r="B42" s="56" t="s">
        <v>68</v>
      </c>
      <c r="C42" s="56" t="s">
        <v>45</v>
      </c>
      <c r="D42" s="57">
        <v>145260</v>
      </c>
    </row>
    <row r="43" spans="1:4" ht="15.75" x14ac:dyDescent="0.25">
      <c r="A43" s="56" t="s">
        <v>42</v>
      </c>
      <c r="B43" s="56" t="s">
        <v>69</v>
      </c>
      <c r="C43" s="56" t="s">
        <v>45</v>
      </c>
      <c r="D43" s="57">
        <v>148670</v>
      </c>
    </row>
    <row r="44" spans="1:4" ht="15.75" x14ac:dyDescent="0.25">
      <c r="A44" s="56" t="s">
        <v>42</v>
      </c>
      <c r="B44" s="56" t="s">
        <v>70</v>
      </c>
      <c r="C44" s="56" t="s">
        <v>45</v>
      </c>
      <c r="D44" s="57">
        <v>158857</v>
      </c>
    </row>
    <row r="45" spans="1:4" ht="15.75" x14ac:dyDescent="0.25">
      <c r="A45" s="56" t="s">
        <v>42</v>
      </c>
      <c r="B45" s="56" t="s">
        <v>71</v>
      </c>
      <c r="C45" s="56" t="s">
        <v>45</v>
      </c>
      <c r="D45" s="57">
        <v>163719</v>
      </c>
    </row>
    <row r="46" spans="1:4" ht="15.75" x14ac:dyDescent="0.25">
      <c r="A46" s="56" t="s">
        <v>42</v>
      </c>
      <c r="B46" s="56" t="s">
        <v>72</v>
      </c>
      <c r="C46" s="56" t="s">
        <v>45</v>
      </c>
      <c r="D46" s="57">
        <v>157873</v>
      </c>
    </row>
    <row r="47" spans="1:4" ht="15.75" x14ac:dyDescent="0.25">
      <c r="A47" s="56" t="s">
        <v>42</v>
      </c>
      <c r="B47" s="56" t="s">
        <v>73</v>
      </c>
      <c r="C47" s="56" t="s">
        <v>45</v>
      </c>
      <c r="D47" s="57">
        <v>156245</v>
      </c>
    </row>
    <row r="48" spans="1:4" ht="15.75" x14ac:dyDescent="0.25">
      <c r="A48" s="56" t="s">
        <v>42</v>
      </c>
      <c r="B48" s="56" t="s">
        <v>74</v>
      </c>
      <c r="C48" s="56" t="s">
        <v>44</v>
      </c>
      <c r="D48" s="57">
        <v>321676</v>
      </c>
    </row>
    <row r="49" spans="1:4" ht="15.75" x14ac:dyDescent="0.25">
      <c r="A49" s="56" t="s">
        <v>42</v>
      </c>
      <c r="B49" s="56" t="s">
        <v>74</v>
      </c>
      <c r="C49" s="56" t="s">
        <v>45</v>
      </c>
      <c r="D49" s="57">
        <v>165924</v>
      </c>
    </row>
    <row r="50" spans="1:4" ht="15.75" x14ac:dyDescent="0.25">
      <c r="A50" s="56" t="s">
        <v>42</v>
      </c>
      <c r="B50" s="56" t="s">
        <v>75</v>
      </c>
      <c r="C50" s="56" t="s">
        <v>44</v>
      </c>
      <c r="D50" s="57">
        <v>245996</v>
      </c>
    </row>
    <row r="51" spans="1:4" ht="15.75" x14ac:dyDescent="0.25">
      <c r="A51" s="56" t="s">
        <v>42</v>
      </c>
      <c r="B51" s="56" t="s">
        <v>75</v>
      </c>
      <c r="C51" s="56" t="s">
        <v>45</v>
      </c>
      <c r="D51" s="57">
        <v>168004</v>
      </c>
    </row>
    <row r="52" spans="1:4" ht="15.75" x14ac:dyDescent="0.25">
      <c r="A52" s="56" t="s">
        <v>42</v>
      </c>
      <c r="B52" s="56" t="s">
        <v>76</v>
      </c>
      <c r="C52" s="56" t="s">
        <v>44</v>
      </c>
      <c r="D52" s="57">
        <v>197695</v>
      </c>
    </row>
    <row r="53" spans="1:4" ht="15.75" x14ac:dyDescent="0.25">
      <c r="A53" s="56" t="s">
        <v>42</v>
      </c>
      <c r="B53" s="56" t="s">
        <v>76</v>
      </c>
      <c r="C53" s="56" t="s">
        <v>45</v>
      </c>
      <c r="D53" s="57">
        <v>164605</v>
      </c>
    </row>
    <row r="54" spans="1:4" ht="15.75" x14ac:dyDescent="0.25">
      <c r="A54" s="56" t="s">
        <v>42</v>
      </c>
      <c r="B54" s="56" t="s">
        <v>77</v>
      </c>
      <c r="C54" s="56" t="s">
        <v>44</v>
      </c>
      <c r="D54" s="57">
        <v>150645</v>
      </c>
    </row>
    <row r="55" spans="1:4" ht="15.75" x14ac:dyDescent="0.25">
      <c r="A55" s="56" t="s">
        <v>42</v>
      </c>
      <c r="B55" s="56" t="s">
        <v>77</v>
      </c>
      <c r="C55" s="56" t="s">
        <v>45</v>
      </c>
      <c r="D55" s="57">
        <v>165155</v>
      </c>
    </row>
    <row r="56" spans="1:4" ht="15.75" x14ac:dyDescent="0.25">
      <c r="A56" s="56" t="s">
        <v>42</v>
      </c>
      <c r="B56" s="56" t="s">
        <v>78</v>
      </c>
      <c r="C56" s="56" t="s">
        <v>44</v>
      </c>
      <c r="D56" s="57">
        <v>203457</v>
      </c>
    </row>
    <row r="57" spans="1:4" ht="15.75" x14ac:dyDescent="0.25">
      <c r="A57" s="56" t="s">
        <v>42</v>
      </c>
      <c r="B57" s="56" t="s">
        <v>78</v>
      </c>
      <c r="C57" s="56" t="s">
        <v>45</v>
      </c>
      <c r="D57" s="57">
        <v>182570</v>
      </c>
    </row>
    <row r="58" spans="1:4" ht="15.75" x14ac:dyDescent="0.25">
      <c r="A58" s="56" t="s">
        <v>42</v>
      </c>
      <c r="B58" s="56" t="s">
        <v>79</v>
      </c>
      <c r="C58" s="56" t="s">
        <v>44</v>
      </c>
      <c r="D58" s="57">
        <v>181958</v>
      </c>
    </row>
    <row r="59" spans="1:4" ht="15.75" x14ac:dyDescent="0.25">
      <c r="A59" s="56" t="s">
        <v>42</v>
      </c>
      <c r="B59" s="56" t="s">
        <v>79</v>
      </c>
      <c r="C59" s="56" t="s">
        <v>45</v>
      </c>
      <c r="D59" s="57">
        <v>177301</v>
      </c>
    </row>
    <row r="60" spans="1:4" ht="15.75" x14ac:dyDescent="0.25">
      <c r="A60" s="56" t="s">
        <v>42</v>
      </c>
      <c r="B60" s="56" t="s">
        <v>80</v>
      </c>
      <c r="C60" s="56" t="s">
        <v>44</v>
      </c>
      <c r="D60" s="57">
        <v>242770</v>
      </c>
    </row>
    <row r="61" spans="1:4" ht="15.75" x14ac:dyDescent="0.25">
      <c r="A61" s="56" t="s">
        <v>42</v>
      </c>
      <c r="B61" s="56" t="s">
        <v>80</v>
      </c>
      <c r="C61" s="56" t="s">
        <v>45</v>
      </c>
      <c r="D61" s="57">
        <v>189068</v>
      </c>
    </row>
    <row r="62" spans="1:4" ht="15.75" x14ac:dyDescent="0.25">
      <c r="A62" s="56" t="s">
        <v>42</v>
      </c>
      <c r="B62" s="56" t="s">
        <v>81</v>
      </c>
      <c r="C62" s="56" t="s">
        <v>44</v>
      </c>
      <c r="D62" s="57">
        <v>239036</v>
      </c>
    </row>
    <row r="63" spans="1:4" ht="15.75" x14ac:dyDescent="0.25">
      <c r="A63" s="56" t="s">
        <v>42</v>
      </c>
      <c r="B63" s="56" t="s">
        <v>81</v>
      </c>
      <c r="C63" s="56" t="s">
        <v>45</v>
      </c>
      <c r="D63" s="57">
        <v>173455</v>
      </c>
    </row>
    <row r="64" spans="1:4" ht="15.75" x14ac:dyDescent="0.25">
      <c r="A64" s="56" t="s">
        <v>42</v>
      </c>
      <c r="B64" s="56" t="s">
        <v>82</v>
      </c>
      <c r="C64" s="56" t="s">
        <v>44</v>
      </c>
      <c r="D64" s="57">
        <v>301179</v>
      </c>
    </row>
    <row r="65" spans="1:4" ht="15.75" x14ac:dyDescent="0.25">
      <c r="A65" s="56" t="s">
        <v>42</v>
      </c>
      <c r="B65" s="56" t="s">
        <v>82</v>
      </c>
      <c r="C65" s="56" t="s">
        <v>45</v>
      </c>
      <c r="D65" s="57">
        <v>172384</v>
      </c>
    </row>
    <row r="66" spans="1:4" ht="15.75" x14ac:dyDescent="0.25">
      <c r="A66" s="56" t="s">
        <v>42</v>
      </c>
      <c r="B66" s="56" t="s">
        <v>83</v>
      </c>
      <c r="C66" s="56" t="s">
        <v>44</v>
      </c>
      <c r="D66" s="57">
        <v>194744</v>
      </c>
    </row>
    <row r="67" spans="1:4" ht="15.75" x14ac:dyDescent="0.25">
      <c r="A67" s="56" t="s">
        <v>42</v>
      </c>
      <c r="B67" s="56" t="s">
        <v>83</v>
      </c>
      <c r="C67" s="56" t="s">
        <v>45</v>
      </c>
      <c r="D67" s="57">
        <v>147224</v>
      </c>
    </row>
    <row r="68" spans="1:4" ht="15.75" x14ac:dyDescent="0.25">
      <c r="A68" s="56" t="s">
        <v>42</v>
      </c>
      <c r="B68" s="56" t="s">
        <v>84</v>
      </c>
      <c r="C68" s="56" t="s">
        <v>44</v>
      </c>
      <c r="D68" s="57">
        <v>198381</v>
      </c>
    </row>
    <row r="69" spans="1:4" ht="15.75" x14ac:dyDescent="0.25">
      <c r="A69" s="56" t="s">
        <v>42</v>
      </c>
      <c r="B69" s="56" t="s">
        <v>84</v>
      </c>
      <c r="C69" s="56" t="s">
        <v>45</v>
      </c>
      <c r="D69" s="57">
        <v>137726</v>
      </c>
    </row>
    <row r="70" spans="1:4" ht="15.75" x14ac:dyDescent="0.25">
      <c r="A70" s="56" t="s">
        <v>42</v>
      </c>
      <c r="B70" s="56" t="s">
        <v>85</v>
      </c>
      <c r="C70" s="56" t="s">
        <v>44</v>
      </c>
      <c r="D70" s="57">
        <v>207099</v>
      </c>
    </row>
    <row r="71" spans="1:4" ht="15.75" x14ac:dyDescent="0.25">
      <c r="A71" s="56" t="s">
        <v>42</v>
      </c>
      <c r="B71" s="56" t="s">
        <v>85</v>
      </c>
      <c r="C71" s="56" t="s">
        <v>45</v>
      </c>
      <c r="D71" s="57">
        <v>129134</v>
      </c>
    </row>
    <row r="72" spans="1:4" ht="15.75" x14ac:dyDescent="0.25">
      <c r="A72" s="56" t="s">
        <v>42</v>
      </c>
      <c r="B72" s="56" t="s">
        <v>86</v>
      </c>
      <c r="C72" s="56" t="s">
        <v>44</v>
      </c>
      <c r="D72" s="57">
        <v>178649</v>
      </c>
    </row>
    <row r="73" spans="1:4" ht="15.75" x14ac:dyDescent="0.25">
      <c r="A73" s="56" t="s">
        <v>42</v>
      </c>
      <c r="B73" s="56" t="s">
        <v>86</v>
      </c>
      <c r="C73" s="56" t="s">
        <v>45</v>
      </c>
      <c r="D73" s="57">
        <v>115271</v>
      </c>
    </row>
    <row r="74" spans="1:4" ht="15.75" x14ac:dyDescent="0.25">
      <c r="A74" s="56" t="s">
        <v>42</v>
      </c>
      <c r="B74" s="56" t="s">
        <v>87</v>
      </c>
      <c r="C74" s="56" t="s">
        <v>44</v>
      </c>
      <c r="D74" s="57">
        <v>144889</v>
      </c>
    </row>
    <row r="75" spans="1:4" ht="15.75" x14ac:dyDescent="0.25">
      <c r="A75" s="56" t="s">
        <v>42</v>
      </c>
      <c r="B75" s="56" t="s">
        <v>87</v>
      </c>
      <c r="C75" s="56" t="s">
        <v>45</v>
      </c>
      <c r="D75" s="57">
        <v>104348</v>
      </c>
    </row>
    <row r="76" spans="1:4" ht="15.75" x14ac:dyDescent="0.25">
      <c r="A76" s="56" t="s">
        <v>42</v>
      </c>
      <c r="B76" s="56" t="s">
        <v>88</v>
      </c>
      <c r="C76" s="56" t="s">
        <v>44</v>
      </c>
      <c r="D76" s="57">
        <v>140303</v>
      </c>
    </row>
    <row r="77" spans="1:4" ht="15.75" x14ac:dyDescent="0.25">
      <c r="A77" s="56" t="s">
        <v>42</v>
      </c>
      <c r="B77" s="56" t="s">
        <v>88</v>
      </c>
      <c r="C77" s="56" t="s">
        <v>45</v>
      </c>
      <c r="D77" s="57">
        <v>101159</v>
      </c>
    </row>
    <row r="78" spans="1:4" ht="15.75" x14ac:dyDescent="0.25">
      <c r="A78" s="56" t="s">
        <v>89</v>
      </c>
      <c r="B78" s="56" t="s">
        <v>60</v>
      </c>
      <c r="C78" s="56" t="s">
        <v>45</v>
      </c>
      <c r="D78" s="57">
        <v>138723</v>
      </c>
    </row>
    <row r="79" spans="1:4" ht="15.75" x14ac:dyDescent="0.25">
      <c r="A79" s="56" t="s">
        <v>89</v>
      </c>
      <c r="B79" s="56" t="s">
        <v>61</v>
      </c>
      <c r="C79" s="56" t="s">
        <v>45</v>
      </c>
      <c r="D79" s="57">
        <v>142390</v>
      </c>
    </row>
    <row r="80" spans="1:4" ht="15.75" x14ac:dyDescent="0.25">
      <c r="A80" s="56" t="s">
        <v>89</v>
      </c>
      <c r="B80" s="56" t="s">
        <v>62</v>
      </c>
      <c r="C80" s="56" t="s">
        <v>45</v>
      </c>
      <c r="D80" s="57">
        <v>148646</v>
      </c>
    </row>
    <row r="81" spans="1:4" ht="15.75" x14ac:dyDescent="0.25">
      <c r="A81" s="56" t="s">
        <v>89</v>
      </c>
      <c r="B81" s="56" t="s">
        <v>63</v>
      </c>
      <c r="C81" s="56" t="s">
        <v>45</v>
      </c>
      <c r="D81" s="57">
        <v>160202</v>
      </c>
    </row>
    <row r="82" spans="1:4" ht="15.75" x14ac:dyDescent="0.25">
      <c r="A82" s="56" t="s">
        <v>89</v>
      </c>
      <c r="B82" s="56" t="s">
        <v>64</v>
      </c>
      <c r="C82" s="56" t="s">
        <v>45</v>
      </c>
      <c r="D82" s="57">
        <v>159074</v>
      </c>
    </row>
    <row r="83" spans="1:4" ht="15.75" x14ac:dyDescent="0.25">
      <c r="A83" s="56" t="s">
        <v>89</v>
      </c>
      <c r="B83" s="56" t="s">
        <v>65</v>
      </c>
      <c r="C83" s="56" t="s">
        <v>45</v>
      </c>
      <c r="D83" s="57">
        <v>161568</v>
      </c>
    </row>
    <row r="84" spans="1:4" ht="15.75" x14ac:dyDescent="0.25">
      <c r="A84" s="56" t="s">
        <v>89</v>
      </c>
      <c r="B84" s="56" t="s">
        <v>66</v>
      </c>
      <c r="C84" s="56" t="s">
        <v>45</v>
      </c>
      <c r="D84" s="57">
        <v>159734</v>
      </c>
    </row>
    <row r="85" spans="1:4" ht="15.75" x14ac:dyDescent="0.25">
      <c r="A85" s="56" t="s">
        <v>89</v>
      </c>
      <c r="B85" s="56" t="s">
        <v>67</v>
      </c>
      <c r="C85" s="56" t="s">
        <v>45</v>
      </c>
      <c r="D85" s="57">
        <v>161936</v>
      </c>
    </row>
    <row r="86" spans="1:4" ht="15.75" x14ac:dyDescent="0.25">
      <c r="A86" s="56" t="s">
        <v>89</v>
      </c>
      <c r="B86" s="56" t="s">
        <v>68</v>
      </c>
      <c r="C86" s="56" t="s">
        <v>45</v>
      </c>
      <c r="D86" s="57">
        <v>173294</v>
      </c>
    </row>
    <row r="87" spans="1:4" ht="15.75" x14ac:dyDescent="0.25">
      <c r="A87" s="56" t="s">
        <v>89</v>
      </c>
      <c r="B87" s="56" t="s">
        <v>69</v>
      </c>
      <c r="C87" s="56" t="s">
        <v>45</v>
      </c>
      <c r="D87" s="57">
        <v>177974</v>
      </c>
    </row>
    <row r="88" spans="1:4" ht="15.75" x14ac:dyDescent="0.25">
      <c r="A88" s="56" t="s">
        <v>89</v>
      </c>
      <c r="B88" s="56" t="s">
        <v>70</v>
      </c>
      <c r="C88" s="56" t="s">
        <v>45</v>
      </c>
      <c r="D88" s="57">
        <v>189651</v>
      </c>
    </row>
    <row r="89" spans="1:4" ht="15.75" x14ac:dyDescent="0.25">
      <c r="A89" s="56" t="s">
        <v>89</v>
      </c>
      <c r="B89" s="56" t="s">
        <v>71</v>
      </c>
      <c r="C89" s="56" t="s">
        <v>45</v>
      </c>
      <c r="D89" s="57">
        <v>195112</v>
      </c>
    </row>
    <row r="90" spans="1:4" ht="15.75" x14ac:dyDescent="0.25">
      <c r="A90" s="56" t="s">
        <v>89</v>
      </c>
      <c r="B90" s="56" t="s">
        <v>72</v>
      </c>
      <c r="C90" s="56" t="s">
        <v>45</v>
      </c>
      <c r="D90" s="57">
        <v>188909</v>
      </c>
    </row>
    <row r="91" spans="1:4" ht="15.75" x14ac:dyDescent="0.25">
      <c r="A91" s="56" t="s">
        <v>89</v>
      </c>
      <c r="B91" s="56" t="s">
        <v>74</v>
      </c>
      <c r="C91" s="56" t="s">
        <v>90</v>
      </c>
      <c r="D91" s="57">
        <v>592493</v>
      </c>
    </row>
    <row r="92" spans="1:4" ht="15.75" x14ac:dyDescent="0.25">
      <c r="A92" s="56" t="s">
        <v>89</v>
      </c>
      <c r="B92" s="56" t="s">
        <v>75</v>
      </c>
      <c r="C92" s="56" t="s">
        <v>90</v>
      </c>
      <c r="D92" s="57">
        <v>504288</v>
      </c>
    </row>
    <row r="93" spans="1:4" ht="15.75" x14ac:dyDescent="0.25">
      <c r="A93" s="56" t="s">
        <v>89</v>
      </c>
      <c r="B93" s="56" t="s">
        <v>76</v>
      </c>
      <c r="C93" s="56" t="s">
        <v>90</v>
      </c>
      <c r="D93" s="57">
        <v>442840</v>
      </c>
    </row>
    <row r="94" spans="1:4" ht="15.75" x14ac:dyDescent="0.25">
      <c r="A94" s="56" t="s">
        <v>89</v>
      </c>
      <c r="B94" s="56" t="s">
        <v>77</v>
      </c>
      <c r="C94" s="56" t="s">
        <v>90</v>
      </c>
      <c r="D94" s="57">
        <v>387375</v>
      </c>
    </row>
    <row r="95" spans="1:4" ht="15.75" x14ac:dyDescent="0.25">
      <c r="A95" s="56" t="s">
        <v>91</v>
      </c>
      <c r="B95" s="56" t="s">
        <v>69</v>
      </c>
      <c r="C95" s="56" t="s">
        <v>44</v>
      </c>
      <c r="D95" s="57">
        <v>30423</v>
      </c>
    </row>
    <row r="96" spans="1:4" ht="15.75" x14ac:dyDescent="0.25">
      <c r="A96" s="56" t="s">
        <v>91</v>
      </c>
      <c r="B96" s="56" t="s">
        <v>69</v>
      </c>
      <c r="C96" s="56" t="s">
        <v>45</v>
      </c>
      <c r="D96" s="57">
        <v>19544</v>
      </c>
    </row>
    <row r="97" spans="1:4" ht="15.75" x14ac:dyDescent="0.25">
      <c r="A97" s="56" t="s">
        <v>91</v>
      </c>
      <c r="B97" s="56" t="s">
        <v>70</v>
      </c>
      <c r="C97" s="56" t="s">
        <v>44</v>
      </c>
      <c r="D97" s="57">
        <v>36217</v>
      </c>
    </row>
    <row r="98" spans="1:4" ht="15.75" x14ac:dyDescent="0.25">
      <c r="A98" s="56" t="s">
        <v>91</v>
      </c>
      <c r="B98" s="56" t="s">
        <v>70</v>
      </c>
      <c r="C98" s="56" t="s">
        <v>45</v>
      </c>
      <c r="D98" s="57">
        <v>20908</v>
      </c>
    </row>
    <row r="99" spans="1:4" ht="15.75" x14ac:dyDescent="0.25">
      <c r="A99" s="56" t="s">
        <v>91</v>
      </c>
      <c r="B99" s="56" t="s">
        <v>71</v>
      </c>
      <c r="C99" s="56" t="s">
        <v>44</v>
      </c>
      <c r="D99" s="57">
        <v>31244</v>
      </c>
    </row>
    <row r="100" spans="1:4" ht="15.75" x14ac:dyDescent="0.25">
      <c r="A100" s="56" t="s">
        <v>91</v>
      </c>
      <c r="B100" s="56" t="s">
        <v>71</v>
      </c>
      <c r="C100" s="56" t="s">
        <v>45</v>
      </c>
      <c r="D100" s="57">
        <v>20923</v>
      </c>
    </row>
    <row r="101" spans="1:4" ht="15.75" x14ac:dyDescent="0.25">
      <c r="A101" s="56" t="s">
        <v>91</v>
      </c>
      <c r="B101" s="56" t="s">
        <v>72</v>
      </c>
      <c r="C101" s="56" t="s">
        <v>44</v>
      </c>
      <c r="D101" s="57">
        <v>35607</v>
      </c>
    </row>
    <row r="102" spans="1:4" ht="15.75" x14ac:dyDescent="0.25">
      <c r="A102" s="56" t="s">
        <v>91</v>
      </c>
      <c r="B102" s="56" t="s">
        <v>72</v>
      </c>
      <c r="C102" s="56" t="s">
        <v>45</v>
      </c>
      <c r="D102" s="57">
        <v>20538</v>
      </c>
    </row>
    <row r="103" spans="1:4" ht="15.75" x14ac:dyDescent="0.25">
      <c r="A103" s="56" t="s">
        <v>91</v>
      </c>
      <c r="B103" s="56" t="s">
        <v>73</v>
      </c>
      <c r="C103" s="56" t="s">
        <v>45</v>
      </c>
      <c r="D103" s="57">
        <v>18821</v>
      </c>
    </row>
    <row r="104" spans="1:4" ht="15.75" x14ac:dyDescent="0.25">
      <c r="A104" s="56" t="s">
        <v>91</v>
      </c>
      <c r="B104" s="56" t="s">
        <v>74</v>
      </c>
      <c r="C104" s="56" t="s">
        <v>44</v>
      </c>
      <c r="D104" s="57">
        <v>45990</v>
      </c>
    </row>
    <row r="105" spans="1:4" ht="15.75" x14ac:dyDescent="0.25">
      <c r="A105" s="56" t="s">
        <v>91</v>
      </c>
      <c r="B105" s="56" t="s">
        <v>74</v>
      </c>
      <c r="C105" s="56" t="s">
        <v>45</v>
      </c>
      <c r="D105" s="57">
        <v>19851</v>
      </c>
    </row>
    <row r="106" spans="1:4" ht="15.75" x14ac:dyDescent="0.25">
      <c r="A106" s="56" t="s">
        <v>91</v>
      </c>
      <c r="B106" s="56" t="s">
        <v>75</v>
      </c>
      <c r="C106" s="56" t="s">
        <v>44</v>
      </c>
      <c r="D106" s="57">
        <v>37719</v>
      </c>
    </row>
    <row r="107" spans="1:4" ht="15.75" x14ac:dyDescent="0.25">
      <c r="A107" s="56" t="s">
        <v>91</v>
      </c>
      <c r="B107" s="56" t="s">
        <v>75</v>
      </c>
      <c r="C107" s="56" t="s">
        <v>45</v>
      </c>
      <c r="D107" s="57">
        <v>19389</v>
      </c>
    </row>
    <row r="108" spans="1:4" ht="15.75" x14ac:dyDescent="0.25">
      <c r="A108" s="56" t="s">
        <v>91</v>
      </c>
      <c r="B108" s="56" t="s">
        <v>76</v>
      </c>
      <c r="C108" s="56" t="s">
        <v>44</v>
      </c>
      <c r="D108" s="57">
        <v>31626</v>
      </c>
    </row>
    <row r="109" spans="1:4" ht="15.75" x14ac:dyDescent="0.25">
      <c r="A109" s="56" t="s">
        <v>91</v>
      </c>
      <c r="B109" s="56" t="s">
        <v>76</v>
      </c>
      <c r="C109" s="56" t="s">
        <v>45</v>
      </c>
      <c r="D109" s="57">
        <v>18785</v>
      </c>
    </row>
    <row r="110" spans="1:4" ht="15.75" x14ac:dyDescent="0.25">
      <c r="A110" s="56" t="s">
        <v>91</v>
      </c>
      <c r="B110" s="56" t="s">
        <v>77</v>
      </c>
      <c r="C110" s="56" t="s">
        <v>44</v>
      </c>
      <c r="D110" s="57">
        <v>27192</v>
      </c>
    </row>
    <row r="111" spans="1:4" ht="15.75" x14ac:dyDescent="0.25">
      <c r="A111" s="56" t="s">
        <v>91</v>
      </c>
      <c r="B111" s="56" t="s">
        <v>77</v>
      </c>
      <c r="C111" s="56" t="s">
        <v>45</v>
      </c>
      <c r="D111" s="57">
        <v>19339</v>
      </c>
    </row>
    <row r="112" spans="1:4" ht="15.75" x14ac:dyDescent="0.25">
      <c r="A112" s="56" t="s">
        <v>91</v>
      </c>
      <c r="B112" s="56" t="s">
        <v>78</v>
      </c>
      <c r="C112" s="56" t="s">
        <v>44</v>
      </c>
      <c r="D112" s="57">
        <v>32663</v>
      </c>
    </row>
    <row r="113" spans="1:4" ht="15.75" x14ac:dyDescent="0.25">
      <c r="A113" s="56" t="s">
        <v>91</v>
      </c>
      <c r="B113" s="56" t="s">
        <v>78</v>
      </c>
      <c r="C113" s="56" t="s">
        <v>45</v>
      </c>
      <c r="D113" s="57">
        <v>20677</v>
      </c>
    </row>
    <row r="114" spans="1:4" ht="15.75" x14ac:dyDescent="0.25">
      <c r="A114" s="56" t="s">
        <v>91</v>
      </c>
      <c r="B114" s="56" t="s">
        <v>79</v>
      </c>
      <c r="C114" s="56" t="s">
        <v>44</v>
      </c>
      <c r="D114" s="57">
        <v>36100</v>
      </c>
    </row>
    <row r="115" spans="1:4" ht="15.75" x14ac:dyDescent="0.25">
      <c r="A115" s="56" t="s">
        <v>91</v>
      </c>
      <c r="B115" s="56" t="s">
        <v>79</v>
      </c>
      <c r="C115" s="56" t="s">
        <v>45</v>
      </c>
      <c r="D115" s="57">
        <v>19970</v>
      </c>
    </row>
    <row r="116" spans="1:4" ht="15.75" x14ac:dyDescent="0.25">
      <c r="A116" s="56" t="s">
        <v>91</v>
      </c>
      <c r="B116" s="56" t="s">
        <v>80</v>
      </c>
      <c r="C116" s="56" t="s">
        <v>44</v>
      </c>
      <c r="D116" s="57">
        <v>38220</v>
      </c>
    </row>
    <row r="117" spans="1:4" ht="15.75" x14ac:dyDescent="0.25">
      <c r="A117" s="56" t="s">
        <v>91</v>
      </c>
      <c r="B117" s="56" t="s">
        <v>80</v>
      </c>
      <c r="C117" s="56" t="s">
        <v>45</v>
      </c>
      <c r="D117" s="57">
        <v>19699</v>
      </c>
    </row>
    <row r="118" spans="1:4" ht="15.75" x14ac:dyDescent="0.25">
      <c r="A118" s="56" t="s">
        <v>91</v>
      </c>
      <c r="B118" s="56" t="s">
        <v>81</v>
      </c>
      <c r="C118" s="56" t="s">
        <v>44</v>
      </c>
      <c r="D118" s="57">
        <v>37119</v>
      </c>
    </row>
    <row r="119" spans="1:4" ht="15.75" x14ac:dyDescent="0.25">
      <c r="A119" s="56" t="s">
        <v>91</v>
      </c>
      <c r="B119" s="56" t="s">
        <v>81</v>
      </c>
      <c r="C119" s="56" t="s">
        <v>45</v>
      </c>
      <c r="D119" s="57">
        <v>18207</v>
      </c>
    </row>
    <row r="120" spans="1:4" ht="15.75" x14ac:dyDescent="0.25">
      <c r="A120" s="56" t="s">
        <v>91</v>
      </c>
      <c r="B120" s="56" t="s">
        <v>82</v>
      </c>
      <c r="C120" s="56" t="s">
        <v>44</v>
      </c>
      <c r="D120" s="57">
        <v>44074</v>
      </c>
    </row>
    <row r="121" spans="1:4" ht="15.75" x14ac:dyDescent="0.25">
      <c r="A121" s="56" t="s">
        <v>91</v>
      </c>
      <c r="B121" s="56" t="s">
        <v>82</v>
      </c>
      <c r="C121" s="56" t="s">
        <v>45</v>
      </c>
      <c r="D121" s="57">
        <v>17688</v>
      </c>
    </row>
    <row r="122" spans="1:4" ht="15.75" x14ac:dyDescent="0.25">
      <c r="A122" s="56" t="s">
        <v>91</v>
      </c>
      <c r="B122" s="56" t="s">
        <v>83</v>
      </c>
      <c r="C122" s="56" t="s">
        <v>44</v>
      </c>
      <c r="D122" s="57">
        <v>29021</v>
      </c>
    </row>
    <row r="123" spans="1:4" ht="15.75" x14ac:dyDescent="0.25">
      <c r="A123" s="56" t="s">
        <v>91</v>
      </c>
      <c r="B123" s="56" t="s">
        <v>83</v>
      </c>
      <c r="C123" s="56" t="s">
        <v>45</v>
      </c>
      <c r="D123" s="57">
        <v>15150</v>
      </c>
    </row>
    <row r="124" spans="1:4" ht="15.75" x14ac:dyDescent="0.25">
      <c r="A124" s="56" t="s">
        <v>91</v>
      </c>
      <c r="B124" s="56" t="s">
        <v>84</v>
      </c>
      <c r="C124" s="56" t="s">
        <v>44</v>
      </c>
      <c r="D124" s="57">
        <v>33250</v>
      </c>
    </row>
    <row r="125" spans="1:4" ht="15.75" x14ac:dyDescent="0.25">
      <c r="A125" s="56" t="s">
        <v>91</v>
      </c>
      <c r="B125" s="56" t="s">
        <v>84</v>
      </c>
      <c r="C125" s="56" t="s">
        <v>45</v>
      </c>
      <c r="D125" s="57">
        <v>15125</v>
      </c>
    </row>
    <row r="126" spans="1:4" ht="15.75" x14ac:dyDescent="0.25">
      <c r="A126" s="56" t="s">
        <v>91</v>
      </c>
      <c r="B126" s="56" t="s">
        <v>85</v>
      </c>
      <c r="C126" s="56" t="s">
        <v>44</v>
      </c>
      <c r="D126" s="57">
        <v>33827</v>
      </c>
    </row>
    <row r="127" spans="1:4" ht="15.75" x14ac:dyDescent="0.25">
      <c r="A127" s="56" t="s">
        <v>91</v>
      </c>
      <c r="B127" s="56" t="s">
        <v>85</v>
      </c>
      <c r="C127" s="56" t="s">
        <v>45</v>
      </c>
      <c r="D127" s="57">
        <v>14758</v>
      </c>
    </row>
    <row r="128" spans="1:4" ht="15.75" x14ac:dyDescent="0.25">
      <c r="A128" s="56" t="s">
        <v>91</v>
      </c>
      <c r="B128" s="56" t="s">
        <v>86</v>
      </c>
      <c r="C128" s="56" t="s">
        <v>44</v>
      </c>
      <c r="D128" s="57">
        <v>32018</v>
      </c>
    </row>
    <row r="129" spans="1:4" ht="15.75" x14ac:dyDescent="0.25">
      <c r="A129" s="56" t="s">
        <v>91</v>
      </c>
      <c r="B129" s="56" t="s">
        <v>86</v>
      </c>
      <c r="C129" s="56" t="s">
        <v>45</v>
      </c>
      <c r="D129" s="57">
        <v>13618</v>
      </c>
    </row>
    <row r="130" spans="1:4" ht="15.75" x14ac:dyDescent="0.25">
      <c r="A130" s="56" t="s">
        <v>91</v>
      </c>
      <c r="B130" s="56" t="s">
        <v>87</v>
      </c>
      <c r="C130" s="56" t="s">
        <v>44</v>
      </c>
      <c r="D130" s="57">
        <v>27396</v>
      </c>
    </row>
    <row r="131" spans="1:4" ht="15.75" x14ac:dyDescent="0.25">
      <c r="A131" s="56" t="s">
        <v>91</v>
      </c>
      <c r="B131" s="56" t="s">
        <v>87</v>
      </c>
      <c r="C131" s="56" t="s">
        <v>45</v>
      </c>
      <c r="D131" s="57">
        <v>13174</v>
      </c>
    </row>
    <row r="132" spans="1:4" ht="15.75" x14ac:dyDescent="0.25">
      <c r="A132" s="56" t="s">
        <v>91</v>
      </c>
      <c r="B132" s="56" t="s">
        <v>88</v>
      </c>
      <c r="C132" s="56" t="s">
        <v>44</v>
      </c>
      <c r="D132" s="57">
        <v>24745</v>
      </c>
    </row>
    <row r="133" spans="1:4" ht="15.75" x14ac:dyDescent="0.25">
      <c r="A133" s="56" t="s">
        <v>91</v>
      </c>
      <c r="B133" s="56" t="s">
        <v>88</v>
      </c>
      <c r="C133" s="56" t="s">
        <v>45</v>
      </c>
      <c r="D133" s="57">
        <v>13992</v>
      </c>
    </row>
    <row r="134" spans="1:4" ht="15.75" x14ac:dyDescent="0.25">
      <c r="A134" s="56" t="s">
        <v>91</v>
      </c>
      <c r="B134" s="56" t="s">
        <v>43</v>
      </c>
      <c r="C134" s="56" t="s">
        <v>44</v>
      </c>
      <c r="D134" s="57">
        <v>25791</v>
      </c>
    </row>
    <row r="135" spans="1:4" ht="15.75" x14ac:dyDescent="0.25">
      <c r="A135" s="56" t="s">
        <v>91</v>
      </c>
      <c r="B135" s="56" t="s">
        <v>43</v>
      </c>
      <c r="C135" s="56" t="s">
        <v>45</v>
      </c>
      <c r="D135" s="57">
        <v>13144</v>
      </c>
    </row>
    <row r="136" spans="1:4" ht="15.75" x14ac:dyDescent="0.25">
      <c r="A136" s="56" t="s">
        <v>91</v>
      </c>
      <c r="B136" s="56" t="s">
        <v>46</v>
      </c>
      <c r="C136" s="56" t="s">
        <v>44</v>
      </c>
      <c r="D136" s="57">
        <v>19928</v>
      </c>
    </row>
    <row r="137" spans="1:4" ht="15.75" x14ac:dyDescent="0.25">
      <c r="A137" s="56" t="s">
        <v>91</v>
      </c>
      <c r="B137" s="56" t="s">
        <v>46</v>
      </c>
      <c r="C137" s="56" t="s">
        <v>45</v>
      </c>
      <c r="D137" s="57">
        <v>12411</v>
      </c>
    </row>
    <row r="138" spans="1:4" ht="15.75" x14ac:dyDescent="0.25">
      <c r="A138" s="56" t="s">
        <v>91</v>
      </c>
      <c r="B138" s="56" t="s">
        <v>47</v>
      </c>
      <c r="C138" s="56" t="s">
        <v>44</v>
      </c>
      <c r="D138" s="57">
        <v>15654</v>
      </c>
    </row>
    <row r="139" spans="1:4" ht="15.75" x14ac:dyDescent="0.25">
      <c r="A139" s="56" t="s">
        <v>91</v>
      </c>
      <c r="B139" s="56" t="s">
        <v>47</v>
      </c>
      <c r="C139" s="56" t="s">
        <v>45</v>
      </c>
      <c r="D139" s="57">
        <v>11086</v>
      </c>
    </row>
    <row r="140" spans="1:4" ht="15.75" x14ac:dyDescent="0.25">
      <c r="A140" s="56" t="s">
        <v>91</v>
      </c>
      <c r="B140" s="56" t="s">
        <v>48</v>
      </c>
      <c r="C140" s="56" t="s">
        <v>44</v>
      </c>
      <c r="D140" s="57">
        <v>17468</v>
      </c>
    </row>
    <row r="141" spans="1:4" ht="15.75" x14ac:dyDescent="0.25">
      <c r="A141" s="56" t="s">
        <v>91</v>
      </c>
      <c r="B141" s="56" t="s">
        <v>48</v>
      </c>
      <c r="C141" s="56" t="s">
        <v>45</v>
      </c>
      <c r="D141" s="57">
        <v>10521</v>
      </c>
    </row>
    <row r="142" spans="1:4" ht="15.75" x14ac:dyDescent="0.25">
      <c r="A142" s="56" t="s">
        <v>91</v>
      </c>
      <c r="B142" s="56" t="s">
        <v>49</v>
      </c>
      <c r="C142" s="56" t="s">
        <v>44</v>
      </c>
      <c r="D142" s="57">
        <v>14391</v>
      </c>
    </row>
    <row r="143" spans="1:4" ht="15.75" x14ac:dyDescent="0.25">
      <c r="A143" s="56" t="s">
        <v>91</v>
      </c>
      <c r="B143" s="56" t="s">
        <v>49</v>
      </c>
      <c r="C143" s="56" t="s">
        <v>45</v>
      </c>
      <c r="D143" s="57">
        <v>10633</v>
      </c>
    </row>
    <row r="144" spans="1:4" ht="15.75" x14ac:dyDescent="0.25">
      <c r="A144" s="56" t="s">
        <v>91</v>
      </c>
      <c r="B144" s="56" t="s">
        <v>50</v>
      </c>
      <c r="C144" s="56" t="s">
        <v>44</v>
      </c>
      <c r="D144" s="57">
        <v>15623</v>
      </c>
    </row>
    <row r="145" spans="1:4" ht="15.75" x14ac:dyDescent="0.25">
      <c r="A145" s="56" t="s">
        <v>91</v>
      </c>
      <c r="B145" s="56" t="s">
        <v>50</v>
      </c>
      <c r="C145" s="56" t="s">
        <v>45</v>
      </c>
      <c r="D145" s="57">
        <v>11005</v>
      </c>
    </row>
    <row r="146" spans="1:4" ht="15.75" x14ac:dyDescent="0.25">
      <c r="A146" s="56" t="s">
        <v>91</v>
      </c>
      <c r="B146" s="56" t="s">
        <v>51</v>
      </c>
      <c r="C146" s="56" t="s">
        <v>44</v>
      </c>
      <c r="D146" s="57">
        <v>16411</v>
      </c>
    </row>
    <row r="147" spans="1:4" ht="15.75" x14ac:dyDescent="0.25">
      <c r="A147" s="56" t="s">
        <v>91</v>
      </c>
      <c r="B147" s="56" t="s">
        <v>51</v>
      </c>
      <c r="C147" s="56" t="s">
        <v>45</v>
      </c>
      <c r="D147" s="57">
        <v>10894</v>
      </c>
    </row>
    <row r="148" spans="1:4" ht="15.75" x14ac:dyDescent="0.25">
      <c r="A148" s="56" t="s">
        <v>91</v>
      </c>
      <c r="B148" s="56" t="s">
        <v>52</v>
      </c>
      <c r="C148" s="56" t="s">
        <v>44</v>
      </c>
      <c r="D148" s="57">
        <v>15502</v>
      </c>
    </row>
    <row r="149" spans="1:4" ht="15.75" x14ac:dyDescent="0.25">
      <c r="A149" s="56" t="s">
        <v>91</v>
      </c>
      <c r="B149" s="56" t="s">
        <v>52</v>
      </c>
      <c r="C149" s="56" t="s">
        <v>45</v>
      </c>
      <c r="D149" s="57">
        <v>10672</v>
      </c>
    </row>
    <row r="150" spans="1:4" ht="15.75" x14ac:dyDescent="0.25">
      <c r="A150" s="56" t="s">
        <v>91</v>
      </c>
      <c r="B150" s="56" t="s">
        <v>53</v>
      </c>
      <c r="C150" s="56" t="s">
        <v>44</v>
      </c>
      <c r="D150" s="57">
        <v>16341</v>
      </c>
    </row>
    <row r="151" spans="1:4" ht="15.75" x14ac:dyDescent="0.25">
      <c r="A151" s="56" t="s">
        <v>91</v>
      </c>
      <c r="B151" s="56" t="s">
        <v>53</v>
      </c>
      <c r="C151" s="56" t="s">
        <v>45</v>
      </c>
      <c r="D151" s="57">
        <v>10473</v>
      </c>
    </row>
    <row r="152" spans="1:4" ht="15.75" x14ac:dyDescent="0.25">
      <c r="A152" s="56" t="s">
        <v>91</v>
      </c>
      <c r="B152" s="56" t="s">
        <v>54</v>
      </c>
      <c r="C152" s="56" t="s">
        <v>44</v>
      </c>
      <c r="D152" s="57">
        <v>14647</v>
      </c>
    </row>
    <row r="153" spans="1:4" ht="15.75" x14ac:dyDescent="0.25">
      <c r="A153" s="56" t="s">
        <v>91</v>
      </c>
      <c r="B153" s="56" t="s">
        <v>54</v>
      </c>
      <c r="C153" s="56" t="s">
        <v>45</v>
      </c>
      <c r="D153" s="57">
        <v>9853</v>
      </c>
    </row>
    <row r="154" spans="1:4" ht="15.75" x14ac:dyDescent="0.25">
      <c r="A154" s="56" t="s">
        <v>91</v>
      </c>
      <c r="B154" s="56" t="s">
        <v>55</v>
      </c>
      <c r="C154" s="56" t="s">
        <v>44</v>
      </c>
      <c r="D154" s="57">
        <v>15737</v>
      </c>
    </row>
    <row r="155" spans="1:4" ht="15.75" x14ac:dyDescent="0.25">
      <c r="A155" s="56" t="s">
        <v>91</v>
      </c>
      <c r="B155" s="56" t="s">
        <v>55</v>
      </c>
      <c r="C155" s="56" t="s">
        <v>45</v>
      </c>
      <c r="D155" s="57">
        <v>9424</v>
      </c>
    </row>
    <row r="156" spans="1:4" ht="15.75" x14ac:dyDescent="0.25">
      <c r="A156" s="56" t="s">
        <v>91</v>
      </c>
      <c r="B156" s="56" t="s">
        <v>56</v>
      </c>
      <c r="C156" s="56" t="s">
        <v>44</v>
      </c>
      <c r="D156" s="57">
        <v>17995</v>
      </c>
    </row>
    <row r="157" spans="1:4" ht="15.75" x14ac:dyDescent="0.25">
      <c r="A157" s="56" t="s">
        <v>91</v>
      </c>
      <c r="B157" s="56" t="s">
        <v>56</v>
      </c>
      <c r="C157" s="56" t="s">
        <v>45</v>
      </c>
      <c r="D157" s="57">
        <v>9795</v>
      </c>
    </row>
    <row r="158" spans="1:4" ht="15.75" x14ac:dyDescent="0.25">
      <c r="A158" s="56" t="s">
        <v>91</v>
      </c>
      <c r="B158" s="56" t="s">
        <v>57</v>
      </c>
      <c r="C158" s="56" t="s">
        <v>44</v>
      </c>
      <c r="D158" s="57">
        <v>17054</v>
      </c>
    </row>
    <row r="159" spans="1:4" ht="15.75" x14ac:dyDescent="0.25">
      <c r="A159" s="56" t="s">
        <v>91</v>
      </c>
      <c r="B159" s="56" t="s">
        <v>57</v>
      </c>
      <c r="C159" s="56" t="s">
        <v>45</v>
      </c>
      <c r="D159" s="57">
        <v>9774</v>
      </c>
    </row>
    <row r="160" spans="1:4" ht="15.75" x14ac:dyDescent="0.25">
      <c r="A160" s="56" t="s">
        <v>91</v>
      </c>
      <c r="B160" s="56" t="s">
        <v>58</v>
      </c>
      <c r="C160" s="56" t="s">
        <v>44</v>
      </c>
      <c r="D160" s="57">
        <v>14930</v>
      </c>
    </row>
    <row r="161" spans="1:4" ht="15.75" x14ac:dyDescent="0.25">
      <c r="A161" s="56" t="s">
        <v>91</v>
      </c>
      <c r="B161" s="56" t="s">
        <v>58</v>
      </c>
      <c r="C161" s="56" t="s">
        <v>45</v>
      </c>
      <c r="D161" s="57">
        <v>9130</v>
      </c>
    </row>
    <row r="162" spans="1:4" ht="15.75" x14ac:dyDescent="0.25">
      <c r="A162" s="56" t="s">
        <v>92</v>
      </c>
      <c r="B162" s="56" t="s">
        <v>73</v>
      </c>
      <c r="C162" s="56" t="s">
        <v>45</v>
      </c>
      <c r="D162" s="57">
        <v>10201</v>
      </c>
    </row>
    <row r="163" spans="1:4" ht="15.75" x14ac:dyDescent="0.25">
      <c r="A163" s="56" t="s">
        <v>92</v>
      </c>
      <c r="B163" s="56" t="s">
        <v>74</v>
      </c>
      <c r="C163" s="56" t="s">
        <v>45</v>
      </c>
      <c r="D163" s="57">
        <v>10828</v>
      </c>
    </row>
    <row r="164" spans="1:4" ht="15.75" x14ac:dyDescent="0.25">
      <c r="A164" s="56" t="s">
        <v>92</v>
      </c>
      <c r="B164" s="56" t="s">
        <v>75</v>
      </c>
      <c r="C164" s="56" t="s">
        <v>45</v>
      </c>
      <c r="D164" s="57">
        <v>11231</v>
      </c>
    </row>
    <row r="165" spans="1:4" ht="15.75" x14ac:dyDescent="0.25">
      <c r="A165" s="56" t="s">
        <v>92</v>
      </c>
      <c r="B165" s="56" t="s">
        <v>76</v>
      </c>
      <c r="C165" s="56" t="s">
        <v>45</v>
      </c>
      <c r="D165" s="57">
        <v>11335</v>
      </c>
    </row>
    <row r="166" spans="1:4" ht="15.75" x14ac:dyDescent="0.25">
      <c r="A166" s="56" t="s">
        <v>92</v>
      </c>
      <c r="B166" s="56" t="s">
        <v>77</v>
      </c>
      <c r="C166" s="56" t="s">
        <v>45</v>
      </c>
      <c r="D166" s="57">
        <v>11961</v>
      </c>
    </row>
    <row r="167" spans="1:4" ht="15.75" x14ac:dyDescent="0.25">
      <c r="A167" s="56" t="s">
        <v>92</v>
      </c>
      <c r="B167" s="56" t="s">
        <v>78</v>
      </c>
      <c r="C167" s="56" t="s">
        <v>44</v>
      </c>
      <c r="D167" s="57">
        <v>18343</v>
      </c>
    </row>
    <row r="168" spans="1:4" ht="15.75" x14ac:dyDescent="0.25">
      <c r="A168" s="56" t="s">
        <v>92</v>
      </c>
      <c r="B168" s="56" t="s">
        <v>78</v>
      </c>
      <c r="C168" s="56" t="s">
        <v>45</v>
      </c>
      <c r="D168" s="57">
        <v>13151</v>
      </c>
    </row>
    <row r="169" spans="1:4" ht="15.75" x14ac:dyDescent="0.25">
      <c r="A169" s="56" t="s">
        <v>92</v>
      </c>
      <c r="B169" s="56" t="s">
        <v>79</v>
      </c>
      <c r="C169" s="56" t="s">
        <v>44</v>
      </c>
      <c r="D169" s="57">
        <v>17324</v>
      </c>
    </row>
    <row r="170" spans="1:4" ht="15.75" x14ac:dyDescent="0.25">
      <c r="A170" s="56" t="s">
        <v>92</v>
      </c>
      <c r="B170" s="56" t="s">
        <v>79</v>
      </c>
      <c r="C170" s="56" t="s">
        <v>45</v>
      </c>
      <c r="D170" s="57">
        <v>12175</v>
      </c>
    </row>
    <row r="171" spans="1:4" ht="15.75" x14ac:dyDescent="0.25">
      <c r="A171" s="56" t="s">
        <v>92</v>
      </c>
      <c r="B171" s="56" t="s">
        <v>80</v>
      </c>
      <c r="C171" s="56" t="s">
        <v>44</v>
      </c>
      <c r="D171" s="57">
        <v>22481</v>
      </c>
    </row>
    <row r="172" spans="1:4" ht="15.75" x14ac:dyDescent="0.25">
      <c r="A172" s="56" t="s">
        <v>92</v>
      </c>
      <c r="B172" s="56" t="s">
        <v>80</v>
      </c>
      <c r="C172" s="56" t="s">
        <v>45</v>
      </c>
      <c r="D172" s="57">
        <v>12722</v>
      </c>
    </row>
    <row r="173" spans="1:4" ht="15.75" x14ac:dyDescent="0.25">
      <c r="A173" s="56" t="s">
        <v>92</v>
      </c>
      <c r="B173" s="56" t="s">
        <v>81</v>
      </c>
      <c r="C173" s="56" t="s">
        <v>44</v>
      </c>
      <c r="D173" s="57">
        <v>22962</v>
      </c>
    </row>
    <row r="174" spans="1:4" ht="15.75" x14ac:dyDescent="0.25">
      <c r="A174" s="56" t="s">
        <v>92</v>
      </c>
      <c r="B174" s="56" t="s">
        <v>81</v>
      </c>
      <c r="C174" s="56" t="s">
        <v>45</v>
      </c>
      <c r="D174" s="57">
        <v>12030</v>
      </c>
    </row>
    <row r="175" spans="1:4" ht="15.75" x14ac:dyDescent="0.25">
      <c r="A175" s="56" t="s">
        <v>92</v>
      </c>
      <c r="B175" s="56" t="s">
        <v>82</v>
      </c>
      <c r="C175" s="56" t="s">
        <v>44</v>
      </c>
      <c r="D175" s="57">
        <v>24445</v>
      </c>
    </row>
    <row r="176" spans="1:4" ht="15.75" x14ac:dyDescent="0.25">
      <c r="A176" s="56" t="s">
        <v>92</v>
      </c>
      <c r="B176" s="56" t="s">
        <v>82</v>
      </c>
      <c r="C176" s="56" t="s">
        <v>45</v>
      </c>
      <c r="D176" s="57">
        <v>11802</v>
      </c>
    </row>
    <row r="177" spans="1:4" ht="15.75" x14ac:dyDescent="0.25">
      <c r="A177" s="56" t="s">
        <v>92</v>
      </c>
      <c r="B177" s="56" t="s">
        <v>83</v>
      </c>
      <c r="C177" s="56" t="s">
        <v>44</v>
      </c>
      <c r="D177" s="57">
        <v>16702</v>
      </c>
    </row>
    <row r="178" spans="1:4" ht="15.75" x14ac:dyDescent="0.25">
      <c r="A178" s="56" t="s">
        <v>92</v>
      </c>
      <c r="B178" s="56" t="s">
        <v>83</v>
      </c>
      <c r="C178" s="56" t="s">
        <v>45</v>
      </c>
      <c r="D178" s="57">
        <v>9633</v>
      </c>
    </row>
    <row r="179" spans="1:4" ht="15.75" x14ac:dyDescent="0.25">
      <c r="A179" s="56" t="s">
        <v>92</v>
      </c>
      <c r="B179" s="56" t="s">
        <v>84</v>
      </c>
      <c r="C179" s="56" t="s">
        <v>44</v>
      </c>
      <c r="D179" s="57">
        <v>15353</v>
      </c>
    </row>
    <row r="180" spans="1:4" ht="15.75" x14ac:dyDescent="0.25">
      <c r="A180" s="56" t="s">
        <v>92</v>
      </c>
      <c r="B180" s="56" t="s">
        <v>84</v>
      </c>
      <c r="C180" s="56" t="s">
        <v>45</v>
      </c>
      <c r="D180" s="57">
        <v>9017</v>
      </c>
    </row>
    <row r="181" spans="1:4" ht="15.75" x14ac:dyDescent="0.25">
      <c r="A181" s="56" t="s">
        <v>92</v>
      </c>
      <c r="B181" s="56" t="s">
        <v>85</v>
      </c>
      <c r="C181" s="56" t="s">
        <v>44</v>
      </c>
      <c r="D181" s="57">
        <v>17910</v>
      </c>
    </row>
    <row r="182" spans="1:4" ht="15.75" x14ac:dyDescent="0.25">
      <c r="A182" s="56" t="s">
        <v>92</v>
      </c>
      <c r="B182" s="56" t="s">
        <v>85</v>
      </c>
      <c r="C182" s="56" t="s">
        <v>45</v>
      </c>
      <c r="D182" s="57">
        <v>8587</v>
      </c>
    </row>
    <row r="183" spans="1:4" ht="15.75" x14ac:dyDescent="0.25">
      <c r="A183" s="56" t="s">
        <v>92</v>
      </c>
      <c r="B183" s="56" t="s">
        <v>86</v>
      </c>
      <c r="C183" s="56" t="s">
        <v>44</v>
      </c>
      <c r="D183" s="57">
        <v>16972</v>
      </c>
    </row>
    <row r="184" spans="1:4" ht="15.75" x14ac:dyDescent="0.25">
      <c r="A184" s="56" t="s">
        <v>92</v>
      </c>
      <c r="B184" s="56" t="s">
        <v>86</v>
      </c>
      <c r="C184" s="56" t="s">
        <v>45</v>
      </c>
      <c r="D184" s="57">
        <v>7689</v>
      </c>
    </row>
    <row r="185" spans="1:4" ht="15.75" x14ac:dyDescent="0.25">
      <c r="A185" s="56" t="s">
        <v>92</v>
      </c>
      <c r="B185" s="56" t="s">
        <v>87</v>
      </c>
      <c r="C185" s="56" t="s">
        <v>44</v>
      </c>
      <c r="D185" s="57">
        <v>12536</v>
      </c>
    </row>
    <row r="186" spans="1:4" ht="15.75" x14ac:dyDescent="0.25">
      <c r="A186" s="56" t="s">
        <v>92</v>
      </c>
      <c r="B186" s="56" t="s">
        <v>87</v>
      </c>
      <c r="C186" s="56" t="s">
        <v>45</v>
      </c>
      <c r="D186" s="57">
        <v>6985</v>
      </c>
    </row>
    <row r="187" spans="1:4" ht="15.75" x14ac:dyDescent="0.25">
      <c r="A187" s="56" t="s">
        <v>92</v>
      </c>
      <c r="B187" s="56" t="s">
        <v>88</v>
      </c>
      <c r="C187" s="56" t="s">
        <v>44</v>
      </c>
      <c r="D187" s="57">
        <v>12352</v>
      </c>
    </row>
    <row r="188" spans="1:4" ht="15.75" x14ac:dyDescent="0.25">
      <c r="A188" s="56" t="s">
        <v>92</v>
      </c>
      <c r="B188" s="56" t="s">
        <v>88</v>
      </c>
      <c r="C188" s="56" t="s">
        <v>45</v>
      </c>
      <c r="D188" s="57">
        <v>6800</v>
      </c>
    </row>
    <row r="189" spans="1:4" ht="15.75" x14ac:dyDescent="0.25">
      <c r="A189" s="56" t="s">
        <v>92</v>
      </c>
      <c r="B189" s="56" t="s">
        <v>43</v>
      </c>
      <c r="C189" s="56" t="s">
        <v>44</v>
      </c>
      <c r="D189" s="57">
        <v>14274</v>
      </c>
    </row>
    <row r="190" spans="1:4" ht="15.75" x14ac:dyDescent="0.25">
      <c r="A190" s="56" t="s">
        <v>92</v>
      </c>
      <c r="B190" s="56" t="s">
        <v>43</v>
      </c>
      <c r="C190" s="56" t="s">
        <v>45</v>
      </c>
      <c r="D190" s="57">
        <v>6414</v>
      </c>
    </row>
    <row r="191" spans="1:4" ht="15.75" x14ac:dyDescent="0.25">
      <c r="A191" s="56" t="s">
        <v>92</v>
      </c>
      <c r="B191" s="56" t="s">
        <v>46</v>
      </c>
      <c r="C191" s="56" t="s">
        <v>44</v>
      </c>
      <c r="D191" s="57">
        <v>10777</v>
      </c>
    </row>
    <row r="192" spans="1:4" ht="15.75" x14ac:dyDescent="0.25">
      <c r="A192" s="56" t="s">
        <v>92</v>
      </c>
      <c r="B192" s="56" t="s">
        <v>46</v>
      </c>
      <c r="C192" s="56" t="s">
        <v>45</v>
      </c>
      <c r="D192" s="57">
        <v>5687</v>
      </c>
    </row>
    <row r="193" spans="1:4" ht="15.75" x14ac:dyDescent="0.25">
      <c r="A193" s="56" t="s">
        <v>92</v>
      </c>
      <c r="B193" s="56" t="s">
        <v>47</v>
      </c>
      <c r="C193" s="56" t="s">
        <v>44</v>
      </c>
      <c r="D193" s="57">
        <v>6693</v>
      </c>
    </row>
    <row r="194" spans="1:4" ht="15.75" x14ac:dyDescent="0.25">
      <c r="A194" s="56" t="s">
        <v>92</v>
      </c>
      <c r="B194" s="56" t="s">
        <v>47</v>
      </c>
      <c r="C194" s="56" t="s">
        <v>45</v>
      </c>
      <c r="D194" s="57">
        <v>4745</v>
      </c>
    </row>
    <row r="195" spans="1:4" ht="15.75" x14ac:dyDescent="0.25">
      <c r="A195" s="56" t="s">
        <v>92</v>
      </c>
      <c r="B195" s="56" t="s">
        <v>48</v>
      </c>
      <c r="C195" s="56" t="s">
        <v>44</v>
      </c>
      <c r="D195" s="57">
        <v>8379</v>
      </c>
    </row>
    <row r="196" spans="1:4" ht="15.75" x14ac:dyDescent="0.25">
      <c r="A196" s="56" t="s">
        <v>92</v>
      </c>
      <c r="B196" s="56" t="s">
        <v>48</v>
      </c>
      <c r="C196" s="56" t="s">
        <v>45</v>
      </c>
      <c r="D196" s="57">
        <v>4790</v>
      </c>
    </row>
    <row r="197" spans="1:4" ht="15.75" x14ac:dyDescent="0.25">
      <c r="A197" s="56" t="s">
        <v>92</v>
      </c>
      <c r="B197" s="56" t="s">
        <v>49</v>
      </c>
      <c r="C197" s="56" t="s">
        <v>44</v>
      </c>
      <c r="D197" s="57">
        <v>7090</v>
      </c>
    </row>
    <row r="198" spans="1:4" ht="15.75" x14ac:dyDescent="0.25">
      <c r="A198" s="56" t="s">
        <v>92</v>
      </c>
      <c r="B198" s="56" t="s">
        <v>49</v>
      </c>
      <c r="C198" s="56" t="s">
        <v>45</v>
      </c>
      <c r="D198" s="57">
        <v>4561</v>
      </c>
    </row>
    <row r="199" spans="1:4" ht="15.75" x14ac:dyDescent="0.25">
      <c r="A199" s="56" t="s">
        <v>92</v>
      </c>
      <c r="B199" s="56" t="s">
        <v>50</v>
      </c>
      <c r="C199" s="56" t="s">
        <v>44</v>
      </c>
      <c r="D199" s="57">
        <v>7430</v>
      </c>
    </row>
    <row r="200" spans="1:4" ht="15.75" x14ac:dyDescent="0.25">
      <c r="A200" s="56" t="s">
        <v>92</v>
      </c>
      <c r="B200" s="56" t="s">
        <v>50</v>
      </c>
      <c r="C200" s="56" t="s">
        <v>45</v>
      </c>
      <c r="D200" s="57">
        <v>4678</v>
      </c>
    </row>
    <row r="201" spans="1:4" ht="15.75" x14ac:dyDescent="0.25">
      <c r="A201" s="56" t="s">
        <v>92</v>
      </c>
      <c r="B201" s="56" t="s">
        <v>51</v>
      </c>
      <c r="C201" s="56" t="s">
        <v>44</v>
      </c>
      <c r="D201" s="57">
        <v>5993</v>
      </c>
    </row>
    <row r="202" spans="1:4" ht="15.75" x14ac:dyDescent="0.25">
      <c r="A202" s="56" t="s">
        <v>92</v>
      </c>
      <c r="B202" s="56" t="s">
        <v>51</v>
      </c>
      <c r="C202" s="56" t="s">
        <v>45</v>
      </c>
      <c r="D202" s="57">
        <v>4757</v>
      </c>
    </row>
    <row r="203" spans="1:4" ht="15.75" x14ac:dyDescent="0.25">
      <c r="A203" s="56" t="s">
        <v>92</v>
      </c>
      <c r="B203" s="56" t="s">
        <v>52</v>
      </c>
      <c r="C203" s="56" t="s">
        <v>44</v>
      </c>
      <c r="D203" s="57">
        <v>6707</v>
      </c>
    </row>
    <row r="204" spans="1:4" ht="15.75" x14ac:dyDescent="0.25">
      <c r="A204" s="56" t="s">
        <v>92</v>
      </c>
      <c r="B204" s="56" t="s">
        <v>52</v>
      </c>
      <c r="C204" s="56" t="s">
        <v>45</v>
      </c>
      <c r="D204" s="57">
        <v>4316</v>
      </c>
    </row>
    <row r="205" spans="1:4" ht="15.75" x14ac:dyDescent="0.25">
      <c r="A205" s="56" t="s">
        <v>92</v>
      </c>
      <c r="B205" s="56" t="s">
        <v>53</v>
      </c>
      <c r="C205" s="56" t="s">
        <v>44</v>
      </c>
      <c r="D205" s="57">
        <v>8519</v>
      </c>
    </row>
    <row r="206" spans="1:4" ht="15.75" x14ac:dyDescent="0.25">
      <c r="A206" s="56" t="s">
        <v>92</v>
      </c>
      <c r="B206" s="56" t="s">
        <v>53</v>
      </c>
      <c r="C206" s="56" t="s">
        <v>45</v>
      </c>
      <c r="D206" s="57">
        <v>4392</v>
      </c>
    </row>
    <row r="207" spans="1:4" ht="15.75" x14ac:dyDescent="0.25">
      <c r="A207" s="56" t="s">
        <v>92</v>
      </c>
      <c r="B207" s="56" t="s">
        <v>54</v>
      </c>
      <c r="C207" s="56" t="s">
        <v>44</v>
      </c>
      <c r="D207" s="57">
        <v>6308</v>
      </c>
    </row>
    <row r="208" spans="1:4" ht="15.75" x14ac:dyDescent="0.25">
      <c r="A208" s="56" t="s">
        <v>92</v>
      </c>
      <c r="B208" s="56" t="s">
        <v>54</v>
      </c>
      <c r="C208" s="56" t="s">
        <v>45</v>
      </c>
      <c r="D208" s="57">
        <v>4279</v>
      </c>
    </row>
    <row r="209" spans="1:4" ht="15.75" x14ac:dyDescent="0.25">
      <c r="A209" s="56" t="s">
        <v>92</v>
      </c>
      <c r="B209" s="56" t="s">
        <v>55</v>
      </c>
      <c r="C209" s="56" t="s">
        <v>44</v>
      </c>
      <c r="D209" s="57">
        <v>6530</v>
      </c>
    </row>
    <row r="210" spans="1:4" ht="15.75" x14ac:dyDescent="0.25">
      <c r="A210" s="56" t="s">
        <v>92</v>
      </c>
      <c r="B210" s="56" t="s">
        <v>55</v>
      </c>
      <c r="C210" s="56" t="s">
        <v>45</v>
      </c>
      <c r="D210" s="57">
        <v>3796</v>
      </c>
    </row>
    <row r="211" spans="1:4" ht="15.75" x14ac:dyDescent="0.25">
      <c r="A211" s="56" t="s">
        <v>92</v>
      </c>
      <c r="B211" s="56" t="s">
        <v>56</v>
      </c>
      <c r="C211" s="56" t="s">
        <v>44</v>
      </c>
      <c r="D211" s="57">
        <v>6796</v>
      </c>
    </row>
    <row r="212" spans="1:4" ht="15.75" x14ac:dyDescent="0.25">
      <c r="A212" s="56" t="s">
        <v>92</v>
      </c>
      <c r="B212" s="56" t="s">
        <v>56</v>
      </c>
      <c r="C212" s="56" t="s">
        <v>45</v>
      </c>
      <c r="D212" s="57">
        <v>3944</v>
      </c>
    </row>
    <row r="213" spans="1:4" ht="15.75" x14ac:dyDescent="0.25">
      <c r="A213" s="56" t="s">
        <v>92</v>
      </c>
      <c r="B213" s="56" t="s">
        <v>57</v>
      </c>
      <c r="C213" s="56" t="s">
        <v>44</v>
      </c>
      <c r="D213" s="57">
        <v>7149</v>
      </c>
    </row>
    <row r="214" spans="1:4" ht="15.75" x14ac:dyDescent="0.25">
      <c r="A214" s="56" t="s">
        <v>92</v>
      </c>
      <c r="B214" s="56" t="s">
        <v>57</v>
      </c>
      <c r="C214" s="56" t="s">
        <v>45</v>
      </c>
      <c r="D214" s="57">
        <v>3919</v>
      </c>
    </row>
    <row r="215" spans="1:4" x14ac:dyDescent="0.25">
      <c r="A215" t="s">
        <v>92</v>
      </c>
      <c r="B215" t="s">
        <v>58</v>
      </c>
      <c r="C215" t="s">
        <v>44</v>
      </c>
      <c r="D215" s="54">
        <v>5776</v>
      </c>
    </row>
    <row r="216" spans="1:4" x14ac:dyDescent="0.25">
      <c r="A216" t="s">
        <v>92</v>
      </c>
      <c r="B216" t="s">
        <v>58</v>
      </c>
      <c r="C216" t="s">
        <v>45</v>
      </c>
      <c r="D216" s="54">
        <v>3924</v>
      </c>
    </row>
  </sheetData>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1005"/>
  <sheetViews>
    <sheetView workbookViewId="0"/>
  </sheetViews>
  <sheetFormatPr defaultColWidth="9.140625" defaultRowHeight="15" x14ac:dyDescent="0.25"/>
  <cols>
    <col min="1" max="1" width="21.28515625" style="1" bestFit="1" customWidth="1"/>
    <col min="2" max="2" width="20.85546875" style="1" customWidth="1"/>
    <col min="3" max="3" width="15.85546875" style="1" customWidth="1"/>
    <col min="4" max="4" width="27.140625" style="55" bestFit="1" customWidth="1"/>
    <col min="5" max="16384" width="9.140625" style="1"/>
  </cols>
  <sheetData>
    <row r="1" spans="1:4" ht="15.75" x14ac:dyDescent="0.25">
      <c r="A1" s="42" t="s">
        <v>93</v>
      </c>
      <c r="B1" s="42" t="s">
        <v>39</v>
      </c>
      <c r="C1" s="42" t="s">
        <v>38</v>
      </c>
      <c r="D1" s="119" t="s">
        <v>94</v>
      </c>
    </row>
    <row r="2" spans="1:4" ht="15.75" x14ac:dyDescent="0.25">
      <c r="A2" s="120">
        <v>1971</v>
      </c>
      <c r="B2" s="120" t="s">
        <v>95</v>
      </c>
      <c r="C2" s="120" t="s">
        <v>42</v>
      </c>
      <c r="D2" s="121">
        <v>46411700</v>
      </c>
    </row>
    <row r="3" spans="1:4" ht="15.75" x14ac:dyDescent="0.25">
      <c r="A3" s="120">
        <v>1972</v>
      </c>
      <c r="B3" s="120" t="s">
        <v>96</v>
      </c>
      <c r="C3" s="120" t="s">
        <v>42</v>
      </c>
      <c r="D3" s="121">
        <v>46571900</v>
      </c>
    </row>
    <row r="4" spans="1:4" ht="15.75" x14ac:dyDescent="0.25">
      <c r="A4" s="120">
        <v>1973</v>
      </c>
      <c r="B4" s="120" t="s">
        <v>97</v>
      </c>
      <c r="C4" s="120" t="s">
        <v>42</v>
      </c>
      <c r="D4" s="121">
        <v>46686200</v>
      </c>
    </row>
    <row r="5" spans="1:4" ht="15.75" x14ac:dyDescent="0.25">
      <c r="A5" s="120">
        <v>1974</v>
      </c>
      <c r="B5" s="120" t="s">
        <v>98</v>
      </c>
      <c r="C5" s="120" t="s">
        <v>42</v>
      </c>
      <c r="D5" s="121">
        <v>46682700</v>
      </c>
    </row>
    <row r="6" spans="1:4" ht="15.75" x14ac:dyDescent="0.25">
      <c r="A6" s="120">
        <v>1975</v>
      </c>
      <c r="B6" s="120" t="s">
        <v>99</v>
      </c>
      <c r="C6" s="120" t="s">
        <v>42</v>
      </c>
      <c r="D6" s="121">
        <v>46674400</v>
      </c>
    </row>
    <row r="7" spans="1:4" ht="15.75" x14ac:dyDescent="0.25">
      <c r="A7" s="120">
        <v>1976</v>
      </c>
      <c r="B7" s="120" t="s">
        <v>100</v>
      </c>
      <c r="C7" s="120" t="s">
        <v>42</v>
      </c>
      <c r="D7" s="121">
        <v>46659900</v>
      </c>
    </row>
    <row r="8" spans="1:4" ht="15.75" x14ac:dyDescent="0.25">
      <c r="A8" s="120">
        <v>1977</v>
      </c>
      <c r="B8" s="120" t="s">
        <v>101</v>
      </c>
      <c r="C8" s="120" t="s">
        <v>42</v>
      </c>
      <c r="D8" s="121">
        <v>46639800</v>
      </c>
    </row>
    <row r="9" spans="1:4" ht="15.75" x14ac:dyDescent="0.25">
      <c r="A9" s="120">
        <v>1978</v>
      </c>
      <c r="B9" s="120" t="s">
        <v>102</v>
      </c>
      <c r="C9" s="120" t="s">
        <v>42</v>
      </c>
      <c r="D9" s="121">
        <v>46638200</v>
      </c>
    </row>
    <row r="10" spans="1:4" ht="15.75" x14ac:dyDescent="0.25">
      <c r="A10" s="120">
        <v>1979</v>
      </c>
      <c r="B10" s="120" t="s">
        <v>103</v>
      </c>
      <c r="C10" s="120" t="s">
        <v>42</v>
      </c>
      <c r="D10" s="121">
        <v>46698100</v>
      </c>
    </row>
    <row r="11" spans="1:4" ht="15.75" x14ac:dyDescent="0.25">
      <c r="A11" s="120">
        <v>1980</v>
      </c>
      <c r="B11" s="120" t="s">
        <v>104</v>
      </c>
      <c r="C11" s="120" t="s">
        <v>42</v>
      </c>
      <c r="D11" s="121">
        <v>46787200</v>
      </c>
    </row>
    <row r="12" spans="1:4" ht="15.75" x14ac:dyDescent="0.25">
      <c r="A12" s="120">
        <v>1981</v>
      </c>
      <c r="B12" s="120" t="s">
        <v>60</v>
      </c>
      <c r="C12" s="120" t="s">
        <v>42</v>
      </c>
      <c r="D12" s="121">
        <v>46820800</v>
      </c>
    </row>
    <row r="13" spans="1:4" ht="15.75" x14ac:dyDescent="0.25">
      <c r="A13" s="120">
        <v>1982</v>
      </c>
      <c r="B13" s="120" t="s">
        <v>61</v>
      </c>
      <c r="C13" s="120" t="s">
        <v>42</v>
      </c>
      <c r="D13" s="121">
        <v>46777300</v>
      </c>
    </row>
    <row r="14" spans="1:4" ht="15.75" x14ac:dyDescent="0.25">
      <c r="A14" s="120">
        <v>1983</v>
      </c>
      <c r="B14" s="120" t="s">
        <v>62</v>
      </c>
      <c r="C14" s="120" t="s">
        <v>42</v>
      </c>
      <c r="D14" s="121">
        <v>46813700</v>
      </c>
    </row>
    <row r="15" spans="1:4" ht="15.75" x14ac:dyDescent="0.25">
      <c r="A15" s="120">
        <v>1984</v>
      </c>
      <c r="B15" s="120" t="s">
        <v>63</v>
      </c>
      <c r="C15" s="120" t="s">
        <v>42</v>
      </c>
      <c r="D15" s="121">
        <v>46912400</v>
      </c>
    </row>
    <row r="16" spans="1:4" ht="15.75" x14ac:dyDescent="0.25">
      <c r="A16" s="120">
        <v>1985</v>
      </c>
      <c r="B16" s="120" t="s">
        <v>64</v>
      </c>
      <c r="C16" s="120" t="s">
        <v>42</v>
      </c>
      <c r="D16" s="121">
        <v>47057400</v>
      </c>
    </row>
    <row r="17" spans="1:4" ht="15.75" x14ac:dyDescent="0.25">
      <c r="A17" s="120">
        <v>1986</v>
      </c>
      <c r="B17" s="120" t="s">
        <v>65</v>
      </c>
      <c r="C17" s="120" t="s">
        <v>42</v>
      </c>
      <c r="D17" s="121">
        <v>47187600</v>
      </c>
    </row>
    <row r="18" spans="1:4" ht="15.75" x14ac:dyDescent="0.25">
      <c r="A18" s="120">
        <v>1987</v>
      </c>
      <c r="B18" s="120" t="s">
        <v>66</v>
      </c>
      <c r="C18" s="120" t="s">
        <v>42</v>
      </c>
      <c r="D18" s="121">
        <v>47300400</v>
      </c>
    </row>
    <row r="19" spans="1:4" ht="15.75" x14ac:dyDescent="0.25">
      <c r="A19" s="120">
        <v>1988</v>
      </c>
      <c r="B19" s="120" t="s">
        <v>67</v>
      </c>
      <c r="C19" s="120" t="s">
        <v>42</v>
      </c>
      <c r="D19" s="121">
        <v>47412300</v>
      </c>
    </row>
    <row r="20" spans="1:4" ht="15.75" x14ac:dyDescent="0.25">
      <c r="A20" s="120">
        <v>1989</v>
      </c>
      <c r="B20" s="120" t="s">
        <v>68</v>
      </c>
      <c r="C20" s="120" t="s">
        <v>42</v>
      </c>
      <c r="D20" s="121">
        <v>47552700</v>
      </c>
    </row>
    <row r="21" spans="1:4" ht="15.75" x14ac:dyDescent="0.25">
      <c r="A21" s="120">
        <v>1990</v>
      </c>
      <c r="B21" s="120" t="s">
        <v>69</v>
      </c>
      <c r="C21" s="120" t="s">
        <v>42</v>
      </c>
      <c r="D21" s="121">
        <v>47699100</v>
      </c>
    </row>
    <row r="22" spans="1:4" ht="15.75" x14ac:dyDescent="0.25">
      <c r="A22" s="120">
        <v>1991</v>
      </c>
      <c r="B22" s="120" t="s">
        <v>70</v>
      </c>
      <c r="C22" s="120" t="s">
        <v>42</v>
      </c>
      <c r="D22" s="121">
        <v>47875000</v>
      </c>
    </row>
    <row r="23" spans="1:4" ht="15.75" x14ac:dyDescent="0.25">
      <c r="A23" s="120">
        <v>1992</v>
      </c>
      <c r="B23" s="120" t="s">
        <v>71</v>
      </c>
      <c r="C23" s="120" t="s">
        <v>42</v>
      </c>
      <c r="D23" s="121">
        <v>47998000</v>
      </c>
    </row>
    <row r="24" spans="1:4" ht="15.75" x14ac:dyDescent="0.25">
      <c r="A24" s="120">
        <v>1993</v>
      </c>
      <c r="B24" s="120" t="s">
        <v>72</v>
      </c>
      <c r="C24" s="120" t="s">
        <v>42</v>
      </c>
      <c r="D24" s="121">
        <v>48102300</v>
      </c>
    </row>
    <row r="25" spans="1:4" ht="15.75" x14ac:dyDescent="0.25">
      <c r="A25" s="120">
        <v>1994</v>
      </c>
      <c r="B25" s="120" t="s">
        <v>73</v>
      </c>
      <c r="C25" s="120" t="s">
        <v>42</v>
      </c>
      <c r="D25" s="121">
        <v>48228800</v>
      </c>
    </row>
    <row r="26" spans="1:4" ht="15.75" x14ac:dyDescent="0.25">
      <c r="A26" s="120">
        <v>1995</v>
      </c>
      <c r="B26" s="120" t="s">
        <v>74</v>
      </c>
      <c r="C26" s="120" t="s">
        <v>42</v>
      </c>
      <c r="D26" s="121">
        <v>48383500</v>
      </c>
    </row>
    <row r="27" spans="1:4" ht="15.75" x14ac:dyDescent="0.25">
      <c r="A27" s="120">
        <v>1996</v>
      </c>
      <c r="B27" s="120" t="s">
        <v>75</v>
      </c>
      <c r="C27" s="120" t="s">
        <v>42</v>
      </c>
      <c r="D27" s="121">
        <v>48519100</v>
      </c>
    </row>
    <row r="28" spans="1:4" ht="15.75" x14ac:dyDescent="0.25">
      <c r="A28" s="120">
        <v>1997</v>
      </c>
      <c r="B28" s="120" t="s">
        <v>76</v>
      </c>
      <c r="C28" s="120" t="s">
        <v>42</v>
      </c>
      <c r="D28" s="121">
        <v>48664800</v>
      </c>
    </row>
    <row r="29" spans="1:4" ht="15.75" x14ac:dyDescent="0.25">
      <c r="A29" s="120">
        <v>1998</v>
      </c>
      <c r="B29" s="120" t="s">
        <v>77</v>
      </c>
      <c r="C29" s="120" t="s">
        <v>42</v>
      </c>
      <c r="D29" s="121">
        <v>48820600</v>
      </c>
    </row>
    <row r="30" spans="1:4" ht="15.75" x14ac:dyDescent="0.25">
      <c r="A30" s="120">
        <v>1999</v>
      </c>
      <c r="B30" s="120" t="s">
        <v>78</v>
      </c>
      <c r="C30" s="120" t="s">
        <v>42</v>
      </c>
      <c r="D30" s="121">
        <v>49032900</v>
      </c>
    </row>
    <row r="31" spans="1:4" ht="15.75" x14ac:dyDescent="0.25">
      <c r="A31" s="120">
        <v>2000</v>
      </c>
      <c r="B31" s="120" t="s">
        <v>79</v>
      </c>
      <c r="C31" s="120" t="s">
        <v>42</v>
      </c>
      <c r="D31" s="121">
        <v>49233300</v>
      </c>
    </row>
    <row r="32" spans="1:4" ht="15.75" x14ac:dyDescent="0.25">
      <c r="A32" s="120">
        <v>2001</v>
      </c>
      <c r="B32" s="120" t="s">
        <v>80</v>
      </c>
      <c r="C32" s="120" t="s">
        <v>42</v>
      </c>
      <c r="D32" s="121">
        <v>49449700</v>
      </c>
    </row>
    <row r="33" spans="1:4" ht="15.75" x14ac:dyDescent="0.25">
      <c r="A33" s="120">
        <v>2002</v>
      </c>
      <c r="B33" s="120" t="s">
        <v>81</v>
      </c>
      <c r="C33" s="120" t="s">
        <v>42</v>
      </c>
      <c r="D33" s="121">
        <v>49679300</v>
      </c>
    </row>
    <row r="34" spans="1:4" ht="15.75" x14ac:dyDescent="0.25">
      <c r="A34" s="120">
        <v>2003</v>
      </c>
      <c r="B34" s="120" t="s">
        <v>82</v>
      </c>
      <c r="C34" s="120" t="s">
        <v>42</v>
      </c>
      <c r="D34" s="121">
        <v>49925500</v>
      </c>
    </row>
    <row r="35" spans="1:4" ht="15.75" x14ac:dyDescent="0.25">
      <c r="A35" s="120">
        <v>2004</v>
      </c>
      <c r="B35" s="120" t="s">
        <v>83</v>
      </c>
      <c r="C35" s="120" t="s">
        <v>42</v>
      </c>
      <c r="D35" s="121">
        <v>50194600</v>
      </c>
    </row>
    <row r="36" spans="1:4" ht="15.75" x14ac:dyDescent="0.25">
      <c r="A36" s="120">
        <v>2005</v>
      </c>
      <c r="B36" s="120" t="s">
        <v>84</v>
      </c>
      <c r="C36" s="120" t="s">
        <v>42</v>
      </c>
      <c r="D36" s="121">
        <v>50606000</v>
      </c>
    </row>
    <row r="37" spans="1:4" ht="15.75" x14ac:dyDescent="0.25">
      <c r="A37" s="120">
        <v>2006</v>
      </c>
      <c r="B37" s="120" t="s">
        <v>85</v>
      </c>
      <c r="C37" s="120" t="s">
        <v>42</v>
      </c>
      <c r="D37" s="121">
        <v>50965200</v>
      </c>
    </row>
    <row r="38" spans="1:4" ht="15.75" x14ac:dyDescent="0.25">
      <c r="A38" s="120">
        <v>2007</v>
      </c>
      <c r="B38" s="120" t="s">
        <v>86</v>
      </c>
      <c r="C38" s="120" t="s">
        <v>42</v>
      </c>
      <c r="D38" s="121">
        <v>51381100</v>
      </c>
    </row>
    <row r="39" spans="1:4" ht="15.75" x14ac:dyDescent="0.25">
      <c r="A39" s="120">
        <v>2008</v>
      </c>
      <c r="B39" s="120" t="s">
        <v>87</v>
      </c>
      <c r="C39" s="120" t="s">
        <v>42</v>
      </c>
      <c r="D39" s="121">
        <v>51815900</v>
      </c>
    </row>
    <row r="40" spans="1:4" ht="15.75" x14ac:dyDescent="0.25">
      <c r="A40" s="120">
        <v>2009</v>
      </c>
      <c r="B40" s="120" t="s">
        <v>88</v>
      </c>
      <c r="C40" s="120" t="s">
        <v>42</v>
      </c>
      <c r="D40" s="121">
        <v>52196400</v>
      </c>
    </row>
    <row r="41" spans="1:4" ht="15.75" x14ac:dyDescent="0.25">
      <c r="A41" s="120">
        <v>2010</v>
      </c>
      <c r="B41" s="120" t="s">
        <v>43</v>
      </c>
      <c r="C41" s="120" t="s">
        <v>42</v>
      </c>
      <c r="D41" s="121">
        <v>52642500</v>
      </c>
    </row>
    <row r="42" spans="1:4" ht="15.75" x14ac:dyDescent="0.25">
      <c r="A42" s="120">
        <v>2011</v>
      </c>
      <c r="B42" s="120" t="s">
        <v>46</v>
      </c>
      <c r="C42" s="120" t="s">
        <v>42</v>
      </c>
      <c r="D42" s="121">
        <v>53107200</v>
      </c>
    </row>
    <row r="43" spans="1:4" ht="15.75" x14ac:dyDescent="0.25">
      <c r="A43" s="120">
        <v>2012</v>
      </c>
      <c r="B43" s="120" t="s">
        <v>47</v>
      </c>
      <c r="C43" s="120" t="s">
        <v>42</v>
      </c>
      <c r="D43" s="121">
        <v>53506800</v>
      </c>
    </row>
    <row r="44" spans="1:4" ht="15.75" x14ac:dyDescent="0.25">
      <c r="A44" s="120">
        <v>2013</v>
      </c>
      <c r="B44" s="120" t="s">
        <v>48</v>
      </c>
      <c r="C44" s="120" t="s">
        <v>42</v>
      </c>
      <c r="D44" s="121">
        <v>53918700</v>
      </c>
    </row>
    <row r="45" spans="1:4" ht="15.75" x14ac:dyDescent="0.25">
      <c r="A45" s="120">
        <v>2014</v>
      </c>
      <c r="B45" s="120" t="s">
        <v>49</v>
      </c>
      <c r="C45" s="120" t="s">
        <v>42</v>
      </c>
      <c r="D45" s="121">
        <v>54370300</v>
      </c>
    </row>
    <row r="46" spans="1:4" ht="15.75" x14ac:dyDescent="0.25">
      <c r="A46" s="120">
        <v>2015</v>
      </c>
      <c r="B46" s="120" t="s">
        <v>50</v>
      </c>
      <c r="C46" s="120" t="s">
        <v>42</v>
      </c>
      <c r="D46" s="121">
        <v>54808700</v>
      </c>
    </row>
    <row r="47" spans="1:4" ht="15.75" x14ac:dyDescent="0.25">
      <c r="A47" s="120">
        <v>2016</v>
      </c>
      <c r="B47" s="120" t="s">
        <v>51</v>
      </c>
      <c r="C47" s="120" t="s">
        <v>42</v>
      </c>
      <c r="D47" s="121">
        <v>55289000</v>
      </c>
    </row>
    <row r="48" spans="1:4" ht="15.75" x14ac:dyDescent="0.25">
      <c r="A48" s="120">
        <v>2017</v>
      </c>
      <c r="B48" s="120" t="s">
        <v>52</v>
      </c>
      <c r="C48" s="120" t="s">
        <v>42</v>
      </c>
      <c r="D48" s="121">
        <v>55619500</v>
      </c>
    </row>
    <row r="49" spans="1:4" ht="15.75" x14ac:dyDescent="0.25">
      <c r="A49" s="120">
        <v>2018</v>
      </c>
      <c r="B49" s="120" t="s">
        <v>53</v>
      </c>
      <c r="C49" s="120" t="s">
        <v>42</v>
      </c>
      <c r="D49" s="121">
        <v>55924500</v>
      </c>
    </row>
    <row r="50" spans="1:4" ht="15.75" x14ac:dyDescent="0.25">
      <c r="A50" s="120">
        <v>2019</v>
      </c>
      <c r="B50" s="120" t="s">
        <v>54</v>
      </c>
      <c r="C50" s="120" t="s">
        <v>42</v>
      </c>
      <c r="D50" s="121">
        <v>56230100</v>
      </c>
    </row>
    <row r="51" spans="1:4" ht="15.75" x14ac:dyDescent="0.25">
      <c r="A51" s="120">
        <v>2020</v>
      </c>
      <c r="B51" s="120" t="s">
        <v>55</v>
      </c>
      <c r="C51" s="120" t="s">
        <v>42</v>
      </c>
      <c r="D51" s="121">
        <v>56326000</v>
      </c>
    </row>
    <row r="52" spans="1:4" ht="15.75" x14ac:dyDescent="0.25">
      <c r="A52" s="120">
        <v>2021</v>
      </c>
      <c r="B52" s="120" t="s">
        <v>56</v>
      </c>
      <c r="C52" s="120" t="s">
        <v>42</v>
      </c>
      <c r="D52" s="121">
        <v>56554900</v>
      </c>
    </row>
    <row r="53" spans="1:4" ht="15.75" x14ac:dyDescent="0.25">
      <c r="A53" s="120">
        <v>2022</v>
      </c>
      <c r="B53" s="120" t="s">
        <v>57</v>
      </c>
      <c r="C53" s="120" t="s">
        <v>42</v>
      </c>
      <c r="D53" s="121">
        <v>57106400</v>
      </c>
    </row>
    <row r="54" spans="1:4" ht="15.75" x14ac:dyDescent="0.25">
      <c r="A54" s="120">
        <v>2023</v>
      </c>
      <c r="B54" s="120" t="s">
        <v>58</v>
      </c>
      <c r="C54" s="120" t="s">
        <v>42</v>
      </c>
      <c r="D54" s="121">
        <v>57690300</v>
      </c>
    </row>
    <row r="55" spans="1:4" ht="15.75" x14ac:dyDescent="0.25">
      <c r="A55" s="120">
        <v>1971</v>
      </c>
      <c r="B55" s="120" t="s">
        <v>95</v>
      </c>
      <c r="C55" s="120" t="s">
        <v>91</v>
      </c>
      <c r="D55" s="121">
        <v>5235600</v>
      </c>
    </row>
    <row r="56" spans="1:4" ht="15.75" x14ac:dyDescent="0.25">
      <c r="A56" s="120">
        <v>1972</v>
      </c>
      <c r="B56" s="120" t="s">
        <v>96</v>
      </c>
      <c r="C56" s="120" t="s">
        <v>91</v>
      </c>
      <c r="D56" s="121">
        <v>5230600</v>
      </c>
    </row>
    <row r="57" spans="1:4" ht="15.75" x14ac:dyDescent="0.25">
      <c r="A57" s="120">
        <v>1973</v>
      </c>
      <c r="B57" s="120" t="s">
        <v>97</v>
      </c>
      <c r="C57" s="120" t="s">
        <v>91</v>
      </c>
      <c r="D57" s="121">
        <v>5233900</v>
      </c>
    </row>
    <row r="58" spans="1:4" ht="15.75" x14ac:dyDescent="0.25">
      <c r="A58" s="120">
        <v>1974</v>
      </c>
      <c r="B58" s="120" t="s">
        <v>98</v>
      </c>
      <c r="C58" s="120" t="s">
        <v>91</v>
      </c>
      <c r="D58" s="121">
        <v>5240800</v>
      </c>
    </row>
    <row r="59" spans="1:4" ht="15.75" x14ac:dyDescent="0.25">
      <c r="A59" s="120">
        <v>1975</v>
      </c>
      <c r="B59" s="120" t="s">
        <v>99</v>
      </c>
      <c r="C59" s="120" t="s">
        <v>91</v>
      </c>
      <c r="D59" s="121">
        <v>5232400</v>
      </c>
    </row>
    <row r="60" spans="1:4" ht="15.75" x14ac:dyDescent="0.25">
      <c r="A60" s="120">
        <v>1976</v>
      </c>
      <c r="B60" s="120" t="s">
        <v>100</v>
      </c>
      <c r="C60" s="120" t="s">
        <v>91</v>
      </c>
      <c r="D60" s="121">
        <v>5233400</v>
      </c>
    </row>
    <row r="61" spans="1:4" ht="15.75" x14ac:dyDescent="0.25">
      <c r="A61" s="120">
        <v>1977</v>
      </c>
      <c r="B61" s="120" t="s">
        <v>101</v>
      </c>
      <c r="C61" s="120" t="s">
        <v>91</v>
      </c>
      <c r="D61" s="121">
        <v>5226200</v>
      </c>
    </row>
    <row r="62" spans="1:4" ht="15.75" x14ac:dyDescent="0.25">
      <c r="A62" s="120">
        <v>1978</v>
      </c>
      <c r="B62" s="120" t="s">
        <v>102</v>
      </c>
      <c r="C62" s="120" t="s">
        <v>91</v>
      </c>
      <c r="D62" s="121">
        <v>5212300</v>
      </c>
    </row>
    <row r="63" spans="1:4" ht="15.75" x14ac:dyDescent="0.25">
      <c r="A63" s="120">
        <v>1979</v>
      </c>
      <c r="B63" s="120" t="s">
        <v>103</v>
      </c>
      <c r="C63" s="120" t="s">
        <v>91</v>
      </c>
      <c r="D63" s="121">
        <v>5203600</v>
      </c>
    </row>
    <row r="64" spans="1:4" ht="15.75" x14ac:dyDescent="0.25">
      <c r="A64" s="120">
        <v>1980</v>
      </c>
      <c r="B64" s="120" t="s">
        <v>104</v>
      </c>
      <c r="C64" s="120" t="s">
        <v>91</v>
      </c>
      <c r="D64" s="121">
        <v>5193900</v>
      </c>
    </row>
    <row r="65" spans="1:4" ht="15.75" x14ac:dyDescent="0.25">
      <c r="A65" s="120">
        <v>1981</v>
      </c>
      <c r="B65" s="120" t="s">
        <v>60</v>
      </c>
      <c r="C65" s="120" t="s">
        <v>91</v>
      </c>
      <c r="D65" s="121">
        <v>5180200</v>
      </c>
    </row>
    <row r="66" spans="1:4" ht="15.75" x14ac:dyDescent="0.25">
      <c r="A66" s="120">
        <v>1982</v>
      </c>
      <c r="B66" s="120" t="s">
        <v>61</v>
      </c>
      <c r="C66" s="120" t="s">
        <v>91</v>
      </c>
      <c r="D66" s="121">
        <v>5164500</v>
      </c>
    </row>
    <row r="67" spans="1:4" ht="15.75" x14ac:dyDescent="0.25">
      <c r="A67" s="120">
        <v>1983</v>
      </c>
      <c r="B67" s="120" t="s">
        <v>62</v>
      </c>
      <c r="C67" s="120" t="s">
        <v>91</v>
      </c>
      <c r="D67" s="121">
        <v>5148100</v>
      </c>
    </row>
    <row r="68" spans="1:4" ht="15.75" x14ac:dyDescent="0.25">
      <c r="A68" s="120">
        <v>1984</v>
      </c>
      <c r="B68" s="120" t="s">
        <v>63</v>
      </c>
      <c r="C68" s="120" t="s">
        <v>91</v>
      </c>
      <c r="D68" s="121">
        <v>5138900</v>
      </c>
    </row>
    <row r="69" spans="1:4" ht="15.75" x14ac:dyDescent="0.25">
      <c r="A69" s="120">
        <v>1985</v>
      </c>
      <c r="B69" s="120" t="s">
        <v>64</v>
      </c>
      <c r="C69" s="120" t="s">
        <v>91</v>
      </c>
      <c r="D69" s="121">
        <v>5127900</v>
      </c>
    </row>
    <row r="70" spans="1:4" ht="15.75" x14ac:dyDescent="0.25">
      <c r="A70" s="120">
        <v>1986</v>
      </c>
      <c r="B70" s="120" t="s">
        <v>65</v>
      </c>
      <c r="C70" s="120" t="s">
        <v>91</v>
      </c>
      <c r="D70" s="121">
        <v>5111800</v>
      </c>
    </row>
    <row r="71" spans="1:4" ht="15.75" x14ac:dyDescent="0.25">
      <c r="A71" s="120">
        <v>1987</v>
      </c>
      <c r="B71" s="120" t="s">
        <v>66</v>
      </c>
      <c r="C71" s="120" t="s">
        <v>91</v>
      </c>
      <c r="D71" s="121">
        <v>5099000</v>
      </c>
    </row>
    <row r="72" spans="1:4" ht="15.75" x14ac:dyDescent="0.25">
      <c r="A72" s="120">
        <v>1988</v>
      </c>
      <c r="B72" s="120" t="s">
        <v>67</v>
      </c>
      <c r="C72" s="120" t="s">
        <v>91</v>
      </c>
      <c r="D72" s="121">
        <v>5077400</v>
      </c>
    </row>
    <row r="73" spans="1:4" ht="15.75" x14ac:dyDescent="0.25">
      <c r="A73" s="120">
        <v>1989</v>
      </c>
      <c r="B73" s="120" t="s">
        <v>68</v>
      </c>
      <c r="C73" s="120" t="s">
        <v>91</v>
      </c>
      <c r="D73" s="121">
        <v>5078200</v>
      </c>
    </row>
    <row r="74" spans="1:4" ht="15.75" x14ac:dyDescent="0.25">
      <c r="A74" s="120">
        <v>1990</v>
      </c>
      <c r="B74" s="120" t="s">
        <v>69</v>
      </c>
      <c r="C74" s="120" t="s">
        <v>91</v>
      </c>
      <c r="D74" s="121">
        <v>5081300</v>
      </c>
    </row>
    <row r="75" spans="1:4" ht="15.75" x14ac:dyDescent="0.25">
      <c r="A75" s="120">
        <v>1991</v>
      </c>
      <c r="B75" s="120" t="s">
        <v>70</v>
      </c>
      <c r="C75" s="120" t="s">
        <v>91</v>
      </c>
      <c r="D75" s="121">
        <v>5083300</v>
      </c>
    </row>
    <row r="76" spans="1:4" ht="15.75" x14ac:dyDescent="0.25">
      <c r="A76" s="120">
        <v>1992</v>
      </c>
      <c r="B76" s="120" t="s">
        <v>71</v>
      </c>
      <c r="C76" s="120" t="s">
        <v>91</v>
      </c>
      <c r="D76" s="121">
        <v>5085600</v>
      </c>
    </row>
    <row r="77" spans="1:4" ht="15.75" x14ac:dyDescent="0.25">
      <c r="A77" s="120">
        <v>1993</v>
      </c>
      <c r="B77" s="120" t="s">
        <v>72</v>
      </c>
      <c r="C77" s="120" t="s">
        <v>91</v>
      </c>
      <c r="D77" s="121">
        <v>5092500</v>
      </c>
    </row>
    <row r="78" spans="1:4" ht="15.75" x14ac:dyDescent="0.25">
      <c r="A78" s="120">
        <v>1994</v>
      </c>
      <c r="B78" s="120" t="s">
        <v>73</v>
      </c>
      <c r="C78" s="120" t="s">
        <v>91</v>
      </c>
      <c r="D78" s="121">
        <v>5102200</v>
      </c>
    </row>
    <row r="79" spans="1:4" ht="15.75" x14ac:dyDescent="0.25">
      <c r="A79" s="120">
        <v>1995</v>
      </c>
      <c r="B79" s="120" t="s">
        <v>74</v>
      </c>
      <c r="C79" s="120" t="s">
        <v>91</v>
      </c>
      <c r="D79" s="121">
        <v>5103700</v>
      </c>
    </row>
    <row r="80" spans="1:4" ht="15.75" x14ac:dyDescent="0.25">
      <c r="A80" s="120">
        <v>1996</v>
      </c>
      <c r="B80" s="120" t="s">
        <v>75</v>
      </c>
      <c r="C80" s="120" t="s">
        <v>91</v>
      </c>
      <c r="D80" s="121">
        <v>5092200</v>
      </c>
    </row>
    <row r="81" spans="1:4" ht="15.75" x14ac:dyDescent="0.25">
      <c r="A81" s="120">
        <v>1997</v>
      </c>
      <c r="B81" s="120" t="s">
        <v>76</v>
      </c>
      <c r="C81" s="120" t="s">
        <v>91</v>
      </c>
      <c r="D81" s="121">
        <v>5083300</v>
      </c>
    </row>
    <row r="82" spans="1:4" ht="15.75" x14ac:dyDescent="0.25">
      <c r="A82" s="120">
        <v>1998</v>
      </c>
      <c r="B82" s="120" t="s">
        <v>77</v>
      </c>
      <c r="C82" s="120" t="s">
        <v>91</v>
      </c>
      <c r="D82" s="121">
        <v>5077100</v>
      </c>
    </row>
    <row r="83" spans="1:4" ht="15.75" x14ac:dyDescent="0.25">
      <c r="A83" s="120">
        <v>1999</v>
      </c>
      <c r="B83" s="120" t="s">
        <v>78</v>
      </c>
      <c r="C83" s="120" t="s">
        <v>91</v>
      </c>
      <c r="D83" s="121">
        <v>5072000</v>
      </c>
    </row>
    <row r="84" spans="1:4" ht="15.75" x14ac:dyDescent="0.25">
      <c r="A84" s="120">
        <v>2000</v>
      </c>
      <c r="B84" s="120" t="s">
        <v>79</v>
      </c>
      <c r="C84" s="120" t="s">
        <v>91</v>
      </c>
      <c r="D84" s="121">
        <v>5062900</v>
      </c>
    </row>
    <row r="85" spans="1:4" ht="15.75" x14ac:dyDescent="0.25">
      <c r="A85" s="120">
        <v>2001</v>
      </c>
      <c r="B85" s="120" t="s">
        <v>80</v>
      </c>
      <c r="C85" s="120" t="s">
        <v>91</v>
      </c>
      <c r="D85" s="121">
        <v>5064200</v>
      </c>
    </row>
    <row r="86" spans="1:4" ht="15.75" x14ac:dyDescent="0.25">
      <c r="A86" s="120">
        <v>2002</v>
      </c>
      <c r="B86" s="120" t="s">
        <v>81</v>
      </c>
      <c r="C86" s="120" t="s">
        <v>91</v>
      </c>
      <c r="D86" s="121">
        <v>5066000</v>
      </c>
    </row>
    <row r="87" spans="1:4" ht="15.75" x14ac:dyDescent="0.25">
      <c r="A87" s="120">
        <v>2003</v>
      </c>
      <c r="B87" s="120" t="s">
        <v>82</v>
      </c>
      <c r="C87" s="120" t="s">
        <v>91</v>
      </c>
      <c r="D87" s="121">
        <v>5068500</v>
      </c>
    </row>
    <row r="88" spans="1:4" ht="15.75" x14ac:dyDescent="0.25">
      <c r="A88" s="120">
        <v>2004</v>
      </c>
      <c r="B88" s="120" t="s">
        <v>83</v>
      </c>
      <c r="C88" s="120" t="s">
        <v>91</v>
      </c>
      <c r="D88" s="121">
        <v>5084300</v>
      </c>
    </row>
    <row r="89" spans="1:4" ht="15.75" x14ac:dyDescent="0.25">
      <c r="A89" s="120">
        <v>2005</v>
      </c>
      <c r="B89" s="120" t="s">
        <v>84</v>
      </c>
      <c r="C89" s="120" t="s">
        <v>91</v>
      </c>
      <c r="D89" s="121">
        <v>5110200</v>
      </c>
    </row>
    <row r="90" spans="1:4" ht="15.75" x14ac:dyDescent="0.25">
      <c r="A90" s="120">
        <v>2006</v>
      </c>
      <c r="B90" s="120" t="s">
        <v>85</v>
      </c>
      <c r="C90" s="120" t="s">
        <v>91</v>
      </c>
      <c r="D90" s="121">
        <v>5133100</v>
      </c>
    </row>
    <row r="91" spans="1:4" ht="15.75" x14ac:dyDescent="0.25">
      <c r="A91" s="120">
        <v>2007</v>
      </c>
      <c r="B91" s="120" t="s">
        <v>86</v>
      </c>
      <c r="C91" s="120" t="s">
        <v>91</v>
      </c>
      <c r="D91" s="121">
        <v>5170000</v>
      </c>
    </row>
    <row r="92" spans="1:4" ht="15.75" x14ac:dyDescent="0.25">
      <c r="A92" s="120">
        <v>2008</v>
      </c>
      <c r="B92" s="120" t="s">
        <v>87</v>
      </c>
      <c r="C92" s="120" t="s">
        <v>91</v>
      </c>
      <c r="D92" s="121">
        <v>5202900</v>
      </c>
    </row>
    <row r="93" spans="1:4" ht="15.75" x14ac:dyDescent="0.25">
      <c r="A93" s="120">
        <v>2009</v>
      </c>
      <c r="B93" s="120" t="s">
        <v>88</v>
      </c>
      <c r="C93" s="120" t="s">
        <v>91</v>
      </c>
      <c r="D93" s="121">
        <v>5231900</v>
      </c>
    </row>
    <row r="94" spans="1:4" ht="15.75" x14ac:dyDescent="0.25">
      <c r="A94" s="120">
        <v>2010</v>
      </c>
      <c r="B94" s="120" t="s">
        <v>43</v>
      </c>
      <c r="C94" s="120" t="s">
        <v>91</v>
      </c>
      <c r="D94" s="121">
        <v>5262200</v>
      </c>
    </row>
    <row r="95" spans="1:4" ht="15.75" x14ac:dyDescent="0.25">
      <c r="A95" s="120">
        <v>2011</v>
      </c>
      <c r="B95" s="120" t="s">
        <v>46</v>
      </c>
      <c r="C95" s="120" t="s">
        <v>91</v>
      </c>
      <c r="D95" s="121">
        <v>5299900</v>
      </c>
    </row>
    <row r="96" spans="1:4" ht="15.75" x14ac:dyDescent="0.25">
      <c r="A96" s="120">
        <v>2012</v>
      </c>
      <c r="B96" s="120" t="s">
        <v>47</v>
      </c>
      <c r="C96" s="120" t="s">
        <v>91</v>
      </c>
      <c r="D96" s="121">
        <v>5313600</v>
      </c>
    </row>
    <row r="97" spans="1:4" ht="15.75" x14ac:dyDescent="0.25">
      <c r="A97" s="120">
        <v>2013</v>
      </c>
      <c r="B97" s="120" t="s">
        <v>48</v>
      </c>
      <c r="C97" s="120" t="s">
        <v>91</v>
      </c>
      <c r="D97" s="121">
        <v>5327700</v>
      </c>
    </row>
    <row r="98" spans="1:4" ht="15.75" x14ac:dyDescent="0.25">
      <c r="A98" s="120">
        <v>2014</v>
      </c>
      <c r="B98" s="120" t="s">
        <v>49</v>
      </c>
      <c r="C98" s="120" t="s">
        <v>91</v>
      </c>
      <c r="D98" s="121">
        <v>5347600</v>
      </c>
    </row>
    <row r="99" spans="1:4" ht="15.75" x14ac:dyDescent="0.25">
      <c r="A99" s="120">
        <v>2015</v>
      </c>
      <c r="B99" s="120" t="s">
        <v>50</v>
      </c>
      <c r="C99" s="120" t="s">
        <v>91</v>
      </c>
      <c r="D99" s="121">
        <v>5373000</v>
      </c>
    </row>
    <row r="100" spans="1:4" ht="15.75" x14ac:dyDescent="0.25">
      <c r="A100" s="120">
        <v>2016</v>
      </c>
      <c r="B100" s="120" t="s">
        <v>51</v>
      </c>
      <c r="C100" s="120" t="s">
        <v>91</v>
      </c>
      <c r="D100" s="121">
        <v>5404700</v>
      </c>
    </row>
    <row r="101" spans="1:4" ht="15.75" x14ac:dyDescent="0.25">
      <c r="A101" s="120">
        <v>2017</v>
      </c>
      <c r="B101" s="120" t="s">
        <v>52</v>
      </c>
      <c r="C101" s="120" t="s">
        <v>91</v>
      </c>
      <c r="D101" s="121">
        <v>5424800</v>
      </c>
    </row>
    <row r="102" spans="1:4" ht="15.75" x14ac:dyDescent="0.25">
      <c r="A102" s="120">
        <v>2018</v>
      </c>
      <c r="B102" s="120" t="s">
        <v>53</v>
      </c>
      <c r="C102" s="120" t="s">
        <v>91</v>
      </c>
      <c r="D102" s="121">
        <v>5438100</v>
      </c>
    </row>
    <row r="103" spans="1:4" ht="15.75" x14ac:dyDescent="0.25">
      <c r="A103" s="120">
        <v>2019</v>
      </c>
      <c r="B103" s="120" t="s">
        <v>54</v>
      </c>
      <c r="C103" s="120" t="s">
        <v>91</v>
      </c>
      <c r="D103" s="121">
        <v>5463300</v>
      </c>
    </row>
    <row r="104" spans="1:4" ht="15.75" x14ac:dyDescent="0.25">
      <c r="A104" s="120">
        <v>2020</v>
      </c>
      <c r="B104" s="120" t="s">
        <v>55</v>
      </c>
      <c r="C104" s="120" t="s">
        <v>91</v>
      </c>
      <c r="D104" s="121">
        <v>5466000</v>
      </c>
    </row>
    <row r="105" spans="1:4" ht="15.75" x14ac:dyDescent="0.25">
      <c r="A105" s="120">
        <v>2021</v>
      </c>
      <c r="B105" s="120" t="s">
        <v>56</v>
      </c>
      <c r="C105" s="120" t="s">
        <v>91</v>
      </c>
      <c r="D105" s="121">
        <v>5479900</v>
      </c>
    </row>
    <row r="106" spans="1:4" ht="15.75" x14ac:dyDescent="0.25">
      <c r="A106" s="120">
        <v>2022</v>
      </c>
      <c r="B106" s="120" t="s">
        <v>57</v>
      </c>
      <c r="C106" s="120" t="s">
        <v>91</v>
      </c>
      <c r="D106" s="121">
        <v>5447700</v>
      </c>
    </row>
    <row r="107" spans="1:4" ht="15.75" x14ac:dyDescent="0.25">
      <c r="A107" s="120">
        <v>2023</v>
      </c>
      <c r="B107" s="120" t="s">
        <v>58</v>
      </c>
      <c r="C107" s="120" t="s">
        <v>91</v>
      </c>
      <c r="D107" s="121">
        <v>5490100</v>
      </c>
    </row>
    <row r="108" spans="1:4" ht="15.75" x14ac:dyDescent="0.25">
      <c r="A108" s="120">
        <v>1971</v>
      </c>
      <c r="B108" s="120" t="s">
        <v>95</v>
      </c>
      <c r="C108" s="120" t="s">
        <v>92</v>
      </c>
      <c r="D108" s="121">
        <v>2740300</v>
      </c>
    </row>
    <row r="109" spans="1:4" ht="15.75" x14ac:dyDescent="0.25">
      <c r="A109" s="120">
        <v>1972</v>
      </c>
      <c r="B109" s="120" t="s">
        <v>96</v>
      </c>
      <c r="C109" s="120" t="s">
        <v>92</v>
      </c>
      <c r="D109" s="121">
        <v>2755200</v>
      </c>
    </row>
    <row r="110" spans="1:4" ht="15.75" x14ac:dyDescent="0.25">
      <c r="A110" s="120">
        <v>1973</v>
      </c>
      <c r="B110" s="120" t="s">
        <v>97</v>
      </c>
      <c r="C110" s="120" t="s">
        <v>92</v>
      </c>
      <c r="D110" s="121">
        <v>2772800</v>
      </c>
    </row>
    <row r="111" spans="1:4" ht="15.75" x14ac:dyDescent="0.25">
      <c r="A111" s="120">
        <v>1974</v>
      </c>
      <c r="B111" s="120" t="s">
        <v>98</v>
      </c>
      <c r="C111" s="120" t="s">
        <v>92</v>
      </c>
      <c r="D111" s="121">
        <v>2785200</v>
      </c>
    </row>
    <row r="112" spans="1:4" ht="15.75" x14ac:dyDescent="0.25">
      <c r="A112" s="120">
        <v>1975</v>
      </c>
      <c r="B112" s="120" t="s">
        <v>99</v>
      </c>
      <c r="C112" s="120" t="s">
        <v>92</v>
      </c>
      <c r="D112" s="121">
        <v>2795400</v>
      </c>
    </row>
    <row r="113" spans="1:4" ht="15.75" x14ac:dyDescent="0.25">
      <c r="A113" s="120">
        <v>1976</v>
      </c>
      <c r="B113" s="120" t="s">
        <v>100</v>
      </c>
      <c r="C113" s="120" t="s">
        <v>92</v>
      </c>
      <c r="D113" s="121">
        <v>2799300</v>
      </c>
    </row>
    <row r="114" spans="1:4" ht="15.75" x14ac:dyDescent="0.25">
      <c r="A114" s="120">
        <v>1977</v>
      </c>
      <c r="B114" s="120" t="s">
        <v>101</v>
      </c>
      <c r="C114" s="120" t="s">
        <v>92</v>
      </c>
      <c r="D114" s="121">
        <v>2800600</v>
      </c>
    </row>
    <row r="115" spans="1:4" ht="15.75" x14ac:dyDescent="0.25">
      <c r="A115" s="120">
        <v>1978</v>
      </c>
      <c r="B115" s="120" t="s">
        <v>102</v>
      </c>
      <c r="C115" s="120" t="s">
        <v>92</v>
      </c>
      <c r="D115" s="121">
        <v>2804300</v>
      </c>
    </row>
    <row r="116" spans="1:4" ht="15.75" x14ac:dyDescent="0.25">
      <c r="A116" s="120">
        <v>1979</v>
      </c>
      <c r="B116" s="120" t="s">
        <v>103</v>
      </c>
      <c r="C116" s="120" t="s">
        <v>92</v>
      </c>
      <c r="D116" s="121">
        <v>2810100</v>
      </c>
    </row>
    <row r="117" spans="1:4" ht="15.75" x14ac:dyDescent="0.25">
      <c r="A117" s="120">
        <v>1980</v>
      </c>
      <c r="B117" s="120" t="s">
        <v>104</v>
      </c>
      <c r="C117" s="120" t="s">
        <v>92</v>
      </c>
      <c r="D117" s="121">
        <v>2815800</v>
      </c>
    </row>
    <row r="118" spans="1:4" ht="15.75" x14ac:dyDescent="0.25">
      <c r="A118" s="120">
        <v>1981</v>
      </c>
      <c r="B118" s="120" t="s">
        <v>60</v>
      </c>
      <c r="C118" s="120" t="s">
        <v>92</v>
      </c>
      <c r="D118" s="121">
        <v>2813500</v>
      </c>
    </row>
    <row r="119" spans="1:4" ht="15.75" x14ac:dyDescent="0.25">
      <c r="A119" s="120">
        <v>1982</v>
      </c>
      <c r="B119" s="120" t="s">
        <v>61</v>
      </c>
      <c r="C119" s="120" t="s">
        <v>92</v>
      </c>
      <c r="D119" s="121">
        <v>2804300</v>
      </c>
    </row>
    <row r="120" spans="1:4" ht="15.75" x14ac:dyDescent="0.25">
      <c r="A120" s="120">
        <v>1983</v>
      </c>
      <c r="B120" s="120" t="s">
        <v>62</v>
      </c>
      <c r="C120" s="120" t="s">
        <v>92</v>
      </c>
      <c r="D120" s="121">
        <v>2803300</v>
      </c>
    </row>
    <row r="121" spans="1:4" ht="15.75" x14ac:dyDescent="0.25">
      <c r="A121" s="120">
        <v>1984</v>
      </c>
      <c r="B121" s="120" t="s">
        <v>63</v>
      </c>
      <c r="C121" s="120" t="s">
        <v>92</v>
      </c>
      <c r="D121" s="121">
        <v>2800700</v>
      </c>
    </row>
    <row r="122" spans="1:4" ht="15.75" x14ac:dyDescent="0.25">
      <c r="A122" s="120">
        <v>1985</v>
      </c>
      <c r="B122" s="120" t="s">
        <v>64</v>
      </c>
      <c r="C122" s="120" t="s">
        <v>92</v>
      </c>
      <c r="D122" s="121">
        <v>2803400</v>
      </c>
    </row>
    <row r="123" spans="1:4" ht="15.75" x14ac:dyDescent="0.25">
      <c r="A123" s="120">
        <v>1986</v>
      </c>
      <c r="B123" s="120" t="s">
        <v>65</v>
      </c>
      <c r="C123" s="120" t="s">
        <v>92</v>
      </c>
      <c r="D123" s="121">
        <v>2810900</v>
      </c>
    </row>
    <row r="124" spans="1:4" ht="15.75" x14ac:dyDescent="0.25">
      <c r="A124" s="120">
        <v>1987</v>
      </c>
      <c r="B124" s="120" t="s">
        <v>66</v>
      </c>
      <c r="C124" s="120" t="s">
        <v>92</v>
      </c>
      <c r="D124" s="121">
        <v>2822600</v>
      </c>
    </row>
    <row r="125" spans="1:4" ht="15.75" x14ac:dyDescent="0.25">
      <c r="A125" s="120">
        <v>1988</v>
      </c>
      <c r="B125" s="120" t="s">
        <v>67</v>
      </c>
      <c r="C125" s="120" t="s">
        <v>92</v>
      </c>
      <c r="D125" s="121">
        <v>2841200</v>
      </c>
    </row>
    <row r="126" spans="1:4" ht="15.75" x14ac:dyDescent="0.25">
      <c r="A126" s="120">
        <v>1989</v>
      </c>
      <c r="B126" s="120" t="s">
        <v>68</v>
      </c>
      <c r="C126" s="120" t="s">
        <v>92</v>
      </c>
      <c r="D126" s="121">
        <v>2855200</v>
      </c>
    </row>
    <row r="127" spans="1:4" ht="15.75" x14ac:dyDescent="0.25">
      <c r="A127" s="120">
        <v>1990</v>
      </c>
      <c r="B127" s="120" t="s">
        <v>69</v>
      </c>
      <c r="C127" s="120" t="s">
        <v>92</v>
      </c>
      <c r="D127" s="121">
        <v>2861500</v>
      </c>
    </row>
    <row r="128" spans="1:4" ht="15.75" x14ac:dyDescent="0.25">
      <c r="A128" s="120">
        <v>1991</v>
      </c>
      <c r="B128" s="120" t="s">
        <v>70</v>
      </c>
      <c r="C128" s="120" t="s">
        <v>92</v>
      </c>
      <c r="D128" s="121">
        <v>2873000</v>
      </c>
    </row>
    <row r="129" spans="1:4" ht="15.75" x14ac:dyDescent="0.25">
      <c r="A129" s="120">
        <v>1992</v>
      </c>
      <c r="B129" s="120" t="s">
        <v>71</v>
      </c>
      <c r="C129" s="120" t="s">
        <v>92</v>
      </c>
      <c r="D129" s="121">
        <v>2877700</v>
      </c>
    </row>
    <row r="130" spans="1:4" ht="15.75" x14ac:dyDescent="0.25">
      <c r="A130" s="120">
        <v>1993</v>
      </c>
      <c r="B130" s="120" t="s">
        <v>72</v>
      </c>
      <c r="C130" s="120" t="s">
        <v>92</v>
      </c>
      <c r="D130" s="121">
        <v>2883600</v>
      </c>
    </row>
    <row r="131" spans="1:4" ht="15.75" x14ac:dyDescent="0.25">
      <c r="A131" s="120">
        <v>1994</v>
      </c>
      <c r="B131" s="120" t="s">
        <v>73</v>
      </c>
      <c r="C131" s="120" t="s">
        <v>92</v>
      </c>
      <c r="D131" s="121">
        <v>2887400</v>
      </c>
    </row>
    <row r="132" spans="1:4" ht="15.75" x14ac:dyDescent="0.25">
      <c r="A132" s="120">
        <v>1995</v>
      </c>
      <c r="B132" s="120" t="s">
        <v>74</v>
      </c>
      <c r="C132" s="120" t="s">
        <v>92</v>
      </c>
      <c r="D132" s="121">
        <v>2888500</v>
      </c>
    </row>
    <row r="133" spans="1:4" ht="15.75" x14ac:dyDescent="0.25">
      <c r="A133" s="120">
        <v>1996</v>
      </c>
      <c r="B133" s="120" t="s">
        <v>75</v>
      </c>
      <c r="C133" s="120" t="s">
        <v>92</v>
      </c>
      <c r="D133" s="121">
        <v>2891300</v>
      </c>
    </row>
    <row r="134" spans="1:4" ht="15.75" x14ac:dyDescent="0.25">
      <c r="A134" s="120">
        <v>1997</v>
      </c>
      <c r="B134" s="120" t="s">
        <v>76</v>
      </c>
      <c r="C134" s="120" t="s">
        <v>92</v>
      </c>
      <c r="D134" s="121">
        <v>2894900</v>
      </c>
    </row>
    <row r="135" spans="1:4" ht="15.75" x14ac:dyDescent="0.25">
      <c r="A135" s="120">
        <v>1998</v>
      </c>
      <c r="B135" s="120" t="s">
        <v>77</v>
      </c>
      <c r="C135" s="120" t="s">
        <v>92</v>
      </c>
      <c r="D135" s="121">
        <v>2899500</v>
      </c>
    </row>
    <row r="136" spans="1:4" ht="15.75" x14ac:dyDescent="0.25">
      <c r="A136" s="120">
        <v>1999</v>
      </c>
      <c r="B136" s="120" t="s">
        <v>78</v>
      </c>
      <c r="C136" s="120" t="s">
        <v>92</v>
      </c>
      <c r="D136" s="121">
        <v>2900600</v>
      </c>
    </row>
    <row r="137" spans="1:4" ht="15.75" x14ac:dyDescent="0.25">
      <c r="A137" s="120">
        <v>2000</v>
      </c>
      <c r="B137" s="120" t="s">
        <v>79</v>
      </c>
      <c r="C137" s="120" t="s">
        <v>92</v>
      </c>
      <c r="D137" s="121">
        <v>2906900</v>
      </c>
    </row>
    <row r="138" spans="1:4" ht="15.75" x14ac:dyDescent="0.25">
      <c r="A138" s="120">
        <v>2001</v>
      </c>
      <c r="B138" s="120" t="s">
        <v>80</v>
      </c>
      <c r="C138" s="120" t="s">
        <v>92</v>
      </c>
      <c r="D138" s="121">
        <v>2910200</v>
      </c>
    </row>
    <row r="139" spans="1:4" ht="15.75" x14ac:dyDescent="0.25">
      <c r="A139" s="120">
        <v>2002</v>
      </c>
      <c r="B139" s="120" t="s">
        <v>81</v>
      </c>
      <c r="C139" s="120" t="s">
        <v>92</v>
      </c>
      <c r="D139" s="121">
        <v>2922900</v>
      </c>
    </row>
    <row r="140" spans="1:4" ht="15.75" x14ac:dyDescent="0.25">
      <c r="A140" s="120">
        <v>2003</v>
      </c>
      <c r="B140" s="120" t="s">
        <v>82</v>
      </c>
      <c r="C140" s="120" t="s">
        <v>92</v>
      </c>
      <c r="D140" s="121">
        <v>2937700</v>
      </c>
    </row>
    <row r="141" spans="1:4" ht="15.75" x14ac:dyDescent="0.25">
      <c r="A141" s="120">
        <v>2004</v>
      </c>
      <c r="B141" s="120" t="s">
        <v>83</v>
      </c>
      <c r="C141" s="120" t="s">
        <v>92</v>
      </c>
      <c r="D141" s="121">
        <v>2957400</v>
      </c>
    </row>
    <row r="142" spans="1:4" ht="15.75" x14ac:dyDescent="0.25">
      <c r="A142" s="120">
        <v>2005</v>
      </c>
      <c r="B142" s="120" t="s">
        <v>84</v>
      </c>
      <c r="C142" s="120" t="s">
        <v>92</v>
      </c>
      <c r="D142" s="121">
        <v>2969300</v>
      </c>
    </row>
    <row r="143" spans="1:4" ht="15.75" x14ac:dyDescent="0.25">
      <c r="A143" s="120">
        <v>2006</v>
      </c>
      <c r="B143" s="120" t="s">
        <v>85</v>
      </c>
      <c r="C143" s="120" t="s">
        <v>92</v>
      </c>
      <c r="D143" s="121">
        <v>2985700</v>
      </c>
    </row>
    <row r="144" spans="1:4" ht="15.75" x14ac:dyDescent="0.25">
      <c r="A144" s="120">
        <v>2007</v>
      </c>
      <c r="B144" s="120" t="s">
        <v>86</v>
      </c>
      <c r="C144" s="120" t="s">
        <v>92</v>
      </c>
      <c r="D144" s="121">
        <v>3006300</v>
      </c>
    </row>
    <row r="145" spans="1:4" ht="15.75" x14ac:dyDescent="0.25">
      <c r="A145" s="120">
        <v>2008</v>
      </c>
      <c r="B145" s="120" t="s">
        <v>87</v>
      </c>
      <c r="C145" s="120" t="s">
        <v>92</v>
      </c>
      <c r="D145" s="121">
        <v>3025900</v>
      </c>
    </row>
    <row r="146" spans="1:4" ht="15.75" x14ac:dyDescent="0.25">
      <c r="A146" s="120">
        <v>2009</v>
      </c>
      <c r="B146" s="120" t="s">
        <v>88</v>
      </c>
      <c r="C146" s="120" t="s">
        <v>92</v>
      </c>
      <c r="D146" s="121">
        <v>3038900</v>
      </c>
    </row>
    <row r="147" spans="1:4" ht="15.75" x14ac:dyDescent="0.25">
      <c r="A147" s="120">
        <v>2010</v>
      </c>
      <c r="B147" s="120" t="s">
        <v>43</v>
      </c>
      <c r="C147" s="120" t="s">
        <v>92</v>
      </c>
      <c r="D147" s="121">
        <v>3050000</v>
      </c>
    </row>
    <row r="148" spans="1:4" ht="15.75" x14ac:dyDescent="0.25">
      <c r="A148" s="120">
        <v>2011</v>
      </c>
      <c r="B148" s="120" t="s">
        <v>46</v>
      </c>
      <c r="C148" s="120" t="s">
        <v>92</v>
      </c>
      <c r="D148" s="121">
        <v>3063800</v>
      </c>
    </row>
    <row r="149" spans="1:4" ht="15.75" x14ac:dyDescent="0.25">
      <c r="A149" s="120">
        <v>2012</v>
      </c>
      <c r="B149" s="120" t="s">
        <v>47</v>
      </c>
      <c r="C149" s="120" t="s">
        <v>92</v>
      </c>
      <c r="D149" s="121">
        <v>3070900</v>
      </c>
    </row>
    <row r="150" spans="1:4" ht="15.75" x14ac:dyDescent="0.25">
      <c r="A150" s="120">
        <v>2013</v>
      </c>
      <c r="B150" s="120" t="s">
        <v>48</v>
      </c>
      <c r="C150" s="120" t="s">
        <v>92</v>
      </c>
      <c r="D150" s="121">
        <v>3071100</v>
      </c>
    </row>
    <row r="151" spans="1:4" ht="15.75" x14ac:dyDescent="0.25">
      <c r="A151" s="120">
        <v>2014</v>
      </c>
      <c r="B151" s="120" t="s">
        <v>49</v>
      </c>
      <c r="C151" s="120" t="s">
        <v>92</v>
      </c>
      <c r="D151" s="121">
        <v>3073800</v>
      </c>
    </row>
    <row r="152" spans="1:4" ht="15.75" x14ac:dyDescent="0.25">
      <c r="A152" s="120">
        <v>2015</v>
      </c>
      <c r="B152" s="120" t="s">
        <v>50</v>
      </c>
      <c r="C152" s="120" t="s">
        <v>92</v>
      </c>
      <c r="D152" s="121">
        <v>3072700</v>
      </c>
    </row>
    <row r="153" spans="1:4" ht="15.75" x14ac:dyDescent="0.25">
      <c r="A153" s="120">
        <v>2016</v>
      </c>
      <c r="B153" s="120" t="s">
        <v>51</v>
      </c>
      <c r="C153" s="120" t="s">
        <v>92</v>
      </c>
      <c r="D153" s="121">
        <v>3077200</v>
      </c>
    </row>
    <row r="154" spans="1:4" ht="15.75" x14ac:dyDescent="0.25">
      <c r="A154" s="120">
        <v>2017</v>
      </c>
      <c r="B154" s="120" t="s">
        <v>52</v>
      </c>
      <c r="C154" s="120" t="s">
        <v>92</v>
      </c>
      <c r="D154" s="121">
        <v>3081400</v>
      </c>
    </row>
    <row r="155" spans="1:4" ht="15.75" x14ac:dyDescent="0.25">
      <c r="A155" s="120">
        <v>2018</v>
      </c>
      <c r="B155" s="120" t="s">
        <v>53</v>
      </c>
      <c r="C155" s="120" t="s">
        <v>92</v>
      </c>
      <c r="D155" s="121">
        <v>3083800</v>
      </c>
    </row>
    <row r="156" spans="1:4" ht="15.75" x14ac:dyDescent="0.25">
      <c r="A156" s="120">
        <v>2019</v>
      </c>
      <c r="B156" s="120" t="s">
        <v>54</v>
      </c>
      <c r="C156" s="120" t="s">
        <v>92</v>
      </c>
      <c r="D156" s="121">
        <v>3087700</v>
      </c>
    </row>
    <row r="157" spans="1:4" ht="15.75" x14ac:dyDescent="0.25">
      <c r="A157" s="120">
        <v>2020</v>
      </c>
      <c r="B157" s="120" t="s">
        <v>55</v>
      </c>
      <c r="C157" s="120" t="s">
        <v>92</v>
      </c>
      <c r="D157" s="121">
        <v>3104500</v>
      </c>
    </row>
    <row r="158" spans="1:4" ht="15.75" x14ac:dyDescent="0.25">
      <c r="A158" s="120">
        <v>2021</v>
      </c>
      <c r="B158" s="120" t="s">
        <v>56</v>
      </c>
      <c r="C158" s="120" t="s">
        <v>92</v>
      </c>
      <c r="D158" s="121">
        <v>3105600</v>
      </c>
    </row>
    <row r="159" spans="1:4" ht="15.75" x14ac:dyDescent="0.25">
      <c r="A159" s="120">
        <v>2022</v>
      </c>
      <c r="B159" s="120" t="s">
        <v>57</v>
      </c>
      <c r="C159" s="120" t="s">
        <v>92</v>
      </c>
      <c r="D159" s="121">
        <v>3131600</v>
      </c>
    </row>
    <row r="160" spans="1:4" ht="15.75" x14ac:dyDescent="0.25">
      <c r="A160" s="120">
        <v>2023</v>
      </c>
      <c r="B160" s="120" t="s">
        <v>58</v>
      </c>
      <c r="C160" s="120" t="s">
        <v>92</v>
      </c>
      <c r="D160" s="121">
        <v>3164400</v>
      </c>
    </row>
    <row r="161" spans="1:4" ht="15.75" x14ac:dyDescent="0.25">
      <c r="A161" s="120">
        <v>1971</v>
      </c>
      <c r="B161" s="120" t="s">
        <v>95</v>
      </c>
      <c r="C161" s="120" t="s">
        <v>89</v>
      </c>
      <c r="D161" s="121">
        <v>54387600</v>
      </c>
    </row>
    <row r="162" spans="1:4" ht="15.75" x14ac:dyDescent="0.25">
      <c r="A162" s="120">
        <v>1972</v>
      </c>
      <c r="B162" s="120" t="s">
        <v>96</v>
      </c>
      <c r="C162" s="120" t="s">
        <v>89</v>
      </c>
      <c r="D162" s="121">
        <v>54557700</v>
      </c>
    </row>
    <row r="163" spans="1:4" ht="15.75" x14ac:dyDescent="0.25">
      <c r="A163" s="120">
        <v>1973</v>
      </c>
      <c r="B163" s="120" t="s">
        <v>97</v>
      </c>
      <c r="C163" s="120" t="s">
        <v>89</v>
      </c>
      <c r="D163" s="121">
        <v>54692900</v>
      </c>
    </row>
    <row r="164" spans="1:4" ht="15.75" x14ac:dyDescent="0.25">
      <c r="A164" s="120">
        <v>1974</v>
      </c>
      <c r="B164" s="120" t="s">
        <v>98</v>
      </c>
      <c r="C164" s="120" t="s">
        <v>89</v>
      </c>
      <c r="D164" s="121">
        <v>54708700</v>
      </c>
    </row>
    <row r="165" spans="1:4" ht="15.75" x14ac:dyDescent="0.25">
      <c r="A165" s="120">
        <v>1975</v>
      </c>
      <c r="B165" s="120" t="s">
        <v>99</v>
      </c>
      <c r="C165" s="120" t="s">
        <v>89</v>
      </c>
      <c r="D165" s="121">
        <v>54702200</v>
      </c>
    </row>
    <row r="166" spans="1:4" ht="15.75" x14ac:dyDescent="0.25">
      <c r="A166" s="120">
        <v>1976</v>
      </c>
      <c r="B166" s="120" t="s">
        <v>100</v>
      </c>
      <c r="C166" s="120" t="s">
        <v>89</v>
      </c>
      <c r="D166" s="121">
        <v>54692600</v>
      </c>
    </row>
    <row r="167" spans="1:4" ht="15.75" x14ac:dyDescent="0.25">
      <c r="A167" s="120">
        <v>1977</v>
      </c>
      <c r="B167" s="120" t="s">
        <v>101</v>
      </c>
      <c r="C167" s="120" t="s">
        <v>89</v>
      </c>
      <c r="D167" s="121">
        <v>54666600</v>
      </c>
    </row>
    <row r="168" spans="1:4" ht="15.75" x14ac:dyDescent="0.25">
      <c r="A168" s="120">
        <v>1978</v>
      </c>
      <c r="B168" s="120" t="s">
        <v>102</v>
      </c>
      <c r="C168" s="120" t="s">
        <v>89</v>
      </c>
      <c r="D168" s="121">
        <v>54654800</v>
      </c>
    </row>
    <row r="169" spans="1:4" ht="15.75" x14ac:dyDescent="0.25">
      <c r="A169" s="120">
        <v>1979</v>
      </c>
      <c r="B169" s="120" t="s">
        <v>103</v>
      </c>
      <c r="C169" s="120" t="s">
        <v>89</v>
      </c>
      <c r="D169" s="121">
        <v>54711800</v>
      </c>
    </row>
    <row r="170" spans="1:4" ht="15.75" x14ac:dyDescent="0.25">
      <c r="A170" s="120">
        <v>1980</v>
      </c>
      <c r="B170" s="120" t="s">
        <v>104</v>
      </c>
      <c r="C170" s="120" t="s">
        <v>89</v>
      </c>
      <c r="D170" s="121">
        <v>54796900</v>
      </c>
    </row>
    <row r="171" spans="1:4" ht="15.75" x14ac:dyDescent="0.25">
      <c r="A171" s="120">
        <v>1981</v>
      </c>
      <c r="B171" s="120" t="s">
        <v>60</v>
      </c>
      <c r="C171" s="120" t="s">
        <v>89</v>
      </c>
      <c r="D171" s="121">
        <v>54814500</v>
      </c>
    </row>
    <row r="172" spans="1:4" ht="15.75" x14ac:dyDescent="0.25">
      <c r="A172" s="120">
        <v>1982</v>
      </c>
      <c r="B172" s="120" t="s">
        <v>61</v>
      </c>
      <c r="C172" s="120" t="s">
        <v>89</v>
      </c>
      <c r="D172" s="121">
        <v>54746200</v>
      </c>
    </row>
    <row r="173" spans="1:4" ht="15.75" x14ac:dyDescent="0.25">
      <c r="A173" s="120">
        <v>1983</v>
      </c>
      <c r="B173" s="120" t="s">
        <v>62</v>
      </c>
      <c r="C173" s="120" t="s">
        <v>89</v>
      </c>
      <c r="D173" s="121">
        <v>54765100</v>
      </c>
    </row>
    <row r="174" spans="1:4" ht="15.75" x14ac:dyDescent="0.25">
      <c r="A174" s="120">
        <v>1984</v>
      </c>
      <c r="B174" s="120" t="s">
        <v>63</v>
      </c>
      <c r="C174" s="120" t="s">
        <v>89</v>
      </c>
      <c r="D174" s="121">
        <v>54852000</v>
      </c>
    </row>
    <row r="175" spans="1:4" ht="15.75" x14ac:dyDescent="0.25">
      <c r="A175" s="120">
        <v>1985</v>
      </c>
      <c r="B175" s="120" t="s">
        <v>64</v>
      </c>
      <c r="C175" s="120" t="s">
        <v>89</v>
      </c>
      <c r="D175" s="121">
        <v>54988600</v>
      </c>
    </row>
    <row r="176" spans="1:4" ht="15.75" x14ac:dyDescent="0.25">
      <c r="A176" s="120">
        <v>1986</v>
      </c>
      <c r="B176" s="120" t="s">
        <v>65</v>
      </c>
      <c r="C176" s="120" t="s">
        <v>89</v>
      </c>
      <c r="D176" s="121">
        <v>55110300</v>
      </c>
    </row>
    <row r="177" spans="1:4" ht="15.75" x14ac:dyDescent="0.25">
      <c r="A177" s="120">
        <v>1987</v>
      </c>
      <c r="B177" s="120" t="s">
        <v>66</v>
      </c>
      <c r="C177" s="120" t="s">
        <v>89</v>
      </c>
      <c r="D177" s="121">
        <v>55222000</v>
      </c>
    </row>
    <row r="178" spans="1:4" ht="15.75" x14ac:dyDescent="0.25">
      <c r="A178" s="120">
        <v>1988</v>
      </c>
      <c r="B178" s="120" t="s">
        <v>67</v>
      </c>
      <c r="C178" s="120" t="s">
        <v>89</v>
      </c>
      <c r="D178" s="121">
        <v>55331000</v>
      </c>
    </row>
    <row r="179" spans="1:4" ht="15.75" x14ac:dyDescent="0.25">
      <c r="A179" s="120">
        <v>1989</v>
      </c>
      <c r="B179" s="120" t="s">
        <v>68</v>
      </c>
      <c r="C179" s="120" t="s">
        <v>89</v>
      </c>
      <c r="D179" s="121">
        <v>55486000</v>
      </c>
    </row>
    <row r="180" spans="1:4" ht="15.75" x14ac:dyDescent="0.25">
      <c r="A180" s="120">
        <v>1990</v>
      </c>
      <c r="B180" s="120" t="s">
        <v>69</v>
      </c>
      <c r="C180" s="120" t="s">
        <v>89</v>
      </c>
      <c r="D180" s="121">
        <v>55641900</v>
      </c>
    </row>
    <row r="181" spans="1:4" ht="15.75" x14ac:dyDescent="0.25">
      <c r="A181" s="120">
        <v>1991</v>
      </c>
      <c r="B181" s="120" t="s">
        <v>70</v>
      </c>
      <c r="C181" s="120" t="s">
        <v>89</v>
      </c>
      <c r="D181" s="121">
        <v>55831400</v>
      </c>
    </row>
    <row r="182" spans="1:4" ht="15.75" x14ac:dyDescent="0.25">
      <c r="A182" s="120">
        <v>1992</v>
      </c>
      <c r="B182" s="120" t="s">
        <v>71</v>
      </c>
      <c r="C182" s="120" t="s">
        <v>89</v>
      </c>
      <c r="D182" s="121">
        <v>55961300</v>
      </c>
    </row>
    <row r="183" spans="1:4" ht="15.75" x14ac:dyDescent="0.25">
      <c r="A183" s="120">
        <v>1993</v>
      </c>
      <c r="B183" s="120" t="s">
        <v>72</v>
      </c>
      <c r="C183" s="120" t="s">
        <v>89</v>
      </c>
      <c r="D183" s="121">
        <v>56078300</v>
      </c>
    </row>
    <row r="184" spans="1:4" ht="15.75" x14ac:dyDescent="0.25">
      <c r="A184" s="120">
        <v>1994</v>
      </c>
      <c r="B184" s="120" t="s">
        <v>73</v>
      </c>
      <c r="C184" s="120" t="s">
        <v>89</v>
      </c>
      <c r="D184" s="121">
        <v>56218400</v>
      </c>
    </row>
    <row r="185" spans="1:4" ht="15.75" x14ac:dyDescent="0.25">
      <c r="A185" s="120">
        <v>1995</v>
      </c>
      <c r="B185" s="120" t="s">
        <v>74</v>
      </c>
      <c r="C185" s="120" t="s">
        <v>89</v>
      </c>
      <c r="D185" s="121">
        <v>56375700</v>
      </c>
    </row>
    <row r="186" spans="1:4" ht="15.75" x14ac:dyDescent="0.25">
      <c r="A186" s="120">
        <v>1996</v>
      </c>
      <c r="B186" s="120" t="s">
        <v>75</v>
      </c>
      <c r="C186" s="120" t="s">
        <v>89</v>
      </c>
      <c r="D186" s="121">
        <v>56502600</v>
      </c>
    </row>
    <row r="187" spans="1:4" ht="15.75" x14ac:dyDescent="0.25">
      <c r="A187" s="120">
        <v>1997</v>
      </c>
      <c r="B187" s="120" t="s">
        <v>76</v>
      </c>
      <c r="C187" s="120" t="s">
        <v>89</v>
      </c>
      <c r="D187" s="121">
        <v>56643000</v>
      </c>
    </row>
    <row r="188" spans="1:4" ht="15.75" x14ac:dyDescent="0.25">
      <c r="A188" s="120">
        <v>1998</v>
      </c>
      <c r="B188" s="120" t="s">
        <v>77</v>
      </c>
      <c r="C188" s="120" t="s">
        <v>89</v>
      </c>
      <c r="D188" s="121">
        <v>56797200</v>
      </c>
    </row>
    <row r="189" spans="1:4" ht="15.75" x14ac:dyDescent="0.25">
      <c r="A189" s="120">
        <v>1999</v>
      </c>
      <c r="B189" s="120" t="s">
        <v>78</v>
      </c>
      <c r="C189" s="120" t="s">
        <v>89</v>
      </c>
      <c r="D189" s="121">
        <v>57005400</v>
      </c>
    </row>
    <row r="190" spans="1:4" ht="15.75" x14ac:dyDescent="0.25">
      <c r="A190" s="120">
        <v>2000</v>
      </c>
      <c r="B190" s="120" t="s">
        <v>79</v>
      </c>
      <c r="C190" s="120" t="s">
        <v>89</v>
      </c>
      <c r="D190" s="121">
        <v>57203100</v>
      </c>
    </row>
    <row r="191" spans="1:4" ht="15.75" x14ac:dyDescent="0.25">
      <c r="A191" s="120">
        <v>2001</v>
      </c>
      <c r="B191" s="120" t="s">
        <v>80</v>
      </c>
      <c r="C191" s="120" t="s">
        <v>89</v>
      </c>
      <c r="D191" s="121">
        <v>57424200</v>
      </c>
    </row>
    <row r="192" spans="1:4" ht="15.75" x14ac:dyDescent="0.25">
      <c r="A192" s="120">
        <v>2002</v>
      </c>
      <c r="B192" s="120" t="s">
        <v>81</v>
      </c>
      <c r="C192" s="120" t="s">
        <v>89</v>
      </c>
      <c r="D192" s="121">
        <v>57668100</v>
      </c>
    </row>
    <row r="193" spans="1:4" ht="15.75" x14ac:dyDescent="0.25">
      <c r="A193" s="120">
        <v>2003</v>
      </c>
      <c r="B193" s="120" t="s">
        <v>82</v>
      </c>
      <c r="C193" s="120" t="s">
        <v>89</v>
      </c>
      <c r="D193" s="121">
        <v>57931700</v>
      </c>
    </row>
    <row r="194" spans="1:4" ht="15.75" x14ac:dyDescent="0.25">
      <c r="A194" s="120">
        <v>2004</v>
      </c>
      <c r="B194" s="120" t="s">
        <v>83</v>
      </c>
      <c r="C194" s="120" t="s">
        <v>89</v>
      </c>
      <c r="D194" s="121">
        <v>58236300</v>
      </c>
    </row>
    <row r="195" spans="1:4" ht="15.75" x14ac:dyDescent="0.25">
      <c r="A195" s="120">
        <v>2005</v>
      </c>
      <c r="B195" s="120" t="s">
        <v>84</v>
      </c>
      <c r="C195" s="120" t="s">
        <v>89</v>
      </c>
      <c r="D195" s="121">
        <v>58685500</v>
      </c>
    </row>
    <row r="196" spans="1:4" ht="15.75" x14ac:dyDescent="0.25">
      <c r="A196" s="120">
        <v>2006</v>
      </c>
      <c r="B196" s="120" t="s">
        <v>85</v>
      </c>
      <c r="C196" s="120" t="s">
        <v>89</v>
      </c>
      <c r="D196" s="121">
        <v>59084000</v>
      </c>
    </row>
    <row r="197" spans="1:4" ht="15.75" x14ac:dyDescent="0.25">
      <c r="A197" s="120">
        <v>2007</v>
      </c>
      <c r="B197" s="120" t="s">
        <v>86</v>
      </c>
      <c r="C197" s="120" t="s">
        <v>89</v>
      </c>
      <c r="D197" s="121">
        <v>59557400</v>
      </c>
    </row>
    <row r="198" spans="1:4" ht="15.75" x14ac:dyDescent="0.25">
      <c r="A198" s="120">
        <v>2008</v>
      </c>
      <c r="B198" s="120" t="s">
        <v>87</v>
      </c>
      <c r="C198" s="120" t="s">
        <v>89</v>
      </c>
      <c r="D198" s="121">
        <v>60044600</v>
      </c>
    </row>
    <row r="199" spans="1:4" ht="15.75" x14ac:dyDescent="0.25">
      <c r="A199" s="120">
        <v>2009</v>
      </c>
      <c r="B199" s="120" t="s">
        <v>88</v>
      </c>
      <c r="C199" s="120" t="s">
        <v>89</v>
      </c>
      <c r="D199" s="121">
        <v>60467200</v>
      </c>
    </row>
    <row r="200" spans="1:4" ht="15.75" x14ac:dyDescent="0.25">
      <c r="A200" s="120">
        <v>2010</v>
      </c>
      <c r="B200" s="120" t="s">
        <v>43</v>
      </c>
      <c r="C200" s="120" t="s">
        <v>89</v>
      </c>
      <c r="D200" s="121">
        <v>60954600</v>
      </c>
    </row>
    <row r="201" spans="1:4" ht="15.75" x14ac:dyDescent="0.25">
      <c r="A201" s="120">
        <v>2011</v>
      </c>
      <c r="B201" s="120" t="s">
        <v>46</v>
      </c>
      <c r="C201" s="120" t="s">
        <v>89</v>
      </c>
      <c r="D201" s="121">
        <v>61470800</v>
      </c>
    </row>
    <row r="202" spans="1:4" ht="15.75" x14ac:dyDescent="0.25">
      <c r="A202" s="120">
        <v>2012</v>
      </c>
      <c r="B202" s="120" t="s">
        <v>47</v>
      </c>
      <c r="C202" s="120" t="s">
        <v>89</v>
      </c>
      <c r="D202" s="121">
        <v>61891300</v>
      </c>
    </row>
    <row r="203" spans="1:4" ht="15.75" x14ac:dyDescent="0.25">
      <c r="A203" s="120">
        <v>2013</v>
      </c>
      <c r="B203" s="120" t="s">
        <v>48</v>
      </c>
      <c r="C203" s="120" t="s">
        <v>89</v>
      </c>
      <c r="D203" s="121">
        <v>62317400</v>
      </c>
    </row>
    <row r="204" spans="1:4" ht="15.75" x14ac:dyDescent="0.25">
      <c r="A204" s="120">
        <v>2014</v>
      </c>
      <c r="B204" s="120" t="s">
        <v>49</v>
      </c>
      <c r="C204" s="120" t="s">
        <v>89</v>
      </c>
      <c r="D204" s="121">
        <v>62791700</v>
      </c>
    </row>
    <row r="205" spans="1:4" ht="15.75" x14ac:dyDescent="0.25">
      <c r="A205" s="120">
        <v>2015</v>
      </c>
      <c r="B205" s="120" t="s">
        <v>50</v>
      </c>
      <c r="C205" s="120" t="s">
        <v>89</v>
      </c>
      <c r="D205" s="121">
        <v>63254400</v>
      </c>
    </row>
    <row r="206" spans="1:4" ht="15.75" x14ac:dyDescent="0.25">
      <c r="A206" s="120">
        <v>2016</v>
      </c>
      <c r="B206" s="120" t="s">
        <v>51</v>
      </c>
      <c r="C206" s="120" t="s">
        <v>89</v>
      </c>
      <c r="D206" s="121">
        <v>63770900</v>
      </c>
    </row>
    <row r="207" spans="1:4" ht="15.75" x14ac:dyDescent="0.25">
      <c r="A207" s="120">
        <v>2017</v>
      </c>
      <c r="B207" s="120" t="s">
        <v>52</v>
      </c>
      <c r="C207" s="120" t="s">
        <v>89</v>
      </c>
      <c r="D207" s="121">
        <v>64125700</v>
      </c>
    </row>
    <row r="208" spans="1:4" ht="15.75" x14ac:dyDescent="0.25">
      <c r="A208" s="120">
        <v>2018</v>
      </c>
      <c r="B208" s="120" t="s">
        <v>53</v>
      </c>
      <c r="C208" s="120" t="s">
        <v>89</v>
      </c>
      <c r="D208" s="121">
        <v>64446500</v>
      </c>
    </row>
    <row r="209" spans="1:4" ht="15.75" x14ac:dyDescent="0.25">
      <c r="A209" s="120">
        <v>2019</v>
      </c>
      <c r="B209" s="120" t="s">
        <v>54</v>
      </c>
      <c r="C209" s="120" t="s">
        <v>89</v>
      </c>
      <c r="D209" s="121">
        <v>64781100</v>
      </c>
    </row>
    <row r="210" spans="1:4" ht="15.75" x14ac:dyDescent="0.25">
      <c r="A210" s="120">
        <v>2020</v>
      </c>
      <c r="B210" s="120" t="s">
        <v>55</v>
      </c>
      <c r="C210" s="120" t="s">
        <v>89</v>
      </c>
      <c r="D210" s="121">
        <v>64896400</v>
      </c>
    </row>
    <row r="211" spans="1:4" ht="15.75" x14ac:dyDescent="0.25">
      <c r="A211" s="120">
        <v>2021</v>
      </c>
      <c r="B211" s="120" t="s">
        <v>56</v>
      </c>
      <c r="C211" s="120" t="s">
        <v>89</v>
      </c>
      <c r="D211" s="121">
        <v>65140400</v>
      </c>
    </row>
    <row r="212" spans="1:4" ht="15.75" x14ac:dyDescent="0.25">
      <c r="A212" s="120">
        <v>2022</v>
      </c>
      <c r="B212" s="120" t="s">
        <v>57</v>
      </c>
      <c r="C212" s="120" t="s">
        <v>89</v>
      </c>
      <c r="D212" s="121">
        <v>65685700</v>
      </c>
    </row>
    <row r="213" spans="1:4" ht="15.75" x14ac:dyDescent="0.25">
      <c r="A213" s="120">
        <v>2023</v>
      </c>
      <c r="B213" s="120" t="s">
        <v>58</v>
      </c>
      <c r="C213" s="120" t="s">
        <v>89</v>
      </c>
      <c r="D213" s="121">
        <v>66344800</v>
      </c>
    </row>
    <row r="214" spans="1:4" x14ac:dyDescent="0.25">
      <c r="A214" s="19"/>
      <c r="B214" s="19"/>
      <c r="C214" s="19"/>
      <c r="D214" s="53"/>
    </row>
    <row r="215" spans="1:4" x14ac:dyDescent="0.25">
      <c r="A215" s="19"/>
      <c r="B215" s="19"/>
      <c r="C215" s="19"/>
      <c r="D215" s="53"/>
    </row>
    <row r="216" spans="1:4" x14ac:dyDescent="0.25">
      <c r="A216" s="19"/>
      <c r="B216" s="19"/>
      <c r="C216" s="19"/>
      <c r="D216" s="53"/>
    </row>
    <row r="217" spans="1:4" x14ac:dyDescent="0.25">
      <c r="A217" s="19"/>
      <c r="B217" s="19"/>
      <c r="C217" s="19"/>
      <c r="D217" s="53"/>
    </row>
    <row r="218" spans="1:4" x14ac:dyDescent="0.25">
      <c r="A218" s="19"/>
      <c r="B218" s="19"/>
      <c r="C218" s="19"/>
      <c r="D218" s="53"/>
    </row>
    <row r="219" spans="1:4" x14ac:dyDescent="0.25">
      <c r="A219" s="19"/>
      <c r="B219" s="19"/>
      <c r="C219" s="19"/>
      <c r="D219" s="53"/>
    </row>
    <row r="220" spans="1:4" x14ac:dyDescent="0.25">
      <c r="A220" s="19"/>
      <c r="B220" s="19"/>
      <c r="C220" s="19"/>
      <c r="D220" s="53"/>
    </row>
    <row r="221" spans="1:4" x14ac:dyDescent="0.25">
      <c r="A221" s="19"/>
      <c r="B221" s="19"/>
      <c r="C221" s="19"/>
      <c r="D221" s="53"/>
    </row>
    <row r="222" spans="1:4" x14ac:dyDescent="0.25">
      <c r="A222" s="19"/>
      <c r="B222" s="19"/>
      <c r="C222" s="19"/>
      <c r="D222" s="53"/>
    </row>
    <row r="223" spans="1:4" x14ac:dyDescent="0.25">
      <c r="A223" s="19"/>
      <c r="B223" s="19"/>
      <c r="C223" s="19"/>
      <c r="D223" s="53"/>
    </row>
    <row r="224" spans="1:4" x14ac:dyDescent="0.25">
      <c r="A224" s="19"/>
      <c r="B224" s="19"/>
      <c r="C224" s="19"/>
      <c r="D224" s="53"/>
    </row>
    <row r="225" spans="1:4" x14ac:dyDescent="0.25">
      <c r="A225" s="19"/>
      <c r="B225" s="19"/>
      <c r="C225" s="19"/>
      <c r="D225" s="53"/>
    </row>
    <row r="226" spans="1:4" x14ac:dyDescent="0.25">
      <c r="A226" s="19"/>
      <c r="B226" s="19"/>
      <c r="C226" s="19"/>
      <c r="D226" s="53"/>
    </row>
    <row r="227" spans="1:4" x14ac:dyDescent="0.25">
      <c r="A227" s="19"/>
      <c r="B227" s="19"/>
      <c r="C227" s="19"/>
      <c r="D227" s="53"/>
    </row>
    <row r="228" spans="1:4" x14ac:dyDescent="0.25">
      <c r="A228" s="19"/>
      <c r="B228" s="19"/>
      <c r="C228" s="19"/>
      <c r="D228" s="53"/>
    </row>
    <row r="229" spans="1:4" x14ac:dyDescent="0.25">
      <c r="A229" s="19"/>
      <c r="B229" s="19"/>
      <c r="C229" s="19"/>
      <c r="D229" s="53"/>
    </row>
    <row r="230" spans="1:4" x14ac:dyDescent="0.25">
      <c r="A230" s="19"/>
      <c r="B230" s="19"/>
      <c r="C230" s="19"/>
      <c r="D230" s="53"/>
    </row>
    <row r="231" spans="1:4" x14ac:dyDescent="0.25">
      <c r="A231" s="19"/>
      <c r="B231" s="19"/>
      <c r="C231" s="19"/>
      <c r="D231" s="53"/>
    </row>
    <row r="232" spans="1:4" x14ac:dyDescent="0.25">
      <c r="A232" s="19"/>
      <c r="B232" s="19"/>
      <c r="C232" s="19"/>
      <c r="D232" s="53"/>
    </row>
    <row r="233" spans="1:4" x14ac:dyDescent="0.25">
      <c r="A233" s="19"/>
      <c r="B233" s="19"/>
      <c r="C233" s="19"/>
      <c r="D233" s="53"/>
    </row>
    <row r="234" spans="1:4" x14ac:dyDescent="0.25">
      <c r="A234" s="19"/>
      <c r="B234" s="19"/>
      <c r="C234" s="19"/>
      <c r="D234" s="53"/>
    </row>
    <row r="235" spans="1:4" x14ac:dyDescent="0.25">
      <c r="A235" s="19"/>
      <c r="B235" s="19"/>
      <c r="C235" s="19"/>
      <c r="D235" s="53"/>
    </row>
    <row r="236" spans="1:4" x14ac:dyDescent="0.25">
      <c r="A236" s="19"/>
      <c r="B236" s="19"/>
      <c r="C236" s="19"/>
      <c r="D236" s="53"/>
    </row>
    <row r="237" spans="1:4" x14ac:dyDescent="0.25">
      <c r="A237" s="19"/>
      <c r="B237" s="19"/>
      <c r="C237" s="19"/>
      <c r="D237" s="53"/>
    </row>
    <row r="238" spans="1:4" x14ac:dyDescent="0.25">
      <c r="A238" s="19"/>
      <c r="B238" s="19"/>
      <c r="C238" s="19"/>
      <c r="D238" s="53"/>
    </row>
    <row r="239" spans="1:4" x14ac:dyDescent="0.25">
      <c r="A239" s="19"/>
      <c r="B239" s="19"/>
      <c r="C239" s="19"/>
      <c r="D239" s="53"/>
    </row>
    <row r="240" spans="1:4" x14ac:dyDescent="0.25">
      <c r="A240" s="19"/>
      <c r="B240" s="19"/>
      <c r="C240" s="19"/>
      <c r="D240" s="53"/>
    </row>
    <row r="241" spans="1:4" x14ac:dyDescent="0.25">
      <c r="A241" s="19"/>
      <c r="B241" s="19"/>
      <c r="C241" s="19"/>
      <c r="D241" s="53"/>
    </row>
    <row r="242" spans="1:4" x14ac:dyDescent="0.25">
      <c r="A242" s="19"/>
      <c r="B242" s="19"/>
      <c r="C242" s="19"/>
      <c r="D242" s="53"/>
    </row>
    <row r="243" spans="1:4" x14ac:dyDescent="0.25">
      <c r="A243" s="19"/>
      <c r="B243" s="19"/>
      <c r="C243" s="19"/>
      <c r="D243" s="53"/>
    </row>
    <row r="244" spans="1:4" x14ac:dyDescent="0.25">
      <c r="A244" s="19"/>
      <c r="B244" s="19"/>
      <c r="C244" s="19"/>
      <c r="D244" s="53"/>
    </row>
    <row r="245" spans="1:4" x14ac:dyDescent="0.25">
      <c r="A245" s="19"/>
      <c r="B245" s="19"/>
      <c r="C245" s="19"/>
      <c r="D245" s="53"/>
    </row>
    <row r="246" spans="1:4" x14ac:dyDescent="0.25">
      <c r="A246" s="19"/>
      <c r="B246" s="19"/>
      <c r="C246" s="19"/>
      <c r="D246" s="53"/>
    </row>
    <row r="247" spans="1:4" x14ac:dyDescent="0.25">
      <c r="A247" s="19"/>
      <c r="B247" s="19"/>
      <c r="C247" s="19"/>
      <c r="D247" s="53"/>
    </row>
    <row r="248" spans="1:4" x14ac:dyDescent="0.25">
      <c r="A248" s="19"/>
      <c r="B248" s="19"/>
      <c r="C248" s="19"/>
      <c r="D248" s="53"/>
    </row>
    <row r="249" spans="1:4" x14ac:dyDescent="0.25">
      <c r="A249" s="19"/>
      <c r="B249" s="19"/>
      <c r="C249" s="19"/>
      <c r="D249" s="53"/>
    </row>
    <row r="250" spans="1:4" x14ac:dyDescent="0.25">
      <c r="A250" s="19"/>
      <c r="B250" s="19"/>
      <c r="C250" s="19"/>
      <c r="D250" s="53"/>
    </row>
    <row r="251" spans="1:4" x14ac:dyDescent="0.25">
      <c r="A251" s="19"/>
      <c r="B251" s="19"/>
      <c r="C251" s="19"/>
      <c r="D251" s="53"/>
    </row>
    <row r="252" spans="1:4" x14ac:dyDescent="0.25">
      <c r="A252" s="19"/>
      <c r="B252" s="19"/>
      <c r="C252" s="19"/>
      <c r="D252" s="53"/>
    </row>
    <row r="253" spans="1:4" x14ac:dyDescent="0.25">
      <c r="A253" s="19"/>
      <c r="B253" s="19"/>
      <c r="C253" s="19"/>
      <c r="D253" s="53"/>
    </row>
    <row r="254" spans="1:4" x14ac:dyDescent="0.25">
      <c r="A254" s="19"/>
      <c r="B254" s="19"/>
      <c r="C254" s="19"/>
      <c r="D254" s="53"/>
    </row>
    <row r="255" spans="1:4" x14ac:dyDescent="0.25">
      <c r="A255" s="19"/>
      <c r="B255" s="19"/>
      <c r="C255" s="19"/>
      <c r="D255" s="53"/>
    </row>
    <row r="256" spans="1:4" x14ac:dyDescent="0.25">
      <c r="A256" s="19"/>
      <c r="B256" s="19"/>
      <c r="C256" s="19"/>
      <c r="D256" s="53"/>
    </row>
    <row r="257" spans="1:4" x14ac:dyDescent="0.25">
      <c r="A257" s="19"/>
      <c r="B257" s="19"/>
      <c r="C257" s="19"/>
      <c r="D257" s="53"/>
    </row>
    <row r="258" spans="1:4" x14ac:dyDescent="0.25">
      <c r="A258" s="19"/>
      <c r="B258" s="19"/>
      <c r="C258" s="19"/>
      <c r="D258" s="53"/>
    </row>
    <row r="259" spans="1:4" x14ac:dyDescent="0.25">
      <c r="A259" s="19"/>
      <c r="B259" s="19"/>
      <c r="C259" s="19"/>
      <c r="D259" s="53"/>
    </row>
    <row r="260" spans="1:4" x14ac:dyDescent="0.25">
      <c r="A260" s="19"/>
      <c r="B260" s="19"/>
      <c r="C260" s="19"/>
      <c r="D260" s="53"/>
    </row>
    <row r="261" spans="1:4" x14ac:dyDescent="0.25">
      <c r="A261" s="19"/>
      <c r="B261" s="19"/>
      <c r="C261" s="19"/>
      <c r="D261" s="53"/>
    </row>
    <row r="262" spans="1:4" x14ac:dyDescent="0.25">
      <c r="A262" s="19"/>
      <c r="B262" s="19"/>
      <c r="C262" s="19"/>
      <c r="D262" s="53"/>
    </row>
    <row r="263" spans="1:4" x14ac:dyDescent="0.25">
      <c r="A263" s="19"/>
      <c r="B263" s="19"/>
      <c r="C263" s="19"/>
      <c r="D263" s="53"/>
    </row>
    <row r="264" spans="1:4" x14ac:dyDescent="0.25">
      <c r="A264" s="19"/>
      <c r="B264" s="19"/>
      <c r="C264" s="19"/>
      <c r="D264" s="53"/>
    </row>
    <row r="265" spans="1:4" x14ac:dyDescent="0.25">
      <c r="A265" s="19"/>
      <c r="B265" s="19"/>
      <c r="C265" s="19"/>
      <c r="D265" s="53"/>
    </row>
    <row r="266" spans="1:4" x14ac:dyDescent="0.25">
      <c r="A266" s="19"/>
      <c r="B266" s="19"/>
      <c r="C266" s="19"/>
      <c r="D266" s="53"/>
    </row>
    <row r="267" spans="1:4" x14ac:dyDescent="0.25">
      <c r="A267" s="19"/>
      <c r="B267" s="19"/>
      <c r="C267" s="19"/>
      <c r="D267" s="53"/>
    </row>
    <row r="268" spans="1:4" x14ac:dyDescent="0.25">
      <c r="A268" s="19"/>
      <c r="B268" s="19"/>
      <c r="C268" s="19"/>
      <c r="D268" s="53"/>
    </row>
    <row r="269" spans="1:4" x14ac:dyDescent="0.25">
      <c r="A269" s="19"/>
      <c r="B269" s="19"/>
      <c r="C269" s="19"/>
      <c r="D269" s="53"/>
    </row>
    <row r="270" spans="1:4" x14ac:dyDescent="0.25">
      <c r="A270" s="19"/>
      <c r="B270" s="19"/>
      <c r="C270" s="19"/>
      <c r="D270" s="53"/>
    </row>
    <row r="271" spans="1:4" x14ac:dyDescent="0.25">
      <c r="A271" s="19"/>
      <c r="B271" s="19"/>
      <c r="C271" s="19"/>
      <c r="D271" s="53"/>
    </row>
    <row r="272" spans="1:4" x14ac:dyDescent="0.25">
      <c r="A272" s="19"/>
      <c r="B272" s="19"/>
      <c r="C272" s="19"/>
      <c r="D272" s="53"/>
    </row>
    <row r="273" spans="1:4" x14ac:dyDescent="0.25">
      <c r="A273" s="19"/>
      <c r="B273" s="19"/>
      <c r="C273" s="19"/>
      <c r="D273" s="53"/>
    </row>
    <row r="274" spans="1:4" x14ac:dyDescent="0.25">
      <c r="A274" s="19"/>
      <c r="B274" s="19"/>
      <c r="C274" s="19"/>
      <c r="D274" s="53"/>
    </row>
    <row r="275" spans="1:4" x14ac:dyDescent="0.25">
      <c r="A275" s="19"/>
      <c r="B275" s="19"/>
      <c r="C275" s="19"/>
      <c r="D275" s="53"/>
    </row>
    <row r="276" spans="1:4" x14ac:dyDescent="0.25">
      <c r="A276" s="19"/>
      <c r="B276" s="19"/>
      <c r="C276" s="19"/>
      <c r="D276" s="53"/>
    </row>
    <row r="277" spans="1:4" x14ac:dyDescent="0.25">
      <c r="A277" s="19"/>
      <c r="B277" s="19"/>
      <c r="C277" s="19"/>
      <c r="D277" s="53"/>
    </row>
    <row r="278" spans="1:4" x14ac:dyDescent="0.25">
      <c r="A278" s="19"/>
      <c r="B278" s="19"/>
      <c r="C278" s="19"/>
      <c r="D278" s="53"/>
    </row>
    <row r="279" spans="1:4" x14ac:dyDescent="0.25">
      <c r="A279" s="19"/>
      <c r="B279" s="19"/>
      <c r="C279" s="19"/>
      <c r="D279" s="53"/>
    </row>
    <row r="280" spans="1:4" x14ac:dyDescent="0.25">
      <c r="A280" s="19"/>
      <c r="B280" s="19"/>
      <c r="C280" s="19"/>
      <c r="D280" s="53"/>
    </row>
    <row r="281" spans="1:4" x14ac:dyDescent="0.25">
      <c r="A281" s="19"/>
      <c r="B281" s="19"/>
      <c r="C281" s="19"/>
      <c r="D281" s="53"/>
    </row>
    <row r="282" spans="1:4" x14ac:dyDescent="0.25">
      <c r="A282" s="19"/>
      <c r="B282" s="19"/>
      <c r="C282" s="19"/>
      <c r="D282" s="53"/>
    </row>
    <row r="283" spans="1:4" x14ac:dyDescent="0.25">
      <c r="A283" s="19"/>
      <c r="B283" s="19"/>
      <c r="C283" s="19"/>
      <c r="D283" s="53"/>
    </row>
    <row r="284" spans="1:4" x14ac:dyDescent="0.25">
      <c r="A284" s="19"/>
      <c r="B284" s="19"/>
      <c r="C284" s="19"/>
      <c r="D284" s="53"/>
    </row>
    <row r="285" spans="1:4" x14ac:dyDescent="0.25">
      <c r="A285" s="19"/>
      <c r="B285" s="19"/>
      <c r="C285" s="19"/>
      <c r="D285" s="53"/>
    </row>
    <row r="286" spans="1:4" x14ac:dyDescent="0.25">
      <c r="A286" s="19"/>
      <c r="B286" s="19"/>
      <c r="C286" s="19"/>
      <c r="D286" s="53"/>
    </row>
    <row r="287" spans="1:4" x14ac:dyDescent="0.25">
      <c r="A287" s="19"/>
      <c r="B287" s="19"/>
      <c r="C287" s="19"/>
      <c r="D287" s="53"/>
    </row>
    <row r="288" spans="1:4" x14ac:dyDescent="0.25">
      <c r="A288" s="19"/>
      <c r="B288" s="19"/>
      <c r="C288" s="19"/>
      <c r="D288" s="53"/>
    </row>
    <row r="289" spans="1:4" x14ac:dyDescent="0.25">
      <c r="A289" s="19"/>
      <c r="B289" s="19"/>
      <c r="C289" s="19"/>
      <c r="D289" s="53"/>
    </row>
    <row r="290" spans="1:4" x14ac:dyDescent="0.25">
      <c r="A290" s="19"/>
      <c r="B290" s="19"/>
      <c r="C290" s="19"/>
      <c r="D290" s="53"/>
    </row>
    <row r="291" spans="1:4" x14ac:dyDescent="0.25">
      <c r="A291" s="19"/>
      <c r="B291" s="19"/>
      <c r="C291" s="19"/>
      <c r="D291" s="53"/>
    </row>
    <row r="292" spans="1:4" x14ac:dyDescent="0.25">
      <c r="A292" s="19"/>
      <c r="B292" s="19"/>
      <c r="C292" s="19"/>
      <c r="D292" s="53"/>
    </row>
    <row r="293" spans="1:4" x14ac:dyDescent="0.25">
      <c r="A293" s="19"/>
      <c r="B293" s="19"/>
      <c r="C293" s="19"/>
      <c r="D293" s="53"/>
    </row>
    <row r="294" spans="1:4" x14ac:dyDescent="0.25">
      <c r="A294" s="19"/>
      <c r="B294" s="19"/>
      <c r="C294" s="19"/>
      <c r="D294" s="53"/>
    </row>
    <row r="295" spans="1:4" x14ac:dyDescent="0.25">
      <c r="A295" s="19"/>
      <c r="B295" s="19"/>
      <c r="C295" s="19"/>
      <c r="D295" s="53"/>
    </row>
    <row r="296" spans="1:4" x14ac:dyDescent="0.25">
      <c r="A296" s="19"/>
      <c r="B296" s="19"/>
      <c r="C296" s="19"/>
      <c r="D296" s="53"/>
    </row>
    <row r="297" spans="1:4" x14ac:dyDescent="0.25">
      <c r="A297" s="19"/>
      <c r="B297" s="19"/>
      <c r="C297" s="19"/>
      <c r="D297" s="53"/>
    </row>
    <row r="298" spans="1:4" x14ac:dyDescent="0.25">
      <c r="A298" s="19"/>
      <c r="B298" s="19"/>
      <c r="C298" s="19"/>
      <c r="D298" s="53"/>
    </row>
    <row r="299" spans="1:4" x14ac:dyDescent="0.25">
      <c r="A299" s="19"/>
      <c r="B299" s="19"/>
      <c r="C299" s="19"/>
      <c r="D299" s="53"/>
    </row>
    <row r="300" spans="1:4" x14ac:dyDescent="0.25">
      <c r="A300" s="19"/>
      <c r="B300" s="19"/>
      <c r="C300" s="19"/>
      <c r="D300" s="53"/>
    </row>
    <row r="301" spans="1:4" x14ac:dyDescent="0.25">
      <c r="A301" s="19"/>
      <c r="B301" s="19"/>
      <c r="C301" s="19"/>
      <c r="D301" s="53"/>
    </row>
    <row r="302" spans="1:4" x14ac:dyDescent="0.25">
      <c r="A302" s="19"/>
      <c r="B302" s="19"/>
      <c r="C302" s="19"/>
      <c r="D302" s="53"/>
    </row>
    <row r="303" spans="1:4" x14ac:dyDescent="0.25">
      <c r="A303" s="19"/>
      <c r="B303" s="19"/>
      <c r="C303" s="19"/>
      <c r="D303" s="53"/>
    </row>
    <row r="304" spans="1:4" x14ac:dyDescent="0.25">
      <c r="A304" s="19"/>
      <c r="B304" s="19"/>
      <c r="C304" s="19"/>
      <c r="D304" s="53"/>
    </row>
    <row r="305" spans="1:4" x14ac:dyDescent="0.25">
      <c r="A305" s="19"/>
      <c r="B305" s="19"/>
      <c r="C305" s="19"/>
      <c r="D305" s="53"/>
    </row>
    <row r="306" spans="1:4" x14ac:dyDescent="0.25">
      <c r="A306" s="19"/>
      <c r="B306" s="19"/>
      <c r="C306" s="19"/>
      <c r="D306" s="53"/>
    </row>
    <row r="307" spans="1:4" x14ac:dyDescent="0.25">
      <c r="A307" s="19"/>
      <c r="B307" s="19"/>
      <c r="C307" s="19"/>
      <c r="D307" s="53"/>
    </row>
    <row r="308" spans="1:4" x14ac:dyDescent="0.25">
      <c r="A308" s="19"/>
      <c r="B308" s="19"/>
      <c r="C308" s="19"/>
      <c r="D308" s="53"/>
    </row>
    <row r="309" spans="1:4" x14ac:dyDescent="0.25">
      <c r="A309" s="19"/>
      <c r="B309" s="19"/>
      <c r="C309" s="19"/>
      <c r="D309" s="53"/>
    </row>
    <row r="310" spans="1:4" x14ac:dyDescent="0.25">
      <c r="A310" s="19"/>
      <c r="B310" s="19"/>
      <c r="C310" s="19"/>
      <c r="D310" s="53"/>
    </row>
    <row r="311" spans="1:4" x14ac:dyDescent="0.25">
      <c r="A311" s="19"/>
      <c r="B311" s="19"/>
      <c r="C311" s="19"/>
      <c r="D311" s="53"/>
    </row>
    <row r="312" spans="1:4" x14ac:dyDescent="0.25">
      <c r="A312" s="19"/>
      <c r="B312" s="19"/>
      <c r="C312" s="19"/>
      <c r="D312" s="53"/>
    </row>
    <row r="313" spans="1:4" x14ac:dyDescent="0.25">
      <c r="A313" s="19"/>
      <c r="B313" s="19"/>
      <c r="C313" s="19"/>
      <c r="D313" s="53"/>
    </row>
    <row r="314" spans="1:4" x14ac:dyDescent="0.25">
      <c r="A314" s="19"/>
      <c r="B314" s="19"/>
      <c r="C314" s="19"/>
      <c r="D314" s="53"/>
    </row>
    <row r="315" spans="1:4" x14ac:dyDescent="0.25">
      <c r="A315" s="19"/>
      <c r="B315" s="19"/>
      <c r="C315" s="19"/>
      <c r="D315" s="53"/>
    </row>
    <row r="316" spans="1:4" x14ac:dyDescent="0.25">
      <c r="A316" s="19"/>
      <c r="B316" s="19"/>
      <c r="C316" s="19"/>
      <c r="D316" s="53"/>
    </row>
    <row r="317" spans="1:4" x14ac:dyDescent="0.25">
      <c r="A317" s="19"/>
      <c r="B317" s="19"/>
      <c r="C317" s="19"/>
      <c r="D317" s="53"/>
    </row>
    <row r="318" spans="1:4" x14ac:dyDescent="0.25">
      <c r="A318" s="19"/>
      <c r="B318" s="19"/>
      <c r="C318" s="19"/>
      <c r="D318" s="53"/>
    </row>
    <row r="319" spans="1:4" x14ac:dyDescent="0.25">
      <c r="A319" s="19"/>
      <c r="B319" s="19"/>
      <c r="C319" s="19"/>
      <c r="D319" s="53"/>
    </row>
    <row r="320" spans="1:4" x14ac:dyDescent="0.25">
      <c r="A320" s="19"/>
      <c r="B320" s="19"/>
      <c r="C320" s="19"/>
      <c r="D320" s="53"/>
    </row>
    <row r="321" spans="1:4" x14ac:dyDescent="0.25">
      <c r="A321" s="19"/>
      <c r="B321" s="19"/>
      <c r="C321" s="19"/>
      <c r="D321" s="53"/>
    </row>
    <row r="322" spans="1:4" x14ac:dyDescent="0.25">
      <c r="A322" s="19"/>
      <c r="B322" s="19"/>
      <c r="C322" s="19"/>
      <c r="D322" s="53"/>
    </row>
    <row r="323" spans="1:4" x14ac:dyDescent="0.25">
      <c r="A323" s="19"/>
      <c r="B323" s="19"/>
      <c r="C323" s="19"/>
      <c r="D323" s="53"/>
    </row>
    <row r="324" spans="1:4" x14ac:dyDescent="0.25">
      <c r="A324" s="19"/>
      <c r="B324" s="19"/>
      <c r="C324" s="19"/>
      <c r="D324" s="53"/>
    </row>
    <row r="325" spans="1:4" x14ac:dyDescent="0.25">
      <c r="A325" s="19"/>
      <c r="B325" s="19"/>
      <c r="C325" s="19"/>
      <c r="D325" s="53"/>
    </row>
    <row r="326" spans="1:4" x14ac:dyDescent="0.25">
      <c r="A326" s="19"/>
      <c r="B326" s="19"/>
      <c r="C326" s="19"/>
      <c r="D326" s="53"/>
    </row>
    <row r="327" spans="1:4" x14ac:dyDescent="0.25">
      <c r="A327" s="19"/>
      <c r="B327" s="19"/>
      <c r="C327" s="19"/>
      <c r="D327" s="53"/>
    </row>
    <row r="328" spans="1:4" x14ac:dyDescent="0.25">
      <c r="A328" s="19"/>
      <c r="B328" s="19"/>
      <c r="C328" s="19"/>
      <c r="D328" s="53"/>
    </row>
    <row r="329" spans="1:4" x14ac:dyDescent="0.25">
      <c r="A329" s="19"/>
      <c r="B329" s="19"/>
      <c r="C329" s="19"/>
      <c r="D329" s="53"/>
    </row>
    <row r="330" spans="1:4" x14ac:dyDescent="0.25">
      <c r="A330" s="19"/>
      <c r="B330" s="19"/>
      <c r="C330" s="19"/>
      <c r="D330" s="53"/>
    </row>
    <row r="331" spans="1:4" x14ac:dyDescent="0.25">
      <c r="A331" s="19"/>
      <c r="B331" s="19"/>
      <c r="C331" s="19"/>
      <c r="D331" s="53"/>
    </row>
    <row r="332" spans="1:4" x14ac:dyDescent="0.25">
      <c r="A332" s="19"/>
      <c r="B332" s="19"/>
      <c r="C332" s="19"/>
      <c r="D332" s="53"/>
    </row>
    <row r="333" spans="1:4" x14ac:dyDescent="0.25">
      <c r="A333" s="19"/>
      <c r="B333" s="19"/>
      <c r="C333" s="19"/>
      <c r="D333" s="53"/>
    </row>
    <row r="334" spans="1:4" x14ac:dyDescent="0.25">
      <c r="A334" s="19"/>
      <c r="B334" s="19"/>
      <c r="C334" s="19"/>
      <c r="D334" s="53"/>
    </row>
    <row r="335" spans="1:4" x14ac:dyDescent="0.25">
      <c r="A335" s="19"/>
      <c r="B335" s="19"/>
      <c r="C335" s="19"/>
      <c r="D335" s="53"/>
    </row>
    <row r="336" spans="1:4" x14ac:dyDescent="0.25">
      <c r="A336" s="19"/>
      <c r="B336" s="19"/>
      <c r="C336" s="19"/>
      <c r="D336" s="53"/>
    </row>
    <row r="337" spans="1:4" x14ac:dyDescent="0.25">
      <c r="A337" s="19"/>
      <c r="B337" s="19"/>
      <c r="C337" s="19"/>
      <c r="D337" s="53"/>
    </row>
    <row r="338" spans="1:4" x14ac:dyDescent="0.25">
      <c r="A338" s="19"/>
      <c r="B338" s="19"/>
      <c r="C338" s="19"/>
      <c r="D338" s="53"/>
    </row>
    <row r="339" spans="1:4" x14ac:dyDescent="0.25">
      <c r="A339" s="19"/>
      <c r="B339" s="19"/>
      <c r="C339" s="19"/>
      <c r="D339" s="53"/>
    </row>
    <row r="340" spans="1:4" x14ac:dyDescent="0.25">
      <c r="A340" s="19"/>
      <c r="B340" s="19"/>
      <c r="C340" s="19"/>
      <c r="D340" s="53"/>
    </row>
    <row r="341" spans="1:4" x14ac:dyDescent="0.25">
      <c r="A341" s="19"/>
      <c r="B341" s="19"/>
      <c r="C341" s="19"/>
      <c r="D341" s="53"/>
    </row>
    <row r="342" spans="1:4" x14ac:dyDescent="0.25">
      <c r="A342" s="19"/>
      <c r="B342" s="19"/>
      <c r="C342" s="19"/>
      <c r="D342" s="53"/>
    </row>
    <row r="343" spans="1:4" x14ac:dyDescent="0.25">
      <c r="A343" s="19"/>
      <c r="B343" s="19"/>
      <c r="C343" s="19"/>
      <c r="D343" s="53"/>
    </row>
    <row r="344" spans="1:4" x14ac:dyDescent="0.25">
      <c r="A344" s="19"/>
      <c r="B344" s="19"/>
      <c r="C344" s="19"/>
      <c r="D344" s="53"/>
    </row>
    <row r="345" spans="1:4" x14ac:dyDescent="0.25">
      <c r="A345" s="19"/>
      <c r="B345" s="19"/>
      <c r="C345" s="19"/>
      <c r="D345" s="53"/>
    </row>
    <row r="346" spans="1:4" x14ac:dyDescent="0.25">
      <c r="A346" s="19"/>
      <c r="B346" s="19"/>
      <c r="C346" s="19"/>
      <c r="D346" s="53"/>
    </row>
    <row r="347" spans="1:4" x14ac:dyDescent="0.25">
      <c r="A347" s="19"/>
      <c r="B347" s="19"/>
      <c r="C347" s="19"/>
      <c r="D347" s="53"/>
    </row>
    <row r="348" spans="1:4" x14ac:dyDescent="0.25">
      <c r="A348" s="19"/>
      <c r="B348" s="19"/>
      <c r="C348" s="19"/>
      <c r="D348" s="53"/>
    </row>
    <row r="349" spans="1:4" x14ac:dyDescent="0.25">
      <c r="A349" s="19"/>
      <c r="B349" s="19"/>
      <c r="C349" s="19"/>
      <c r="D349" s="53"/>
    </row>
    <row r="350" spans="1:4" x14ac:dyDescent="0.25">
      <c r="A350" s="19"/>
      <c r="B350" s="19"/>
      <c r="C350" s="19"/>
      <c r="D350" s="53"/>
    </row>
    <row r="351" spans="1:4" x14ac:dyDescent="0.25">
      <c r="A351" s="19"/>
      <c r="B351" s="19"/>
      <c r="C351" s="19"/>
      <c r="D351" s="53"/>
    </row>
    <row r="352" spans="1:4" x14ac:dyDescent="0.25">
      <c r="A352" s="19"/>
      <c r="B352" s="19"/>
      <c r="C352" s="19"/>
      <c r="D352" s="53"/>
    </row>
    <row r="353" spans="1:4" x14ac:dyDescent="0.25">
      <c r="A353" s="19"/>
      <c r="B353" s="19"/>
      <c r="C353" s="19"/>
      <c r="D353" s="53"/>
    </row>
    <row r="354" spans="1:4" x14ac:dyDescent="0.25">
      <c r="A354" s="19"/>
      <c r="B354" s="19"/>
      <c r="C354" s="19"/>
      <c r="D354" s="53"/>
    </row>
    <row r="355" spans="1:4" x14ac:dyDescent="0.25">
      <c r="A355" s="19"/>
      <c r="B355" s="19"/>
      <c r="C355" s="19"/>
      <c r="D355" s="53"/>
    </row>
    <row r="356" spans="1:4" x14ac:dyDescent="0.25">
      <c r="A356" s="19"/>
      <c r="B356" s="19"/>
      <c r="C356" s="19"/>
      <c r="D356" s="53"/>
    </row>
    <row r="357" spans="1:4" x14ac:dyDescent="0.25">
      <c r="A357" s="19"/>
      <c r="B357" s="19"/>
      <c r="C357" s="19"/>
      <c r="D357" s="53"/>
    </row>
    <row r="358" spans="1:4" x14ac:dyDescent="0.25">
      <c r="A358" s="19"/>
      <c r="B358" s="19"/>
      <c r="C358" s="19"/>
      <c r="D358" s="53"/>
    </row>
    <row r="359" spans="1:4" x14ac:dyDescent="0.25">
      <c r="A359" s="19"/>
      <c r="B359" s="19"/>
      <c r="C359" s="19"/>
      <c r="D359" s="53"/>
    </row>
    <row r="360" spans="1:4" x14ac:dyDescent="0.25">
      <c r="A360" s="19"/>
      <c r="B360" s="19"/>
      <c r="C360" s="19"/>
      <c r="D360" s="53"/>
    </row>
    <row r="361" spans="1:4" x14ac:dyDescent="0.25">
      <c r="A361" s="19"/>
      <c r="B361" s="19"/>
      <c r="C361" s="19"/>
      <c r="D361" s="53"/>
    </row>
    <row r="362" spans="1:4" x14ac:dyDescent="0.25">
      <c r="A362" s="19"/>
      <c r="B362" s="19"/>
      <c r="C362" s="19"/>
      <c r="D362" s="53"/>
    </row>
    <row r="363" spans="1:4" x14ac:dyDescent="0.25">
      <c r="A363" s="19"/>
      <c r="B363" s="19"/>
      <c r="C363" s="19"/>
      <c r="D363" s="53"/>
    </row>
    <row r="364" spans="1:4" x14ac:dyDescent="0.25">
      <c r="A364" s="19"/>
      <c r="B364" s="19"/>
      <c r="C364" s="19"/>
      <c r="D364" s="53"/>
    </row>
    <row r="365" spans="1:4" x14ac:dyDescent="0.25">
      <c r="A365" s="19"/>
      <c r="B365" s="19"/>
      <c r="C365" s="19"/>
      <c r="D365" s="53"/>
    </row>
    <row r="366" spans="1:4" x14ac:dyDescent="0.25">
      <c r="A366" s="19"/>
      <c r="B366" s="19"/>
      <c r="C366" s="19"/>
      <c r="D366" s="53"/>
    </row>
    <row r="367" spans="1:4" x14ac:dyDescent="0.25">
      <c r="A367" s="19"/>
      <c r="B367" s="19"/>
      <c r="C367" s="19"/>
      <c r="D367" s="53"/>
    </row>
    <row r="368" spans="1:4" x14ac:dyDescent="0.25">
      <c r="A368" s="19"/>
      <c r="B368" s="19"/>
      <c r="C368" s="19"/>
      <c r="D368" s="53"/>
    </row>
    <row r="369" spans="1:4" x14ac:dyDescent="0.25">
      <c r="A369" s="19"/>
      <c r="B369" s="19"/>
      <c r="C369" s="19"/>
      <c r="D369" s="53"/>
    </row>
    <row r="370" spans="1:4" x14ac:dyDescent="0.25">
      <c r="A370"/>
      <c r="B370"/>
      <c r="C370"/>
      <c r="D370" s="54"/>
    </row>
    <row r="371" spans="1:4" x14ac:dyDescent="0.25">
      <c r="A371"/>
      <c r="B371"/>
      <c r="C371"/>
      <c r="D371" s="54"/>
    </row>
    <row r="372" spans="1:4" x14ac:dyDescent="0.25">
      <c r="A372"/>
      <c r="B372"/>
      <c r="C372"/>
      <c r="D372" s="54"/>
    </row>
    <row r="373" spans="1:4" x14ac:dyDescent="0.25">
      <c r="A373"/>
      <c r="B373"/>
      <c r="C373"/>
      <c r="D373" s="54"/>
    </row>
    <row r="374" spans="1:4" x14ac:dyDescent="0.25">
      <c r="A374"/>
      <c r="B374"/>
      <c r="C374"/>
      <c r="D374" s="54"/>
    </row>
    <row r="375" spans="1:4" x14ac:dyDescent="0.25">
      <c r="A375"/>
      <c r="B375"/>
      <c r="C375"/>
      <c r="D375" s="54"/>
    </row>
    <row r="376" spans="1:4" x14ac:dyDescent="0.25">
      <c r="A376"/>
      <c r="B376"/>
      <c r="C376"/>
      <c r="D376" s="54"/>
    </row>
    <row r="377" spans="1:4" x14ac:dyDescent="0.25">
      <c r="A377"/>
      <c r="B377"/>
      <c r="C377"/>
      <c r="D377" s="54"/>
    </row>
    <row r="378" spans="1:4" x14ac:dyDescent="0.25">
      <c r="A378"/>
      <c r="B378"/>
      <c r="C378"/>
      <c r="D378" s="54"/>
    </row>
    <row r="379" spans="1:4" x14ac:dyDescent="0.25">
      <c r="A379"/>
      <c r="B379"/>
      <c r="C379"/>
      <c r="D379" s="54"/>
    </row>
    <row r="380" spans="1:4" x14ac:dyDescent="0.25">
      <c r="A380"/>
      <c r="B380"/>
      <c r="C380"/>
      <c r="D380" s="54"/>
    </row>
    <row r="381" spans="1:4" x14ac:dyDescent="0.25">
      <c r="A381"/>
      <c r="B381"/>
      <c r="C381"/>
      <c r="D381" s="54"/>
    </row>
    <row r="382" spans="1:4" x14ac:dyDescent="0.25">
      <c r="A382"/>
      <c r="B382"/>
      <c r="C382"/>
      <c r="D382" s="54"/>
    </row>
    <row r="383" spans="1:4" x14ac:dyDescent="0.25">
      <c r="A383"/>
      <c r="B383"/>
      <c r="C383"/>
      <c r="D383" s="54"/>
    </row>
    <row r="384" spans="1:4" x14ac:dyDescent="0.25">
      <c r="A384"/>
      <c r="B384"/>
      <c r="C384"/>
      <c r="D384" s="54"/>
    </row>
    <row r="385" spans="1:4" x14ac:dyDescent="0.25">
      <c r="A385"/>
      <c r="B385"/>
      <c r="C385"/>
      <c r="D385" s="54"/>
    </row>
    <row r="386" spans="1:4" x14ac:dyDescent="0.25">
      <c r="A386"/>
      <c r="B386"/>
      <c r="C386"/>
      <c r="D386" s="54"/>
    </row>
    <row r="387" spans="1:4" x14ac:dyDescent="0.25">
      <c r="A387"/>
      <c r="B387"/>
      <c r="C387"/>
      <c r="D387" s="54"/>
    </row>
    <row r="388" spans="1:4" x14ac:dyDescent="0.25">
      <c r="A388"/>
      <c r="B388"/>
      <c r="C388"/>
      <c r="D388" s="54"/>
    </row>
    <row r="389" spans="1:4" x14ac:dyDescent="0.25">
      <c r="A389"/>
      <c r="B389"/>
      <c r="C389"/>
      <c r="D389" s="54"/>
    </row>
    <row r="390" spans="1:4" x14ac:dyDescent="0.25">
      <c r="A390"/>
      <c r="B390"/>
      <c r="C390"/>
      <c r="D390" s="54"/>
    </row>
    <row r="391" spans="1:4" x14ac:dyDescent="0.25">
      <c r="A391"/>
      <c r="B391"/>
      <c r="C391"/>
      <c r="D391" s="54"/>
    </row>
    <row r="392" spans="1:4" x14ac:dyDescent="0.25">
      <c r="A392"/>
      <c r="B392"/>
      <c r="C392"/>
      <c r="D392" s="54"/>
    </row>
    <row r="393" spans="1:4" x14ac:dyDescent="0.25">
      <c r="A393"/>
      <c r="B393"/>
      <c r="C393"/>
      <c r="D393" s="54"/>
    </row>
    <row r="394" spans="1:4" x14ac:dyDescent="0.25">
      <c r="A394"/>
      <c r="B394"/>
      <c r="C394"/>
      <c r="D394" s="54"/>
    </row>
    <row r="395" spans="1:4" x14ac:dyDescent="0.25">
      <c r="A395"/>
      <c r="B395"/>
      <c r="C395"/>
      <c r="D395" s="54"/>
    </row>
    <row r="396" spans="1:4" x14ac:dyDescent="0.25">
      <c r="A396"/>
      <c r="B396"/>
      <c r="C396"/>
      <c r="D396" s="54"/>
    </row>
    <row r="397" spans="1:4" x14ac:dyDescent="0.25">
      <c r="A397"/>
      <c r="B397"/>
      <c r="C397"/>
      <c r="D397" s="54"/>
    </row>
    <row r="398" spans="1:4" x14ac:dyDescent="0.25">
      <c r="A398"/>
      <c r="B398"/>
      <c r="C398"/>
      <c r="D398" s="54"/>
    </row>
    <row r="399" spans="1:4" x14ac:dyDescent="0.25">
      <c r="A399"/>
      <c r="B399"/>
      <c r="C399"/>
      <c r="D399" s="54"/>
    </row>
    <row r="400" spans="1:4" x14ac:dyDescent="0.25">
      <c r="A400"/>
      <c r="B400"/>
      <c r="C400"/>
      <c r="D400" s="54"/>
    </row>
    <row r="401" spans="1:4" x14ac:dyDescent="0.25">
      <c r="A401"/>
      <c r="B401"/>
      <c r="C401"/>
      <c r="D401" s="54"/>
    </row>
    <row r="402" spans="1:4" x14ac:dyDescent="0.25">
      <c r="A402"/>
      <c r="B402"/>
      <c r="C402"/>
      <c r="D402" s="54"/>
    </row>
    <row r="403" spans="1:4" x14ac:dyDescent="0.25">
      <c r="A403"/>
      <c r="B403"/>
      <c r="C403"/>
      <c r="D403" s="54"/>
    </row>
    <row r="404" spans="1:4" x14ac:dyDescent="0.25">
      <c r="A404"/>
      <c r="B404"/>
      <c r="C404"/>
      <c r="D404" s="54"/>
    </row>
    <row r="405" spans="1:4" x14ac:dyDescent="0.25">
      <c r="A405"/>
      <c r="B405"/>
      <c r="C405"/>
      <c r="D405" s="54"/>
    </row>
    <row r="406" spans="1:4" x14ac:dyDescent="0.25">
      <c r="A406"/>
      <c r="B406"/>
      <c r="C406"/>
      <c r="D406" s="54"/>
    </row>
    <row r="407" spans="1:4" x14ac:dyDescent="0.25">
      <c r="A407"/>
      <c r="B407"/>
      <c r="C407"/>
      <c r="D407" s="54"/>
    </row>
    <row r="408" spans="1:4" x14ac:dyDescent="0.25">
      <c r="A408"/>
      <c r="B408"/>
      <c r="C408"/>
      <c r="D408" s="54"/>
    </row>
    <row r="409" spans="1:4" x14ac:dyDescent="0.25">
      <c r="A409"/>
      <c r="B409"/>
      <c r="C409"/>
      <c r="D409" s="54"/>
    </row>
    <row r="410" spans="1:4" x14ac:dyDescent="0.25">
      <c r="A410"/>
      <c r="B410"/>
      <c r="C410"/>
      <c r="D410" s="54"/>
    </row>
    <row r="411" spans="1:4" x14ac:dyDescent="0.25">
      <c r="A411"/>
      <c r="B411"/>
      <c r="C411"/>
      <c r="D411" s="54"/>
    </row>
    <row r="412" spans="1:4" x14ac:dyDescent="0.25">
      <c r="A412"/>
      <c r="B412"/>
      <c r="C412"/>
      <c r="D412" s="54"/>
    </row>
    <row r="413" spans="1:4" x14ac:dyDescent="0.25">
      <c r="A413"/>
      <c r="B413"/>
      <c r="C413"/>
      <c r="D413" s="54"/>
    </row>
    <row r="414" spans="1:4" x14ac:dyDescent="0.25">
      <c r="A414"/>
      <c r="B414"/>
      <c r="C414"/>
      <c r="D414" s="54"/>
    </row>
    <row r="415" spans="1:4" x14ac:dyDescent="0.25">
      <c r="A415"/>
      <c r="B415"/>
      <c r="C415"/>
      <c r="D415" s="54"/>
    </row>
    <row r="416" spans="1:4" x14ac:dyDescent="0.25">
      <c r="A416"/>
      <c r="B416"/>
      <c r="C416"/>
      <c r="D416" s="54"/>
    </row>
    <row r="417" spans="1:4" x14ac:dyDescent="0.25">
      <c r="A417"/>
      <c r="B417"/>
      <c r="C417"/>
      <c r="D417" s="54"/>
    </row>
    <row r="418" spans="1:4" x14ac:dyDescent="0.25">
      <c r="A418"/>
      <c r="B418"/>
      <c r="C418"/>
      <c r="D418" s="54"/>
    </row>
    <row r="419" spans="1:4" x14ac:dyDescent="0.25">
      <c r="A419"/>
      <c r="B419"/>
      <c r="C419"/>
      <c r="D419" s="54"/>
    </row>
    <row r="420" spans="1:4" x14ac:dyDescent="0.25">
      <c r="A420"/>
      <c r="B420"/>
      <c r="C420"/>
      <c r="D420" s="54"/>
    </row>
    <row r="421" spans="1:4" x14ac:dyDescent="0.25">
      <c r="A421"/>
      <c r="B421"/>
      <c r="C421"/>
      <c r="D421" s="54"/>
    </row>
    <row r="422" spans="1:4" x14ac:dyDescent="0.25">
      <c r="A422"/>
      <c r="B422"/>
      <c r="C422"/>
      <c r="D422" s="54"/>
    </row>
    <row r="423" spans="1:4" x14ac:dyDescent="0.25">
      <c r="A423"/>
      <c r="B423"/>
      <c r="C423"/>
      <c r="D423" s="54"/>
    </row>
    <row r="424" spans="1:4" x14ac:dyDescent="0.25">
      <c r="A424"/>
      <c r="B424"/>
      <c r="C424"/>
      <c r="D424" s="54"/>
    </row>
    <row r="425" spans="1:4" x14ac:dyDescent="0.25">
      <c r="A425"/>
      <c r="B425"/>
      <c r="C425"/>
      <c r="D425" s="54"/>
    </row>
    <row r="426" spans="1:4" x14ac:dyDescent="0.25">
      <c r="A426"/>
      <c r="B426"/>
      <c r="C426"/>
      <c r="D426" s="54"/>
    </row>
    <row r="427" spans="1:4" x14ac:dyDescent="0.25">
      <c r="A427"/>
      <c r="B427"/>
      <c r="C427"/>
      <c r="D427" s="54"/>
    </row>
    <row r="428" spans="1:4" x14ac:dyDescent="0.25">
      <c r="A428"/>
      <c r="B428"/>
      <c r="C428"/>
      <c r="D428" s="54"/>
    </row>
    <row r="429" spans="1:4" x14ac:dyDescent="0.25">
      <c r="A429"/>
      <c r="B429"/>
      <c r="C429"/>
      <c r="D429" s="54"/>
    </row>
    <row r="430" spans="1:4" x14ac:dyDescent="0.25">
      <c r="A430"/>
      <c r="B430"/>
      <c r="C430"/>
      <c r="D430" s="54"/>
    </row>
    <row r="431" spans="1:4" x14ac:dyDescent="0.25">
      <c r="A431"/>
      <c r="B431"/>
      <c r="C431"/>
      <c r="D431" s="54"/>
    </row>
    <row r="432" spans="1:4" x14ac:dyDescent="0.25">
      <c r="A432"/>
      <c r="B432"/>
      <c r="C432"/>
      <c r="D432" s="54"/>
    </row>
    <row r="433" spans="1:4" x14ac:dyDescent="0.25">
      <c r="A433"/>
      <c r="B433"/>
      <c r="C433"/>
      <c r="D433" s="54"/>
    </row>
    <row r="434" spans="1:4" x14ac:dyDescent="0.25">
      <c r="A434"/>
      <c r="B434"/>
      <c r="C434"/>
      <c r="D434" s="54"/>
    </row>
    <row r="435" spans="1:4" x14ac:dyDescent="0.25">
      <c r="A435"/>
      <c r="B435"/>
      <c r="C435"/>
      <c r="D435" s="54"/>
    </row>
    <row r="436" spans="1:4" x14ac:dyDescent="0.25">
      <c r="A436"/>
      <c r="B436"/>
      <c r="C436"/>
      <c r="D436" s="54"/>
    </row>
    <row r="437" spans="1:4" x14ac:dyDescent="0.25">
      <c r="A437"/>
      <c r="B437"/>
      <c r="C437"/>
      <c r="D437" s="54"/>
    </row>
    <row r="438" spans="1:4" x14ac:dyDescent="0.25">
      <c r="A438"/>
      <c r="B438"/>
      <c r="C438"/>
      <c r="D438" s="54"/>
    </row>
    <row r="439" spans="1:4" x14ac:dyDescent="0.25">
      <c r="A439"/>
      <c r="B439"/>
      <c r="C439"/>
      <c r="D439" s="54"/>
    </row>
    <row r="440" spans="1:4" x14ac:dyDescent="0.25">
      <c r="A440"/>
      <c r="B440"/>
      <c r="C440"/>
      <c r="D440" s="54"/>
    </row>
    <row r="441" spans="1:4" x14ac:dyDescent="0.25">
      <c r="A441"/>
      <c r="B441"/>
      <c r="C441"/>
      <c r="D441" s="54"/>
    </row>
    <row r="442" spans="1:4" x14ac:dyDescent="0.25">
      <c r="A442"/>
      <c r="B442"/>
      <c r="C442"/>
      <c r="D442" s="54"/>
    </row>
    <row r="443" spans="1:4" x14ac:dyDescent="0.25">
      <c r="A443"/>
      <c r="B443"/>
      <c r="C443"/>
      <c r="D443" s="54"/>
    </row>
    <row r="444" spans="1:4" x14ac:dyDescent="0.25">
      <c r="A444"/>
      <c r="B444"/>
      <c r="C444"/>
      <c r="D444" s="54"/>
    </row>
    <row r="445" spans="1:4" x14ac:dyDescent="0.25">
      <c r="A445"/>
      <c r="B445"/>
      <c r="C445"/>
      <c r="D445" s="54"/>
    </row>
    <row r="446" spans="1:4" x14ac:dyDescent="0.25">
      <c r="A446"/>
      <c r="B446"/>
      <c r="C446"/>
      <c r="D446" s="54"/>
    </row>
    <row r="447" spans="1:4" x14ac:dyDescent="0.25">
      <c r="A447"/>
      <c r="B447"/>
      <c r="C447"/>
      <c r="D447" s="54"/>
    </row>
    <row r="448" spans="1:4" x14ac:dyDescent="0.25">
      <c r="A448"/>
      <c r="B448"/>
      <c r="C448"/>
      <c r="D448" s="54"/>
    </row>
    <row r="449" spans="1:4" x14ac:dyDescent="0.25">
      <c r="A449"/>
      <c r="B449"/>
      <c r="C449"/>
      <c r="D449" s="54"/>
    </row>
    <row r="450" spans="1:4" x14ac:dyDescent="0.25">
      <c r="A450"/>
      <c r="B450"/>
      <c r="C450"/>
      <c r="D450" s="54"/>
    </row>
    <row r="451" spans="1:4" x14ac:dyDescent="0.25">
      <c r="A451"/>
      <c r="B451"/>
      <c r="C451"/>
      <c r="D451" s="54"/>
    </row>
    <row r="452" spans="1:4" x14ac:dyDescent="0.25">
      <c r="A452"/>
      <c r="B452"/>
      <c r="C452"/>
      <c r="D452" s="54"/>
    </row>
    <row r="453" spans="1:4" x14ac:dyDescent="0.25">
      <c r="A453"/>
      <c r="B453"/>
      <c r="C453"/>
      <c r="D453" s="54"/>
    </row>
    <row r="454" spans="1:4" x14ac:dyDescent="0.25">
      <c r="A454"/>
      <c r="B454"/>
      <c r="C454"/>
      <c r="D454" s="54"/>
    </row>
    <row r="455" spans="1:4" x14ac:dyDescent="0.25">
      <c r="A455"/>
      <c r="B455"/>
      <c r="C455"/>
      <c r="D455" s="54"/>
    </row>
    <row r="456" spans="1:4" x14ac:dyDescent="0.25">
      <c r="A456"/>
      <c r="B456"/>
      <c r="C456"/>
      <c r="D456" s="54"/>
    </row>
    <row r="457" spans="1:4" x14ac:dyDescent="0.25">
      <c r="A457"/>
      <c r="B457"/>
      <c r="C457"/>
      <c r="D457" s="54"/>
    </row>
    <row r="458" spans="1:4" x14ac:dyDescent="0.25">
      <c r="A458"/>
      <c r="B458"/>
      <c r="C458"/>
      <c r="D458" s="54"/>
    </row>
    <row r="459" spans="1:4" x14ac:dyDescent="0.25">
      <c r="A459"/>
      <c r="B459"/>
      <c r="C459"/>
      <c r="D459" s="54"/>
    </row>
    <row r="460" spans="1:4" x14ac:dyDescent="0.25">
      <c r="A460"/>
      <c r="B460"/>
      <c r="C460"/>
      <c r="D460" s="54"/>
    </row>
    <row r="461" spans="1:4" x14ac:dyDescent="0.25">
      <c r="A461"/>
      <c r="B461"/>
      <c r="C461"/>
      <c r="D461" s="54"/>
    </row>
    <row r="462" spans="1:4" x14ac:dyDescent="0.25">
      <c r="A462"/>
      <c r="B462"/>
      <c r="C462"/>
      <c r="D462" s="54"/>
    </row>
    <row r="463" spans="1:4" x14ac:dyDescent="0.25">
      <c r="A463"/>
      <c r="B463"/>
      <c r="C463"/>
      <c r="D463" s="54"/>
    </row>
    <row r="464" spans="1:4" x14ac:dyDescent="0.25">
      <c r="A464"/>
      <c r="B464"/>
      <c r="C464"/>
      <c r="D464" s="54"/>
    </row>
    <row r="465" spans="1:4" x14ac:dyDescent="0.25">
      <c r="A465"/>
      <c r="B465"/>
      <c r="C465"/>
      <c r="D465" s="54"/>
    </row>
    <row r="466" spans="1:4" x14ac:dyDescent="0.25">
      <c r="A466"/>
      <c r="B466"/>
      <c r="C466"/>
      <c r="D466" s="54"/>
    </row>
    <row r="467" spans="1:4" x14ac:dyDescent="0.25">
      <c r="A467"/>
      <c r="B467"/>
      <c r="C467"/>
      <c r="D467" s="54"/>
    </row>
    <row r="468" spans="1:4" x14ac:dyDescent="0.25">
      <c r="A468"/>
      <c r="B468"/>
      <c r="C468"/>
      <c r="D468" s="54"/>
    </row>
    <row r="469" spans="1:4" x14ac:dyDescent="0.25">
      <c r="A469"/>
      <c r="B469"/>
      <c r="C469"/>
      <c r="D469" s="54"/>
    </row>
    <row r="470" spans="1:4" x14ac:dyDescent="0.25">
      <c r="A470"/>
      <c r="B470"/>
      <c r="C470"/>
      <c r="D470" s="54"/>
    </row>
    <row r="471" spans="1:4" x14ac:dyDescent="0.25">
      <c r="A471"/>
      <c r="B471"/>
      <c r="C471"/>
      <c r="D471" s="54"/>
    </row>
    <row r="472" spans="1:4" x14ac:dyDescent="0.25">
      <c r="A472"/>
      <c r="B472"/>
      <c r="C472"/>
      <c r="D472" s="54"/>
    </row>
    <row r="473" spans="1:4" x14ac:dyDescent="0.25">
      <c r="A473"/>
      <c r="B473"/>
      <c r="C473"/>
      <c r="D473" s="54"/>
    </row>
    <row r="474" spans="1:4" x14ac:dyDescent="0.25">
      <c r="A474"/>
      <c r="B474"/>
      <c r="C474"/>
      <c r="D474" s="54"/>
    </row>
    <row r="475" spans="1:4" x14ac:dyDescent="0.25">
      <c r="A475"/>
      <c r="B475"/>
      <c r="C475"/>
      <c r="D475" s="54"/>
    </row>
    <row r="476" spans="1:4" x14ac:dyDescent="0.25">
      <c r="A476"/>
      <c r="B476"/>
      <c r="C476"/>
      <c r="D476" s="54"/>
    </row>
    <row r="477" spans="1:4" x14ac:dyDescent="0.25">
      <c r="A477"/>
      <c r="B477"/>
      <c r="C477"/>
      <c r="D477" s="54"/>
    </row>
    <row r="478" spans="1:4" x14ac:dyDescent="0.25">
      <c r="A478"/>
      <c r="B478"/>
      <c r="C478"/>
      <c r="D478" s="54"/>
    </row>
    <row r="479" spans="1:4" x14ac:dyDescent="0.25">
      <c r="A479"/>
      <c r="B479"/>
      <c r="C479"/>
      <c r="D479" s="54"/>
    </row>
    <row r="480" spans="1:4" x14ac:dyDescent="0.25">
      <c r="A480"/>
      <c r="B480"/>
      <c r="C480"/>
      <c r="D480" s="54"/>
    </row>
    <row r="481" spans="1:4" x14ac:dyDescent="0.25">
      <c r="A481"/>
      <c r="B481"/>
      <c r="C481"/>
      <c r="D481" s="54"/>
    </row>
    <row r="482" spans="1:4" x14ac:dyDescent="0.25">
      <c r="A482"/>
      <c r="B482"/>
      <c r="C482"/>
      <c r="D482" s="54"/>
    </row>
    <row r="483" spans="1:4" x14ac:dyDescent="0.25">
      <c r="A483"/>
      <c r="B483"/>
      <c r="C483"/>
      <c r="D483" s="54"/>
    </row>
    <row r="484" spans="1:4" x14ac:dyDescent="0.25">
      <c r="A484"/>
      <c r="B484"/>
      <c r="C484"/>
      <c r="D484" s="54"/>
    </row>
    <row r="485" spans="1:4" x14ac:dyDescent="0.25">
      <c r="A485"/>
      <c r="B485"/>
      <c r="C485"/>
      <c r="D485" s="54"/>
    </row>
    <row r="486" spans="1:4" x14ac:dyDescent="0.25">
      <c r="A486"/>
      <c r="B486"/>
      <c r="C486"/>
      <c r="D486" s="54"/>
    </row>
    <row r="487" spans="1:4" x14ac:dyDescent="0.25">
      <c r="A487"/>
      <c r="B487"/>
      <c r="C487"/>
      <c r="D487" s="54"/>
    </row>
    <row r="488" spans="1:4" x14ac:dyDescent="0.25">
      <c r="A488"/>
      <c r="B488"/>
      <c r="C488"/>
      <c r="D488" s="54"/>
    </row>
    <row r="489" spans="1:4" x14ac:dyDescent="0.25">
      <c r="A489"/>
      <c r="B489"/>
      <c r="C489"/>
      <c r="D489" s="54"/>
    </row>
    <row r="490" spans="1:4" x14ac:dyDescent="0.25">
      <c r="A490"/>
      <c r="B490"/>
      <c r="C490"/>
      <c r="D490" s="54"/>
    </row>
    <row r="491" spans="1:4" x14ac:dyDescent="0.25">
      <c r="A491"/>
      <c r="B491"/>
      <c r="C491"/>
      <c r="D491" s="54"/>
    </row>
    <row r="492" spans="1:4" x14ac:dyDescent="0.25">
      <c r="A492"/>
      <c r="B492"/>
      <c r="C492"/>
      <c r="D492" s="54"/>
    </row>
    <row r="493" spans="1:4" x14ac:dyDescent="0.25">
      <c r="A493"/>
      <c r="B493"/>
      <c r="C493"/>
      <c r="D493" s="54"/>
    </row>
    <row r="494" spans="1:4" x14ac:dyDescent="0.25">
      <c r="A494"/>
      <c r="B494"/>
      <c r="C494"/>
      <c r="D494" s="54"/>
    </row>
    <row r="495" spans="1:4" x14ac:dyDescent="0.25">
      <c r="A495"/>
      <c r="B495"/>
      <c r="C495"/>
      <c r="D495" s="54"/>
    </row>
    <row r="496" spans="1:4" x14ac:dyDescent="0.25">
      <c r="A496"/>
      <c r="B496"/>
      <c r="C496"/>
      <c r="D496" s="54"/>
    </row>
    <row r="497" spans="1:4" x14ac:dyDescent="0.25">
      <c r="A497"/>
      <c r="B497"/>
      <c r="C497"/>
      <c r="D497" s="54"/>
    </row>
    <row r="498" spans="1:4" x14ac:dyDescent="0.25">
      <c r="A498"/>
      <c r="B498"/>
      <c r="C498"/>
      <c r="D498" s="54"/>
    </row>
    <row r="499" spans="1:4" x14ac:dyDescent="0.25">
      <c r="A499"/>
      <c r="B499"/>
      <c r="C499"/>
      <c r="D499" s="54"/>
    </row>
    <row r="500" spans="1:4" x14ac:dyDescent="0.25">
      <c r="A500"/>
      <c r="B500"/>
      <c r="C500"/>
      <c r="D500" s="54"/>
    </row>
    <row r="501" spans="1:4" x14ac:dyDescent="0.25">
      <c r="A501"/>
      <c r="B501"/>
      <c r="C501"/>
      <c r="D501" s="54"/>
    </row>
    <row r="502" spans="1:4" x14ac:dyDescent="0.25">
      <c r="A502"/>
      <c r="B502"/>
      <c r="C502"/>
      <c r="D502" s="54"/>
    </row>
    <row r="503" spans="1:4" x14ac:dyDescent="0.25">
      <c r="A503"/>
      <c r="B503"/>
      <c r="C503"/>
      <c r="D503" s="54"/>
    </row>
    <row r="504" spans="1:4" x14ac:dyDescent="0.25">
      <c r="A504"/>
      <c r="B504"/>
      <c r="C504"/>
      <c r="D504" s="54"/>
    </row>
    <row r="505" spans="1:4" x14ac:dyDescent="0.25">
      <c r="A505"/>
      <c r="B505"/>
      <c r="C505"/>
      <c r="D505" s="54"/>
    </row>
    <row r="506" spans="1:4" x14ac:dyDescent="0.25">
      <c r="A506"/>
      <c r="B506"/>
      <c r="C506"/>
      <c r="D506" s="54"/>
    </row>
    <row r="507" spans="1:4" x14ac:dyDescent="0.25">
      <c r="A507"/>
      <c r="B507"/>
      <c r="C507"/>
      <c r="D507" s="54"/>
    </row>
    <row r="508" spans="1:4" x14ac:dyDescent="0.25">
      <c r="A508"/>
      <c r="B508"/>
      <c r="C508"/>
      <c r="D508" s="54"/>
    </row>
    <row r="509" spans="1:4" x14ac:dyDescent="0.25">
      <c r="A509"/>
      <c r="B509"/>
      <c r="C509"/>
      <c r="D509" s="54"/>
    </row>
    <row r="510" spans="1:4" x14ac:dyDescent="0.25">
      <c r="A510"/>
      <c r="B510"/>
      <c r="C510"/>
      <c r="D510" s="54"/>
    </row>
    <row r="511" spans="1:4" x14ac:dyDescent="0.25">
      <c r="A511"/>
      <c r="B511"/>
      <c r="C511"/>
      <c r="D511" s="54"/>
    </row>
    <row r="512" spans="1:4" x14ac:dyDescent="0.25">
      <c r="A512"/>
      <c r="B512"/>
      <c r="C512"/>
      <c r="D512" s="54"/>
    </row>
    <row r="513" spans="1:4" x14ac:dyDescent="0.25">
      <c r="A513"/>
      <c r="B513"/>
      <c r="C513"/>
      <c r="D513" s="54"/>
    </row>
    <row r="514" spans="1:4" x14ac:dyDescent="0.25">
      <c r="A514"/>
      <c r="B514"/>
      <c r="C514"/>
      <c r="D514" s="54"/>
    </row>
    <row r="515" spans="1:4" x14ac:dyDescent="0.25">
      <c r="A515"/>
      <c r="B515"/>
      <c r="C515"/>
      <c r="D515" s="54"/>
    </row>
    <row r="516" spans="1:4" x14ac:dyDescent="0.25">
      <c r="A516"/>
      <c r="B516"/>
      <c r="C516"/>
      <c r="D516" s="54"/>
    </row>
    <row r="517" spans="1:4" x14ac:dyDescent="0.25">
      <c r="A517"/>
      <c r="B517"/>
      <c r="C517"/>
      <c r="D517" s="54"/>
    </row>
    <row r="518" spans="1:4" x14ac:dyDescent="0.25">
      <c r="A518"/>
      <c r="B518"/>
      <c r="C518"/>
      <c r="D518" s="54"/>
    </row>
    <row r="519" spans="1:4" x14ac:dyDescent="0.25">
      <c r="A519"/>
      <c r="B519"/>
      <c r="C519"/>
      <c r="D519" s="54"/>
    </row>
    <row r="520" spans="1:4" x14ac:dyDescent="0.25">
      <c r="A520"/>
      <c r="B520"/>
      <c r="C520"/>
      <c r="D520" s="54"/>
    </row>
    <row r="521" spans="1:4" x14ac:dyDescent="0.25">
      <c r="A521"/>
      <c r="B521"/>
      <c r="C521"/>
      <c r="D521" s="54"/>
    </row>
    <row r="522" spans="1:4" x14ac:dyDescent="0.25">
      <c r="A522"/>
      <c r="B522"/>
      <c r="C522"/>
      <c r="D522" s="54"/>
    </row>
    <row r="523" spans="1:4" x14ac:dyDescent="0.25">
      <c r="A523"/>
      <c r="B523"/>
      <c r="C523"/>
      <c r="D523" s="54"/>
    </row>
    <row r="524" spans="1:4" x14ac:dyDescent="0.25">
      <c r="A524"/>
      <c r="B524"/>
      <c r="C524"/>
      <c r="D524" s="54"/>
    </row>
    <row r="525" spans="1:4" x14ac:dyDescent="0.25">
      <c r="A525"/>
      <c r="B525"/>
      <c r="C525"/>
      <c r="D525" s="54"/>
    </row>
    <row r="526" spans="1:4" x14ac:dyDescent="0.25">
      <c r="A526"/>
      <c r="B526"/>
      <c r="C526"/>
      <c r="D526" s="54"/>
    </row>
    <row r="527" spans="1:4" x14ac:dyDescent="0.25">
      <c r="A527"/>
      <c r="B527"/>
      <c r="C527"/>
      <c r="D527" s="54"/>
    </row>
    <row r="528" spans="1:4" x14ac:dyDescent="0.25">
      <c r="A528"/>
      <c r="B528"/>
      <c r="C528"/>
      <c r="D528" s="54"/>
    </row>
    <row r="529" spans="1:4" x14ac:dyDescent="0.25">
      <c r="A529"/>
      <c r="B529"/>
      <c r="C529"/>
      <c r="D529" s="54"/>
    </row>
    <row r="530" spans="1:4" x14ac:dyDescent="0.25">
      <c r="A530"/>
      <c r="B530"/>
      <c r="C530"/>
      <c r="D530" s="54"/>
    </row>
    <row r="531" spans="1:4" x14ac:dyDescent="0.25">
      <c r="A531"/>
      <c r="B531"/>
      <c r="C531"/>
      <c r="D531" s="54"/>
    </row>
    <row r="532" spans="1:4" x14ac:dyDescent="0.25">
      <c r="A532"/>
      <c r="B532"/>
      <c r="C532"/>
      <c r="D532" s="54"/>
    </row>
    <row r="533" spans="1:4" x14ac:dyDescent="0.25">
      <c r="A533"/>
      <c r="B533"/>
      <c r="C533"/>
      <c r="D533" s="54"/>
    </row>
    <row r="534" spans="1:4" x14ac:dyDescent="0.25">
      <c r="A534"/>
      <c r="B534"/>
      <c r="C534"/>
      <c r="D534" s="54"/>
    </row>
    <row r="535" spans="1:4" x14ac:dyDescent="0.25">
      <c r="A535"/>
      <c r="B535"/>
      <c r="C535"/>
      <c r="D535" s="54"/>
    </row>
    <row r="536" spans="1:4" x14ac:dyDescent="0.25">
      <c r="A536"/>
      <c r="B536"/>
      <c r="C536"/>
      <c r="D536" s="54"/>
    </row>
    <row r="537" spans="1:4" x14ac:dyDescent="0.25">
      <c r="A537"/>
      <c r="B537"/>
      <c r="C537"/>
      <c r="D537" s="54"/>
    </row>
    <row r="538" spans="1:4" x14ac:dyDescent="0.25">
      <c r="A538"/>
      <c r="B538"/>
      <c r="C538"/>
      <c r="D538" s="54"/>
    </row>
    <row r="539" spans="1:4" x14ac:dyDescent="0.25">
      <c r="A539"/>
      <c r="B539"/>
      <c r="C539"/>
      <c r="D539" s="54"/>
    </row>
    <row r="540" spans="1:4" x14ac:dyDescent="0.25">
      <c r="A540"/>
      <c r="B540"/>
      <c r="C540"/>
      <c r="D540" s="54"/>
    </row>
    <row r="541" spans="1:4" x14ac:dyDescent="0.25">
      <c r="A541"/>
      <c r="B541"/>
      <c r="C541"/>
      <c r="D541" s="54"/>
    </row>
    <row r="542" spans="1:4" x14ac:dyDescent="0.25">
      <c r="A542"/>
      <c r="B542"/>
      <c r="C542"/>
      <c r="D542" s="54"/>
    </row>
    <row r="543" spans="1:4" x14ac:dyDescent="0.25">
      <c r="A543"/>
      <c r="B543"/>
      <c r="C543"/>
      <c r="D543" s="54"/>
    </row>
    <row r="544" spans="1:4" x14ac:dyDescent="0.25">
      <c r="A544"/>
      <c r="B544"/>
      <c r="C544"/>
      <c r="D544" s="54"/>
    </row>
    <row r="545" spans="1:4" x14ac:dyDescent="0.25">
      <c r="A545"/>
      <c r="B545"/>
      <c r="C545"/>
      <c r="D545" s="54"/>
    </row>
    <row r="546" spans="1:4" x14ac:dyDescent="0.25">
      <c r="A546"/>
      <c r="B546"/>
      <c r="C546"/>
      <c r="D546" s="54"/>
    </row>
    <row r="547" spans="1:4" x14ac:dyDescent="0.25">
      <c r="A547"/>
      <c r="B547"/>
      <c r="C547"/>
      <c r="D547" s="54"/>
    </row>
    <row r="548" spans="1:4" x14ac:dyDescent="0.25">
      <c r="A548"/>
      <c r="B548"/>
      <c r="C548"/>
      <c r="D548" s="54"/>
    </row>
    <row r="549" spans="1:4" x14ac:dyDescent="0.25">
      <c r="A549"/>
      <c r="B549"/>
      <c r="C549"/>
      <c r="D549" s="54"/>
    </row>
    <row r="550" spans="1:4" x14ac:dyDescent="0.25">
      <c r="A550"/>
      <c r="B550"/>
      <c r="C550"/>
      <c r="D550" s="54"/>
    </row>
    <row r="551" spans="1:4" x14ac:dyDescent="0.25">
      <c r="A551"/>
      <c r="B551"/>
      <c r="C551"/>
      <c r="D551" s="54"/>
    </row>
    <row r="552" spans="1:4" x14ac:dyDescent="0.25">
      <c r="A552"/>
      <c r="B552"/>
      <c r="C552"/>
      <c r="D552" s="54"/>
    </row>
    <row r="553" spans="1:4" x14ac:dyDescent="0.25">
      <c r="A553"/>
      <c r="B553"/>
      <c r="C553"/>
      <c r="D553" s="54"/>
    </row>
    <row r="554" spans="1:4" x14ac:dyDescent="0.25">
      <c r="A554"/>
      <c r="B554"/>
      <c r="C554"/>
      <c r="D554" s="54"/>
    </row>
    <row r="555" spans="1:4" x14ac:dyDescent="0.25">
      <c r="A555"/>
      <c r="B555"/>
      <c r="C555"/>
      <c r="D555" s="54"/>
    </row>
    <row r="556" spans="1:4" x14ac:dyDescent="0.25">
      <c r="A556"/>
      <c r="B556"/>
      <c r="C556"/>
      <c r="D556" s="54"/>
    </row>
    <row r="557" spans="1:4" x14ac:dyDescent="0.25">
      <c r="A557"/>
      <c r="B557"/>
      <c r="C557"/>
      <c r="D557" s="54"/>
    </row>
    <row r="558" spans="1:4" x14ac:dyDescent="0.25">
      <c r="A558"/>
      <c r="B558"/>
      <c r="C558"/>
      <c r="D558" s="54"/>
    </row>
    <row r="559" spans="1:4" x14ac:dyDescent="0.25">
      <c r="A559"/>
      <c r="B559"/>
      <c r="C559"/>
      <c r="D559" s="54"/>
    </row>
    <row r="560" spans="1:4" x14ac:dyDescent="0.25">
      <c r="A560"/>
      <c r="B560"/>
      <c r="C560"/>
      <c r="D560" s="54"/>
    </row>
    <row r="561" spans="1:4" x14ac:dyDescent="0.25">
      <c r="A561"/>
      <c r="B561"/>
      <c r="C561"/>
      <c r="D561" s="54"/>
    </row>
    <row r="562" spans="1:4" x14ac:dyDescent="0.25">
      <c r="A562"/>
      <c r="B562"/>
      <c r="C562"/>
      <c r="D562" s="54"/>
    </row>
    <row r="563" spans="1:4" x14ac:dyDescent="0.25">
      <c r="A563"/>
      <c r="B563"/>
      <c r="C563"/>
      <c r="D563" s="54"/>
    </row>
    <row r="564" spans="1:4" x14ac:dyDescent="0.25">
      <c r="A564"/>
      <c r="B564"/>
      <c r="C564"/>
      <c r="D564" s="54"/>
    </row>
    <row r="565" spans="1:4" x14ac:dyDescent="0.25">
      <c r="A565"/>
      <c r="B565"/>
      <c r="C565"/>
      <c r="D565" s="54"/>
    </row>
    <row r="566" spans="1:4" x14ac:dyDescent="0.25">
      <c r="A566"/>
      <c r="B566"/>
      <c r="C566"/>
      <c r="D566" s="54"/>
    </row>
    <row r="567" spans="1:4" x14ac:dyDescent="0.25">
      <c r="A567"/>
      <c r="B567"/>
      <c r="C567"/>
      <c r="D567" s="54"/>
    </row>
    <row r="568" spans="1:4" x14ac:dyDescent="0.25">
      <c r="A568"/>
      <c r="B568"/>
      <c r="C568"/>
      <c r="D568" s="54"/>
    </row>
    <row r="569" spans="1:4" x14ac:dyDescent="0.25">
      <c r="A569"/>
      <c r="B569"/>
      <c r="C569"/>
      <c r="D569" s="54"/>
    </row>
    <row r="570" spans="1:4" x14ac:dyDescent="0.25">
      <c r="A570"/>
      <c r="B570"/>
      <c r="C570"/>
      <c r="D570" s="54"/>
    </row>
    <row r="571" spans="1:4" x14ac:dyDescent="0.25">
      <c r="A571"/>
      <c r="B571"/>
      <c r="C571"/>
      <c r="D571" s="54"/>
    </row>
    <row r="572" spans="1:4" x14ac:dyDescent="0.25">
      <c r="A572"/>
      <c r="B572"/>
      <c r="C572"/>
      <c r="D572" s="54"/>
    </row>
    <row r="573" spans="1:4" x14ac:dyDescent="0.25">
      <c r="A573"/>
      <c r="B573"/>
      <c r="C573"/>
      <c r="D573" s="54"/>
    </row>
    <row r="574" spans="1:4" x14ac:dyDescent="0.25">
      <c r="A574"/>
      <c r="B574"/>
      <c r="C574"/>
      <c r="D574" s="54"/>
    </row>
    <row r="575" spans="1:4" x14ac:dyDescent="0.25">
      <c r="A575"/>
      <c r="B575"/>
      <c r="C575"/>
      <c r="D575" s="54"/>
    </row>
    <row r="576" spans="1:4" x14ac:dyDescent="0.25">
      <c r="A576"/>
      <c r="B576"/>
      <c r="C576"/>
      <c r="D576" s="54"/>
    </row>
    <row r="577" spans="1:4" x14ac:dyDescent="0.25">
      <c r="A577"/>
      <c r="B577"/>
      <c r="C577"/>
      <c r="D577" s="54"/>
    </row>
    <row r="578" spans="1:4" x14ac:dyDescent="0.25">
      <c r="A578"/>
      <c r="B578"/>
      <c r="C578"/>
      <c r="D578" s="54"/>
    </row>
    <row r="579" spans="1:4" x14ac:dyDescent="0.25">
      <c r="A579"/>
      <c r="B579"/>
      <c r="C579"/>
      <c r="D579" s="54"/>
    </row>
    <row r="580" spans="1:4" x14ac:dyDescent="0.25">
      <c r="A580"/>
      <c r="B580"/>
      <c r="C580"/>
      <c r="D580" s="54"/>
    </row>
    <row r="581" spans="1:4" x14ac:dyDescent="0.25">
      <c r="A581"/>
      <c r="B581"/>
      <c r="C581"/>
      <c r="D581" s="54"/>
    </row>
    <row r="582" spans="1:4" x14ac:dyDescent="0.25">
      <c r="A582"/>
      <c r="B582"/>
      <c r="C582"/>
      <c r="D582" s="54"/>
    </row>
    <row r="583" spans="1:4" x14ac:dyDescent="0.25">
      <c r="A583"/>
      <c r="B583"/>
      <c r="C583"/>
      <c r="D583" s="54"/>
    </row>
    <row r="584" spans="1:4" x14ac:dyDescent="0.25">
      <c r="A584"/>
      <c r="B584"/>
      <c r="C584"/>
      <c r="D584" s="54"/>
    </row>
    <row r="585" spans="1:4" x14ac:dyDescent="0.25">
      <c r="A585"/>
      <c r="B585"/>
      <c r="C585"/>
      <c r="D585" s="54"/>
    </row>
    <row r="586" spans="1:4" x14ac:dyDescent="0.25">
      <c r="A586"/>
      <c r="B586"/>
      <c r="C586"/>
      <c r="D586" s="54"/>
    </row>
    <row r="587" spans="1:4" x14ac:dyDescent="0.25">
      <c r="A587"/>
      <c r="B587"/>
      <c r="C587"/>
      <c r="D587" s="54"/>
    </row>
    <row r="588" spans="1:4" x14ac:dyDescent="0.25">
      <c r="A588"/>
      <c r="B588"/>
      <c r="C588"/>
      <c r="D588" s="54"/>
    </row>
    <row r="589" spans="1:4" x14ac:dyDescent="0.25">
      <c r="A589"/>
      <c r="B589"/>
      <c r="C589"/>
      <c r="D589" s="54"/>
    </row>
    <row r="590" spans="1:4" x14ac:dyDescent="0.25">
      <c r="A590"/>
      <c r="B590"/>
      <c r="C590"/>
      <c r="D590" s="54"/>
    </row>
    <row r="591" spans="1:4" x14ac:dyDescent="0.25">
      <c r="A591"/>
      <c r="B591"/>
      <c r="C591"/>
      <c r="D591" s="54"/>
    </row>
    <row r="592" spans="1:4" x14ac:dyDescent="0.25">
      <c r="A592"/>
      <c r="B592"/>
      <c r="C592"/>
      <c r="D592" s="54"/>
    </row>
    <row r="593" spans="1:4" x14ac:dyDescent="0.25">
      <c r="A593"/>
      <c r="B593"/>
      <c r="C593"/>
      <c r="D593" s="54"/>
    </row>
    <row r="594" spans="1:4" x14ac:dyDescent="0.25">
      <c r="A594"/>
      <c r="B594"/>
      <c r="C594"/>
      <c r="D594" s="54"/>
    </row>
    <row r="595" spans="1:4" x14ac:dyDescent="0.25">
      <c r="A595"/>
      <c r="B595"/>
      <c r="C595"/>
      <c r="D595" s="54"/>
    </row>
    <row r="596" spans="1:4" x14ac:dyDescent="0.25">
      <c r="A596"/>
      <c r="B596"/>
      <c r="C596"/>
      <c r="D596" s="54"/>
    </row>
    <row r="597" spans="1:4" x14ac:dyDescent="0.25">
      <c r="A597"/>
      <c r="B597"/>
      <c r="C597"/>
      <c r="D597" s="54"/>
    </row>
    <row r="598" spans="1:4" x14ac:dyDescent="0.25">
      <c r="A598"/>
      <c r="B598"/>
      <c r="C598"/>
      <c r="D598" s="54"/>
    </row>
    <row r="599" spans="1:4" x14ac:dyDescent="0.25">
      <c r="A599"/>
      <c r="B599"/>
      <c r="C599"/>
      <c r="D599" s="54"/>
    </row>
    <row r="600" spans="1:4" x14ac:dyDescent="0.25">
      <c r="A600"/>
      <c r="B600"/>
      <c r="C600"/>
      <c r="D600" s="54"/>
    </row>
    <row r="601" spans="1:4" x14ac:dyDescent="0.25">
      <c r="A601"/>
      <c r="B601"/>
      <c r="C601"/>
      <c r="D601" s="54"/>
    </row>
    <row r="602" spans="1:4" x14ac:dyDescent="0.25">
      <c r="A602"/>
      <c r="B602"/>
      <c r="C602"/>
      <c r="D602" s="54"/>
    </row>
    <row r="603" spans="1:4" x14ac:dyDescent="0.25">
      <c r="A603"/>
      <c r="B603"/>
      <c r="C603"/>
      <c r="D603" s="54"/>
    </row>
    <row r="604" spans="1:4" x14ac:dyDescent="0.25">
      <c r="A604"/>
      <c r="B604"/>
      <c r="C604"/>
      <c r="D604" s="54"/>
    </row>
    <row r="605" spans="1:4" x14ac:dyDescent="0.25">
      <c r="A605"/>
      <c r="B605"/>
      <c r="C605"/>
      <c r="D605" s="54"/>
    </row>
    <row r="606" spans="1:4" x14ac:dyDescent="0.25">
      <c r="A606"/>
      <c r="B606"/>
      <c r="C606"/>
      <c r="D606" s="54"/>
    </row>
    <row r="607" spans="1:4" x14ac:dyDescent="0.25">
      <c r="A607"/>
      <c r="B607"/>
      <c r="C607"/>
      <c r="D607" s="54"/>
    </row>
    <row r="608" spans="1:4" x14ac:dyDescent="0.25">
      <c r="A608"/>
      <c r="B608"/>
      <c r="C608"/>
      <c r="D608" s="54"/>
    </row>
    <row r="609" spans="1:4" x14ac:dyDescent="0.25">
      <c r="A609"/>
      <c r="B609"/>
      <c r="C609"/>
      <c r="D609" s="54"/>
    </row>
    <row r="610" spans="1:4" x14ac:dyDescent="0.25">
      <c r="A610"/>
      <c r="B610"/>
      <c r="C610"/>
      <c r="D610" s="54"/>
    </row>
    <row r="611" spans="1:4" x14ac:dyDescent="0.25">
      <c r="A611"/>
      <c r="B611"/>
      <c r="C611"/>
      <c r="D611" s="54"/>
    </row>
    <row r="612" spans="1:4" x14ac:dyDescent="0.25">
      <c r="A612"/>
      <c r="B612"/>
      <c r="C612"/>
      <c r="D612" s="54"/>
    </row>
    <row r="613" spans="1:4" x14ac:dyDescent="0.25">
      <c r="A613"/>
      <c r="B613"/>
      <c r="C613"/>
      <c r="D613" s="54"/>
    </row>
    <row r="614" spans="1:4" x14ac:dyDescent="0.25">
      <c r="A614"/>
      <c r="B614"/>
      <c r="C614"/>
      <c r="D614" s="54"/>
    </row>
    <row r="615" spans="1:4" x14ac:dyDescent="0.25">
      <c r="A615"/>
      <c r="B615"/>
      <c r="C615"/>
      <c r="D615" s="54"/>
    </row>
    <row r="616" spans="1:4" x14ac:dyDescent="0.25">
      <c r="A616"/>
      <c r="B616"/>
      <c r="C616"/>
      <c r="D616" s="54"/>
    </row>
    <row r="617" spans="1:4" x14ac:dyDescent="0.25">
      <c r="A617"/>
      <c r="B617"/>
      <c r="C617"/>
      <c r="D617" s="54"/>
    </row>
    <row r="618" spans="1:4" x14ac:dyDescent="0.25">
      <c r="A618"/>
      <c r="B618"/>
      <c r="C618"/>
      <c r="D618" s="54"/>
    </row>
    <row r="619" spans="1:4" x14ac:dyDescent="0.25">
      <c r="A619"/>
      <c r="B619"/>
      <c r="C619"/>
      <c r="D619" s="54"/>
    </row>
    <row r="620" spans="1:4" x14ac:dyDescent="0.25">
      <c r="A620"/>
      <c r="B620"/>
      <c r="C620"/>
      <c r="D620" s="54"/>
    </row>
    <row r="621" spans="1:4" x14ac:dyDescent="0.25">
      <c r="A621"/>
      <c r="B621"/>
      <c r="C621"/>
      <c r="D621" s="54"/>
    </row>
    <row r="622" spans="1:4" x14ac:dyDescent="0.25">
      <c r="A622"/>
      <c r="B622"/>
      <c r="C622"/>
      <c r="D622" s="54"/>
    </row>
    <row r="623" spans="1:4" x14ac:dyDescent="0.25">
      <c r="A623"/>
      <c r="B623"/>
      <c r="C623"/>
      <c r="D623" s="54"/>
    </row>
    <row r="624" spans="1:4" x14ac:dyDescent="0.25">
      <c r="A624"/>
      <c r="B624"/>
      <c r="C624"/>
      <c r="D624" s="54"/>
    </row>
    <row r="625" spans="1:4" x14ac:dyDescent="0.25">
      <c r="A625"/>
      <c r="B625"/>
      <c r="C625"/>
      <c r="D625" s="54"/>
    </row>
    <row r="626" spans="1:4" x14ac:dyDescent="0.25">
      <c r="A626"/>
      <c r="B626"/>
      <c r="C626"/>
      <c r="D626" s="54"/>
    </row>
    <row r="627" spans="1:4" x14ac:dyDescent="0.25">
      <c r="A627"/>
      <c r="B627"/>
      <c r="C627"/>
      <c r="D627" s="54"/>
    </row>
    <row r="628" spans="1:4" x14ac:dyDescent="0.25">
      <c r="A628"/>
      <c r="B628"/>
      <c r="C628"/>
      <c r="D628" s="54"/>
    </row>
    <row r="629" spans="1:4" x14ac:dyDescent="0.25">
      <c r="A629"/>
      <c r="B629"/>
      <c r="C629"/>
      <c r="D629" s="54"/>
    </row>
    <row r="630" spans="1:4" x14ac:dyDescent="0.25">
      <c r="A630"/>
      <c r="B630"/>
      <c r="C630"/>
      <c r="D630" s="54"/>
    </row>
    <row r="631" spans="1:4" x14ac:dyDescent="0.25">
      <c r="A631"/>
      <c r="B631"/>
      <c r="C631"/>
      <c r="D631" s="54"/>
    </row>
    <row r="632" spans="1:4" x14ac:dyDescent="0.25">
      <c r="A632"/>
      <c r="B632"/>
      <c r="C632"/>
      <c r="D632" s="54"/>
    </row>
    <row r="633" spans="1:4" x14ac:dyDescent="0.25">
      <c r="A633"/>
      <c r="B633"/>
      <c r="C633"/>
      <c r="D633" s="54"/>
    </row>
    <row r="634" spans="1:4" x14ac:dyDescent="0.25">
      <c r="A634"/>
      <c r="B634"/>
      <c r="C634"/>
      <c r="D634" s="54"/>
    </row>
    <row r="635" spans="1:4" x14ac:dyDescent="0.25">
      <c r="A635"/>
      <c r="B635"/>
      <c r="C635"/>
      <c r="D635" s="54"/>
    </row>
    <row r="636" spans="1:4" x14ac:dyDescent="0.25">
      <c r="A636"/>
      <c r="B636"/>
      <c r="C636"/>
      <c r="D636" s="54"/>
    </row>
    <row r="637" spans="1:4" x14ac:dyDescent="0.25">
      <c r="A637"/>
      <c r="B637"/>
      <c r="C637"/>
      <c r="D637" s="54"/>
    </row>
    <row r="638" spans="1:4" x14ac:dyDescent="0.25">
      <c r="A638"/>
      <c r="B638"/>
      <c r="C638"/>
      <c r="D638" s="54"/>
    </row>
    <row r="639" spans="1:4" x14ac:dyDescent="0.25">
      <c r="A639"/>
      <c r="B639"/>
      <c r="C639"/>
      <c r="D639" s="54"/>
    </row>
    <row r="640" spans="1:4" x14ac:dyDescent="0.25">
      <c r="A640"/>
      <c r="B640"/>
      <c r="C640"/>
      <c r="D640" s="54"/>
    </row>
    <row r="641" spans="1:4" x14ac:dyDescent="0.25">
      <c r="A641"/>
      <c r="B641"/>
      <c r="C641"/>
      <c r="D641" s="54"/>
    </row>
    <row r="642" spans="1:4" x14ac:dyDescent="0.25">
      <c r="A642"/>
      <c r="B642"/>
      <c r="C642"/>
      <c r="D642" s="54"/>
    </row>
    <row r="643" spans="1:4" x14ac:dyDescent="0.25">
      <c r="A643"/>
      <c r="B643"/>
      <c r="C643"/>
      <c r="D643" s="54"/>
    </row>
    <row r="644" spans="1:4" x14ac:dyDescent="0.25">
      <c r="A644"/>
      <c r="B644"/>
      <c r="C644"/>
      <c r="D644" s="54"/>
    </row>
    <row r="645" spans="1:4" x14ac:dyDescent="0.25">
      <c r="A645"/>
      <c r="B645"/>
      <c r="C645"/>
      <c r="D645" s="54"/>
    </row>
    <row r="646" spans="1:4" x14ac:dyDescent="0.25">
      <c r="A646"/>
      <c r="B646"/>
      <c r="C646"/>
      <c r="D646" s="54"/>
    </row>
    <row r="647" spans="1:4" x14ac:dyDescent="0.25">
      <c r="A647"/>
      <c r="B647"/>
      <c r="C647"/>
      <c r="D647" s="54"/>
    </row>
    <row r="648" spans="1:4" x14ac:dyDescent="0.25">
      <c r="A648"/>
      <c r="B648"/>
      <c r="C648"/>
      <c r="D648" s="54"/>
    </row>
    <row r="649" spans="1:4" x14ac:dyDescent="0.25">
      <c r="A649"/>
      <c r="B649"/>
      <c r="C649"/>
      <c r="D649" s="54"/>
    </row>
    <row r="650" spans="1:4" x14ac:dyDescent="0.25">
      <c r="A650"/>
      <c r="B650"/>
      <c r="C650"/>
      <c r="D650" s="54"/>
    </row>
    <row r="651" spans="1:4" x14ac:dyDescent="0.25">
      <c r="A651"/>
      <c r="B651"/>
      <c r="C651"/>
      <c r="D651" s="54"/>
    </row>
    <row r="652" spans="1:4" x14ac:dyDescent="0.25">
      <c r="A652"/>
      <c r="B652"/>
      <c r="C652"/>
      <c r="D652" s="54"/>
    </row>
    <row r="653" spans="1:4" x14ac:dyDescent="0.25">
      <c r="A653"/>
      <c r="B653"/>
      <c r="C653"/>
      <c r="D653" s="54"/>
    </row>
    <row r="654" spans="1:4" x14ac:dyDescent="0.25">
      <c r="A654"/>
      <c r="B654"/>
      <c r="C654"/>
      <c r="D654" s="54"/>
    </row>
    <row r="655" spans="1:4" x14ac:dyDescent="0.25">
      <c r="A655"/>
      <c r="B655"/>
      <c r="C655"/>
      <c r="D655" s="54"/>
    </row>
    <row r="656" spans="1:4" x14ac:dyDescent="0.25">
      <c r="A656"/>
      <c r="B656"/>
      <c r="C656"/>
      <c r="D656" s="54"/>
    </row>
    <row r="657" spans="1:4" x14ac:dyDescent="0.25">
      <c r="A657"/>
      <c r="B657"/>
      <c r="C657"/>
      <c r="D657" s="54"/>
    </row>
    <row r="658" spans="1:4" x14ac:dyDescent="0.25">
      <c r="A658"/>
      <c r="B658"/>
      <c r="C658"/>
      <c r="D658" s="54"/>
    </row>
    <row r="659" spans="1:4" x14ac:dyDescent="0.25">
      <c r="A659"/>
      <c r="B659"/>
      <c r="C659"/>
      <c r="D659" s="54"/>
    </row>
    <row r="660" spans="1:4" x14ac:dyDescent="0.25">
      <c r="A660"/>
      <c r="B660"/>
      <c r="C660"/>
      <c r="D660" s="54"/>
    </row>
    <row r="661" spans="1:4" x14ac:dyDescent="0.25">
      <c r="A661"/>
      <c r="B661"/>
      <c r="C661"/>
      <c r="D661" s="54"/>
    </row>
    <row r="662" spans="1:4" x14ac:dyDescent="0.25">
      <c r="A662"/>
      <c r="B662"/>
      <c r="C662"/>
      <c r="D662" s="54"/>
    </row>
    <row r="663" spans="1:4" x14ac:dyDescent="0.25">
      <c r="A663"/>
      <c r="B663"/>
      <c r="C663"/>
      <c r="D663" s="54"/>
    </row>
    <row r="664" spans="1:4" x14ac:dyDescent="0.25">
      <c r="A664"/>
      <c r="B664"/>
      <c r="C664"/>
      <c r="D664" s="54"/>
    </row>
    <row r="665" spans="1:4" x14ac:dyDescent="0.25">
      <c r="A665"/>
      <c r="B665"/>
      <c r="C665"/>
      <c r="D665" s="54"/>
    </row>
    <row r="666" spans="1:4" x14ac:dyDescent="0.25">
      <c r="A666"/>
      <c r="B666"/>
      <c r="C666"/>
      <c r="D666" s="54"/>
    </row>
    <row r="667" spans="1:4" x14ac:dyDescent="0.25">
      <c r="A667"/>
      <c r="B667"/>
      <c r="C667"/>
      <c r="D667" s="54"/>
    </row>
    <row r="668" spans="1:4" x14ac:dyDescent="0.25">
      <c r="A668"/>
      <c r="B668"/>
      <c r="C668"/>
      <c r="D668" s="54"/>
    </row>
    <row r="669" spans="1:4" x14ac:dyDescent="0.25">
      <c r="A669"/>
      <c r="B669"/>
      <c r="C669"/>
      <c r="D669" s="54"/>
    </row>
    <row r="670" spans="1:4" x14ac:dyDescent="0.25">
      <c r="A670"/>
      <c r="B670"/>
      <c r="C670"/>
      <c r="D670" s="54"/>
    </row>
    <row r="671" spans="1:4" x14ac:dyDescent="0.25">
      <c r="A671"/>
      <c r="B671"/>
      <c r="C671"/>
      <c r="D671" s="54"/>
    </row>
    <row r="672" spans="1:4" x14ac:dyDescent="0.25">
      <c r="A672"/>
      <c r="B672"/>
      <c r="C672"/>
      <c r="D672" s="54"/>
    </row>
    <row r="673" spans="1:4" x14ac:dyDescent="0.25">
      <c r="A673"/>
      <c r="B673"/>
      <c r="C673"/>
      <c r="D673" s="54"/>
    </row>
    <row r="674" spans="1:4" x14ac:dyDescent="0.25">
      <c r="A674"/>
      <c r="B674"/>
      <c r="C674"/>
      <c r="D674" s="54"/>
    </row>
    <row r="675" spans="1:4" x14ac:dyDescent="0.25">
      <c r="A675"/>
      <c r="B675"/>
      <c r="C675"/>
      <c r="D675" s="54"/>
    </row>
    <row r="676" spans="1:4" x14ac:dyDescent="0.25">
      <c r="A676"/>
      <c r="B676"/>
      <c r="C676"/>
      <c r="D676" s="54"/>
    </row>
    <row r="677" spans="1:4" x14ac:dyDescent="0.25">
      <c r="A677"/>
      <c r="B677"/>
      <c r="C677"/>
      <c r="D677" s="54"/>
    </row>
    <row r="678" spans="1:4" x14ac:dyDescent="0.25">
      <c r="A678"/>
      <c r="B678"/>
      <c r="C678"/>
      <c r="D678" s="54"/>
    </row>
    <row r="679" spans="1:4" x14ac:dyDescent="0.25">
      <c r="A679"/>
      <c r="B679"/>
      <c r="C679"/>
      <c r="D679" s="54"/>
    </row>
    <row r="680" spans="1:4" x14ac:dyDescent="0.25">
      <c r="A680"/>
      <c r="B680"/>
      <c r="C680"/>
      <c r="D680" s="54"/>
    </row>
    <row r="681" spans="1:4" x14ac:dyDescent="0.25">
      <c r="A681"/>
      <c r="B681"/>
      <c r="C681"/>
      <c r="D681" s="54"/>
    </row>
    <row r="682" spans="1:4" x14ac:dyDescent="0.25">
      <c r="A682"/>
      <c r="B682"/>
      <c r="C682"/>
      <c r="D682" s="54"/>
    </row>
    <row r="683" spans="1:4" x14ac:dyDescent="0.25">
      <c r="A683"/>
      <c r="B683"/>
      <c r="C683"/>
      <c r="D683" s="54"/>
    </row>
    <row r="684" spans="1:4" x14ac:dyDescent="0.25">
      <c r="A684"/>
      <c r="B684"/>
      <c r="C684"/>
      <c r="D684" s="54"/>
    </row>
    <row r="685" spans="1:4" x14ac:dyDescent="0.25">
      <c r="A685"/>
      <c r="B685"/>
      <c r="C685"/>
      <c r="D685" s="54"/>
    </row>
    <row r="686" spans="1:4" x14ac:dyDescent="0.25">
      <c r="A686"/>
      <c r="B686"/>
      <c r="C686"/>
      <c r="D686" s="54"/>
    </row>
    <row r="687" spans="1:4" x14ac:dyDescent="0.25">
      <c r="A687"/>
      <c r="B687"/>
      <c r="C687"/>
      <c r="D687" s="54"/>
    </row>
    <row r="688" spans="1:4" x14ac:dyDescent="0.25">
      <c r="A688"/>
      <c r="B688"/>
      <c r="C688"/>
      <c r="D688" s="54"/>
    </row>
    <row r="689" spans="1:4" x14ac:dyDescent="0.25">
      <c r="A689"/>
      <c r="B689"/>
      <c r="C689"/>
      <c r="D689" s="54"/>
    </row>
    <row r="690" spans="1:4" x14ac:dyDescent="0.25">
      <c r="A690"/>
      <c r="B690"/>
      <c r="C690"/>
      <c r="D690" s="54"/>
    </row>
    <row r="691" spans="1:4" x14ac:dyDescent="0.25">
      <c r="A691"/>
      <c r="B691"/>
      <c r="C691"/>
      <c r="D691" s="54"/>
    </row>
    <row r="692" spans="1:4" x14ac:dyDescent="0.25">
      <c r="A692"/>
      <c r="B692"/>
      <c r="C692"/>
      <c r="D692" s="54"/>
    </row>
    <row r="693" spans="1:4" x14ac:dyDescent="0.25">
      <c r="A693"/>
      <c r="B693"/>
      <c r="C693"/>
      <c r="D693" s="54"/>
    </row>
    <row r="694" spans="1:4" x14ac:dyDescent="0.25">
      <c r="A694"/>
      <c r="B694"/>
      <c r="C694"/>
      <c r="D694" s="54"/>
    </row>
    <row r="695" spans="1:4" x14ac:dyDescent="0.25">
      <c r="A695"/>
      <c r="B695"/>
      <c r="C695"/>
      <c r="D695" s="54"/>
    </row>
    <row r="696" spans="1:4" x14ac:dyDescent="0.25">
      <c r="A696"/>
      <c r="B696"/>
      <c r="C696"/>
      <c r="D696" s="54"/>
    </row>
    <row r="697" spans="1:4" x14ac:dyDescent="0.25">
      <c r="A697"/>
      <c r="B697"/>
      <c r="C697"/>
      <c r="D697" s="54"/>
    </row>
    <row r="698" spans="1:4" x14ac:dyDescent="0.25">
      <c r="A698"/>
      <c r="B698"/>
      <c r="C698"/>
      <c r="D698" s="54"/>
    </row>
    <row r="699" spans="1:4" x14ac:dyDescent="0.25">
      <c r="A699"/>
      <c r="B699"/>
      <c r="C699"/>
      <c r="D699" s="54"/>
    </row>
    <row r="700" spans="1:4" x14ac:dyDescent="0.25">
      <c r="A700"/>
      <c r="B700"/>
      <c r="C700"/>
      <c r="D700" s="54"/>
    </row>
    <row r="701" spans="1:4" x14ac:dyDescent="0.25">
      <c r="A701"/>
      <c r="B701"/>
      <c r="C701"/>
      <c r="D701" s="54"/>
    </row>
    <row r="702" spans="1:4" x14ac:dyDescent="0.25">
      <c r="A702"/>
      <c r="B702"/>
      <c r="C702"/>
      <c r="D702" s="54"/>
    </row>
    <row r="703" spans="1:4" x14ac:dyDescent="0.25">
      <c r="A703"/>
      <c r="B703"/>
      <c r="C703"/>
      <c r="D703" s="54"/>
    </row>
    <row r="704" spans="1:4" x14ac:dyDescent="0.25">
      <c r="A704"/>
      <c r="B704"/>
      <c r="C704"/>
      <c r="D704" s="54"/>
    </row>
    <row r="705" spans="1:4" x14ac:dyDescent="0.25">
      <c r="A705"/>
      <c r="B705"/>
      <c r="C705"/>
      <c r="D705" s="54"/>
    </row>
    <row r="706" spans="1:4" x14ac:dyDescent="0.25">
      <c r="A706"/>
      <c r="B706"/>
      <c r="C706"/>
      <c r="D706" s="54"/>
    </row>
    <row r="707" spans="1:4" x14ac:dyDescent="0.25">
      <c r="A707"/>
      <c r="B707"/>
      <c r="C707"/>
      <c r="D707" s="54"/>
    </row>
    <row r="708" spans="1:4" x14ac:dyDescent="0.25">
      <c r="A708"/>
      <c r="B708"/>
      <c r="C708"/>
      <c r="D708" s="54"/>
    </row>
    <row r="709" spans="1:4" x14ac:dyDescent="0.25">
      <c r="A709"/>
      <c r="B709"/>
      <c r="C709"/>
      <c r="D709" s="54"/>
    </row>
    <row r="710" spans="1:4" x14ac:dyDescent="0.25">
      <c r="A710"/>
      <c r="B710"/>
      <c r="C710"/>
      <c r="D710" s="54"/>
    </row>
    <row r="711" spans="1:4" x14ac:dyDescent="0.25">
      <c r="A711"/>
      <c r="B711"/>
      <c r="C711"/>
      <c r="D711" s="54"/>
    </row>
    <row r="712" spans="1:4" x14ac:dyDescent="0.25">
      <c r="A712"/>
      <c r="B712"/>
      <c r="C712"/>
      <c r="D712" s="54"/>
    </row>
    <row r="713" spans="1:4" x14ac:dyDescent="0.25">
      <c r="A713"/>
      <c r="B713"/>
      <c r="C713"/>
      <c r="D713" s="54"/>
    </row>
    <row r="714" spans="1:4" x14ac:dyDescent="0.25">
      <c r="A714"/>
      <c r="B714"/>
      <c r="C714"/>
      <c r="D714" s="54"/>
    </row>
    <row r="715" spans="1:4" x14ac:dyDescent="0.25">
      <c r="A715"/>
      <c r="B715"/>
      <c r="C715"/>
      <c r="D715" s="54"/>
    </row>
    <row r="716" spans="1:4" x14ac:dyDescent="0.25">
      <c r="A716"/>
      <c r="B716"/>
      <c r="C716"/>
      <c r="D716" s="54"/>
    </row>
    <row r="717" spans="1:4" x14ac:dyDescent="0.25">
      <c r="A717"/>
      <c r="B717"/>
      <c r="C717"/>
      <c r="D717" s="54"/>
    </row>
    <row r="718" spans="1:4" x14ac:dyDescent="0.25">
      <c r="A718"/>
      <c r="B718"/>
      <c r="C718"/>
      <c r="D718" s="54"/>
    </row>
    <row r="719" spans="1:4" x14ac:dyDescent="0.25">
      <c r="A719"/>
      <c r="B719"/>
      <c r="C719"/>
      <c r="D719" s="54"/>
    </row>
    <row r="720" spans="1:4" x14ac:dyDescent="0.25">
      <c r="A720"/>
      <c r="B720"/>
      <c r="C720"/>
      <c r="D720" s="54"/>
    </row>
    <row r="721" spans="1:4" x14ac:dyDescent="0.25">
      <c r="A721"/>
      <c r="B721"/>
      <c r="C721"/>
      <c r="D721" s="54"/>
    </row>
    <row r="722" spans="1:4" x14ac:dyDescent="0.25">
      <c r="A722"/>
      <c r="B722"/>
      <c r="C722"/>
      <c r="D722" s="54"/>
    </row>
    <row r="723" spans="1:4" x14ac:dyDescent="0.25">
      <c r="A723"/>
      <c r="B723"/>
      <c r="C723"/>
      <c r="D723" s="54"/>
    </row>
    <row r="724" spans="1:4" x14ac:dyDescent="0.25">
      <c r="A724"/>
      <c r="B724"/>
      <c r="C724"/>
      <c r="D724" s="54"/>
    </row>
    <row r="725" spans="1:4" x14ac:dyDescent="0.25">
      <c r="A725"/>
      <c r="B725"/>
      <c r="C725"/>
      <c r="D725" s="54"/>
    </row>
    <row r="726" spans="1:4" x14ac:dyDescent="0.25">
      <c r="A726"/>
      <c r="B726"/>
      <c r="C726"/>
      <c r="D726" s="54"/>
    </row>
    <row r="727" spans="1:4" x14ac:dyDescent="0.25">
      <c r="A727"/>
      <c r="B727"/>
      <c r="C727"/>
      <c r="D727" s="54"/>
    </row>
    <row r="728" spans="1:4" x14ac:dyDescent="0.25">
      <c r="A728"/>
      <c r="B728"/>
      <c r="C728"/>
      <c r="D728" s="54"/>
    </row>
    <row r="729" spans="1:4" x14ac:dyDescent="0.25">
      <c r="A729"/>
      <c r="B729"/>
      <c r="C729"/>
      <c r="D729" s="54"/>
    </row>
    <row r="730" spans="1:4" x14ac:dyDescent="0.25">
      <c r="A730"/>
      <c r="B730"/>
      <c r="C730"/>
      <c r="D730" s="54"/>
    </row>
    <row r="731" spans="1:4" x14ac:dyDescent="0.25">
      <c r="A731"/>
      <c r="B731"/>
      <c r="C731"/>
      <c r="D731" s="54"/>
    </row>
    <row r="732" spans="1:4" x14ac:dyDescent="0.25">
      <c r="A732"/>
      <c r="B732"/>
      <c r="C732"/>
      <c r="D732" s="54"/>
    </row>
    <row r="733" spans="1:4" x14ac:dyDescent="0.25">
      <c r="A733"/>
      <c r="B733"/>
      <c r="C733"/>
      <c r="D733" s="54"/>
    </row>
    <row r="734" spans="1:4" x14ac:dyDescent="0.25">
      <c r="A734"/>
      <c r="B734"/>
      <c r="C734"/>
      <c r="D734" s="54"/>
    </row>
    <row r="735" spans="1:4" x14ac:dyDescent="0.25">
      <c r="A735"/>
      <c r="B735"/>
      <c r="C735"/>
      <c r="D735" s="54"/>
    </row>
    <row r="736" spans="1:4" x14ac:dyDescent="0.25">
      <c r="A736"/>
      <c r="B736"/>
      <c r="C736"/>
      <c r="D736" s="54"/>
    </row>
    <row r="737" spans="1:4" x14ac:dyDescent="0.25">
      <c r="A737"/>
      <c r="B737"/>
      <c r="C737"/>
      <c r="D737" s="54"/>
    </row>
    <row r="738" spans="1:4" x14ac:dyDescent="0.25">
      <c r="A738"/>
      <c r="B738"/>
      <c r="C738"/>
      <c r="D738" s="54"/>
    </row>
    <row r="739" spans="1:4" x14ac:dyDescent="0.25">
      <c r="A739"/>
      <c r="B739"/>
      <c r="C739"/>
      <c r="D739" s="54"/>
    </row>
    <row r="740" spans="1:4" x14ac:dyDescent="0.25">
      <c r="A740"/>
      <c r="B740"/>
      <c r="C740"/>
      <c r="D740" s="54"/>
    </row>
    <row r="741" spans="1:4" x14ac:dyDescent="0.25">
      <c r="A741"/>
      <c r="B741"/>
      <c r="C741"/>
      <c r="D741" s="54"/>
    </row>
    <row r="742" spans="1:4" x14ac:dyDescent="0.25">
      <c r="A742"/>
      <c r="B742"/>
      <c r="C742"/>
      <c r="D742" s="54"/>
    </row>
    <row r="743" spans="1:4" x14ac:dyDescent="0.25">
      <c r="A743"/>
      <c r="B743"/>
      <c r="C743"/>
      <c r="D743" s="54"/>
    </row>
    <row r="744" spans="1:4" x14ac:dyDescent="0.25">
      <c r="A744"/>
      <c r="B744"/>
      <c r="C744"/>
      <c r="D744" s="54"/>
    </row>
    <row r="745" spans="1:4" x14ac:dyDescent="0.25">
      <c r="A745"/>
      <c r="B745"/>
      <c r="C745"/>
      <c r="D745" s="54"/>
    </row>
    <row r="746" spans="1:4" x14ac:dyDescent="0.25">
      <c r="A746"/>
      <c r="B746"/>
      <c r="C746"/>
      <c r="D746" s="54"/>
    </row>
    <row r="747" spans="1:4" x14ac:dyDescent="0.25">
      <c r="A747"/>
      <c r="B747"/>
      <c r="C747"/>
      <c r="D747" s="54"/>
    </row>
    <row r="748" spans="1:4" x14ac:dyDescent="0.25">
      <c r="A748"/>
      <c r="B748"/>
      <c r="C748"/>
      <c r="D748" s="54"/>
    </row>
    <row r="749" spans="1:4" x14ac:dyDescent="0.25">
      <c r="A749"/>
      <c r="B749"/>
      <c r="C749"/>
      <c r="D749" s="54"/>
    </row>
    <row r="750" spans="1:4" x14ac:dyDescent="0.25">
      <c r="A750"/>
      <c r="B750"/>
      <c r="C750"/>
      <c r="D750" s="54"/>
    </row>
    <row r="751" spans="1:4" x14ac:dyDescent="0.25">
      <c r="A751"/>
      <c r="B751"/>
      <c r="C751"/>
      <c r="D751" s="54"/>
    </row>
    <row r="752" spans="1:4" x14ac:dyDescent="0.25">
      <c r="A752"/>
      <c r="B752"/>
      <c r="C752"/>
      <c r="D752" s="54"/>
    </row>
    <row r="753" spans="1:4" x14ac:dyDescent="0.25">
      <c r="A753"/>
      <c r="B753"/>
      <c r="C753"/>
      <c r="D753" s="54"/>
    </row>
    <row r="754" spans="1:4" x14ac:dyDescent="0.25">
      <c r="A754"/>
      <c r="B754"/>
      <c r="C754"/>
      <c r="D754" s="54"/>
    </row>
    <row r="755" spans="1:4" x14ac:dyDescent="0.25">
      <c r="A755"/>
      <c r="B755"/>
      <c r="C755"/>
      <c r="D755" s="54"/>
    </row>
    <row r="756" spans="1:4" x14ac:dyDescent="0.25">
      <c r="A756"/>
      <c r="B756"/>
      <c r="C756"/>
      <c r="D756" s="54"/>
    </row>
    <row r="757" spans="1:4" x14ac:dyDescent="0.25">
      <c r="A757"/>
      <c r="B757"/>
      <c r="C757"/>
      <c r="D757" s="54"/>
    </row>
    <row r="758" spans="1:4" x14ac:dyDescent="0.25">
      <c r="A758"/>
      <c r="B758"/>
      <c r="C758"/>
      <c r="D758" s="54"/>
    </row>
    <row r="759" spans="1:4" x14ac:dyDescent="0.25">
      <c r="A759"/>
      <c r="B759"/>
      <c r="C759"/>
      <c r="D759" s="54"/>
    </row>
    <row r="760" spans="1:4" x14ac:dyDescent="0.25">
      <c r="A760"/>
      <c r="B760"/>
      <c r="C760"/>
      <c r="D760" s="54"/>
    </row>
    <row r="761" spans="1:4" x14ac:dyDescent="0.25">
      <c r="A761"/>
      <c r="B761"/>
      <c r="C761"/>
      <c r="D761" s="54"/>
    </row>
    <row r="762" spans="1:4" x14ac:dyDescent="0.25">
      <c r="A762"/>
      <c r="B762"/>
      <c r="C762"/>
      <c r="D762" s="54"/>
    </row>
    <row r="763" spans="1:4" x14ac:dyDescent="0.25">
      <c r="A763"/>
      <c r="B763"/>
      <c r="C763"/>
      <c r="D763" s="54"/>
    </row>
    <row r="764" spans="1:4" x14ac:dyDescent="0.25">
      <c r="A764"/>
      <c r="B764"/>
      <c r="C764"/>
      <c r="D764" s="54"/>
    </row>
    <row r="765" spans="1:4" x14ac:dyDescent="0.25">
      <c r="A765"/>
      <c r="B765"/>
      <c r="C765"/>
      <c r="D765" s="54"/>
    </row>
    <row r="766" spans="1:4" x14ac:dyDescent="0.25">
      <c r="A766"/>
      <c r="B766"/>
      <c r="C766"/>
      <c r="D766" s="54"/>
    </row>
    <row r="767" spans="1:4" x14ac:dyDescent="0.25">
      <c r="A767"/>
      <c r="B767"/>
      <c r="C767"/>
      <c r="D767" s="54"/>
    </row>
    <row r="768" spans="1:4" x14ac:dyDescent="0.25">
      <c r="A768"/>
      <c r="B768"/>
      <c r="C768"/>
      <c r="D768" s="54"/>
    </row>
    <row r="769" spans="1:4" x14ac:dyDescent="0.25">
      <c r="A769"/>
      <c r="B769"/>
      <c r="C769"/>
      <c r="D769" s="54"/>
    </row>
    <row r="770" spans="1:4" x14ac:dyDescent="0.25">
      <c r="A770"/>
      <c r="B770"/>
      <c r="C770"/>
      <c r="D770" s="54"/>
    </row>
    <row r="771" spans="1:4" x14ac:dyDescent="0.25">
      <c r="A771"/>
      <c r="B771"/>
      <c r="C771"/>
      <c r="D771" s="54"/>
    </row>
    <row r="772" spans="1:4" x14ac:dyDescent="0.25">
      <c r="A772"/>
      <c r="B772"/>
      <c r="C772"/>
      <c r="D772" s="54"/>
    </row>
    <row r="773" spans="1:4" x14ac:dyDescent="0.25">
      <c r="A773"/>
      <c r="B773"/>
      <c r="C773"/>
      <c r="D773" s="54"/>
    </row>
    <row r="774" spans="1:4" x14ac:dyDescent="0.25">
      <c r="A774"/>
      <c r="B774"/>
      <c r="C774"/>
      <c r="D774" s="54"/>
    </row>
    <row r="775" spans="1:4" x14ac:dyDescent="0.25">
      <c r="A775"/>
      <c r="B775"/>
      <c r="C775"/>
      <c r="D775" s="54"/>
    </row>
    <row r="776" spans="1:4" x14ac:dyDescent="0.25">
      <c r="A776"/>
      <c r="B776"/>
      <c r="C776"/>
      <c r="D776" s="54"/>
    </row>
    <row r="777" spans="1:4" x14ac:dyDescent="0.25">
      <c r="A777"/>
      <c r="B777"/>
      <c r="C777"/>
      <c r="D777" s="54"/>
    </row>
    <row r="778" spans="1:4" x14ac:dyDescent="0.25">
      <c r="A778"/>
      <c r="B778"/>
      <c r="C778"/>
      <c r="D778" s="54"/>
    </row>
    <row r="779" spans="1:4" x14ac:dyDescent="0.25">
      <c r="A779"/>
      <c r="B779"/>
      <c r="C779"/>
      <c r="D779" s="54"/>
    </row>
    <row r="780" spans="1:4" x14ac:dyDescent="0.25">
      <c r="A780"/>
      <c r="B780"/>
      <c r="C780"/>
      <c r="D780" s="54"/>
    </row>
    <row r="781" spans="1:4" x14ac:dyDescent="0.25">
      <c r="A781"/>
      <c r="B781"/>
      <c r="C781"/>
      <c r="D781" s="54"/>
    </row>
    <row r="782" spans="1:4" x14ac:dyDescent="0.25">
      <c r="A782"/>
      <c r="B782"/>
      <c r="C782"/>
      <c r="D782" s="54"/>
    </row>
    <row r="783" spans="1:4" x14ac:dyDescent="0.25">
      <c r="A783"/>
      <c r="B783"/>
      <c r="C783"/>
      <c r="D783" s="54"/>
    </row>
    <row r="784" spans="1:4" x14ac:dyDescent="0.25">
      <c r="A784"/>
      <c r="B784"/>
      <c r="C784"/>
      <c r="D784" s="54"/>
    </row>
    <row r="785" spans="1:4" x14ac:dyDescent="0.25">
      <c r="A785"/>
      <c r="B785"/>
      <c r="C785"/>
      <c r="D785" s="54"/>
    </row>
    <row r="786" spans="1:4" x14ac:dyDescent="0.25">
      <c r="A786"/>
      <c r="B786"/>
      <c r="C786"/>
      <c r="D786" s="54"/>
    </row>
    <row r="787" spans="1:4" x14ac:dyDescent="0.25">
      <c r="A787"/>
      <c r="B787"/>
      <c r="C787"/>
      <c r="D787" s="54"/>
    </row>
    <row r="788" spans="1:4" x14ac:dyDescent="0.25">
      <c r="A788"/>
      <c r="B788"/>
      <c r="C788"/>
      <c r="D788" s="54"/>
    </row>
    <row r="789" spans="1:4" x14ac:dyDescent="0.25">
      <c r="A789"/>
      <c r="B789"/>
      <c r="C789"/>
      <c r="D789" s="54"/>
    </row>
    <row r="790" spans="1:4" x14ac:dyDescent="0.25">
      <c r="A790"/>
      <c r="B790"/>
      <c r="C790"/>
      <c r="D790" s="54"/>
    </row>
    <row r="791" spans="1:4" x14ac:dyDescent="0.25">
      <c r="A791"/>
      <c r="B791"/>
      <c r="C791"/>
      <c r="D791" s="54"/>
    </row>
    <row r="792" spans="1:4" x14ac:dyDescent="0.25">
      <c r="A792"/>
      <c r="B792"/>
      <c r="C792"/>
      <c r="D792" s="54"/>
    </row>
    <row r="793" spans="1:4" x14ac:dyDescent="0.25">
      <c r="A793"/>
      <c r="B793"/>
      <c r="C793"/>
      <c r="D793" s="54"/>
    </row>
    <row r="794" spans="1:4" x14ac:dyDescent="0.25">
      <c r="A794"/>
      <c r="B794"/>
      <c r="C794"/>
      <c r="D794" s="54"/>
    </row>
    <row r="795" spans="1:4" x14ac:dyDescent="0.25">
      <c r="A795"/>
      <c r="B795"/>
      <c r="C795"/>
      <c r="D795" s="54"/>
    </row>
    <row r="796" spans="1:4" x14ac:dyDescent="0.25">
      <c r="A796"/>
      <c r="B796"/>
      <c r="C796"/>
      <c r="D796" s="54"/>
    </row>
    <row r="797" spans="1:4" x14ac:dyDescent="0.25">
      <c r="A797"/>
      <c r="B797"/>
      <c r="C797"/>
      <c r="D797" s="54"/>
    </row>
    <row r="798" spans="1:4" x14ac:dyDescent="0.25">
      <c r="A798"/>
      <c r="B798"/>
      <c r="C798"/>
      <c r="D798" s="54"/>
    </row>
    <row r="799" spans="1:4" x14ac:dyDescent="0.25">
      <c r="A799"/>
      <c r="B799"/>
      <c r="C799"/>
      <c r="D799" s="54"/>
    </row>
    <row r="800" spans="1:4" x14ac:dyDescent="0.25">
      <c r="A800"/>
      <c r="B800"/>
      <c r="C800"/>
      <c r="D800" s="54"/>
    </row>
    <row r="801" spans="1:4" x14ac:dyDescent="0.25">
      <c r="A801"/>
      <c r="B801"/>
      <c r="C801"/>
      <c r="D801" s="54"/>
    </row>
    <row r="802" spans="1:4" x14ac:dyDescent="0.25">
      <c r="A802"/>
      <c r="B802"/>
      <c r="C802"/>
      <c r="D802" s="54"/>
    </row>
    <row r="803" spans="1:4" x14ac:dyDescent="0.25">
      <c r="A803"/>
      <c r="B803"/>
      <c r="C803"/>
      <c r="D803" s="54"/>
    </row>
    <row r="804" spans="1:4" x14ac:dyDescent="0.25">
      <c r="A804"/>
      <c r="B804"/>
      <c r="C804"/>
      <c r="D804" s="54"/>
    </row>
    <row r="805" spans="1:4" x14ac:dyDescent="0.25">
      <c r="A805"/>
      <c r="B805"/>
      <c r="C805"/>
      <c r="D805" s="54"/>
    </row>
    <row r="806" spans="1:4" x14ac:dyDescent="0.25">
      <c r="A806"/>
      <c r="B806"/>
      <c r="C806"/>
      <c r="D806" s="54"/>
    </row>
    <row r="807" spans="1:4" x14ac:dyDescent="0.25">
      <c r="A807"/>
      <c r="B807"/>
      <c r="C807"/>
      <c r="D807" s="54"/>
    </row>
    <row r="808" spans="1:4" x14ac:dyDescent="0.25">
      <c r="A808"/>
      <c r="B808"/>
      <c r="C808"/>
      <c r="D808" s="54"/>
    </row>
    <row r="809" spans="1:4" x14ac:dyDescent="0.25">
      <c r="A809"/>
      <c r="B809"/>
      <c r="C809"/>
      <c r="D809" s="54"/>
    </row>
    <row r="810" spans="1:4" x14ac:dyDescent="0.25">
      <c r="A810"/>
      <c r="B810"/>
      <c r="C810"/>
      <c r="D810" s="54"/>
    </row>
    <row r="811" spans="1:4" x14ac:dyDescent="0.25">
      <c r="A811"/>
      <c r="B811"/>
      <c r="C811"/>
      <c r="D811" s="54"/>
    </row>
    <row r="812" spans="1:4" x14ac:dyDescent="0.25">
      <c r="A812"/>
      <c r="B812"/>
      <c r="C812"/>
      <c r="D812" s="54"/>
    </row>
    <row r="813" spans="1:4" x14ac:dyDescent="0.25">
      <c r="A813"/>
      <c r="B813"/>
      <c r="C813"/>
      <c r="D813" s="54"/>
    </row>
    <row r="814" spans="1:4" x14ac:dyDescent="0.25">
      <c r="A814"/>
      <c r="B814"/>
      <c r="C814"/>
      <c r="D814" s="54"/>
    </row>
    <row r="815" spans="1:4" x14ac:dyDescent="0.25">
      <c r="A815"/>
      <c r="B815"/>
      <c r="C815"/>
      <c r="D815" s="54"/>
    </row>
    <row r="816" spans="1:4" x14ac:dyDescent="0.25">
      <c r="A816"/>
      <c r="B816"/>
      <c r="C816"/>
      <c r="D816" s="54"/>
    </row>
    <row r="817" spans="1:4" x14ac:dyDescent="0.25">
      <c r="A817"/>
      <c r="B817"/>
      <c r="C817"/>
      <c r="D817" s="54"/>
    </row>
    <row r="818" spans="1:4" x14ac:dyDescent="0.25">
      <c r="A818"/>
      <c r="B818"/>
      <c r="C818"/>
      <c r="D818" s="54"/>
    </row>
    <row r="819" spans="1:4" x14ac:dyDescent="0.25">
      <c r="A819"/>
      <c r="B819"/>
      <c r="C819"/>
      <c r="D819" s="54"/>
    </row>
    <row r="820" spans="1:4" x14ac:dyDescent="0.25">
      <c r="A820"/>
      <c r="B820"/>
      <c r="C820"/>
      <c r="D820" s="54"/>
    </row>
    <row r="821" spans="1:4" x14ac:dyDescent="0.25">
      <c r="A821"/>
      <c r="B821"/>
      <c r="C821"/>
      <c r="D821" s="54"/>
    </row>
    <row r="822" spans="1:4" x14ac:dyDescent="0.25">
      <c r="A822"/>
      <c r="B822"/>
      <c r="C822"/>
      <c r="D822" s="54"/>
    </row>
    <row r="823" spans="1:4" x14ac:dyDescent="0.25">
      <c r="A823"/>
      <c r="B823"/>
      <c r="C823"/>
      <c r="D823" s="54"/>
    </row>
    <row r="824" spans="1:4" x14ac:dyDescent="0.25">
      <c r="A824"/>
      <c r="B824"/>
      <c r="C824"/>
      <c r="D824" s="54"/>
    </row>
    <row r="825" spans="1:4" x14ac:dyDescent="0.25">
      <c r="A825"/>
      <c r="B825"/>
      <c r="C825"/>
      <c r="D825" s="54"/>
    </row>
    <row r="826" spans="1:4" x14ac:dyDescent="0.25">
      <c r="A826"/>
      <c r="B826"/>
      <c r="C826"/>
      <c r="D826" s="54"/>
    </row>
    <row r="827" spans="1:4" x14ac:dyDescent="0.25">
      <c r="A827"/>
      <c r="B827"/>
      <c r="C827"/>
      <c r="D827" s="54"/>
    </row>
    <row r="828" spans="1:4" x14ac:dyDescent="0.25">
      <c r="A828"/>
      <c r="B828"/>
      <c r="C828"/>
      <c r="D828" s="54"/>
    </row>
    <row r="829" spans="1:4" x14ac:dyDescent="0.25">
      <c r="A829"/>
      <c r="B829"/>
      <c r="C829"/>
      <c r="D829" s="54"/>
    </row>
    <row r="830" spans="1:4" x14ac:dyDescent="0.25">
      <c r="A830"/>
      <c r="B830"/>
      <c r="C830"/>
      <c r="D830" s="54"/>
    </row>
    <row r="831" spans="1:4" x14ac:dyDescent="0.25">
      <c r="A831"/>
      <c r="B831"/>
      <c r="C831"/>
      <c r="D831" s="54"/>
    </row>
    <row r="832" spans="1:4" x14ac:dyDescent="0.25">
      <c r="A832"/>
      <c r="B832"/>
      <c r="C832"/>
      <c r="D832" s="54"/>
    </row>
    <row r="833" spans="1:4" x14ac:dyDescent="0.25">
      <c r="A833"/>
      <c r="B833"/>
      <c r="C833"/>
      <c r="D833" s="54"/>
    </row>
    <row r="834" spans="1:4" x14ac:dyDescent="0.25">
      <c r="A834"/>
      <c r="B834"/>
      <c r="C834"/>
      <c r="D834" s="54"/>
    </row>
    <row r="835" spans="1:4" x14ac:dyDescent="0.25">
      <c r="A835"/>
      <c r="B835"/>
      <c r="C835"/>
      <c r="D835" s="54"/>
    </row>
    <row r="836" spans="1:4" x14ac:dyDescent="0.25">
      <c r="A836"/>
      <c r="B836"/>
      <c r="C836"/>
      <c r="D836" s="54"/>
    </row>
    <row r="837" spans="1:4" x14ac:dyDescent="0.25">
      <c r="A837"/>
      <c r="B837"/>
      <c r="C837"/>
      <c r="D837" s="54"/>
    </row>
    <row r="838" spans="1:4" x14ac:dyDescent="0.25">
      <c r="A838"/>
      <c r="B838"/>
      <c r="C838"/>
      <c r="D838" s="54"/>
    </row>
    <row r="839" spans="1:4" x14ac:dyDescent="0.25">
      <c r="A839"/>
      <c r="B839"/>
      <c r="C839"/>
      <c r="D839" s="54"/>
    </row>
    <row r="840" spans="1:4" x14ac:dyDescent="0.25">
      <c r="A840"/>
      <c r="B840"/>
      <c r="C840"/>
      <c r="D840" s="54"/>
    </row>
    <row r="841" spans="1:4" x14ac:dyDescent="0.25">
      <c r="A841"/>
      <c r="B841"/>
      <c r="C841"/>
      <c r="D841" s="54"/>
    </row>
    <row r="842" spans="1:4" x14ac:dyDescent="0.25">
      <c r="A842"/>
      <c r="B842"/>
      <c r="C842"/>
      <c r="D842" s="54"/>
    </row>
    <row r="843" spans="1:4" x14ac:dyDescent="0.25">
      <c r="A843"/>
      <c r="B843"/>
      <c r="C843"/>
      <c r="D843" s="54"/>
    </row>
    <row r="844" spans="1:4" x14ac:dyDescent="0.25">
      <c r="A844"/>
      <c r="B844"/>
      <c r="C844"/>
      <c r="D844" s="54"/>
    </row>
    <row r="845" spans="1:4" x14ac:dyDescent="0.25">
      <c r="A845"/>
      <c r="B845"/>
      <c r="C845"/>
      <c r="D845" s="54"/>
    </row>
    <row r="846" spans="1:4" x14ac:dyDescent="0.25">
      <c r="A846"/>
      <c r="B846"/>
      <c r="C846"/>
      <c r="D846" s="54"/>
    </row>
    <row r="847" spans="1:4" x14ac:dyDescent="0.25">
      <c r="A847"/>
      <c r="B847"/>
      <c r="C847"/>
      <c r="D847" s="54"/>
    </row>
    <row r="848" spans="1:4" x14ac:dyDescent="0.25">
      <c r="A848"/>
      <c r="B848"/>
      <c r="C848"/>
      <c r="D848" s="54"/>
    </row>
    <row r="849" spans="1:4" x14ac:dyDescent="0.25">
      <c r="A849"/>
      <c r="B849"/>
      <c r="C849"/>
      <c r="D849" s="54"/>
    </row>
    <row r="850" spans="1:4" x14ac:dyDescent="0.25">
      <c r="A850"/>
      <c r="B850"/>
      <c r="C850"/>
      <c r="D850" s="54"/>
    </row>
    <row r="851" spans="1:4" x14ac:dyDescent="0.25">
      <c r="A851"/>
      <c r="B851"/>
      <c r="C851"/>
      <c r="D851" s="54"/>
    </row>
    <row r="852" spans="1:4" x14ac:dyDescent="0.25">
      <c r="A852"/>
      <c r="B852"/>
      <c r="C852"/>
      <c r="D852" s="54"/>
    </row>
    <row r="853" spans="1:4" x14ac:dyDescent="0.25">
      <c r="A853"/>
      <c r="B853"/>
      <c r="C853"/>
      <c r="D853" s="54"/>
    </row>
    <row r="854" spans="1:4" x14ac:dyDescent="0.25">
      <c r="A854"/>
      <c r="B854"/>
      <c r="C854"/>
      <c r="D854" s="54"/>
    </row>
    <row r="855" spans="1:4" x14ac:dyDescent="0.25">
      <c r="A855"/>
      <c r="B855"/>
      <c r="C855"/>
      <c r="D855" s="54"/>
    </row>
    <row r="856" spans="1:4" x14ac:dyDescent="0.25">
      <c r="A856"/>
      <c r="B856"/>
      <c r="C856"/>
      <c r="D856" s="54"/>
    </row>
    <row r="857" spans="1:4" x14ac:dyDescent="0.25">
      <c r="A857"/>
      <c r="B857"/>
      <c r="C857"/>
      <c r="D857" s="54"/>
    </row>
    <row r="858" spans="1:4" x14ac:dyDescent="0.25">
      <c r="A858"/>
      <c r="B858"/>
      <c r="C858"/>
      <c r="D858" s="54"/>
    </row>
    <row r="859" spans="1:4" x14ac:dyDescent="0.25">
      <c r="A859"/>
      <c r="B859"/>
      <c r="C859"/>
      <c r="D859" s="54"/>
    </row>
    <row r="860" spans="1:4" x14ac:dyDescent="0.25">
      <c r="A860"/>
      <c r="B860"/>
      <c r="C860"/>
      <c r="D860" s="54"/>
    </row>
    <row r="861" spans="1:4" x14ac:dyDescent="0.25">
      <c r="A861"/>
      <c r="B861"/>
      <c r="C861"/>
      <c r="D861" s="54"/>
    </row>
    <row r="862" spans="1:4" x14ac:dyDescent="0.25">
      <c r="A862"/>
      <c r="B862"/>
      <c r="C862"/>
      <c r="D862" s="54"/>
    </row>
    <row r="863" spans="1:4" x14ac:dyDescent="0.25">
      <c r="A863"/>
      <c r="B863"/>
      <c r="C863"/>
      <c r="D863" s="54"/>
    </row>
    <row r="864" spans="1:4" x14ac:dyDescent="0.25">
      <c r="A864"/>
      <c r="B864"/>
      <c r="C864"/>
      <c r="D864" s="54"/>
    </row>
    <row r="865" spans="1:4" x14ac:dyDescent="0.25">
      <c r="A865"/>
      <c r="B865"/>
      <c r="C865"/>
      <c r="D865" s="54"/>
    </row>
    <row r="866" spans="1:4" x14ac:dyDescent="0.25">
      <c r="A866"/>
      <c r="B866"/>
      <c r="C866"/>
      <c r="D866" s="54"/>
    </row>
    <row r="867" spans="1:4" x14ac:dyDescent="0.25">
      <c r="A867"/>
      <c r="B867"/>
      <c r="C867"/>
      <c r="D867" s="54"/>
    </row>
    <row r="868" spans="1:4" x14ac:dyDescent="0.25">
      <c r="A868"/>
      <c r="B868"/>
      <c r="C868"/>
      <c r="D868" s="54"/>
    </row>
    <row r="869" spans="1:4" x14ac:dyDescent="0.25">
      <c r="A869"/>
      <c r="B869"/>
      <c r="C869"/>
      <c r="D869" s="54"/>
    </row>
    <row r="870" spans="1:4" x14ac:dyDescent="0.25">
      <c r="A870"/>
      <c r="B870"/>
      <c r="C870"/>
      <c r="D870" s="54"/>
    </row>
    <row r="871" spans="1:4" x14ac:dyDescent="0.25">
      <c r="A871"/>
      <c r="B871"/>
      <c r="C871"/>
      <c r="D871" s="54"/>
    </row>
    <row r="872" spans="1:4" x14ac:dyDescent="0.25">
      <c r="A872"/>
      <c r="B872"/>
      <c r="C872"/>
      <c r="D872" s="54"/>
    </row>
    <row r="873" spans="1:4" x14ac:dyDescent="0.25">
      <c r="A873"/>
      <c r="B873"/>
      <c r="C873"/>
      <c r="D873" s="54"/>
    </row>
    <row r="874" spans="1:4" x14ac:dyDescent="0.25">
      <c r="A874"/>
      <c r="B874"/>
      <c r="C874"/>
      <c r="D874" s="54"/>
    </row>
    <row r="875" spans="1:4" x14ac:dyDescent="0.25">
      <c r="A875"/>
      <c r="B875"/>
      <c r="C875"/>
      <c r="D875" s="54"/>
    </row>
    <row r="876" spans="1:4" x14ac:dyDescent="0.25">
      <c r="A876"/>
      <c r="B876"/>
      <c r="C876"/>
      <c r="D876" s="54"/>
    </row>
    <row r="877" spans="1:4" x14ac:dyDescent="0.25">
      <c r="A877"/>
      <c r="B877"/>
      <c r="C877"/>
      <c r="D877" s="54"/>
    </row>
    <row r="878" spans="1:4" x14ac:dyDescent="0.25">
      <c r="A878"/>
      <c r="B878"/>
      <c r="C878"/>
      <c r="D878" s="54"/>
    </row>
    <row r="879" spans="1:4" x14ac:dyDescent="0.25">
      <c r="A879"/>
      <c r="B879"/>
      <c r="C879"/>
      <c r="D879" s="54"/>
    </row>
    <row r="880" spans="1:4" x14ac:dyDescent="0.25">
      <c r="A880"/>
      <c r="B880"/>
      <c r="C880"/>
      <c r="D880" s="54"/>
    </row>
    <row r="881" spans="1:4" x14ac:dyDescent="0.25">
      <c r="A881"/>
      <c r="B881"/>
      <c r="C881"/>
      <c r="D881" s="54"/>
    </row>
    <row r="882" spans="1:4" x14ac:dyDescent="0.25">
      <c r="A882"/>
      <c r="B882"/>
      <c r="C882"/>
      <c r="D882" s="54"/>
    </row>
    <row r="883" spans="1:4" x14ac:dyDescent="0.25">
      <c r="A883"/>
      <c r="B883"/>
      <c r="C883"/>
      <c r="D883" s="54"/>
    </row>
    <row r="884" spans="1:4" x14ac:dyDescent="0.25">
      <c r="A884"/>
      <c r="B884"/>
      <c r="C884"/>
      <c r="D884" s="54"/>
    </row>
    <row r="885" spans="1:4" x14ac:dyDescent="0.25">
      <c r="A885"/>
      <c r="B885"/>
      <c r="C885"/>
      <c r="D885" s="54"/>
    </row>
    <row r="886" spans="1:4" x14ac:dyDescent="0.25">
      <c r="A886"/>
      <c r="B886"/>
      <c r="C886"/>
      <c r="D886" s="54"/>
    </row>
    <row r="887" spans="1:4" x14ac:dyDescent="0.25">
      <c r="A887"/>
      <c r="B887"/>
      <c r="C887"/>
      <c r="D887" s="54"/>
    </row>
    <row r="888" spans="1:4" x14ac:dyDescent="0.25">
      <c r="A888"/>
      <c r="B888"/>
      <c r="C888"/>
      <c r="D888" s="54"/>
    </row>
    <row r="889" spans="1:4" x14ac:dyDescent="0.25">
      <c r="A889"/>
      <c r="B889"/>
      <c r="C889"/>
      <c r="D889" s="54"/>
    </row>
    <row r="890" spans="1:4" x14ac:dyDescent="0.25">
      <c r="A890"/>
      <c r="B890"/>
      <c r="C890"/>
      <c r="D890" s="54"/>
    </row>
    <row r="891" spans="1:4" x14ac:dyDescent="0.25">
      <c r="A891"/>
      <c r="B891"/>
      <c r="C891"/>
      <c r="D891" s="54"/>
    </row>
    <row r="892" spans="1:4" x14ac:dyDescent="0.25">
      <c r="A892"/>
      <c r="B892"/>
      <c r="C892"/>
      <c r="D892" s="54"/>
    </row>
    <row r="893" spans="1:4" x14ac:dyDescent="0.25">
      <c r="A893"/>
      <c r="B893"/>
      <c r="C893"/>
      <c r="D893" s="54"/>
    </row>
    <row r="894" spans="1:4" x14ac:dyDescent="0.25">
      <c r="A894"/>
      <c r="B894"/>
      <c r="C894"/>
      <c r="D894" s="54"/>
    </row>
    <row r="895" spans="1:4" x14ac:dyDescent="0.25">
      <c r="A895"/>
      <c r="B895"/>
      <c r="C895"/>
      <c r="D895" s="54"/>
    </row>
    <row r="896" spans="1:4" x14ac:dyDescent="0.25">
      <c r="A896"/>
      <c r="B896"/>
      <c r="C896"/>
      <c r="D896" s="54"/>
    </row>
    <row r="897" spans="1:4" x14ac:dyDescent="0.25">
      <c r="A897"/>
      <c r="B897"/>
      <c r="C897"/>
      <c r="D897" s="54"/>
    </row>
    <row r="898" spans="1:4" x14ac:dyDescent="0.25">
      <c r="A898"/>
      <c r="B898"/>
      <c r="C898"/>
      <c r="D898" s="54"/>
    </row>
    <row r="899" spans="1:4" x14ac:dyDescent="0.25">
      <c r="A899"/>
      <c r="B899"/>
      <c r="C899"/>
      <c r="D899" s="54"/>
    </row>
    <row r="900" spans="1:4" x14ac:dyDescent="0.25">
      <c r="A900"/>
      <c r="B900"/>
      <c r="C900"/>
      <c r="D900" s="54"/>
    </row>
    <row r="901" spans="1:4" x14ac:dyDescent="0.25">
      <c r="A901"/>
      <c r="B901"/>
      <c r="C901"/>
      <c r="D901" s="54"/>
    </row>
    <row r="902" spans="1:4" x14ac:dyDescent="0.25">
      <c r="A902"/>
      <c r="B902"/>
      <c r="C902"/>
      <c r="D902" s="54"/>
    </row>
    <row r="903" spans="1:4" x14ac:dyDescent="0.25">
      <c r="A903"/>
      <c r="B903"/>
      <c r="C903"/>
      <c r="D903" s="54"/>
    </row>
    <row r="904" spans="1:4" x14ac:dyDescent="0.25">
      <c r="A904"/>
      <c r="B904"/>
      <c r="C904"/>
      <c r="D904" s="54"/>
    </row>
    <row r="905" spans="1:4" x14ac:dyDescent="0.25">
      <c r="A905"/>
      <c r="B905"/>
      <c r="C905"/>
      <c r="D905" s="54"/>
    </row>
    <row r="906" spans="1:4" x14ac:dyDescent="0.25">
      <c r="A906"/>
      <c r="B906"/>
      <c r="C906"/>
      <c r="D906" s="54"/>
    </row>
    <row r="907" spans="1:4" x14ac:dyDescent="0.25">
      <c r="A907"/>
      <c r="B907"/>
      <c r="C907"/>
      <c r="D907" s="54"/>
    </row>
    <row r="908" spans="1:4" x14ac:dyDescent="0.25">
      <c r="A908"/>
      <c r="B908"/>
      <c r="C908"/>
      <c r="D908" s="54"/>
    </row>
    <row r="909" spans="1:4" x14ac:dyDescent="0.25">
      <c r="A909"/>
      <c r="B909"/>
      <c r="C909"/>
      <c r="D909" s="54"/>
    </row>
    <row r="910" spans="1:4" x14ac:dyDescent="0.25">
      <c r="A910"/>
      <c r="B910"/>
      <c r="C910"/>
      <c r="D910" s="54"/>
    </row>
    <row r="911" spans="1:4" x14ac:dyDescent="0.25">
      <c r="A911"/>
      <c r="B911"/>
      <c r="C911"/>
      <c r="D911" s="54"/>
    </row>
    <row r="912" spans="1:4" x14ac:dyDescent="0.25">
      <c r="A912"/>
      <c r="B912"/>
      <c r="C912"/>
      <c r="D912" s="54"/>
    </row>
    <row r="913" spans="1:4" x14ac:dyDescent="0.25">
      <c r="A913"/>
      <c r="B913"/>
      <c r="C913"/>
      <c r="D913" s="54"/>
    </row>
    <row r="914" spans="1:4" x14ac:dyDescent="0.25">
      <c r="A914"/>
      <c r="B914"/>
      <c r="C914"/>
      <c r="D914" s="54"/>
    </row>
    <row r="915" spans="1:4" x14ac:dyDescent="0.25">
      <c r="A915"/>
      <c r="B915"/>
      <c r="C915"/>
      <c r="D915" s="54"/>
    </row>
    <row r="916" spans="1:4" x14ac:dyDescent="0.25">
      <c r="A916"/>
      <c r="B916"/>
      <c r="C916"/>
      <c r="D916" s="54"/>
    </row>
    <row r="917" spans="1:4" x14ac:dyDescent="0.25">
      <c r="A917"/>
      <c r="B917"/>
      <c r="C917"/>
      <c r="D917" s="54"/>
    </row>
    <row r="918" spans="1:4" x14ac:dyDescent="0.25">
      <c r="A918"/>
      <c r="B918"/>
      <c r="C918"/>
      <c r="D918" s="54"/>
    </row>
    <row r="919" spans="1:4" x14ac:dyDescent="0.25">
      <c r="A919"/>
      <c r="B919"/>
      <c r="C919"/>
      <c r="D919" s="54"/>
    </row>
    <row r="920" spans="1:4" x14ac:dyDescent="0.25">
      <c r="A920"/>
      <c r="B920"/>
      <c r="C920"/>
      <c r="D920" s="54"/>
    </row>
    <row r="921" spans="1:4" x14ac:dyDescent="0.25">
      <c r="A921"/>
      <c r="B921"/>
      <c r="C921"/>
      <c r="D921" s="54"/>
    </row>
    <row r="922" spans="1:4" x14ac:dyDescent="0.25">
      <c r="A922"/>
      <c r="B922"/>
      <c r="C922"/>
      <c r="D922" s="54"/>
    </row>
    <row r="923" spans="1:4" x14ac:dyDescent="0.25">
      <c r="A923"/>
      <c r="B923"/>
      <c r="C923"/>
      <c r="D923" s="54"/>
    </row>
    <row r="924" spans="1:4" x14ac:dyDescent="0.25">
      <c r="A924"/>
      <c r="B924"/>
      <c r="C924"/>
      <c r="D924" s="54"/>
    </row>
    <row r="925" spans="1:4" x14ac:dyDescent="0.25">
      <c r="A925"/>
      <c r="B925"/>
      <c r="C925"/>
      <c r="D925" s="54"/>
    </row>
    <row r="926" spans="1:4" x14ac:dyDescent="0.25">
      <c r="A926"/>
      <c r="B926"/>
      <c r="C926"/>
      <c r="D926" s="54"/>
    </row>
    <row r="927" spans="1:4" x14ac:dyDescent="0.25">
      <c r="A927"/>
      <c r="B927"/>
      <c r="C927"/>
      <c r="D927" s="54"/>
    </row>
    <row r="928" spans="1:4" x14ac:dyDescent="0.25">
      <c r="A928"/>
      <c r="B928"/>
      <c r="C928"/>
      <c r="D928" s="54"/>
    </row>
    <row r="929" spans="1:4" x14ac:dyDescent="0.25">
      <c r="A929"/>
      <c r="B929"/>
      <c r="C929"/>
      <c r="D929" s="54"/>
    </row>
    <row r="930" spans="1:4" x14ac:dyDescent="0.25">
      <c r="A930"/>
      <c r="B930"/>
      <c r="C930"/>
      <c r="D930" s="54"/>
    </row>
    <row r="931" spans="1:4" x14ac:dyDescent="0.25">
      <c r="A931"/>
      <c r="B931"/>
      <c r="C931"/>
      <c r="D931" s="54"/>
    </row>
    <row r="932" spans="1:4" x14ac:dyDescent="0.25">
      <c r="A932"/>
      <c r="B932"/>
      <c r="C932"/>
      <c r="D932" s="54"/>
    </row>
    <row r="933" spans="1:4" x14ac:dyDescent="0.25">
      <c r="A933"/>
      <c r="B933"/>
      <c r="C933"/>
      <c r="D933" s="54"/>
    </row>
    <row r="934" spans="1:4" x14ac:dyDescent="0.25">
      <c r="A934"/>
      <c r="B934"/>
      <c r="C934"/>
      <c r="D934" s="54"/>
    </row>
    <row r="935" spans="1:4" x14ac:dyDescent="0.25">
      <c r="A935"/>
      <c r="B935"/>
      <c r="C935"/>
      <c r="D935" s="54"/>
    </row>
    <row r="936" spans="1:4" x14ac:dyDescent="0.25">
      <c r="A936"/>
      <c r="B936"/>
      <c r="C936"/>
      <c r="D936" s="54"/>
    </row>
    <row r="937" spans="1:4" x14ac:dyDescent="0.25">
      <c r="A937"/>
      <c r="B937"/>
      <c r="C937"/>
      <c r="D937" s="54"/>
    </row>
    <row r="938" spans="1:4" x14ac:dyDescent="0.25">
      <c r="A938"/>
      <c r="B938"/>
      <c r="C938"/>
      <c r="D938" s="54"/>
    </row>
    <row r="939" spans="1:4" x14ac:dyDescent="0.25">
      <c r="A939"/>
      <c r="B939"/>
      <c r="C939"/>
      <c r="D939" s="54"/>
    </row>
    <row r="940" spans="1:4" x14ac:dyDescent="0.25">
      <c r="A940"/>
      <c r="B940"/>
      <c r="C940"/>
      <c r="D940" s="54"/>
    </row>
    <row r="941" spans="1:4" x14ac:dyDescent="0.25">
      <c r="A941"/>
      <c r="B941"/>
      <c r="C941"/>
      <c r="D941" s="54"/>
    </row>
    <row r="942" spans="1:4" x14ac:dyDescent="0.25">
      <c r="A942"/>
      <c r="B942"/>
      <c r="C942"/>
      <c r="D942" s="54"/>
    </row>
    <row r="943" spans="1:4" x14ac:dyDescent="0.25">
      <c r="A943"/>
      <c r="B943"/>
      <c r="C943"/>
      <c r="D943" s="54"/>
    </row>
    <row r="944" spans="1:4" x14ac:dyDescent="0.25">
      <c r="A944"/>
      <c r="B944"/>
      <c r="C944"/>
      <c r="D944" s="54"/>
    </row>
    <row r="945" spans="1:4" x14ac:dyDescent="0.25">
      <c r="A945"/>
      <c r="B945"/>
      <c r="C945"/>
      <c r="D945" s="54"/>
    </row>
    <row r="946" spans="1:4" x14ac:dyDescent="0.25">
      <c r="A946"/>
      <c r="B946"/>
      <c r="C946"/>
      <c r="D946" s="54"/>
    </row>
    <row r="947" spans="1:4" x14ac:dyDescent="0.25">
      <c r="A947"/>
      <c r="B947"/>
      <c r="C947"/>
      <c r="D947" s="54"/>
    </row>
    <row r="948" spans="1:4" x14ac:dyDescent="0.25">
      <c r="A948"/>
      <c r="B948"/>
      <c r="C948"/>
      <c r="D948" s="54"/>
    </row>
    <row r="949" spans="1:4" x14ac:dyDescent="0.25">
      <c r="A949"/>
      <c r="B949"/>
      <c r="C949"/>
      <c r="D949" s="54"/>
    </row>
    <row r="950" spans="1:4" x14ac:dyDescent="0.25">
      <c r="A950"/>
      <c r="B950"/>
      <c r="C950"/>
      <c r="D950" s="54"/>
    </row>
    <row r="951" spans="1:4" x14ac:dyDescent="0.25">
      <c r="A951"/>
      <c r="B951"/>
      <c r="C951"/>
      <c r="D951" s="54"/>
    </row>
    <row r="952" spans="1:4" x14ac:dyDescent="0.25">
      <c r="A952"/>
      <c r="B952"/>
      <c r="C952"/>
      <c r="D952" s="54"/>
    </row>
    <row r="953" spans="1:4" x14ac:dyDescent="0.25">
      <c r="A953"/>
      <c r="B953"/>
      <c r="C953"/>
      <c r="D953" s="54"/>
    </row>
    <row r="954" spans="1:4" x14ac:dyDescent="0.25">
      <c r="A954"/>
      <c r="B954"/>
      <c r="C954"/>
      <c r="D954" s="54"/>
    </row>
    <row r="955" spans="1:4" x14ac:dyDescent="0.25">
      <c r="A955"/>
      <c r="B955"/>
      <c r="C955"/>
      <c r="D955" s="54"/>
    </row>
    <row r="956" spans="1:4" x14ac:dyDescent="0.25">
      <c r="A956"/>
      <c r="B956"/>
      <c r="C956"/>
      <c r="D956" s="54"/>
    </row>
    <row r="957" spans="1:4" x14ac:dyDescent="0.25">
      <c r="A957"/>
      <c r="B957"/>
      <c r="C957"/>
      <c r="D957" s="54"/>
    </row>
    <row r="958" spans="1:4" x14ac:dyDescent="0.25">
      <c r="A958"/>
      <c r="B958"/>
      <c r="C958"/>
      <c r="D958" s="54"/>
    </row>
    <row r="959" spans="1:4" x14ac:dyDescent="0.25">
      <c r="A959"/>
      <c r="B959"/>
      <c r="C959"/>
      <c r="D959" s="54"/>
    </row>
    <row r="960" spans="1:4" x14ac:dyDescent="0.25">
      <c r="A960"/>
      <c r="B960"/>
      <c r="C960"/>
      <c r="D960" s="54"/>
    </row>
    <row r="961" spans="1:4" x14ac:dyDescent="0.25">
      <c r="A961"/>
      <c r="B961"/>
      <c r="C961"/>
      <c r="D961" s="54"/>
    </row>
    <row r="962" spans="1:4" x14ac:dyDescent="0.25">
      <c r="A962"/>
      <c r="B962"/>
      <c r="C962"/>
      <c r="D962" s="54"/>
    </row>
    <row r="963" spans="1:4" x14ac:dyDescent="0.25">
      <c r="A963"/>
      <c r="B963"/>
      <c r="C963"/>
      <c r="D963" s="54"/>
    </row>
    <row r="964" spans="1:4" x14ac:dyDescent="0.25">
      <c r="A964"/>
      <c r="B964"/>
      <c r="C964"/>
      <c r="D964" s="54"/>
    </row>
    <row r="965" spans="1:4" x14ac:dyDescent="0.25">
      <c r="A965"/>
      <c r="B965"/>
      <c r="C965"/>
      <c r="D965" s="54"/>
    </row>
    <row r="966" spans="1:4" x14ac:dyDescent="0.25">
      <c r="A966"/>
      <c r="B966"/>
      <c r="C966"/>
      <c r="D966" s="54"/>
    </row>
    <row r="967" spans="1:4" x14ac:dyDescent="0.25">
      <c r="A967"/>
      <c r="B967"/>
      <c r="C967"/>
      <c r="D967" s="54"/>
    </row>
    <row r="968" spans="1:4" x14ac:dyDescent="0.25">
      <c r="A968"/>
      <c r="B968"/>
      <c r="C968"/>
      <c r="D968" s="54"/>
    </row>
    <row r="969" spans="1:4" x14ac:dyDescent="0.25">
      <c r="A969"/>
      <c r="B969"/>
      <c r="C969"/>
      <c r="D969" s="54"/>
    </row>
    <row r="970" spans="1:4" x14ac:dyDescent="0.25">
      <c r="A970"/>
      <c r="B970"/>
      <c r="C970"/>
      <c r="D970" s="54"/>
    </row>
    <row r="971" spans="1:4" x14ac:dyDescent="0.25">
      <c r="A971"/>
      <c r="B971"/>
      <c r="C971"/>
      <c r="D971" s="54"/>
    </row>
    <row r="972" spans="1:4" x14ac:dyDescent="0.25">
      <c r="A972"/>
      <c r="B972"/>
      <c r="C972"/>
      <c r="D972" s="54"/>
    </row>
    <row r="973" spans="1:4" x14ac:dyDescent="0.25">
      <c r="A973"/>
      <c r="B973"/>
      <c r="C973"/>
      <c r="D973" s="54"/>
    </row>
    <row r="974" spans="1:4" x14ac:dyDescent="0.25">
      <c r="A974"/>
      <c r="B974"/>
      <c r="C974"/>
      <c r="D974" s="54"/>
    </row>
    <row r="975" spans="1:4" x14ac:dyDescent="0.25">
      <c r="A975"/>
      <c r="B975"/>
      <c r="C975"/>
      <c r="D975" s="54"/>
    </row>
    <row r="976" spans="1:4" x14ac:dyDescent="0.25">
      <c r="A976"/>
      <c r="B976"/>
      <c r="C976"/>
      <c r="D976" s="54"/>
    </row>
    <row r="977" spans="1:4" x14ac:dyDescent="0.25">
      <c r="A977"/>
      <c r="B977"/>
      <c r="C977"/>
      <c r="D977" s="54"/>
    </row>
    <row r="978" spans="1:4" x14ac:dyDescent="0.25">
      <c r="A978"/>
      <c r="B978"/>
      <c r="C978"/>
      <c r="D978" s="54"/>
    </row>
    <row r="979" spans="1:4" x14ac:dyDescent="0.25">
      <c r="A979"/>
      <c r="B979"/>
      <c r="C979"/>
      <c r="D979" s="54"/>
    </row>
    <row r="980" spans="1:4" x14ac:dyDescent="0.25">
      <c r="A980"/>
      <c r="B980"/>
      <c r="C980"/>
      <c r="D980" s="54"/>
    </row>
    <row r="981" spans="1:4" x14ac:dyDescent="0.25">
      <c r="A981"/>
      <c r="B981"/>
      <c r="C981"/>
      <c r="D981" s="54"/>
    </row>
    <row r="982" spans="1:4" x14ac:dyDescent="0.25">
      <c r="A982"/>
      <c r="B982"/>
      <c r="C982"/>
      <c r="D982" s="54"/>
    </row>
    <row r="983" spans="1:4" x14ac:dyDescent="0.25">
      <c r="A983"/>
      <c r="B983"/>
      <c r="C983"/>
      <c r="D983" s="54"/>
    </row>
    <row r="984" spans="1:4" x14ac:dyDescent="0.25">
      <c r="A984"/>
      <c r="B984"/>
      <c r="C984"/>
      <c r="D984" s="54"/>
    </row>
    <row r="985" spans="1:4" x14ac:dyDescent="0.25">
      <c r="A985"/>
      <c r="B985"/>
      <c r="C985"/>
      <c r="D985" s="54"/>
    </row>
    <row r="986" spans="1:4" x14ac:dyDescent="0.25">
      <c r="A986"/>
      <c r="B986"/>
      <c r="C986"/>
      <c r="D986" s="54"/>
    </row>
    <row r="987" spans="1:4" x14ac:dyDescent="0.25">
      <c r="A987"/>
      <c r="B987"/>
      <c r="C987"/>
      <c r="D987" s="54"/>
    </row>
    <row r="988" spans="1:4" x14ac:dyDescent="0.25">
      <c r="A988"/>
      <c r="B988"/>
      <c r="C988"/>
      <c r="D988" s="54"/>
    </row>
    <row r="989" spans="1:4" x14ac:dyDescent="0.25">
      <c r="A989"/>
      <c r="B989"/>
      <c r="C989"/>
      <c r="D989" s="54"/>
    </row>
    <row r="990" spans="1:4" x14ac:dyDescent="0.25">
      <c r="A990"/>
      <c r="B990"/>
      <c r="C990"/>
      <c r="D990" s="54"/>
    </row>
    <row r="991" spans="1:4" x14ac:dyDescent="0.25">
      <c r="A991"/>
      <c r="B991"/>
      <c r="C991"/>
      <c r="D991" s="54"/>
    </row>
    <row r="992" spans="1:4" x14ac:dyDescent="0.25">
      <c r="A992"/>
      <c r="B992"/>
      <c r="C992"/>
      <c r="D992" s="54"/>
    </row>
    <row r="993" spans="1:4" x14ac:dyDescent="0.25">
      <c r="A993"/>
      <c r="B993"/>
      <c r="C993"/>
      <c r="D993" s="54"/>
    </row>
    <row r="994" spans="1:4" x14ac:dyDescent="0.25">
      <c r="A994"/>
      <c r="B994"/>
      <c r="C994"/>
      <c r="D994" s="54"/>
    </row>
    <row r="995" spans="1:4" x14ac:dyDescent="0.25">
      <c r="A995"/>
      <c r="B995"/>
      <c r="C995"/>
      <c r="D995" s="54"/>
    </row>
    <row r="996" spans="1:4" x14ac:dyDescent="0.25">
      <c r="A996"/>
      <c r="B996"/>
      <c r="C996"/>
      <c r="D996" s="54"/>
    </row>
    <row r="997" spans="1:4" x14ac:dyDescent="0.25">
      <c r="A997"/>
      <c r="B997"/>
      <c r="C997"/>
      <c r="D997" s="54"/>
    </row>
    <row r="998" spans="1:4" x14ac:dyDescent="0.25">
      <c r="A998"/>
      <c r="B998"/>
      <c r="C998"/>
      <c r="D998" s="54"/>
    </row>
    <row r="999" spans="1:4" x14ac:dyDescent="0.25">
      <c r="A999"/>
      <c r="B999"/>
      <c r="C999"/>
      <c r="D999" s="54"/>
    </row>
    <row r="1000" spans="1:4" x14ac:dyDescent="0.25">
      <c r="A1000"/>
      <c r="B1000"/>
      <c r="C1000"/>
      <c r="D1000" s="54"/>
    </row>
    <row r="1001" spans="1:4" x14ac:dyDescent="0.25">
      <c r="A1001"/>
      <c r="B1001"/>
      <c r="C1001"/>
      <c r="D1001" s="54"/>
    </row>
    <row r="1002" spans="1:4" x14ac:dyDescent="0.25">
      <c r="A1002"/>
      <c r="B1002"/>
      <c r="C1002"/>
      <c r="D1002" s="54"/>
    </row>
    <row r="1003" spans="1:4" x14ac:dyDescent="0.25">
      <c r="A1003"/>
      <c r="B1003"/>
      <c r="C1003"/>
      <c r="D1003" s="54"/>
    </row>
    <row r="1004" spans="1:4" x14ac:dyDescent="0.25">
      <c r="A1004"/>
      <c r="B1004"/>
      <c r="C1004"/>
      <c r="D1004" s="54"/>
    </row>
    <row r="1005" spans="1:4" x14ac:dyDescent="0.25">
      <c r="A1005"/>
      <c r="B1005"/>
      <c r="C1005"/>
      <c r="D1005" s="54"/>
    </row>
  </sheetData>
  <pageMargins left="0.7" right="0.7" top="0.75" bottom="0.75" header="0.3" footer="0.3"/>
  <pageSetup paperSize="9" orientation="portrait" horizontalDpi="1200" verticalDpi="1200" r:id="rId1"/>
  <headerFooter>
    <oddHeader>&amp;C&amp;"Aptos"&amp;10&amp;K000000 OFFICIAL-SENSITIVE&amp;1#_x000D_</oddHeader>
    <oddFooter>&amp;C_x000D_&amp;1#&amp;"Aptos"&amp;10&amp;K000000 OFFICIAL-SENSITIVE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50"/>
  <sheetViews>
    <sheetView topLeftCell="A28" workbookViewId="0">
      <selection activeCell="K47" sqref="K47"/>
    </sheetView>
  </sheetViews>
  <sheetFormatPr defaultColWidth="9.140625" defaultRowHeight="15" x14ac:dyDescent="0.25"/>
  <cols>
    <col min="2" max="5" width="12.85546875" customWidth="1"/>
    <col min="6" max="6" width="24.140625" customWidth="1"/>
    <col min="7" max="9" width="12.85546875" customWidth="1"/>
    <col min="10" max="10" width="15.5703125" customWidth="1"/>
    <col min="11" max="14" width="12.85546875" customWidth="1"/>
    <col min="15" max="15" width="10.85546875" bestFit="1" customWidth="1"/>
  </cols>
  <sheetData>
    <row r="3" spans="1:15" x14ac:dyDescent="0.25">
      <c r="A3" s="65"/>
      <c r="B3" s="65" t="str">
        <f>IF(FIRE0103!A3="Total Primary Fires","Primary Fire",FIRE0103!A3)</f>
        <v>Total fires</v>
      </c>
      <c r="C3" s="65"/>
      <c r="D3" s="65"/>
      <c r="E3" s="65"/>
      <c r="F3" s="65"/>
      <c r="G3" s="65"/>
      <c r="H3" s="65"/>
      <c r="I3" s="65"/>
      <c r="J3" s="66"/>
      <c r="K3" s="65" t="s">
        <v>105</v>
      </c>
      <c r="L3" s="65"/>
      <c r="M3" s="65"/>
      <c r="N3" s="65"/>
      <c r="O3" s="65"/>
    </row>
    <row r="4" spans="1:15" x14ac:dyDescent="0.25">
      <c r="A4" s="65" t="s">
        <v>106</v>
      </c>
      <c r="B4" s="65" t="s">
        <v>42</v>
      </c>
      <c r="C4" s="65" t="s">
        <v>91</v>
      </c>
      <c r="D4" s="65" t="s">
        <v>92</v>
      </c>
      <c r="E4" s="65" t="s">
        <v>89</v>
      </c>
      <c r="F4" s="67" t="s">
        <v>42</v>
      </c>
      <c r="G4" s="67" t="s">
        <v>91</v>
      </c>
      <c r="H4" s="67" t="s">
        <v>92</v>
      </c>
      <c r="I4" s="67" t="s">
        <v>89</v>
      </c>
      <c r="J4" s="65"/>
      <c r="K4" s="66" t="s">
        <v>42</v>
      </c>
      <c r="L4" s="66" t="s">
        <v>91</v>
      </c>
      <c r="M4" s="66" t="s">
        <v>92</v>
      </c>
      <c r="N4" s="68" t="s">
        <v>89</v>
      </c>
      <c r="O4" s="66"/>
    </row>
    <row r="5" spans="1:15" x14ac:dyDescent="0.25">
      <c r="A5" s="65" t="s">
        <v>60</v>
      </c>
      <c r="B5" s="67" t="str" cm="1">
        <f t="array" ref="B5">IF($B$3="Total fires",IF(OR(SUMPRODUCT(('Data - fires'!$A$2:$A$41017=B$4)*('Data - fires'!$B$2:$B$41017=$A5)*('Data - fires'!$D$2:$D$41017))=0,SUMPRODUCT(('Data - fires'!$A$2:$A$41017=B$4)*('Data - fires'!$B$2:$B$41017=$A5)*('Data - fires'!$D$2:$D$41017))=SUMPRODUCT(('Data - fires'!$A$2:$A$41017=B$4)*('Data - fires'!$B$2:$B$41017=$A5)*('Data - fires'!$C$2:$C$41017="Primary Fire")*('Data - fires'!$D$2:$D$41017))),"..",SUMPRODUCT(('Data - fires'!$A$2:$A$41017=B$4)*('Data - fires'!$B$2:$B$41017=$A5)*('Data - fires'!$D$2:$D$41017))),IF(SUMPRODUCT(('Data - fires'!$A$2:$A$41017=B$4)*('Data - fires'!$B$2:$B$41017=$A5)*('Data - fires'!$C$2:$C$41017="Primary Fire")*('Data - fires'!$D$2:$D$41017))=0,"..",SUMPRODUCT(('Data - fires'!$A$2:$A$41017=B$4)*('Data - fires'!$B$2:$B$41017=$A5)*('Data - fires'!$C$2:$C$41017="Primary Fire")*('Data - fires'!$D$2:$D$41017))))</f>
        <v>..</v>
      </c>
      <c r="C5" s="67" t="str" cm="1">
        <f t="array" ref="C5">IF($B$3="Total fires",IF(OR(SUMPRODUCT(('Data - fires'!$A$2:$A$41017=C$4)*('Data - fires'!$B$2:$B$41017=$A5)*('Data - fires'!$D$2:$D$41017))=0,SUMPRODUCT(('Data - fires'!$A$2:$A$41017=C$4)*('Data - fires'!$B$2:$B$41017=$A5)*('Data - fires'!$D$2:$D$41017))=SUMPRODUCT(('Data - fires'!$A$2:$A$41017=C$4)*('Data - fires'!$B$2:$B$41017=$A5)*('Data - fires'!$C$2:$C$41017="Primary Fire")*('Data - fires'!$D$2:$D$41017))),"..",SUMPRODUCT(('Data - fires'!$A$2:$A$41017=C$4)*('Data - fires'!$B$2:$B$41017=$A5)*('Data - fires'!$D$2:$D$41017))),IF(SUMPRODUCT(('Data - fires'!$A$2:$A$41017=C$4)*('Data - fires'!$B$2:$B$41017=$A5)*('Data - fires'!$C$2:$C$41017="Primary Fire")*('Data - fires'!$D$2:$D$41017))=0,"..",SUMPRODUCT(('Data - fires'!$A$2:$A$41017=C$4)*('Data - fires'!$B$2:$B$41017=$A5)*('Data - fires'!$C$2:$C$41017="Primary Fire")*('Data - fires'!$D$2:$D$41017))))</f>
        <v>..</v>
      </c>
      <c r="D5" s="67" t="str" cm="1">
        <f t="array" ref="D5">IF($B$3="Total fires",IF(OR(SUMPRODUCT(('Data - fires'!$A$2:$A$41017=D$4)*('Data - fires'!$B$2:$B$41017=$A5)*('Data - fires'!$D$2:$D$41017))=0,SUMPRODUCT(('Data - fires'!$A$2:$A$41017=D$4)*('Data - fires'!$B$2:$B$41017=$A5)*('Data - fires'!$D$2:$D$41017))=SUMPRODUCT(('Data - fires'!$A$2:$A$41017=D$4)*('Data - fires'!$B$2:$B$41017=$A5)*('Data - fires'!$C$2:$C$41017="Primary Fire")*('Data - fires'!$D$2:$D$41017))),"..",SUMPRODUCT(('Data - fires'!$A$2:$A$41017=D$4)*('Data - fires'!$B$2:$B$41017=$A5)*('Data - fires'!$D$2:$D$41017))),IF(SUMPRODUCT(('Data - fires'!$A$2:$A$41017=D$4)*('Data - fires'!$B$2:$B$41017=$A5)*('Data - fires'!$C$2:$C$41017="Primary Fire")*('Data - fires'!$D$2:$D$41017))=0,"..",SUMPRODUCT(('Data - fires'!$A$2:$A$41017=D$4)*('Data - fires'!$B$2:$B$41017=$A5)*('Data - fires'!$C$2:$C$41017="Primary Fire")*('Data - fires'!$D$2:$D$41017))))</f>
        <v>..</v>
      </c>
      <c r="E5" s="67" t="str" cm="1">
        <f t="array" ref="E5">IF(SUMPRODUCT(('Data - fires'!$A$2:$A$41017=E$4)*('Data - fires'!$B$2:$B$41017=$A5)*('Data - fires'!$C$2:$C$41017=$B$3)*('Data - fires'!$D$2:$D$41017))=0,IF(OR(B5="..",C5="..",D5=".."),"..",B5+C5+D5),SUMPRODUCT(('Data - fires'!$A$2:$A$41017=E$4)*('Data - fires'!$B$2:$B$41017=$A5)*('Data - fires'!$C$2:$C$41017=$B$3)*('Data - fires'!$D$2:$D$41017)))</f>
        <v>..</v>
      </c>
      <c r="F5" s="69" t="str">
        <f t="shared" ref="F5:F44" si="0">IF(OR(B5="..",K5=".."),"..",ROUND(1000000*(B5/K5),0))</f>
        <v>..</v>
      </c>
      <c r="G5" s="69" t="str">
        <f t="shared" ref="G5:G44" si="1">IF(OR(C5="..",L5=".."),"..",ROUND(1000000*(C5/L5),0))</f>
        <v>..</v>
      </c>
      <c r="H5" s="69" t="str">
        <f t="shared" ref="H5:H44" si="2">IF(OR(D5="..",M5=".."),"..",ROUND(1000000*(D5/M5),0))</f>
        <v>..</v>
      </c>
      <c r="I5" s="69" t="str">
        <f t="shared" ref="I5:I44" si="3">IF(OR(E5="..",N5=".."),"..",ROUND(1000000*(E5/N5),0))</f>
        <v>..</v>
      </c>
      <c r="J5" s="65"/>
      <c r="K5" s="70" cm="1">
        <f t="array" ref="K5">SUMPRODUCT(('Data - population'!$B$2:$B$996=$A5)*('Data - population'!$C$2:$C$996=K$4)*('Data - population'!$D$2:$D$996))</f>
        <v>46820800</v>
      </c>
      <c r="L5" s="70" cm="1">
        <f t="array" ref="L5">SUMPRODUCT(('Data - population'!$B$2:$B$996=$A5)*('Data - population'!$C$2:$C$996=L$4)*('Data - population'!$D$2:$D$996))</f>
        <v>5180200</v>
      </c>
      <c r="M5" s="70" cm="1">
        <f t="array" ref="M5">SUMPRODUCT(('Data - population'!$B$2:$B$996=$A5)*('Data - population'!$C$2:$C$996=M$4)*('Data - population'!$D$2:$D$996))</f>
        <v>2813500</v>
      </c>
      <c r="N5" s="70" cm="1">
        <f t="array" ref="N5">SUMPRODUCT(('Data - population'!$B$2:$B$996=$A5)*('Data - population'!$C$2:$C$996=N$4)*('Data - population'!$D$2:$D$996))</f>
        <v>54814500</v>
      </c>
      <c r="O5" s="71">
        <f>K5+L5+M5-N5</f>
        <v>0</v>
      </c>
    </row>
    <row r="6" spans="1:15" x14ac:dyDescent="0.25">
      <c r="A6" s="65" t="s">
        <v>61</v>
      </c>
      <c r="B6" s="67" t="str" cm="1">
        <f t="array" ref="B6">IF($B$3="Total fires",IF(OR(SUMPRODUCT(('Data - fires'!$A$2:$A$41017=B$4)*('Data - fires'!$B$2:$B$41017=$A6)*('Data - fires'!$D$2:$D$41017))=0,SUMPRODUCT(('Data - fires'!$A$2:$A$41017=B$4)*('Data - fires'!$B$2:$B$41017=$A6)*('Data - fires'!$D$2:$D$41017))=SUMPRODUCT(('Data - fires'!$A$2:$A$41017=B$4)*('Data - fires'!$B$2:$B$41017=$A6)*('Data - fires'!$C$2:$C$41017="Primary Fire")*('Data - fires'!$D$2:$D$41017))),"..",SUMPRODUCT(('Data - fires'!$A$2:$A$41017=B$4)*('Data - fires'!$B$2:$B$41017=$A6)*('Data - fires'!$D$2:$D$41017))),IF(SUMPRODUCT(('Data - fires'!$A$2:$A$41017=B$4)*('Data - fires'!$B$2:$B$41017=$A6)*('Data - fires'!$C$2:$C$41017="Primary Fire")*('Data - fires'!$D$2:$D$41017))=0,"..",SUMPRODUCT(('Data - fires'!$A$2:$A$41017=B$4)*('Data - fires'!$B$2:$B$41017=$A6)*('Data - fires'!$C$2:$C$41017="Primary Fire")*('Data - fires'!$D$2:$D$41017))))</f>
        <v>..</v>
      </c>
      <c r="C6" s="67" t="str" cm="1">
        <f t="array" ref="C6">IF($B$3="Total fires",IF(OR(SUMPRODUCT(('Data - fires'!$A$2:$A$41017=C$4)*('Data - fires'!$B$2:$B$41017=$A6)*('Data - fires'!$D$2:$D$41017))=0,SUMPRODUCT(('Data - fires'!$A$2:$A$41017=C$4)*('Data - fires'!$B$2:$B$41017=$A6)*('Data - fires'!$D$2:$D$41017))=SUMPRODUCT(('Data - fires'!$A$2:$A$41017=C$4)*('Data - fires'!$B$2:$B$41017=$A6)*('Data - fires'!$C$2:$C$41017="Primary Fire")*('Data - fires'!$D$2:$D$41017))),"..",SUMPRODUCT(('Data - fires'!$A$2:$A$41017=C$4)*('Data - fires'!$B$2:$B$41017=$A6)*('Data - fires'!$D$2:$D$41017))),IF(SUMPRODUCT(('Data - fires'!$A$2:$A$41017=C$4)*('Data - fires'!$B$2:$B$41017=$A6)*('Data - fires'!$C$2:$C$41017="Primary Fire")*('Data - fires'!$D$2:$D$41017))=0,"..",SUMPRODUCT(('Data - fires'!$A$2:$A$41017=C$4)*('Data - fires'!$B$2:$B$41017=$A6)*('Data - fires'!$C$2:$C$41017="Primary Fire")*('Data - fires'!$D$2:$D$41017))))</f>
        <v>..</v>
      </c>
      <c r="D6" s="67" t="str" cm="1">
        <f t="array" ref="D6">IF($B$3="Total fires",IF(OR(SUMPRODUCT(('Data - fires'!$A$2:$A$41017=D$4)*('Data - fires'!$B$2:$B$41017=$A6)*('Data - fires'!$D$2:$D$41017))=0,SUMPRODUCT(('Data - fires'!$A$2:$A$41017=D$4)*('Data - fires'!$B$2:$B$41017=$A6)*('Data - fires'!$D$2:$D$41017))=SUMPRODUCT(('Data - fires'!$A$2:$A$41017=D$4)*('Data - fires'!$B$2:$B$41017=$A6)*('Data - fires'!$C$2:$C$41017="Primary Fire")*('Data - fires'!$D$2:$D$41017))),"..",SUMPRODUCT(('Data - fires'!$A$2:$A$41017=D$4)*('Data - fires'!$B$2:$B$41017=$A6)*('Data - fires'!$D$2:$D$41017))),IF(SUMPRODUCT(('Data - fires'!$A$2:$A$41017=D$4)*('Data - fires'!$B$2:$B$41017=$A6)*('Data - fires'!$C$2:$C$41017="Primary Fire")*('Data - fires'!$D$2:$D$41017))=0,"..",SUMPRODUCT(('Data - fires'!$A$2:$A$41017=D$4)*('Data - fires'!$B$2:$B$41017=$A6)*('Data - fires'!$C$2:$C$41017="Primary Fire")*('Data - fires'!$D$2:$D$41017))))</f>
        <v>..</v>
      </c>
      <c r="E6" s="67" t="str" cm="1">
        <f t="array" ref="E6">IF(SUMPRODUCT(('Data - fires'!$A$2:$A$41017=E$4)*('Data - fires'!$B$2:$B$41017=$A6)*('Data - fires'!$C$2:$C$41017=$B$3)*('Data - fires'!$D$2:$D$41017))=0,IF(OR(B6="..",C6="..",D6=".."),"..",B6+C6+D6),SUMPRODUCT(('Data - fires'!$A$2:$A$41017=E$4)*('Data - fires'!$B$2:$B$41017=$A6)*('Data - fires'!$C$2:$C$41017=$B$3)*('Data - fires'!$D$2:$D$41017)))</f>
        <v>..</v>
      </c>
      <c r="F6" s="69" t="str">
        <f t="shared" si="0"/>
        <v>..</v>
      </c>
      <c r="G6" s="69" t="str">
        <f t="shared" si="1"/>
        <v>..</v>
      </c>
      <c r="H6" s="69" t="str">
        <f t="shared" si="2"/>
        <v>..</v>
      </c>
      <c r="I6" s="69" t="str">
        <f t="shared" si="3"/>
        <v>..</v>
      </c>
      <c r="J6" s="65"/>
      <c r="K6" s="70" cm="1">
        <f t="array" ref="K6">SUMPRODUCT(('Data - population'!$B$2:$B$996=$A6)*('Data - population'!$C$2:$C$996=K$4)*('Data - population'!$D$2:$D$996))</f>
        <v>46777300</v>
      </c>
      <c r="L6" s="70" cm="1">
        <f t="array" ref="L6">SUMPRODUCT(('Data - population'!$B$2:$B$996=$A6)*('Data - population'!$C$2:$C$996=L$4)*('Data - population'!$D$2:$D$996))</f>
        <v>5164500</v>
      </c>
      <c r="M6" s="70" cm="1">
        <f t="array" ref="M6">SUMPRODUCT(('Data - population'!$B$2:$B$996=$A6)*('Data - population'!$C$2:$C$996=M$4)*('Data - population'!$D$2:$D$996))</f>
        <v>2804300</v>
      </c>
      <c r="N6" s="70" cm="1">
        <f t="array" ref="N6">SUMPRODUCT(('Data - population'!$B$2:$B$996=$A6)*('Data - population'!$C$2:$C$996=N$4)*('Data - population'!$D$2:$D$996))</f>
        <v>54746200</v>
      </c>
      <c r="O6" s="71">
        <f t="shared" ref="O6:O26" si="4">K6+L6+M6-N6</f>
        <v>-100</v>
      </c>
    </row>
    <row r="7" spans="1:15" x14ac:dyDescent="0.25">
      <c r="A7" s="65" t="s">
        <v>62</v>
      </c>
      <c r="B7" s="67" t="str" cm="1">
        <f t="array" ref="B7">IF($B$3="Total fires",IF(OR(SUMPRODUCT(('Data - fires'!$A$2:$A$41017=B$4)*('Data - fires'!$B$2:$B$41017=$A7)*('Data - fires'!$D$2:$D$41017))=0,SUMPRODUCT(('Data - fires'!$A$2:$A$41017=B$4)*('Data - fires'!$B$2:$B$41017=$A7)*('Data - fires'!$D$2:$D$41017))=SUMPRODUCT(('Data - fires'!$A$2:$A$41017=B$4)*('Data - fires'!$B$2:$B$41017=$A7)*('Data - fires'!$C$2:$C$41017="Primary Fire")*('Data - fires'!$D$2:$D$41017))),"..",SUMPRODUCT(('Data - fires'!$A$2:$A$41017=B$4)*('Data - fires'!$B$2:$B$41017=$A7)*('Data - fires'!$D$2:$D$41017))),IF(SUMPRODUCT(('Data - fires'!$A$2:$A$41017=B$4)*('Data - fires'!$B$2:$B$41017=$A7)*('Data - fires'!$C$2:$C$41017="Primary Fire")*('Data - fires'!$D$2:$D$41017))=0,"..",SUMPRODUCT(('Data - fires'!$A$2:$A$41017=B$4)*('Data - fires'!$B$2:$B$41017=$A7)*('Data - fires'!$C$2:$C$41017="Primary Fire")*('Data - fires'!$D$2:$D$41017))))</f>
        <v>..</v>
      </c>
      <c r="C7" s="67" t="str" cm="1">
        <f t="array" ref="C7">IF($B$3="Total fires",IF(OR(SUMPRODUCT(('Data - fires'!$A$2:$A$41017=C$4)*('Data - fires'!$B$2:$B$41017=$A7)*('Data - fires'!$D$2:$D$41017))=0,SUMPRODUCT(('Data - fires'!$A$2:$A$41017=C$4)*('Data - fires'!$B$2:$B$41017=$A7)*('Data - fires'!$D$2:$D$41017))=SUMPRODUCT(('Data - fires'!$A$2:$A$41017=C$4)*('Data - fires'!$B$2:$B$41017=$A7)*('Data - fires'!$C$2:$C$41017="Primary Fire")*('Data - fires'!$D$2:$D$41017))),"..",SUMPRODUCT(('Data - fires'!$A$2:$A$41017=C$4)*('Data - fires'!$B$2:$B$41017=$A7)*('Data - fires'!$D$2:$D$41017))),IF(SUMPRODUCT(('Data - fires'!$A$2:$A$41017=C$4)*('Data - fires'!$B$2:$B$41017=$A7)*('Data - fires'!$C$2:$C$41017="Primary Fire")*('Data - fires'!$D$2:$D$41017))=0,"..",SUMPRODUCT(('Data - fires'!$A$2:$A$41017=C$4)*('Data - fires'!$B$2:$B$41017=$A7)*('Data - fires'!$C$2:$C$41017="Primary Fire")*('Data - fires'!$D$2:$D$41017))))</f>
        <v>..</v>
      </c>
      <c r="D7" s="67" t="str" cm="1">
        <f t="array" ref="D7">IF($B$3="Total fires",IF(OR(SUMPRODUCT(('Data - fires'!$A$2:$A$41017=D$4)*('Data - fires'!$B$2:$B$41017=$A7)*('Data - fires'!$D$2:$D$41017))=0,SUMPRODUCT(('Data - fires'!$A$2:$A$41017=D$4)*('Data - fires'!$B$2:$B$41017=$A7)*('Data - fires'!$D$2:$D$41017))=SUMPRODUCT(('Data - fires'!$A$2:$A$41017=D$4)*('Data - fires'!$B$2:$B$41017=$A7)*('Data - fires'!$C$2:$C$41017="Primary Fire")*('Data - fires'!$D$2:$D$41017))),"..",SUMPRODUCT(('Data - fires'!$A$2:$A$41017=D$4)*('Data - fires'!$B$2:$B$41017=$A7)*('Data - fires'!$D$2:$D$41017))),IF(SUMPRODUCT(('Data - fires'!$A$2:$A$41017=D$4)*('Data - fires'!$B$2:$B$41017=$A7)*('Data - fires'!$C$2:$C$41017="Primary Fire")*('Data - fires'!$D$2:$D$41017))=0,"..",SUMPRODUCT(('Data - fires'!$A$2:$A$41017=D$4)*('Data - fires'!$B$2:$B$41017=$A7)*('Data - fires'!$C$2:$C$41017="Primary Fire")*('Data - fires'!$D$2:$D$41017))))</f>
        <v>..</v>
      </c>
      <c r="E7" s="67" t="str" cm="1">
        <f t="array" ref="E7">IF(SUMPRODUCT(('Data - fires'!$A$2:$A$41017=E$4)*('Data - fires'!$B$2:$B$41017=$A7)*('Data - fires'!$C$2:$C$41017=$B$3)*('Data - fires'!$D$2:$D$41017))=0,IF(OR(B7="..",C7="..",D7=".."),"..",B7+C7+D7),SUMPRODUCT(('Data - fires'!$A$2:$A$41017=E$4)*('Data - fires'!$B$2:$B$41017=$A7)*('Data - fires'!$C$2:$C$41017=$B$3)*('Data - fires'!$D$2:$D$41017)))</f>
        <v>..</v>
      </c>
      <c r="F7" s="69" t="str">
        <f t="shared" si="0"/>
        <v>..</v>
      </c>
      <c r="G7" s="69" t="str">
        <f t="shared" si="1"/>
        <v>..</v>
      </c>
      <c r="H7" s="69" t="str">
        <f t="shared" si="2"/>
        <v>..</v>
      </c>
      <c r="I7" s="69" t="str">
        <f t="shared" si="3"/>
        <v>..</v>
      </c>
      <c r="J7" s="65"/>
      <c r="K7" s="70" cm="1">
        <f t="array" ref="K7">SUMPRODUCT(('Data - population'!$B$2:$B$996=$A7)*('Data - population'!$C$2:$C$996=K$4)*('Data - population'!$D$2:$D$996))</f>
        <v>46813700</v>
      </c>
      <c r="L7" s="70" cm="1">
        <f t="array" ref="L7">SUMPRODUCT(('Data - population'!$B$2:$B$996=$A7)*('Data - population'!$C$2:$C$996=L$4)*('Data - population'!$D$2:$D$996))</f>
        <v>5148100</v>
      </c>
      <c r="M7" s="70" cm="1">
        <f t="array" ref="M7">SUMPRODUCT(('Data - population'!$B$2:$B$996=$A7)*('Data - population'!$C$2:$C$996=M$4)*('Data - population'!$D$2:$D$996))</f>
        <v>2803300</v>
      </c>
      <c r="N7" s="70" cm="1">
        <f t="array" ref="N7">SUMPRODUCT(('Data - population'!$B$2:$B$996=$A7)*('Data - population'!$C$2:$C$996=N$4)*('Data - population'!$D$2:$D$996))</f>
        <v>54765100</v>
      </c>
      <c r="O7" s="71">
        <f t="shared" si="4"/>
        <v>0</v>
      </c>
    </row>
    <row r="8" spans="1:15" x14ac:dyDescent="0.25">
      <c r="A8" s="65" t="s">
        <v>63</v>
      </c>
      <c r="B8" s="67" t="str" cm="1">
        <f t="array" ref="B8">IF($B$3="Total fires",IF(OR(SUMPRODUCT(('Data - fires'!$A$2:$A$41017=B$4)*('Data - fires'!$B$2:$B$41017=$A8)*('Data - fires'!$D$2:$D$41017))=0,SUMPRODUCT(('Data - fires'!$A$2:$A$41017=B$4)*('Data - fires'!$B$2:$B$41017=$A8)*('Data - fires'!$D$2:$D$41017))=SUMPRODUCT(('Data - fires'!$A$2:$A$41017=B$4)*('Data - fires'!$B$2:$B$41017=$A8)*('Data - fires'!$C$2:$C$41017="Primary Fire")*('Data - fires'!$D$2:$D$41017))),"..",SUMPRODUCT(('Data - fires'!$A$2:$A$41017=B$4)*('Data - fires'!$B$2:$B$41017=$A8)*('Data - fires'!$D$2:$D$41017))),IF(SUMPRODUCT(('Data - fires'!$A$2:$A$41017=B$4)*('Data - fires'!$B$2:$B$41017=$A8)*('Data - fires'!$C$2:$C$41017="Primary Fire")*('Data - fires'!$D$2:$D$41017))=0,"..",SUMPRODUCT(('Data - fires'!$A$2:$A$41017=B$4)*('Data - fires'!$B$2:$B$41017=$A8)*('Data - fires'!$C$2:$C$41017="Primary Fire")*('Data - fires'!$D$2:$D$41017))))</f>
        <v>..</v>
      </c>
      <c r="C8" s="67" t="str" cm="1">
        <f t="array" ref="C8">IF($B$3="Total fires",IF(OR(SUMPRODUCT(('Data - fires'!$A$2:$A$41017=C$4)*('Data - fires'!$B$2:$B$41017=$A8)*('Data - fires'!$D$2:$D$41017))=0,SUMPRODUCT(('Data - fires'!$A$2:$A$41017=C$4)*('Data - fires'!$B$2:$B$41017=$A8)*('Data - fires'!$D$2:$D$41017))=SUMPRODUCT(('Data - fires'!$A$2:$A$41017=C$4)*('Data - fires'!$B$2:$B$41017=$A8)*('Data - fires'!$C$2:$C$41017="Primary Fire")*('Data - fires'!$D$2:$D$41017))),"..",SUMPRODUCT(('Data - fires'!$A$2:$A$41017=C$4)*('Data - fires'!$B$2:$B$41017=$A8)*('Data - fires'!$D$2:$D$41017))),IF(SUMPRODUCT(('Data - fires'!$A$2:$A$41017=C$4)*('Data - fires'!$B$2:$B$41017=$A8)*('Data - fires'!$C$2:$C$41017="Primary Fire")*('Data - fires'!$D$2:$D$41017))=0,"..",SUMPRODUCT(('Data - fires'!$A$2:$A$41017=C$4)*('Data - fires'!$B$2:$B$41017=$A8)*('Data - fires'!$C$2:$C$41017="Primary Fire")*('Data - fires'!$D$2:$D$41017))))</f>
        <v>..</v>
      </c>
      <c r="D8" s="67" t="str" cm="1">
        <f t="array" ref="D8">IF($B$3="Total fires",IF(OR(SUMPRODUCT(('Data - fires'!$A$2:$A$41017=D$4)*('Data - fires'!$B$2:$B$41017=$A8)*('Data - fires'!$D$2:$D$41017))=0,SUMPRODUCT(('Data - fires'!$A$2:$A$41017=D$4)*('Data - fires'!$B$2:$B$41017=$A8)*('Data - fires'!$D$2:$D$41017))=SUMPRODUCT(('Data - fires'!$A$2:$A$41017=D$4)*('Data - fires'!$B$2:$B$41017=$A8)*('Data - fires'!$C$2:$C$41017="Primary Fire")*('Data - fires'!$D$2:$D$41017))),"..",SUMPRODUCT(('Data - fires'!$A$2:$A$41017=D$4)*('Data - fires'!$B$2:$B$41017=$A8)*('Data - fires'!$D$2:$D$41017))),IF(SUMPRODUCT(('Data - fires'!$A$2:$A$41017=D$4)*('Data - fires'!$B$2:$B$41017=$A8)*('Data - fires'!$C$2:$C$41017="Primary Fire")*('Data - fires'!$D$2:$D$41017))=0,"..",SUMPRODUCT(('Data - fires'!$A$2:$A$41017=D$4)*('Data - fires'!$B$2:$B$41017=$A8)*('Data - fires'!$C$2:$C$41017="Primary Fire")*('Data - fires'!$D$2:$D$41017))))</f>
        <v>..</v>
      </c>
      <c r="E8" s="67" t="str" cm="1">
        <f t="array" ref="E8">IF(SUMPRODUCT(('Data - fires'!$A$2:$A$41017=E$4)*('Data - fires'!$B$2:$B$41017=$A8)*('Data - fires'!$C$2:$C$41017=$B$3)*('Data - fires'!$D$2:$D$41017))=0,IF(OR(B8="..",C8="..",D8=".."),"..",B8+C8+D8),SUMPRODUCT(('Data - fires'!$A$2:$A$41017=E$4)*('Data - fires'!$B$2:$B$41017=$A8)*('Data - fires'!$C$2:$C$41017=$B$3)*('Data - fires'!$D$2:$D$41017)))</f>
        <v>..</v>
      </c>
      <c r="F8" s="69" t="str">
        <f t="shared" si="0"/>
        <v>..</v>
      </c>
      <c r="G8" s="69" t="str">
        <f t="shared" si="1"/>
        <v>..</v>
      </c>
      <c r="H8" s="69" t="str">
        <f t="shared" si="2"/>
        <v>..</v>
      </c>
      <c r="I8" s="69" t="str">
        <f t="shared" si="3"/>
        <v>..</v>
      </c>
      <c r="J8" s="65"/>
      <c r="K8" s="70" cm="1">
        <f t="array" ref="K8">SUMPRODUCT(('Data - population'!$B$2:$B$996=$A8)*('Data - population'!$C$2:$C$996=K$4)*('Data - population'!$D$2:$D$996))</f>
        <v>46912400</v>
      </c>
      <c r="L8" s="70" cm="1">
        <f t="array" ref="L8">SUMPRODUCT(('Data - population'!$B$2:$B$996=$A8)*('Data - population'!$C$2:$C$996=L$4)*('Data - population'!$D$2:$D$996))</f>
        <v>5138900</v>
      </c>
      <c r="M8" s="70" cm="1">
        <f t="array" ref="M8">SUMPRODUCT(('Data - population'!$B$2:$B$996=$A8)*('Data - population'!$C$2:$C$996=M$4)*('Data - population'!$D$2:$D$996))</f>
        <v>2800700</v>
      </c>
      <c r="N8" s="70" cm="1">
        <f t="array" ref="N8">SUMPRODUCT(('Data - population'!$B$2:$B$996=$A8)*('Data - population'!$C$2:$C$996=N$4)*('Data - population'!$D$2:$D$996))</f>
        <v>54852000</v>
      </c>
      <c r="O8" s="71">
        <f t="shared" si="4"/>
        <v>0</v>
      </c>
    </row>
    <row r="9" spans="1:15" x14ac:dyDescent="0.25">
      <c r="A9" s="65" t="s">
        <v>64</v>
      </c>
      <c r="B9" s="67" t="str" cm="1">
        <f t="array" ref="B9">IF($B$3="Total fires",IF(OR(SUMPRODUCT(('Data - fires'!$A$2:$A$41017=B$4)*('Data - fires'!$B$2:$B$41017=$A9)*('Data - fires'!$D$2:$D$41017))=0,SUMPRODUCT(('Data - fires'!$A$2:$A$41017=B$4)*('Data - fires'!$B$2:$B$41017=$A9)*('Data - fires'!$D$2:$D$41017))=SUMPRODUCT(('Data - fires'!$A$2:$A$41017=B$4)*('Data - fires'!$B$2:$B$41017=$A9)*('Data - fires'!$C$2:$C$41017="Primary Fire")*('Data - fires'!$D$2:$D$41017))),"..",SUMPRODUCT(('Data - fires'!$A$2:$A$41017=B$4)*('Data - fires'!$B$2:$B$41017=$A9)*('Data - fires'!$D$2:$D$41017))),IF(SUMPRODUCT(('Data - fires'!$A$2:$A$41017=B$4)*('Data - fires'!$B$2:$B$41017=$A9)*('Data - fires'!$C$2:$C$41017="Primary Fire")*('Data - fires'!$D$2:$D$41017))=0,"..",SUMPRODUCT(('Data - fires'!$A$2:$A$41017=B$4)*('Data - fires'!$B$2:$B$41017=$A9)*('Data - fires'!$C$2:$C$41017="Primary Fire")*('Data - fires'!$D$2:$D$41017))))</f>
        <v>..</v>
      </c>
      <c r="C9" s="67" t="str" cm="1">
        <f t="array" ref="C9">IF($B$3="Total fires",IF(OR(SUMPRODUCT(('Data - fires'!$A$2:$A$41017=C$4)*('Data - fires'!$B$2:$B$41017=$A9)*('Data - fires'!$D$2:$D$41017))=0,SUMPRODUCT(('Data - fires'!$A$2:$A$41017=C$4)*('Data - fires'!$B$2:$B$41017=$A9)*('Data - fires'!$D$2:$D$41017))=SUMPRODUCT(('Data - fires'!$A$2:$A$41017=C$4)*('Data - fires'!$B$2:$B$41017=$A9)*('Data - fires'!$C$2:$C$41017="Primary Fire")*('Data - fires'!$D$2:$D$41017))),"..",SUMPRODUCT(('Data - fires'!$A$2:$A$41017=C$4)*('Data - fires'!$B$2:$B$41017=$A9)*('Data - fires'!$D$2:$D$41017))),IF(SUMPRODUCT(('Data - fires'!$A$2:$A$41017=C$4)*('Data - fires'!$B$2:$B$41017=$A9)*('Data - fires'!$C$2:$C$41017="Primary Fire")*('Data - fires'!$D$2:$D$41017))=0,"..",SUMPRODUCT(('Data - fires'!$A$2:$A$41017=C$4)*('Data - fires'!$B$2:$B$41017=$A9)*('Data - fires'!$C$2:$C$41017="Primary Fire")*('Data - fires'!$D$2:$D$41017))))</f>
        <v>..</v>
      </c>
      <c r="D9" s="67" t="str" cm="1">
        <f t="array" ref="D9">IF($B$3="Total fires",IF(OR(SUMPRODUCT(('Data - fires'!$A$2:$A$41017=D$4)*('Data - fires'!$B$2:$B$41017=$A9)*('Data - fires'!$D$2:$D$41017))=0,SUMPRODUCT(('Data - fires'!$A$2:$A$41017=D$4)*('Data - fires'!$B$2:$B$41017=$A9)*('Data - fires'!$D$2:$D$41017))=SUMPRODUCT(('Data - fires'!$A$2:$A$41017=D$4)*('Data - fires'!$B$2:$B$41017=$A9)*('Data - fires'!$C$2:$C$41017="Primary Fire")*('Data - fires'!$D$2:$D$41017))),"..",SUMPRODUCT(('Data - fires'!$A$2:$A$41017=D$4)*('Data - fires'!$B$2:$B$41017=$A9)*('Data - fires'!$D$2:$D$41017))),IF(SUMPRODUCT(('Data - fires'!$A$2:$A$41017=D$4)*('Data - fires'!$B$2:$B$41017=$A9)*('Data - fires'!$C$2:$C$41017="Primary Fire")*('Data - fires'!$D$2:$D$41017))=0,"..",SUMPRODUCT(('Data - fires'!$A$2:$A$41017=D$4)*('Data - fires'!$B$2:$B$41017=$A9)*('Data - fires'!$C$2:$C$41017="Primary Fire")*('Data - fires'!$D$2:$D$41017))))</f>
        <v>..</v>
      </c>
      <c r="E9" s="67" t="str" cm="1">
        <f t="array" ref="E9">IF(SUMPRODUCT(('Data - fires'!$A$2:$A$41017=E$4)*('Data - fires'!$B$2:$B$41017=$A9)*('Data - fires'!$C$2:$C$41017=$B$3)*('Data - fires'!$D$2:$D$41017))=0,IF(OR(B9="..",C9="..",D9=".."),"..",B9+C9+D9),SUMPRODUCT(('Data - fires'!$A$2:$A$41017=E$4)*('Data - fires'!$B$2:$B$41017=$A9)*('Data - fires'!$C$2:$C$41017=$B$3)*('Data - fires'!$D$2:$D$41017)))</f>
        <v>..</v>
      </c>
      <c r="F9" s="69" t="str">
        <f t="shared" si="0"/>
        <v>..</v>
      </c>
      <c r="G9" s="69" t="str">
        <f t="shared" si="1"/>
        <v>..</v>
      </c>
      <c r="H9" s="69" t="str">
        <f t="shared" si="2"/>
        <v>..</v>
      </c>
      <c r="I9" s="69" t="str">
        <f t="shared" si="3"/>
        <v>..</v>
      </c>
      <c r="J9" s="65"/>
      <c r="K9" s="70" cm="1">
        <f t="array" ref="K9">SUMPRODUCT(('Data - population'!$B$2:$B$996=$A9)*('Data - population'!$C$2:$C$996=K$4)*('Data - population'!$D$2:$D$996))</f>
        <v>47057400</v>
      </c>
      <c r="L9" s="70" cm="1">
        <f t="array" ref="L9">SUMPRODUCT(('Data - population'!$B$2:$B$996=$A9)*('Data - population'!$C$2:$C$996=L$4)*('Data - population'!$D$2:$D$996))</f>
        <v>5127900</v>
      </c>
      <c r="M9" s="70" cm="1">
        <f t="array" ref="M9">SUMPRODUCT(('Data - population'!$B$2:$B$996=$A9)*('Data - population'!$C$2:$C$996=M$4)*('Data - population'!$D$2:$D$996))</f>
        <v>2803400</v>
      </c>
      <c r="N9" s="70" cm="1">
        <f t="array" ref="N9">SUMPRODUCT(('Data - population'!$B$2:$B$996=$A9)*('Data - population'!$C$2:$C$996=N$4)*('Data - population'!$D$2:$D$996))</f>
        <v>54988600</v>
      </c>
      <c r="O9" s="71">
        <f t="shared" si="4"/>
        <v>100</v>
      </c>
    </row>
    <row r="10" spans="1:15" x14ac:dyDescent="0.25">
      <c r="A10" s="65" t="s">
        <v>65</v>
      </c>
      <c r="B10" s="67" t="str" cm="1">
        <f t="array" ref="B10">IF($B$3="Total fires",IF(OR(SUMPRODUCT(('Data - fires'!$A$2:$A$41017=B$4)*('Data - fires'!$B$2:$B$41017=$A10)*('Data - fires'!$D$2:$D$41017))=0,SUMPRODUCT(('Data - fires'!$A$2:$A$41017=B$4)*('Data - fires'!$B$2:$B$41017=$A10)*('Data - fires'!$D$2:$D$41017))=SUMPRODUCT(('Data - fires'!$A$2:$A$41017=B$4)*('Data - fires'!$B$2:$B$41017=$A10)*('Data - fires'!$C$2:$C$41017="Primary Fire")*('Data - fires'!$D$2:$D$41017))),"..",SUMPRODUCT(('Data - fires'!$A$2:$A$41017=B$4)*('Data - fires'!$B$2:$B$41017=$A10)*('Data - fires'!$D$2:$D$41017))),IF(SUMPRODUCT(('Data - fires'!$A$2:$A$41017=B$4)*('Data - fires'!$B$2:$B$41017=$A10)*('Data - fires'!$C$2:$C$41017="Primary Fire")*('Data - fires'!$D$2:$D$41017))=0,"..",SUMPRODUCT(('Data - fires'!$A$2:$A$41017=B$4)*('Data - fires'!$B$2:$B$41017=$A10)*('Data - fires'!$C$2:$C$41017="Primary Fire")*('Data - fires'!$D$2:$D$41017))))</f>
        <v>..</v>
      </c>
      <c r="C10" s="67" t="str" cm="1">
        <f t="array" ref="C10">IF($B$3="Total fires",IF(OR(SUMPRODUCT(('Data - fires'!$A$2:$A$41017=C$4)*('Data - fires'!$B$2:$B$41017=$A10)*('Data - fires'!$D$2:$D$41017))=0,SUMPRODUCT(('Data - fires'!$A$2:$A$41017=C$4)*('Data - fires'!$B$2:$B$41017=$A10)*('Data - fires'!$D$2:$D$41017))=SUMPRODUCT(('Data - fires'!$A$2:$A$41017=C$4)*('Data - fires'!$B$2:$B$41017=$A10)*('Data - fires'!$C$2:$C$41017="Primary Fire")*('Data - fires'!$D$2:$D$41017))),"..",SUMPRODUCT(('Data - fires'!$A$2:$A$41017=C$4)*('Data - fires'!$B$2:$B$41017=$A10)*('Data - fires'!$D$2:$D$41017))),IF(SUMPRODUCT(('Data - fires'!$A$2:$A$41017=C$4)*('Data - fires'!$B$2:$B$41017=$A10)*('Data - fires'!$C$2:$C$41017="Primary Fire")*('Data - fires'!$D$2:$D$41017))=0,"..",SUMPRODUCT(('Data - fires'!$A$2:$A$41017=C$4)*('Data - fires'!$B$2:$B$41017=$A10)*('Data - fires'!$C$2:$C$41017="Primary Fire")*('Data - fires'!$D$2:$D$41017))))</f>
        <v>..</v>
      </c>
      <c r="D10" s="67" t="str" cm="1">
        <f t="array" ref="D10">IF($B$3="Total fires",IF(OR(SUMPRODUCT(('Data - fires'!$A$2:$A$41017=D$4)*('Data - fires'!$B$2:$B$41017=$A10)*('Data - fires'!$D$2:$D$41017))=0,SUMPRODUCT(('Data - fires'!$A$2:$A$41017=D$4)*('Data - fires'!$B$2:$B$41017=$A10)*('Data - fires'!$D$2:$D$41017))=SUMPRODUCT(('Data - fires'!$A$2:$A$41017=D$4)*('Data - fires'!$B$2:$B$41017=$A10)*('Data - fires'!$C$2:$C$41017="Primary Fire")*('Data - fires'!$D$2:$D$41017))),"..",SUMPRODUCT(('Data - fires'!$A$2:$A$41017=D$4)*('Data - fires'!$B$2:$B$41017=$A10)*('Data - fires'!$D$2:$D$41017))),IF(SUMPRODUCT(('Data - fires'!$A$2:$A$41017=D$4)*('Data - fires'!$B$2:$B$41017=$A10)*('Data - fires'!$C$2:$C$41017="Primary Fire")*('Data - fires'!$D$2:$D$41017))=0,"..",SUMPRODUCT(('Data - fires'!$A$2:$A$41017=D$4)*('Data - fires'!$B$2:$B$41017=$A10)*('Data - fires'!$C$2:$C$41017="Primary Fire")*('Data - fires'!$D$2:$D$41017))))</f>
        <v>..</v>
      </c>
      <c r="E10" s="67" t="str" cm="1">
        <f t="array" ref="E10">IF(SUMPRODUCT(('Data - fires'!$A$2:$A$41017=E$4)*('Data - fires'!$B$2:$B$41017=$A10)*('Data - fires'!$C$2:$C$41017=$B$3)*('Data - fires'!$D$2:$D$41017))=0,IF(OR(B10="..",C10="..",D10=".."),"..",B10+C10+D10),SUMPRODUCT(('Data - fires'!$A$2:$A$41017=E$4)*('Data - fires'!$B$2:$B$41017=$A10)*('Data - fires'!$C$2:$C$41017=$B$3)*('Data - fires'!$D$2:$D$41017)))</f>
        <v>..</v>
      </c>
      <c r="F10" s="69" t="str">
        <f t="shared" si="0"/>
        <v>..</v>
      </c>
      <c r="G10" s="69" t="str">
        <f t="shared" si="1"/>
        <v>..</v>
      </c>
      <c r="H10" s="69" t="str">
        <f t="shared" si="2"/>
        <v>..</v>
      </c>
      <c r="I10" s="69" t="str">
        <f t="shared" si="3"/>
        <v>..</v>
      </c>
      <c r="J10" s="65"/>
      <c r="K10" s="70" cm="1">
        <f t="array" ref="K10">SUMPRODUCT(('Data - population'!$B$2:$B$996=$A10)*('Data - population'!$C$2:$C$996=K$4)*('Data - population'!$D$2:$D$996))</f>
        <v>47187600</v>
      </c>
      <c r="L10" s="70" cm="1">
        <f t="array" ref="L10">SUMPRODUCT(('Data - population'!$B$2:$B$996=$A10)*('Data - population'!$C$2:$C$996=L$4)*('Data - population'!$D$2:$D$996))</f>
        <v>5111800</v>
      </c>
      <c r="M10" s="70" cm="1">
        <f t="array" ref="M10">SUMPRODUCT(('Data - population'!$B$2:$B$996=$A10)*('Data - population'!$C$2:$C$996=M$4)*('Data - population'!$D$2:$D$996))</f>
        <v>2810900</v>
      </c>
      <c r="N10" s="70" cm="1">
        <f t="array" ref="N10">SUMPRODUCT(('Data - population'!$B$2:$B$996=$A10)*('Data - population'!$C$2:$C$996=N$4)*('Data - population'!$D$2:$D$996))</f>
        <v>55110300</v>
      </c>
      <c r="O10" s="71">
        <f t="shared" si="4"/>
        <v>0</v>
      </c>
    </row>
    <row r="11" spans="1:15" x14ac:dyDescent="0.25">
      <c r="A11" s="65" t="s">
        <v>66</v>
      </c>
      <c r="B11" s="67" t="str" cm="1">
        <f t="array" ref="B11">IF($B$3="Total fires",IF(OR(SUMPRODUCT(('Data - fires'!$A$2:$A$41017=B$4)*('Data - fires'!$B$2:$B$41017=$A11)*('Data - fires'!$D$2:$D$41017))=0,SUMPRODUCT(('Data - fires'!$A$2:$A$41017=B$4)*('Data - fires'!$B$2:$B$41017=$A11)*('Data - fires'!$D$2:$D$41017))=SUMPRODUCT(('Data - fires'!$A$2:$A$41017=B$4)*('Data - fires'!$B$2:$B$41017=$A11)*('Data - fires'!$C$2:$C$41017="Primary Fire")*('Data - fires'!$D$2:$D$41017))),"..",SUMPRODUCT(('Data - fires'!$A$2:$A$41017=B$4)*('Data - fires'!$B$2:$B$41017=$A11)*('Data - fires'!$D$2:$D$41017))),IF(SUMPRODUCT(('Data - fires'!$A$2:$A$41017=B$4)*('Data - fires'!$B$2:$B$41017=$A11)*('Data - fires'!$C$2:$C$41017="Primary Fire")*('Data - fires'!$D$2:$D$41017))=0,"..",SUMPRODUCT(('Data - fires'!$A$2:$A$41017=B$4)*('Data - fires'!$B$2:$B$41017=$A11)*('Data - fires'!$C$2:$C$41017="Primary Fire")*('Data - fires'!$D$2:$D$41017))))</f>
        <v>..</v>
      </c>
      <c r="C11" s="67" t="str" cm="1">
        <f t="array" ref="C11">IF($B$3="Total fires",IF(OR(SUMPRODUCT(('Data - fires'!$A$2:$A$41017=C$4)*('Data - fires'!$B$2:$B$41017=$A11)*('Data - fires'!$D$2:$D$41017))=0,SUMPRODUCT(('Data - fires'!$A$2:$A$41017=C$4)*('Data - fires'!$B$2:$B$41017=$A11)*('Data - fires'!$D$2:$D$41017))=SUMPRODUCT(('Data - fires'!$A$2:$A$41017=C$4)*('Data - fires'!$B$2:$B$41017=$A11)*('Data - fires'!$C$2:$C$41017="Primary Fire")*('Data - fires'!$D$2:$D$41017))),"..",SUMPRODUCT(('Data - fires'!$A$2:$A$41017=C$4)*('Data - fires'!$B$2:$B$41017=$A11)*('Data - fires'!$D$2:$D$41017))),IF(SUMPRODUCT(('Data - fires'!$A$2:$A$41017=C$4)*('Data - fires'!$B$2:$B$41017=$A11)*('Data - fires'!$C$2:$C$41017="Primary Fire")*('Data - fires'!$D$2:$D$41017))=0,"..",SUMPRODUCT(('Data - fires'!$A$2:$A$41017=C$4)*('Data - fires'!$B$2:$B$41017=$A11)*('Data - fires'!$C$2:$C$41017="Primary Fire")*('Data - fires'!$D$2:$D$41017))))</f>
        <v>..</v>
      </c>
      <c r="D11" s="67" t="str" cm="1">
        <f t="array" ref="D11">IF($B$3="Total fires",IF(OR(SUMPRODUCT(('Data - fires'!$A$2:$A$41017=D$4)*('Data - fires'!$B$2:$B$41017=$A11)*('Data - fires'!$D$2:$D$41017))=0,SUMPRODUCT(('Data - fires'!$A$2:$A$41017=D$4)*('Data - fires'!$B$2:$B$41017=$A11)*('Data - fires'!$D$2:$D$41017))=SUMPRODUCT(('Data - fires'!$A$2:$A$41017=D$4)*('Data - fires'!$B$2:$B$41017=$A11)*('Data - fires'!$C$2:$C$41017="Primary Fire")*('Data - fires'!$D$2:$D$41017))),"..",SUMPRODUCT(('Data - fires'!$A$2:$A$41017=D$4)*('Data - fires'!$B$2:$B$41017=$A11)*('Data - fires'!$D$2:$D$41017))),IF(SUMPRODUCT(('Data - fires'!$A$2:$A$41017=D$4)*('Data - fires'!$B$2:$B$41017=$A11)*('Data - fires'!$C$2:$C$41017="Primary Fire")*('Data - fires'!$D$2:$D$41017))=0,"..",SUMPRODUCT(('Data - fires'!$A$2:$A$41017=D$4)*('Data - fires'!$B$2:$B$41017=$A11)*('Data - fires'!$C$2:$C$41017="Primary Fire")*('Data - fires'!$D$2:$D$41017))))</f>
        <v>..</v>
      </c>
      <c r="E11" s="67" t="str" cm="1">
        <f t="array" ref="E11">IF(SUMPRODUCT(('Data - fires'!$A$2:$A$41017=E$4)*('Data - fires'!$B$2:$B$41017=$A11)*('Data - fires'!$C$2:$C$41017=$B$3)*('Data - fires'!$D$2:$D$41017))=0,IF(OR(B11="..",C11="..",D11=".."),"..",B11+C11+D11),SUMPRODUCT(('Data - fires'!$A$2:$A$41017=E$4)*('Data - fires'!$B$2:$B$41017=$A11)*('Data - fires'!$C$2:$C$41017=$B$3)*('Data - fires'!$D$2:$D$41017)))</f>
        <v>..</v>
      </c>
      <c r="F11" s="69" t="str">
        <f t="shared" si="0"/>
        <v>..</v>
      </c>
      <c r="G11" s="69" t="str">
        <f t="shared" si="1"/>
        <v>..</v>
      </c>
      <c r="H11" s="69" t="str">
        <f t="shared" si="2"/>
        <v>..</v>
      </c>
      <c r="I11" s="69" t="str">
        <f t="shared" si="3"/>
        <v>..</v>
      </c>
      <c r="J11" s="65"/>
      <c r="K11" s="70" cm="1">
        <f t="array" ref="K11">SUMPRODUCT(('Data - population'!$B$2:$B$996=$A11)*('Data - population'!$C$2:$C$996=K$4)*('Data - population'!$D$2:$D$996))</f>
        <v>47300400</v>
      </c>
      <c r="L11" s="70" cm="1">
        <f t="array" ref="L11">SUMPRODUCT(('Data - population'!$B$2:$B$996=$A11)*('Data - population'!$C$2:$C$996=L$4)*('Data - population'!$D$2:$D$996))</f>
        <v>5099000</v>
      </c>
      <c r="M11" s="70" cm="1">
        <f t="array" ref="M11">SUMPRODUCT(('Data - population'!$B$2:$B$996=$A11)*('Data - population'!$C$2:$C$996=M$4)*('Data - population'!$D$2:$D$996))</f>
        <v>2822600</v>
      </c>
      <c r="N11" s="70" cm="1">
        <f t="array" ref="N11">SUMPRODUCT(('Data - population'!$B$2:$B$996=$A11)*('Data - population'!$C$2:$C$996=N$4)*('Data - population'!$D$2:$D$996))</f>
        <v>55222000</v>
      </c>
      <c r="O11" s="71">
        <f t="shared" si="4"/>
        <v>0</v>
      </c>
    </row>
    <row r="12" spans="1:15" x14ac:dyDescent="0.25">
      <c r="A12" s="65" t="s">
        <v>67</v>
      </c>
      <c r="B12" s="67" t="str" cm="1">
        <f t="array" ref="B12">IF($B$3="Total fires",IF(OR(SUMPRODUCT(('Data - fires'!$A$2:$A$41017=B$4)*('Data - fires'!$B$2:$B$41017=$A12)*('Data - fires'!$D$2:$D$41017))=0,SUMPRODUCT(('Data - fires'!$A$2:$A$41017=B$4)*('Data - fires'!$B$2:$B$41017=$A12)*('Data - fires'!$D$2:$D$41017))=SUMPRODUCT(('Data - fires'!$A$2:$A$41017=B$4)*('Data - fires'!$B$2:$B$41017=$A12)*('Data - fires'!$C$2:$C$41017="Primary Fire")*('Data - fires'!$D$2:$D$41017))),"..",SUMPRODUCT(('Data - fires'!$A$2:$A$41017=B$4)*('Data - fires'!$B$2:$B$41017=$A12)*('Data - fires'!$D$2:$D$41017))),IF(SUMPRODUCT(('Data - fires'!$A$2:$A$41017=B$4)*('Data - fires'!$B$2:$B$41017=$A12)*('Data - fires'!$C$2:$C$41017="Primary Fire")*('Data - fires'!$D$2:$D$41017))=0,"..",SUMPRODUCT(('Data - fires'!$A$2:$A$41017=B$4)*('Data - fires'!$B$2:$B$41017=$A12)*('Data - fires'!$C$2:$C$41017="Primary Fire")*('Data - fires'!$D$2:$D$41017))))</f>
        <v>..</v>
      </c>
      <c r="C12" s="67" t="str" cm="1">
        <f t="array" ref="C12">IF($B$3="Total fires",IF(OR(SUMPRODUCT(('Data - fires'!$A$2:$A$41017=C$4)*('Data - fires'!$B$2:$B$41017=$A12)*('Data - fires'!$D$2:$D$41017))=0,SUMPRODUCT(('Data - fires'!$A$2:$A$41017=C$4)*('Data - fires'!$B$2:$B$41017=$A12)*('Data - fires'!$D$2:$D$41017))=SUMPRODUCT(('Data - fires'!$A$2:$A$41017=C$4)*('Data - fires'!$B$2:$B$41017=$A12)*('Data - fires'!$C$2:$C$41017="Primary Fire")*('Data - fires'!$D$2:$D$41017))),"..",SUMPRODUCT(('Data - fires'!$A$2:$A$41017=C$4)*('Data - fires'!$B$2:$B$41017=$A12)*('Data - fires'!$D$2:$D$41017))),IF(SUMPRODUCT(('Data - fires'!$A$2:$A$41017=C$4)*('Data - fires'!$B$2:$B$41017=$A12)*('Data - fires'!$C$2:$C$41017="Primary Fire")*('Data - fires'!$D$2:$D$41017))=0,"..",SUMPRODUCT(('Data - fires'!$A$2:$A$41017=C$4)*('Data - fires'!$B$2:$B$41017=$A12)*('Data - fires'!$C$2:$C$41017="Primary Fire")*('Data - fires'!$D$2:$D$41017))))</f>
        <v>..</v>
      </c>
      <c r="D12" s="67" t="str" cm="1">
        <f t="array" ref="D12">IF($B$3="Total fires",IF(OR(SUMPRODUCT(('Data - fires'!$A$2:$A$41017=D$4)*('Data - fires'!$B$2:$B$41017=$A12)*('Data - fires'!$D$2:$D$41017))=0,SUMPRODUCT(('Data - fires'!$A$2:$A$41017=D$4)*('Data - fires'!$B$2:$B$41017=$A12)*('Data - fires'!$D$2:$D$41017))=SUMPRODUCT(('Data - fires'!$A$2:$A$41017=D$4)*('Data - fires'!$B$2:$B$41017=$A12)*('Data - fires'!$C$2:$C$41017="Primary Fire")*('Data - fires'!$D$2:$D$41017))),"..",SUMPRODUCT(('Data - fires'!$A$2:$A$41017=D$4)*('Data - fires'!$B$2:$B$41017=$A12)*('Data - fires'!$D$2:$D$41017))),IF(SUMPRODUCT(('Data - fires'!$A$2:$A$41017=D$4)*('Data - fires'!$B$2:$B$41017=$A12)*('Data - fires'!$C$2:$C$41017="Primary Fire")*('Data - fires'!$D$2:$D$41017))=0,"..",SUMPRODUCT(('Data - fires'!$A$2:$A$41017=D$4)*('Data - fires'!$B$2:$B$41017=$A12)*('Data - fires'!$C$2:$C$41017="Primary Fire")*('Data - fires'!$D$2:$D$41017))))</f>
        <v>..</v>
      </c>
      <c r="E12" s="67" t="str" cm="1">
        <f t="array" ref="E12">IF(SUMPRODUCT(('Data - fires'!$A$2:$A$41017=E$4)*('Data - fires'!$B$2:$B$41017=$A12)*('Data - fires'!$C$2:$C$41017=$B$3)*('Data - fires'!$D$2:$D$41017))=0,IF(OR(B12="..",C12="..",D12=".."),"..",B12+C12+D12),SUMPRODUCT(('Data - fires'!$A$2:$A$41017=E$4)*('Data - fires'!$B$2:$B$41017=$A12)*('Data - fires'!$C$2:$C$41017=$B$3)*('Data - fires'!$D$2:$D$41017)))</f>
        <v>..</v>
      </c>
      <c r="F12" s="69" t="str">
        <f t="shared" si="0"/>
        <v>..</v>
      </c>
      <c r="G12" s="69" t="str">
        <f t="shared" si="1"/>
        <v>..</v>
      </c>
      <c r="H12" s="69" t="str">
        <f t="shared" si="2"/>
        <v>..</v>
      </c>
      <c r="I12" s="69" t="str">
        <f t="shared" si="3"/>
        <v>..</v>
      </c>
      <c r="J12" s="65"/>
      <c r="K12" s="70" cm="1">
        <f t="array" ref="K12">SUMPRODUCT(('Data - population'!$B$2:$B$996=$A12)*('Data - population'!$C$2:$C$996=K$4)*('Data - population'!$D$2:$D$996))</f>
        <v>47412300</v>
      </c>
      <c r="L12" s="70" cm="1">
        <f t="array" ref="L12">SUMPRODUCT(('Data - population'!$B$2:$B$996=$A12)*('Data - population'!$C$2:$C$996=L$4)*('Data - population'!$D$2:$D$996))</f>
        <v>5077400</v>
      </c>
      <c r="M12" s="70" cm="1">
        <f t="array" ref="M12">SUMPRODUCT(('Data - population'!$B$2:$B$996=$A12)*('Data - population'!$C$2:$C$996=M$4)*('Data - population'!$D$2:$D$996))</f>
        <v>2841200</v>
      </c>
      <c r="N12" s="70" cm="1">
        <f t="array" ref="N12">SUMPRODUCT(('Data - population'!$B$2:$B$996=$A12)*('Data - population'!$C$2:$C$996=N$4)*('Data - population'!$D$2:$D$996))</f>
        <v>55331000</v>
      </c>
      <c r="O12" s="71">
        <f t="shared" si="4"/>
        <v>-100</v>
      </c>
    </row>
    <row r="13" spans="1:15" x14ac:dyDescent="0.25">
      <c r="A13" s="65" t="s">
        <v>68</v>
      </c>
      <c r="B13" s="67" t="str" cm="1">
        <f t="array" ref="B13">IF($B$3="Total fires",IF(OR(SUMPRODUCT(('Data - fires'!$A$2:$A$41017=B$4)*('Data - fires'!$B$2:$B$41017=$A13)*('Data - fires'!$D$2:$D$41017))=0,SUMPRODUCT(('Data - fires'!$A$2:$A$41017=B$4)*('Data - fires'!$B$2:$B$41017=$A13)*('Data - fires'!$D$2:$D$41017))=SUMPRODUCT(('Data - fires'!$A$2:$A$41017=B$4)*('Data - fires'!$B$2:$B$41017=$A13)*('Data - fires'!$C$2:$C$41017="Primary Fire")*('Data - fires'!$D$2:$D$41017))),"..",SUMPRODUCT(('Data - fires'!$A$2:$A$41017=B$4)*('Data - fires'!$B$2:$B$41017=$A13)*('Data - fires'!$D$2:$D$41017))),IF(SUMPRODUCT(('Data - fires'!$A$2:$A$41017=B$4)*('Data - fires'!$B$2:$B$41017=$A13)*('Data - fires'!$C$2:$C$41017="Primary Fire")*('Data - fires'!$D$2:$D$41017))=0,"..",SUMPRODUCT(('Data - fires'!$A$2:$A$41017=B$4)*('Data - fires'!$B$2:$B$41017=$A13)*('Data - fires'!$C$2:$C$41017="Primary Fire")*('Data - fires'!$D$2:$D$41017))))</f>
        <v>..</v>
      </c>
      <c r="C13" s="67" t="str" cm="1">
        <f t="array" ref="C13">IF($B$3="Total fires",IF(OR(SUMPRODUCT(('Data - fires'!$A$2:$A$41017=C$4)*('Data - fires'!$B$2:$B$41017=$A13)*('Data - fires'!$D$2:$D$41017))=0,SUMPRODUCT(('Data - fires'!$A$2:$A$41017=C$4)*('Data - fires'!$B$2:$B$41017=$A13)*('Data - fires'!$D$2:$D$41017))=SUMPRODUCT(('Data - fires'!$A$2:$A$41017=C$4)*('Data - fires'!$B$2:$B$41017=$A13)*('Data - fires'!$C$2:$C$41017="Primary Fire")*('Data - fires'!$D$2:$D$41017))),"..",SUMPRODUCT(('Data - fires'!$A$2:$A$41017=C$4)*('Data - fires'!$B$2:$B$41017=$A13)*('Data - fires'!$D$2:$D$41017))),IF(SUMPRODUCT(('Data - fires'!$A$2:$A$41017=C$4)*('Data - fires'!$B$2:$B$41017=$A13)*('Data - fires'!$C$2:$C$41017="Primary Fire")*('Data - fires'!$D$2:$D$41017))=0,"..",SUMPRODUCT(('Data - fires'!$A$2:$A$41017=C$4)*('Data - fires'!$B$2:$B$41017=$A13)*('Data - fires'!$C$2:$C$41017="Primary Fire")*('Data - fires'!$D$2:$D$41017))))</f>
        <v>..</v>
      </c>
      <c r="D13" s="67" t="str" cm="1">
        <f t="array" ref="D13">IF($B$3="Total fires",IF(OR(SUMPRODUCT(('Data - fires'!$A$2:$A$41017=D$4)*('Data - fires'!$B$2:$B$41017=$A13)*('Data - fires'!$D$2:$D$41017))=0,SUMPRODUCT(('Data - fires'!$A$2:$A$41017=D$4)*('Data - fires'!$B$2:$B$41017=$A13)*('Data - fires'!$D$2:$D$41017))=SUMPRODUCT(('Data - fires'!$A$2:$A$41017=D$4)*('Data - fires'!$B$2:$B$41017=$A13)*('Data - fires'!$C$2:$C$41017="Primary Fire")*('Data - fires'!$D$2:$D$41017))),"..",SUMPRODUCT(('Data - fires'!$A$2:$A$41017=D$4)*('Data - fires'!$B$2:$B$41017=$A13)*('Data - fires'!$D$2:$D$41017))),IF(SUMPRODUCT(('Data - fires'!$A$2:$A$41017=D$4)*('Data - fires'!$B$2:$B$41017=$A13)*('Data - fires'!$C$2:$C$41017="Primary Fire")*('Data - fires'!$D$2:$D$41017))=0,"..",SUMPRODUCT(('Data - fires'!$A$2:$A$41017=D$4)*('Data - fires'!$B$2:$B$41017=$A13)*('Data - fires'!$C$2:$C$41017="Primary Fire")*('Data - fires'!$D$2:$D$41017))))</f>
        <v>..</v>
      </c>
      <c r="E13" s="67" t="str" cm="1">
        <f t="array" ref="E13">IF(SUMPRODUCT(('Data - fires'!$A$2:$A$41017=E$4)*('Data - fires'!$B$2:$B$41017=$A13)*('Data - fires'!$C$2:$C$41017=$B$3)*('Data - fires'!$D$2:$D$41017))=0,IF(OR(B13="..",C13="..",D13=".."),"..",B13+C13+D13),SUMPRODUCT(('Data - fires'!$A$2:$A$41017=E$4)*('Data - fires'!$B$2:$B$41017=$A13)*('Data - fires'!$C$2:$C$41017=$B$3)*('Data - fires'!$D$2:$D$41017)))</f>
        <v>..</v>
      </c>
      <c r="F13" s="69" t="str">
        <f t="shared" si="0"/>
        <v>..</v>
      </c>
      <c r="G13" s="69" t="str">
        <f t="shared" si="1"/>
        <v>..</v>
      </c>
      <c r="H13" s="69" t="str">
        <f t="shared" si="2"/>
        <v>..</v>
      </c>
      <c r="I13" s="69" t="str">
        <f t="shared" si="3"/>
        <v>..</v>
      </c>
      <c r="J13" s="65"/>
      <c r="K13" s="70" cm="1">
        <f t="array" ref="K13">SUMPRODUCT(('Data - population'!$B$2:$B$996=$A13)*('Data - population'!$C$2:$C$996=K$4)*('Data - population'!$D$2:$D$996))</f>
        <v>47552700</v>
      </c>
      <c r="L13" s="70" cm="1">
        <f t="array" ref="L13">SUMPRODUCT(('Data - population'!$B$2:$B$996=$A13)*('Data - population'!$C$2:$C$996=L$4)*('Data - population'!$D$2:$D$996))</f>
        <v>5078200</v>
      </c>
      <c r="M13" s="70" cm="1">
        <f t="array" ref="M13">SUMPRODUCT(('Data - population'!$B$2:$B$996=$A13)*('Data - population'!$C$2:$C$996=M$4)*('Data - population'!$D$2:$D$996))</f>
        <v>2855200</v>
      </c>
      <c r="N13" s="70" cm="1">
        <f t="array" ref="N13">SUMPRODUCT(('Data - population'!$B$2:$B$996=$A13)*('Data - population'!$C$2:$C$996=N$4)*('Data - population'!$D$2:$D$996))</f>
        <v>55486000</v>
      </c>
      <c r="O13" s="71">
        <f t="shared" si="4"/>
        <v>100</v>
      </c>
    </row>
    <row r="14" spans="1:15" x14ac:dyDescent="0.25">
      <c r="A14" s="65" t="s">
        <v>69</v>
      </c>
      <c r="B14" s="67" t="str" cm="1">
        <f t="array" ref="B14">IF($B$3="Total fires",IF(OR(SUMPRODUCT(('Data - fires'!$A$2:$A$41017=B$4)*('Data - fires'!$B$2:$B$41017=$A14)*('Data - fires'!$D$2:$D$41017))=0,SUMPRODUCT(('Data - fires'!$A$2:$A$41017=B$4)*('Data - fires'!$B$2:$B$41017=$A14)*('Data - fires'!$D$2:$D$41017))=SUMPRODUCT(('Data - fires'!$A$2:$A$41017=B$4)*('Data - fires'!$B$2:$B$41017=$A14)*('Data - fires'!$C$2:$C$41017="Primary Fire")*('Data - fires'!$D$2:$D$41017))),"..",SUMPRODUCT(('Data - fires'!$A$2:$A$41017=B$4)*('Data - fires'!$B$2:$B$41017=$A14)*('Data - fires'!$D$2:$D$41017))),IF(SUMPRODUCT(('Data - fires'!$A$2:$A$41017=B$4)*('Data - fires'!$B$2:$B$41017=$A14)*('Data - fires'!$C$2:$C$41017="Primary Fire")*('Data - fires'!$D$2:$D$41017))=0,"..",SUMPRODUCT(('Data - fires'!$A$2:$A$41017=B$4)*('Data - fires'!$B$2:$B$41017=$A14)*('Data - fires'!$C$2:$C$41017="Primary Fire")*('Data - fires'!$D$2:$D$41017))))</f>
        <v>..</v>
      </c>
      <c r="C14" s="67" cm="1">
        <f t="array" ref="C14">IF($B$3="Total fires",IF(OR(SUMPRODUCT(('Data - fires'!$A$2:$A$41017=C$4)*('Data - fires'!$B$2:$B$41017=$A14)*('Data - fires'!$D$2:$D$41017))=0,SUMPRODUCT(('Data - fires'!$A$2:$A$41017=C$4)*('Data - fires'!$B$2:$B$41017=$A14)*('Data - fires'!$D$2:$D$41017))=SUMPRODUCT(('Data - fires'!$A$2:$A$41017=C$4)*('Data - fires'!$B$2:$B$41017=$A14)*('Data - fires'!$C$2:$C$41017="Primary Fire")*('Data - fires'!$D$2:$D$41017))),"..",SUMPRODUCT(('Data - fires'!$A$2:$A$41017=C$4)*('Data - fires'!$B$2:$B$41017=$A14)*('Data - fires'!$D$2:$D$41017))),IF(SUMPRODUCT(('Data - fires'!$A$2:$A$41017=C$4)*('Data - fires'!$B$2:$B$41017=$A14)*('Data - fires'!$C$2:$C$41017="Primary Fire")*('Data - fires'!$D$2:$D$41017))=0,"..",SUMPRODUCT(('Data - fires'!$A$2:$A$41017=C$4)*('Data - fires'!$B$2:$B$41017=$A14)*('Data - fires'!$C$2:$C$41017="Primary Fire")*('Data - fires'!$D$2:$D$41017))))</f>
        <v>49967</v>
      </c>
      <c r="D14" s="67" t="str" cm="1">
        <f t="array" ref="D14">IF($B$3="Total fires",IF(OR(SUMPRODUCT(('Data - fires'!$A$2:$A$41017=D$4)*('Data - fires'!$B$2:$B$41017=$A14)*('Data - fires'!$D$2:$D$41017))=0,SUMPRODUCT(('Data - fires'!$A$2:$A$41017=D$4)*('Data - fires'!$B$2:$B$41017=$A14)*('Data - fires'!$D$2:$D$41017))=SUMPRODUCT(('Data - fires'!$A$2:$A$41017=D$4)*('Data - fires'!$B$2:$B$41017=$A14)*('Data - fires'!$C$2:$C$41017="Primary Fire")*('Data - fires'!$D$2:$D$41017))),"..",SUMPRODUCT(('Data - fires'!$A$2:$A$41017=D$4)*('Data - fires'!$B$2:$B$41017=$A14)*('Data - fires'!$D$2:$D$41017))),IF(SUMPRODUCT(('Data - fires'!$A$2:$A$41017=D$4)*('Data - fires'!$B$2:$B$41017=$A14)*('Data - fires'!$C$2:$C$41017="Primary Fire")*('Data - fires'!$D$2:$D$41017))=0,"..",SUMPRODUCT(('Data - fires'!$A$2:$A$41017=D$4)*('Data - fires'!$B$2:$B$41017=$A14)*('Data - fires'!$C$2:$C$41017="Primary Fire")*('Data - fires'!$D$2:$D$41017))))</f>
        <v>..</v>
      </c>
      <c r="E14" s="67" t="str" cm="1">
        <f t="array" ref="E14">IF(SUMPRODUCT(('Data - fires'!$A$2:$A$41017=E$4)*('Data - fires'!$B$2:$B$41017=$A14)*('Data - fires'!$C$2:$C$41017=$B$3)*('Data - fires'!$D$2:$D$41017))=0,IF(OR(B14="..",C14="..",D14=".."),"..",B14+C14+D14),SUMPRODUCT(('Data - fires'!$A$2:$A$41017=E$4)*('Data - fires'!$B$2:$B$41017=$A14)*('Data - fires'!$C$2:$C$41017=$B$3)*('Data - fires'!$D$2:$D$41017)))</f>
        <v>..</v>
      </c>
      <c r="F14" s="69" t="str">
        <f t="shared" si="0"/>
        <v>..</v>
      </c>
      <c r="G14" s="69">
        <f t="shared" si="1"/>
        <v>9834</v>
      </c>
      <c r="H14" s="69" t="str">
        <f t="shared" si="2"/>
        <v>..</v>
      </c>
      <c r="I14" s="69" t="str">
        <f t="shared" si="3"/>
        <v>..</v>
      </c>
      <c r="J14" s="70"/>
      <c r="K14" s="70" cm="1">
        <f t="array" ref="K14">SUMPRODUCT(('Data - population'!$B$2:$B$996=$A14)*('Data - population'!$C$2:$C$996=K$4)*('Data - population'!$D$2:$D$996))</f>
        <v>47699100</v>
      </c>
      <c r="L14" s="70" cm="1">
        <f t="array" ref="L14">SUMPRODUCT(('Data - population'!$B$2:$B$996=$A14)*('Data - population'!$C$2:$C$996=L$4)*('Data - population'!$D$2:$D$996))</f>
        <v>5081300</v>
      </c>
      <c r="M14" s="70" cm="1">
        <f t="array" ref="M14">SUMPRODUCT(('Data - population'!$B$2:$B$996=$A14)*('Data - population'!$C$2:$C$996=M$4)*('Data - population'!$D$2:$D$996))</f>
        <v>2861500</v>
      </c>
      <c r="N14" s="70" cm="1">
        <f t="array" ref="N14">SUMPRODUCT(('Data - population'!$B$2:$B$996=$A14)*('Data - population'!$C$2:$C$996=N$4)*('Data - population'!$D$2:$D$996))</f>
        <v>55641900</v>
      </c>
      <c r="O14" s="71">
        <f t="shared" si="4"/>
        <v>0</v>
      </c>
    </row>
    <row r="15" spans="1:15" x14ac:dyDescent="0.25">
      <c r="A15" s="65" t="s">
        <v>70</v>
      </c>
      <c r="B15" s="67" t="str" cm="1">
        <f t="array" ref="B15">IF($B$3="Total fires",IF(OR(SUMPRODUCT(('Data - fires'!$A$2:$A$41017=B$4)*('Data - fires'!$B$2:$B$41017=$A15)*('Data - fires'!$D$2:$D$41017))=0,SUMPRODUCT(('Data - fires'!$A$2:$A$41017=B$4)*('Data - fires'!$B$2:$B$41017=$A15)*('Data - fires'!$D$2:$D$41017))=SUMPRODUCT(('Data - fires'!$A$2:$A$41017=B$4)*('Data - fires'!$B$2:$B$41017=$A15)*('Data - fires'!$C$2:$C$41017="Primary Fire")*('Data - fires'!$D$2:$D$41017))),"..",SUMPRODUCT(('Data - fires'!$A$2:$A$41017=B$4)*('Data - fires'!$B$2:$B$41017=$A15)*('Data - fires'!$D$2:$D$41017))),IF(SUMPRODUCT(('Data - fires'!$A$2:$A$41017=B$4)*('Data - fires'!$B$2:$B$41017=$A15)*('Data - fires'!$C$2:$C$41017="Primary Fire")*('Data - fires'!$D$2:$D$41017))=0,"..",SUMPRODUCT(('Data - fires'!$A$2:$A$41017=B$4)*('Data - fires'!$B$2:$B$41017=$A15)*('Data - fires'!$C$2:$C$41017="Primary Fire")*('Data - fires'!$D$2:$D$41017))))</f>
        <v>..</v>
      </c>
      <c r="C15" s="67" cm="1">
        <f t="array" ref="C15">IF($B$3="Total fires",IF(OR(SUMPRODUCT(('Data - fires'!$A$2:$A$41017=C$4)*('Data - fires'!$B$2:$B$41017=$A15)*('Data - fires'!$D$2:$D$41017))=0,SUMPRODUCT(('Data - fires'!$A$2:$A$41017=C$4)*('Data - fires'!$B$2:$B$41017=$A15)*('Data - fires'!$D$2:$D$41017))=SUMPRODUCT(('Data - fires'!$A$2:$A$41017=C$4)*('Data - fires'!$B$2:$B$41017=$A15)*('Data - fires'!$C$2:$C$41017="Primary Fire")*('Data - fires'!$D$2:$D$41017))),"..",SUMPRODUCT(('Data - fires'!$A$2:$A$41017=C$4)*('Data - fires'!$B$2:$B$41017=$A15)*('Data - fires'!$D$2:$D$41017))),IF(SUMPRODUCT(('Data - fires'!$A$2:$A$41017=C$4)*('Data - fires'!$B$2:$B$41017=$A15)*('Data - fires'!$C$2:$C$41017="Primary Fire")*('Data - fires'!$D$2:$D$41017))=0,"..",SUMPRODUCT(('Data - fires'!$A$2:$A$41017=C$4)*('Data - fires'!$B$2:$B$41017=$A15)*('Data - fires'!$C$2:$C$41017="Primary Fire")*('Data - fires'!$D$2:$D$41017))))</f>
        <v>57125</v>
      </c>
      <c r="D15" s="67" t="str" cm="1">
        <f t="array" ref="D15">IF($B$3="Total fires",IF(OR(SUMPRODUCT(('Data - fires'!$A$2:$A$41017=D$4)*('Data - fires'!$B$2:$B$41017=$A15)*('Data - fires'!$D$2:$D$41017))=0,SUMPRODUCT(('Data - fires'!$A$2:$A$41017=D$4)*('Data - fires'!$B$2:$B$41017=$A15)*('Data - fires'!$D$2:$D$41017))=SUMPRODUCT(('Data - fires'!$A$2:$A$41017=D$4)*('Data - fires'!$B$2:$B$41017=$A15)*('Data - fires'!$C$2:$C$41017="Primary Fire")*('Data - fires'!$D$2:$D$41017))),"..",SUMPRODUCT(('Data - fires'!$A$2:$A$41017=D$4)*('Data - fires'!$B$2:$B$41017=$A15)*('Data - fires'!$D$2:$D$41017))),IF(SUMPRODUCT(('Data - fires'!$A$2:$A$41017=D$4)*('Data - fires'!$B$2:$B$41017=$A15)*('Data - fires'!$C$2:$C$41017="Primary Fire")*('Data - fires'!$D$2:$D$41017))=0,"..",SUMPRODUCT(('Data - fires'!$A$2:$A$41017=D$4)*('Data - fires'!$B$2:$B$41017=$A15)*('Data - fires'!$C$2:$C$41017="Primary Fire")*('Data - fires'!$D$2:$D$41017))))</f>
        <v>..</v>
      </c>
      <c r="E15" s="67" t="str" cm="1">
        <f t="array" ref="E15">IF(SUMPRODUCT(('Data - fires'!$A$2:$A$41017=E$4)*('Data - fires'!$B$2:$B$41017=$A15)*('Data - fires'!$C$2:$C$41017=$B$3)*('Data - fires'!$D$2:$D$41017))=0,IF(OR(B15="..",C15="..",D15=".."),"..",B15+C15+D15),SUMPRODUCT(('Data - fires'!$A$2:$A$41017=E$4)*('Data - fires'!$B$2:$B$41017=$A15)*('Data - fires'!$C$2:$C$41017=$B$3)*('Data - fires'!$D$2:$D$41017)))</f>
        <v>..</v>
      </c>
      <c r="F15" s="69" t="str">
        <f t="shared" si="0"/>
        <v>..</v>
      </c>
      <c r="G15" s="69">
        <f t="shared" si="1"/>
        <v>11238</v>
      </c>
      <c r="H15" s="69" t="str">
        <f t="shared" si="2"/>
        <v>..</v>
      </c>
      <c r="I15" s="69" t="str">
        <f t="shared" si="3"/>
        <v>..</v>
      </c>
      <c r="J15" s="70"/>
      <c r="K15" s="70" cm="1">
        <f t="array" ref="K15">SUMPRODUCT(('Data - population'!$B$2:$B$996=$A15)*('Data - population'!$C$2:$C$996=K$4)*('Data - population'!$D$2:$D$996))</f>
        <v>47875000</v>
      </c>
      <c r="L15" s="70" cm="1">
        <f t="array" ref="L15">SUMPRODUCT(('Data - population'!$B$2:$B$996=$A15)*('Data - population'!$C$2:$C$996=L$4)*('Data - population'!$D$2:$D$996))</f>
        <v>5083300</v>
      </c>
      <c r="M15" s="70" cm="1">
        <f t="array" ref="M15">SUMPRODUCT(('Data - population'!$B$2:$B$996=$A15)*('Data - population'!$C$2:$C$996=M$4)*('Data - population'!$D$2:$D$996))</f>
        <v>2873000</v>
      </c>
      <c r="N15" s="70" cm="1">
        <f t="array" ref="N15">SUMPRODUCT(('Data - population'!$B$2:$B$996=$A15)*('Data - population'!$C$2:$C$996=N$4)*('Data - population'!$D$2:$D$996))</f>
        <v>55831400</v>
      </c>
      <c r="O15" s="71">
        <f t="shared" si="4"/>
        <v>-100</v>
      </c>
    </row>
    <row r="16" spans="1:15" x14ac:dyDescent="0.25">
      <c r="A16" s="65" t="s">
        <v>71</v>
      </c>
      <c r="B16" s="67" t="str" cm="1">
        <f t="array" ref="B16">IF($B$3="Total fires",IF(OR(SUMPRODUCT(('Data - fires'!$A$2:$A$41017=B$4)*('Data - fires'!$B$2:$B$41017=$A16)*('Data - fires'!$D$2:$D$41017))=0,SUMPRODUCT(('Data - fires'!$A$2:$A$41017=B$4)*('Data - fires'!$B$2:$B$41017=$A16)*('Data - fires'!$D$2:$D$41017))=SUMPRODUCT(('Data - fires'!$A$2:$A$41017=B$4)*('Data - fires'!$B$2:$B$41017=$A16)*('Data - fires'!$C$2:$C$41017="Primary Fire")*('Data - fires'!$D$2:$D$41017))),"..",SUMPRODUCT(('Data - fires'!$A$2:$A$41017=B$4)*('Data - fires'!$B$2:$B$41017=$A16)*('Data - fires'!$D$2:$D$41017))),IF(SUMPRODUCT(('Data - fires'!$A$2:$A$41017=B$4)*('Data - fires'!$B$2:$B$41017=$A16)*('Data - fires'!$C$2:$C$41017="Primary Fire")*('Data - fires'!$D$2:$D$41017))=0,"..",SUMPRODUCT(('Data - fires'!$A$2:$A$41017=B$4)*('Data - fires'!$B$2:$B$41017=$A16)*('Data - fires'!$C$2:$C$41017="Primary Fire")*('Data - fires'!$D$2:$D$41017))))</f>
        <v>..</v>
      </c>
      <c r="C16" s="67" cm="1">
        <f t="array" ref="C16">IF($B$3="Total fires",IF(OR(SUMPRODUCT(('Data - fires'!$A$2:$A$41017=C$4)*('Data - fires'!$B$2:$B$41017=$A16)*('Data - fires'!$D$2:$D$41017))=0,SUMPRODUCT(('Data - fires'!$A$2:$A$41017=C$4)*('Data - fires'!$B$2:$B$41017=$A16)*('Data - fires'!$D$2:$D$41017))=SUMPRODUCT(('Data - fires'!$A$2:$A$41017=C$4)*('Data - fires'!$B$2:$B$41017=$A16)*('Data - fires'!$C$2:$C$41017="Primary Fire")*('Data - fires'!$D$2:$D$41017))),"..",SUMPRODUCT(('Data - fires'!$A$2:$A$41017=C$4)*('Data - fires'!$B$2:$B$41017=$A16)*('Data - fires'!$D$2:$D$41017))),IF(SUMPRODUCT(('Data - fires'!$A$2:$A$41017=C$4)*('Data - fires'!$B$2:$B$41017=$A16)*('Data - fires'!$C$2:$C$41017="Primary Fire")*('Data - fires'!$D$2:$D$41017))=0,"..",SUMPRODUCT(('Data - fires'!$A$2:$A$41017=C$4)*('Data - fires'!$B$2:$B$41017=$A16)*('Data - fires'!$C$2:$C$41017="Primary Fire")*('Data - fires'!$D$2:$D$41017))))</f>
        <v>52167</v>
      </c>
      <c r="D16" s="67" t="str" cm="1">
        <f t="array" ref="D16">IF($B$3="Total fires",IF(OR(SUMPRODUCT(('Data - fires'!$A$2:$A$41017=D$4)*('Data - fires'!$B$2:$B$41017=$A16)*('Data - fires'!$D$2:$D$41017))=0,SUMPRODUCT(('Data - fires'!$A$2:$A$41017=D$4)*('Data - fires'!$B$2:$B$41017=$A16)*('Data - fires'!$D$2:$D$41017))=SUMPRODUCT(('Data - fires'!$A$2:$A$41017=D$4)*('Data - fires'!$B$2:$B$41017=$A16)*('Data - fires'!$C$2:$C$41017="Primary Fire")*('Data - fires'!$D$2:$D$41017))),"..",SUMPRODUCT(('Data - fires'!$A$2:$A$41017=D$4)*('Data - fires'!$B$2:$B$41017=$A16)*('Data - fires'!$D$2:$D$41017))),IF(SUMPRODUCT(('Data - fires'!$A$2:$A$41017=D$4)*('Data - fires'!$B$2:$B$41017=$A16)*('Data - fires'!$C$2:$C$41017="Primary Fire")*('Data - fires'!$D$2:$D$41017))=0,"..",SUMPRODUCT(('Data - fires'!$A$2:$A$41017=D$4)*('Data - fires'!$B$2:$B$41017=$A16)*('Data - fires'!$C$2:$C$41017="Primary Fire")*('Data - fires'!$D$2:$D$41017))))</f>
        <v>..</v>
      </c>
      <c r="E16" s="67" t="str" cm="1">
        <f t="array" ref="E16">IF(SUMPRODUCT(('Data - fires'!$A$2:$A$41017=E$4)*('Data - fires'!$B$2:$B$41017=$A16)*('Data - fires'!$C$2:$C$41017=$B$3)*('Data - fires'!$D$2:$D$41017))=0,IF(OR(B16="..",C16="..",D16=".."),"..",B16+C16+D16),SUMPRODUCT(('Data - fires'!$A$2:$A$41017=E$4)*('Data - fires'!$B$2:$B$41017=$A16)*('Data - fires'!$C$2:$C$41017=$B$3)*('Data - fires'!$D$2:$D$41017)))</f>
        <v>..</v>
      </c>
      <c r="F16" s="69" t="str">
        <f t="shared" si="0"/>
        <v>..</v>
      </c>
      <c r="G16" s="69">
        <f t="shared" si="1"/>
        <v>10258</v>
      </c>
      <c r="H16" s="69" t="str">
        <f t="shared" si="2"/>
        <v>..</v>
      </c>
      <c r="I16" s="69" t="str">
        <f t="shared" si="3"/>
        <v>..</v>
      </c>
      <c r="J16" s="70"/>
      <c r="K16" s="70" cm="1">
        <f t="array" ref="K16">SUMPRODUCT(('Data - population'!$B$2:$B$996=$A16)*('Data - population'!$C$2:$C$996=K$4)*('Data - population'!$D$2:$D$996))</f>
        <v>47998000</v>
      </c>
      <c r="L16" s="70" cm="1">
        <f t="array" ref="L16">SUMPRODUCT(('Data - population'!$B$2:$B$996=$A16)*('Data - population'!$C$2:$C$996=L$4)*('Data - population'!$D$2:$D$996))</f>
        <v>5085600</v>
      </c>
      <c r="M16" s="70" cm="1">
        <f t="array" ref="M16">SUMPRODUCT(('Data - population'!$B$2:$B$996=$A16)*('Data - population'!$C$2:$C$996=M$4)*('Data - population'!$D$2:$D$996))</f>
        <v>2877700</v>
      </c>
      <c r="N16" s="70" cm="1">
        <f t="array" ref="N16">SUMPRODUCT(('Data - population'!$B$2:$B$996=$A16)*('Data - population'!$C$2:$C$996=N$4)*('Data - population'!$D$2:$D$996))</f>
        <v>55961300</v>
      </c>
      <c r="O16" s="71">
        <f t="shared" si="4"/>
        <v>0</v>
      </c>
    </row>
    <row r="17" spans="1:15" x14ac:dyDescent="0.25">
      <c r="A17" s="65" t="s">
        <v>72</v>
      </c>
      <c r="B17" s="67" t="str" cm="1">
        <f t="array" ref="B17">IF($B$3="Total fires",IF(OR(SUMPRODUCT(('Data - fires'!$A$2:$A$41017=B$4)*('Data - fires'!$B$2:$B$41017=$A17)*('Data - fires'!$D$2:$D$41017))=0,SUMPRODUCT(('Data - fires'!$A$2:$A$41017=B$4)*('Data - fires'!$B$2:$B$41017=$A17)*('Data - fires'!$D$2:$D$41017))=SUMPRODUCT(('Data - fires'!$A$2:$A$41017=B$4)*('Data - fires'!$B$2:$B$41017=$A17)*('Data - fires'!$C$2:$C$41017="Primary Fire")*('Data - fires'!$D$2:$D$41017))),"..",SUMPRODUCT(('Data - fires'!$A$2:$A$41017=B$4)*('Data - fires'!$B$2:$B$41017=$A17)*('Data - fires'!$D$2:$D$41017))),IF(SUMPRODUCT(('Data - fires'!$A$2:$A$41017=B$4)*('Data - fires'!$B$2:$B$41017=$A17)*('Data - fires'!$C$2:$C$41017="Primary Fire")*('Data - fires'!$D$2:$D$41017))=0,"..",SUMPRODUCT(('Data - fires'!$A$2:$A$41017=B$4)*('Data - fires'!$B$2:$B$41017=$A17)*('Data - fires'!$C$2:$C$41017="Primary Fire")*('Data - fires'!$D$2:$D$41017))))</f>
        <v>..</v>
      </c>
      <c r="C17" s="67" cm="1">
        <f t="array" ref="C17">IF($B$3="Total fires",IF(OR(SUMPRODUCT(('Data - fires'!$A$2:$A$41017=C$4)*('Data - fires'!$B$2:$B$41017=$A17)*('Data - fires'!$D$2:$D$41017))=0,SUMPRODUCT(('Data - fires'!$A$2:$A$41017=C$4)*('Data - fires'!$B$2:$B$41017=$A17)*('Data - fires'!$D$2:$D$41017))=SUMPRODUCT(('Data - fires'!$A$2:$A$41017=C$4)*('Data - fires'!$B$2:$B$41017=$A17)*('Data - fires'!$C$2:$C$41017="Primary Fire")*('Data - fires'!$D$2:$D$41017))),"..",SUMPRODUCT(('Data - fires'!$A$2:$A$41017=C$4)*('Data - fires'!$B$2:$B$41017=$A17)*('Data - fires'!$D$2:$D$41017))),IF(SUMPRODUCT(('Data - fires'!$A$2:$A$41017=C$4)*('Data - fires'!$B$2:$B$41017=$A17)*('Data - fires'!$C$2:$C$41017="Primary Fire")*('Data - fires'!$D$2:$D$41017))=0,"..",SUMPRODUCT(('Data - fires'!$A$2:$A$41017=C$4)*('Data - fires'!$B$2:$B$41017=$A17)*('Data - fires'!$C$2:$C$41017="Primary Fire")*('Data - fires'!$D$2:$D$41017))))</f>
        <v>56145</v>
      </c>
      <c r="D17" s="67" t="str" cm="1">
        <f t="array" ref="D17">IF($B$3="Total fires",IF(OR(SUMPRODUCT(('Data - fires'!$A$2:$A$41017=D$4)*('Data - fires'!$B$2:$B$41017=$A17)*('Data - fires'!$D$2:$D$41017))=0,SUMPRODUCT(('Data - fires'!$A$2:$A$41017=D$4)*('Data - fires'!$B$2:$B$41017=$A17)*('Data - fires'!$D$2:$D$41017))=SUMPRODUCT(('Data - fires'!$A$2:$A$41017=D$4)*('Data - fires'!$B$2:$B$41017=$A17)*('Data - fires'!$C$2:$C$41017="Primary Fire")*('Data - fires'!$D$2:$D$41017))),"..",SUMPRODUCT(('Data - fires'!$A$2:$A$41017=D$4)*('Data - fires'!$B$2:$B$41017=$A17)*('Data - fires'!$D$2:$D$41017))),IF(SUMPRODUCT(('Data - fires'!$A$2:$A$41017=D$4)*('Data - fires'!$B$2:$B$41017=$A17)*('Data - fires'!$C$2:$C$41017="Primary Fire")*('Data - fires'!$D$2:$D$41017))=0,"..",SUMPRODUCT(('Data - fires'!$A$2:$A$41017=D$4)*('Data - fires'!$B$2:$B$41017=$A17)*('Data - fires'!$C$2:$C$41017="Primary Fire")*('Data - fires'!$D$2:$D$41017))))</f>
        <v>..</v>
      </c>
      <c r="E17" s="67" t="str" cm="1">
        <f t="array" ref="E17">IF(SUMPRODUCT(('Data - fires'!$A$2:$A$41017=E$4)*('Data - fires'!$B$2:$B$41017=$A17)*('Data - fires'!$C$2:$C$41017=$B$3)*('Data - fires'!$D$2:$D$41017))=0,IF(OR(B17="..",C17="..",D17=".."),"..",B17+C17+D17),SUMPRODUCT(('Data - fires'!$A$2:$A$41017=E$4)*('Data - fires'!$B$2:$B$41017=$A17)*('Data - fires'!$C$2:$C$41017=$B$3)*('Data - fires'!$D$2:$D$41017)))</f>
        <v>..</v>
      </c>
      <c r="F17" s="69" t="str">
        <f t="shared" si="0"/>
        <v>..</v>
      </c>
      <c r="G17" s="69">
        <f t="shared" si="1"/>
        <v>11025</v>
      </c>
      <c r="H17" s="69" t="str">
        <f t="shared" si="2"/>
        <v>..</v>
      </c>
      <c r="I17" s="69" t="str">
        <f t="shared" si="3"/>
        <v>..</v>
      </c>
      <c r="J17" s="70"/>
      <c r="K17" s="70" cm="1">
        <f t="array" ref="K17">SUMPRODUCT(('Data - population'!$B$2:$B$996=$A17)*('Data - population'!$C$2:$C$996=K$4)*('Data - population'!$D$2:$D$996))</f>
        <v>48102300</v>
      </c>
      <c r="L17" s="70" cm="1">
        <f t="array" ref="L17">SUMPRODUCT(('Data - population'!$B$2:$B$996=$A17)*('Data - population'!$C$2:$C$996=L$4)*('Data - population'!$D$2:$D$996))</f>
        <v>5092500</v>
      </c>
      <c r="M17" s="70" cm="1">
        <f t="array" ref="M17">SUMPRODUCT(('Data - population'!$B$2:$B$996=$A17)*('Data - population'!$C$2:$C$996=M$4)*('Data - population'!$D$2:$D$996))</f>
        <v>2883600</v>
      </c>
      <c r="N17" s="70" cm="1">
        <f t="array" ref="N17">SUMPRODUCT(('Data - population'!$B$2:$B$996=$A17)*('Data - population'!$C$2:$C$996=N$4)*('Data - population'!$D$2:$D$996))</f>
        <v>56078300</v>
      </c>
      <c r="O17" s="71">
        <f t="shared" si="4"/>
        <v>100</v>
      </c>
    </row>
    <row r="18" spans="1:15" x14ac:dyDescent="0.25">
      <c r="A18" s="65" t="s">
        <v>73</v>
      </c>
      <c r="B18" s="67" t="str" cm="1">
        <f t="array" ref="B18">IF($B$3="Total fires",IF(OR(SUMPRODUCT(('Data - fires'!$A$2:$A$41017=B$4)*('Data - fires'!$B$2:$B$41017=$A18)*('Data - fires'!$D$2:$D$41017))=0,SUMPRODUCT(('Data - fires'!$A$2:$A$41017=B$4)*('Data - fires'!$B$2:$B$41017=$A18)*('Data - fires'!$D$2:$D$41017))=SUMPRODUCT(('Data - fires'!$A$2:$A$41017=B$4)*('Data - fires'!$B$2:$B$41017=$A18)*('Data - fires'!$C$2:$C$41017="Primary Fire")*('Data - fires'!$D$2:$D$41017))),"..",SUMPRODUCT(('Data - fires'!$A$2:$A$41017=B$4)*('Data - fires'!$B$2:$B$41017=$A18)*('Data - fires'!$D$2:$D$41017))),IF(SUMPRODUCT(('Data - fires'!$A$2:$A$41017=B$4)*('Data - fires'!$B$2:$B$41017=$A18)*('Data - fires'!$C$2:$C$41017="Primary Fire")*('Data - fires'!$D$2:$D$41017))=0,"..",SUMPRODUCT(('Data - fires'!$A$2:$A$41017=B$4)*('Data - fires'!$B$2:$B$41017=$A18)*('Data - fires'!$C$2:$C$41017="Primary Fire")*('Data - fires'!$D$2:$D$41017))))</f>
        <v>..</v>
      </c>
      <c r="C18" s="67" t="str" cm="1">
        <f t="array" ref="C18">IF($B$3="Total fires",IF(OR(SUMPRODUCT(('Data - fires'!$A$2:$A$41017=C$4)*('Data - fires'!$B$2:$B$41017=$A18)*('Data - fires'!$D$2:$D$41017))=0,SUMPRODUCT(('Data - fires'!$A$2:$A$41017=C$4)*('Data - fires'!$B$2:$B$41017=$A18)*('Data - fires'!$D$2:$D$41017))=SUMPRODUCT(('Data - fires'!$A$2:$A$41017=C$4)*('Data - fires'!$B$2:$B$41017=$A18)*('Data - fires'!$C$2:$C$41017="Primary Fire")*('Data - fires'!$D$2:$D$41017))),"..",SUMPRODUCT(('Data - fires'!$A$2:$A$41017=C$4)*('Data - fires'!$B$2:$B$41017=$A18)*('Data - fires'!$D$2:$D$41017))),IF(SUMPRODUCT(('Data - fires'!$A$2:$A$41017=C$4)*('Data - fires'!$B$2:$B$41017=$A18)*('Data - fires'!$C$2:$C$41017="Primary Fire")*('Data - fires'!$D$2:$D$41017))=0,"..",SUMPRODUCT(('Data - fires'!$A$2:$A$41017=C$4)*('Data - fires'!$B$2:$B$41017=$A18)*('Data - fires'!$C$2:$C$41017="Primary Fire")*('Data - fires'!$D$2:$D$41017))))</f>
        <v>..</v>
      </c>
      <c r="D18" s="67" t="str" cm="1">
        <f t="array" ref="D18">IF($B$3="Total fires",IF(OR(SUMPRODUCT(('Data - fires'!$A$2:$A$41017=D$4)*('Data - fires'!$B$2:$B$41017=$A18)*('Data - fires'!$D$2:$D$41017))=0,SUMPRODUCT(('Data - fires'!$A$2:$A$41017=D$4)*('Data - fires'!$B$2:$B$41017=$A18)*('Data - fires'!$D$2:$D$41017))=SUMPRODUCT(('Data - fires'!$A$2:$A$41017=D$4)*('Data - fires'!$B$2:$B$41017=$A18)*('Data - fires'!$C$2:$C$41017="Primary Fire")*('Data - fires'!$D$2:$D$41017))),"..",SUMPRODUCT(('Data - fires'!$A$2:$A$41017=D$4)*('Data - fires'!$B$2:$B$41017=$A18)*('Data - fires'!$D$2:$D$41017))),IF(SUMPRODUCT(('Data - fires'!$A$2:$A$41017=D$4)*('Data - fires'!$B$2:$B$41017=$A18)*('Data - fires'!$C$2:$C$41017="Primary Fire")*('Data - fires'!$D$2:$D$41017))=0,"..",SUMPRODUCT(('Data - fires'!$A$2:$A$41017=D$4)*('Data - fires'!$B$2:$B$41017=$A18)*('Data - fires'!$C$2:$C$41017="Primary Fire")*('Data - fires'!$D$2:$D$41017))))</f>
        <v>..</v>
      </c>
      <c r="E18" s="67" t="str" cm="1">
        <f t="array" ref="E18">IF(SUMPRODUCT(('Data - fires'!$A$2:$A$41017=E$4)*('Data - fires'!$B$2:$B$41017=$A18)*('Data - fires'!$C$2:$C$41017=$B$3)*('Data - fires'!$D$2:$D$41017))=0,IF(OR(B18="..",C18="..",D18=".."),"..",B18+C18+D18),SUMPRODUCT(('Data - fires'!$A$2:$A$41017=E$4)*('Data - fires'!$B$2:$B$41017=$A18)*('Data - fires'!$C$2:$C$41017=$B$3)*('Data - fires'!$D$2:$D$41017)))</f>
        <v>..</v>
      </c>
      <c r="F18" s="69" t="str">
        <f t="shared" si="0"/>
        <v>..</v>
      </c>
      <c r="G18" s="69" t="str">
        <f t="shared" si="1"/>
        <v>..</v>
      </c>
      <c r="H18" s="69" t="str">
        <f t="shared" si="2"/>
        <v>..</v>
      </c>
      <c r="I18" s="69" t="str">
        <f t="shared" si="3"/>
        <v>..</v>
      </c>
      <c r="J18" s="70"/>
      <c r="K18" s="70" cm="1">
        <f t="array" ref="K18">SUMPRODUCT(('Data - population'!$B$2:$B$996=$A18)*('Data - population'!$C$2:$C$996=K$4)*('Data - population'!$D$2:$D$996))</f>
        <v>48228800</v>
      </c>
      <c r="L18" s="70" cm="1">
        <f t="array" ref="L18">SUMPRODUCT(('Data - population'!$B$2:$B$996=$A18)*('Data - population'!$C$2:$C$996=L$4)*('Data - population'!$D$2:$D$996))</f>
        <v>5102200</v>
      </c>
      <c r="M18" s="70" cm="1">
        <f t="array" ref="M18">SUMPRODUCT(('Data - population'!$B$2:$B$996=$A18)*('Data - population'!$C$2:$C$996=M$4)*('Data - population'!$D$2:$D$996))</f>
        <v>2887400</v>
      </c>
      <c r="N18" s="70" cm="1">
        <f t="array" ref="N18">SUMPRODUCT(('Data - population'!$B$2:$B$996=$A18)*('Data - population'!$C$2:$C$996=N$4)*('Data - population'!$D$2:$D$996))</f>
        <v>56218400</v>
      </c>
      <c r="O18" s="71">
        <f t="shared" si="4"/>
        <v>0</v>
      </c>
    </row>
    <row r="19" spans="1:15" x14ac:dyDescent="0.25">
      <c r="A19" s="65" t="s">
        <v>74</v>
      </c>
      <c r="B19" s="67" cm="1">
        <f t="array" ref="B19">IF($B$3="Total fires",IF(OR(SUMPRODUCT(('Data - fires'!$A$2:$A$41017=B$4)*('Data - fires'!$B$2:$B$41017=$A19)*('Data - fires'!$D$2:$D$41017))=0,SUMPRODUCT(('Data - fires'!$A$2:$A$41017=B$4)*('Data - fires'!$B$2:$B$41017=$A19)*('Data - fires'!$D$2:$D$41017))=SUMPRODUCT(('Data - fires'!$A$2:$A$41017=B$4)*('Data - fires'!$B$2:$B$41017=$A19)*('Data - fires'!$C$2:$C$41017="Primary Fire")*('Data - fires'!$D$2:$D$41017))),"..",SUMPRODUCT(('Data - fires'!$A$2:$A$41017=B$4)*('Data - fires'!$B$2:$B$41017=$A19)*('Data - fires'!$D$2:$D$41017))),IF(SUMPRODUCT(('Data - fires'!$A$2:$A$41017=B$4)*('Data - fires'!$B$2:$B$41017=$A19)*('Data - fires'!$C$2:$C$41017="Primary Fire")*('Data - fires'!$D$2:$D$41017))=0,"..",SUMPRODUCT(('Data - fires'!$A$2:$A$41017=B$4)*('Data - fires'!$B$2:$B$41017=$A19)*('Data - fires'!$C$2:$C$41017="Primary Fire")*('Data - fires'!$D$2:$D$41017))))</f>
        <v>487600</v>
      </c>
      <c r="C19" s="67" cm="1">
        <f t="array" ref="C19">IF($B$3="Total fires",IF(OR(SUMPRODUCT(('Data - fires'!$A$2:$A$41017=C$4)*('Data - fires'!$B$2:$B$41017=$A19)*('Data - fires'!$D$2:$D$41017))=0,SUMPRODUCT(('Data - fires'!$A$2:$A$41017=C$4)*('Data - fires'!$B$2:$B$41017=$A19)*('Data - fires'!$D$2:$D$41017))=SUMPRODUCT(('Data - fires'!$A$2:$A$41017=C$4)*('Data - fires'!$B$2:$B$41017=$A19)*('Data - fires'!$C$2:$C$41017="Primary Fire")*('Data - fires'!$D$2:$D$41017))),"..",SUMPRODUCT(('Data - fires'!$A$2:$A$41017=C$4)*('Data - fires'!$B$2:$B$41017=$A19)*('Data - fires'!$D$2:$D$41017))),IF(SUMPRODUCT(('Data - fires'!$A$2:$A$41017=C$4)*('Data - fires'!$B$2:$B$41017=$A19)*('Data - fires'!$C$2:$C$41017="Primary Fire")*('Data - fires'!$D$2:$D$41017))=0,"..",SUMPRODUCT(('Data - fires'!$A$2:$A$41017=C$4)*('Data - fires'!$B$2:$B$41017=$A19)*('Data - fires'!$C$2:$C$41017="Primary Fire")*('Data - fires'!$D$2:$D$41017))))</f>
        <v>65841</v>
      </c>
      <c r="D19" s="67" t="str" cm="1">
        <f t="array" ref="D19">IF($B$3="Total fires",IF(OR(SUMPRODUCT(('Data - fires'!$A$2:$A$41017=D$4)*('Data - fires'!$B$2:$B$41017=$A19)*('Data - fires'!$D$2:$D$41017))=0,SUMPRODUCT(('Data - fires'!$A$2:$A$41017=D$4)*('Data - fires'!$B$2:$B$41017=$A19)*('Data - fires'!$D$2:$D$41017))=SUMPRODUCT(('Data - fires'!$A$2:$A$41017=D$4)*('Data - fires'!$B$2:$B$41017=$A19)*('Data - fires'!$C$2:$C$41017="Primary Fire")*('Data - fires'!$D$2:$D$41017))),"..",SUMPRODUCT(('Data - fires'!$A$2:$A$41017=D$4)*('Data - fires'!$B$2:$B$41017=$A19)*('Data - fires'!$D$2:$D$41017))),IF(SUMPRODUCT(('Data - fires'!$A$2:$A$41017=D$4)*('Data - fires'!$B$2:$B$41017=$A19)*('Data - fires'!$C$2:$C$41017="Primary Fire")*('Data - fires'!$D$2:$D$41017))=0,"..",SUMPRODUCT(('Data - fires'!$A$2:$A$41017=D$4)*('Data - fires'!$B$2:$B$41017=$A19)*('Data - fires'!$C$2:$C$41017="Primary Fire")*('Data - fires'!$D$2:$D$41017))))</f>
        <v>..</v>
      </c>
      <c r="E19" s="67" cm="1">
        <f t="array" ref="E19">IF(SUMPRODUCT(('Data - fires'!$A$2:$A$41017=E$4)*('Data - fires'!$B$2:$B$41017=$A19)*('Data - fires'!$C$2:$C$41017=$B$3)*('Data - fires'!$D$2:$D$41017))=0,IF(OR(B19="..",C19="..",D19=".."),"..",B19+C19+D19),SUMPRODUCT(('Data - fires'!$A$2:$A$41017=E$4)*('Data - fires'!$B$2:$B$41017=$A19)*('Data - fires'!$C$2:$C$41017=$B$3)*('Data - fires'!$D$2:$D$41017)))</f>
        <v>592493</v>
      </c>
      <c r="F19" s="69">
        <f t="shared" si="0"/>
        <v>10078</v>
      </c>
      <c r="G19" s="69">
        <f t="shared" si="1"/>
        <v>12901</v>
      </c>
      <c r="H19" s="69" t="str">
        <f t="shared" si="2"/>
        <v>..</v>
      </c>
      <c r="I19" s="69">
        <f t="shared" si="3"/>
        <v>10510</v>
      </c>
      <c r="J19" s="70"/>
      <c r="K19" s="70" cm="1">
        <f t="array" ref="K19">SUMPRODUCT(('Data - population'!$B$2:$B$996=$A19)*('Data - population'!$C$2:$C$996=K$4)*('Data - population'!$D$2:$D$996))</f>
        <v>48383500</v>
      </c>
      <c r="L19" s="70" cm="1">
        <f t="array" ref="L19">SUMPRODUCT(('Data - population'!$B$2:$B$996=$A19)*('Data - population'!$C$2:$C$996=L$4)*('Data - population'!$D$2:$D$996))</f>
        <v>5103700</v>
      </c>
      <c r="M19" s="70" cm="1">
        <f t="array" ref="M19">SUMPRODUCT(('Data - population'!$B$2:$B$996=$A19)*('Data - population'!$C$2:$C$996=M$4)*('Data - population'!$D$2:$D$996))</f>
        <v>2888500</v>
      </c>
      <c r="N19" s="70" cm="1">
        <f t="array" ref="N19">SUMPRODUCT(('Data - population'!$B$2:$B$996=$A19)*('Data - population'!$C$2:$C$996=N$4)*('Data - population'!$D$2:$D$996))</f>
        <v>56375700</v>
      </c>
      <c r="O19" s="71">
        <f t="shared" si="4"/>
        <v>0</v>
      </c>
    </row>
    <row r="20" spans="1:15" x14ac:dyDescent="0.25">
      <c r="A20" s="65" t="s">
        <v>75</v>
      </c>
      <c r="B20" s="67" cm="1">
        <f t="array" ref="B20">IF($B$3="Total fires",IF(OR(SUMPRODUCT(('Data - fires'!$A$2:$A$41017=B$4)*('Data - fires'!$B$2:$B$41017=$A20)*('Data - fires'!$D$2:$D$41017))=0,SUMPRODUCT(('Data - fires'!$A$2:$A$41017=B$4)*('Data - fires'!$B$2:$B$41017=$A20)*('Data - fires'!$D$2:$D$41017))=SUMPRODUCT(('Data - fires'!$A$2:$A$41017=B$4)*('Data - fires'!$B$2:$B$41017=$A20)*('Data - fires'!$C$2:$C$41017="Primary Fire")*('Data - fires'!$D$2:$D$41017))),"..",SUMPRODUCT(('Data - fires'!$A$2:$A$41017=B$4)*('Data - fires'!$B$2:$B$41017=$A20)*('Data - fires'!$D$2:$D$41017))),IF(SUMPRODUCT(('Data - fires'!$A$2:$A$41017=B$4)*('Data - fires'!$B$2:$B$41017=$A20)*('Data - fires'!$C$2:$C$41017="Primary Fire")*('Data - fires'!$D$2:$D$41017))=0,"..",SUMPRODUCT(('Data - fires'!$A$2:$A$41017=B$4)*('Data - fires'!$B$2:$B$41017=$A20)*('Data - fires'!$C$2:$C$41017="Primary Fire")*('Data - fires'!$D$2:$D$41017))))</f>
        <v>414000</v>
      </c>
      <c r="C20" s="67" cm="1">
        <f t="array" ref="C20">IF($B$3="Total fires",IF(OR(SUMPRODUCT(('Data - fires'!$A$2:$A$41017=C$4)*('Data - fires'!$B$2:$B$41017=$A20)*('Data - fires'!$D$2:$D$41017))=0,SUMPRODUCT(('Data - fires'!$A$2:$A$41017=C$4)*('Data - fires'!$B$2:$B$41017=$A20)*('Data - fires'!$D$2:$D$41017))=SUMPRODUCT(('Data - fires'!$A$2:$A$41017=C$4)*('Data - fires'!$B$2:$B$41017=$A20)*('Data - fires'!$C$2:$C$41017="Primary Fire")*('Data - fires'!$D$2:$D$41017))),"..",SUMPRODUCT(('Data - fires'!$A$2:$A$41017=C$4)*('Data - fires'!$B$2:$B$41017=$A20)*('Data - fires'!$D$2:$D$41017))),IF(SUMPRODUCT(('Data - fires'!$A$2:$A$41017=C$4)*('Data - fires'!$B$2:$B$41017=$A20)*('Data - fires'!$C$2:$C$41017="Primary Fire")*('Data - fires'!$D$2:$D$41017))=0,"..",SUMPRODUCT(('Data - fires'!$A$2:$A$41017=C$4)*('Data - fires'!$B$2:$B$41017=$A20)*('Data - fires'!$C$2:$C$41017="Primary Fire")*('Data - fires'!$D$2:$D$41017))))</f>
        <v>57108</v>
      </c>
      <c r="D20" s="67" t="str" cm="1">
        <f t="array" ref="D20">IF($B$3="Total fires",IF(OR(SUMPRODUCT(('Data - fires'!$A$2:$A$41017=D$4)*('Data - fires'!$B$2:$B$41017=$A20)*('Data - fires'!$D$2:$D$41017))=0,SUMPRODUCT(('Data - fires'!$A$2:$A$41017=D$4)*('Data - fires'!$B$2:$B$41017=$A20)*('Data - fires'!$D$2:$D$41017))=SUMPRODUCT(('Data - fires'!$A$2:$A$41017=D$4)*('Data - fires'!$B$2:$B$41017=$A20)*('Data - fires'!$C$2:$C$41017="Primary Fire")*('Data - fires'!$D$2:$D$41017))),"..",SUMPRODUCT(('Data - fires'!$A$2:$A$41017=D$4)*('Data - fires'!$B$2:$B$41017=$A20)*('Data - fires'!$D$2:$D$41017))),IF(SUMPRODUCT(('Data - fires'!$A$2:$A$41017=D$4)*('Data - fires'!$B$2:$B$41017=$A20)*('Data - fires'!$C$2:$C$41017="Primary Fire")*('Data - fires'!$D$2:$D$41017))=0,"..",SUMPRODUCT(('Data - fires'!$A$2:$A$41017=D$4)*('Data - fires'!$B$2:$B$41017=$A20)*('Data - fires'!$C$2:$C$41017="Primary Fire")*('Data - fires'!$D$2:$D$41017))))</f>
        <v>..</v>
      </c>
      <c r="E20" s="67" cm="1">
        <f t="array" ref="E20">IF(SUMPRODUCT(('Data - fires'!$A$2:$A$41017=E$4)*('Data - fires'!$B$2:$B$41017=$A20)*('Data - fires'!$C$2:$C$41017=$B$3)*('Data - fires'!$D$2:$D$41017))=0,IF(OR(B20="..",C20="..",D20=".."),"..",B20+C20+D20),SUMPRODUCT(('Data - fires'!$A$2:$A$41017=E$4)*('Data - fires'!$B$2:$B$41017=$A20)*('Data - fires'!$C$2:$C$41017=$B$3)*('Data - fires'!$D$2:$D$41017)))</f>
        <v>504288</v>
      </c>
      <c r="F20" s="69">
        <f t="shared" si="0"/>
        <v>8533</v>
      </c>
      <c r="G20" s="69">
        <f t="shared" si="1"/>
        <v>11215</v>
      </c>
      <c r="H20" s="69" t="str">
        <f t="shared" si="2"/>
        <v>..</v>
      </c>
      <c r="I20" s="69">
        <f t="shared" si="3"/>
        <v>8925</v>
      </c>
      <c r="J20" s="70"/>
      <c r="K20" s="70" cm="1">
        <f t="array" ref="K20">SUMPRODUCT(('Data - population'!$B$2:$B$996=$A20)*('Data - population'!$C$2:$C$996=K$4)*('Data - population'!$D$2:$D$996))</f>
        <v>48519100</v>
      </c>
      <c r="L20" s="70" cm="1">
        <f t="array" ref="L20">SUMPRODUCT(('Data - population'!$B$2:$B$996=$A20)*('Data - population'!$C$2:$C$996=L$4)*('Data - population'!$D$2:$D$996))</f>
        <v>5092200</v>
      </c>
      <c r="M20" s="70" cm="1">
        <f t="array" ref="M20">SUMPRODUCT(('Data - population'!$B$2:$B$996=$A20)*('Data - population'!$C$2:$C$996=M$4)*('Data - population'!$D$2:$D$996))</f>
        <v>2891300</v>
      </c>
      <c r="N20" s="70" cm="1">
        <f t="array" ref="N20">SUMPRODUCT(('Data - population'!$B$2:$B$996=$A20)*('Data - population'!$C$2:$C$996=N$4)*('Data - population'!$D$2:$D$996))</f>
        <v>56502600</v>
      </c>
      <c r="O20" s="71">
        <f t="shared" si="4"/>
        <v>0</v>
      </c>
    </row>
    <row r="21" spans="1:15" x14ac:dyDescent="0.25">
      <c r="A21" s="65" t="s">
        <v>76</v>
      </c>
      <c r="B21" s="67" cm="1">
        <f t="array" ref="B21">IF($B$3="Total fires",IF(OR(SUMPRODUCT(('Data - fires'!$A$2:$A$41017=B$4)*('Data - fires'!$B$2:$B$41017=$A21)*('Data - fires'!$D$2:$D$41017))=0,SUMPRODUCT(('Data - fires'!$A$2:$A$41017=B$4)*('Data - fires'!$B$2:$B$41017=$A21)*('Data - fires'!$D$2:$D$41017))=SUMPRODUCT(('Data - fires'!$A$2:$A$41017=B$4)*('Data - fires'!$B$2:$B$41017=$A21)*('Data - fires'!$C$2:$C$41017="Primary Fire")*('Data - fires'!$D$2:$D$41017))),"..",SUMPRODUCT(('Data - fires'!$A$2:$A$41017=B$4)*('Data - fires'!$B$2:$B$41017=$A21)*('Data - fires'!$D$2:$D$41017))),IF(SUMPRODUCT(('Data - fires'!$A$2:$A$41017=B$4)*('Data - fires'!$B$2:$B$41017=$A21)*('Data - fires'!$C$2:$C$41017="Primary Fire")*('Data - fires'!$D$2:$D$41017))=0,"..",SUMPRODUCT(('Data - fires'!$A$2:$A$41017=B$4)*('Data - fires'!$B$2:$B$41017=$A21)*('Data - fires'!$C$2:$C$41017="Primary Fire")*('Data - fires'!$D$2:$D$41017))))</f>
        <v>362300</v>
      </c>
      <c r="C21" s="67" cm="1">
        <f t="array" ref="C21">IF($B$3="Total fires",IF(OR(SUMPRODUCT(('Data - fires'!$A$2:$A$41017=C$4)*('Data - fires'!$B$2:$B$41017=$A21)*('Data - fires'!$D$2:$D$41017))=0,SUMPRODUCT(('Data - fires'!$A$2:$A$41017=C$4)*('Data - fires'!$B$2:$B$41017=$A21)*('Data - fires'!$D$2:$D$41017))=SUMPRODUCT(('Data - fires'!$A$2:$A$41017=C$4)*('Data - fires'!$B$2:$B$41017=$A21)*('Data - fires'!$C$2:$C$41017="Primary Fire")*('Data - fires'!$D$2:$D$41017))),"..",SUMPRODUCT(('Data - fires'!$A$2:$A$41017=C$4)*('Data - fires'!$B$2:$B$41017=$A21)*('Data - fires'!$D$2:$D$41017))),IF(SUMPRODUCT(('Data - fires'!$A$2:$A$41017=C$4)*('Data - fires'!$B$2:$B$41017=$A21)*('Data - fires'!$C$2:$C$41017="Primary Fire")*('Data - fires'!$D$2:$D$41017))=0,"..",SUMPRODUCT(('Data - fires'!$A$2:$A$41017=C$4)*('Data - fires'!$B$2:$B$41017=$A21)*('Data - fires'!$C$2:$C$41017="Primary Fire")*('Data - fires'!$D$2:$D$41017))))</f>
        <v>50411</v>
      </c>
      <c r="D21" s="67" t="str" cm="1">
        <f t="array" ref="D21">IF($B$3="Total fires",IF(OR(SUMPRODUCT(('Data - fires'!$A$2:$A$41017=D$4)*('Data - fires'!$B$2:$B$41017=$A21)*('Data - fires'!$D$2:$D$41017))=0,SUMPRODUCT(('Data - fires'!$A$2:$A$41017=D$4)*('Data - fires'!$B$2:$B$41017=$A21)*('Data - fires'!$D$2:$D$41017))=SUMPRODUCT(('Data - fires'!$A$2:$A$41017=D$4)*('Data - fires'!$B$2:$B$41017=$A21)*('Data - fires'!$C$2:$C$41017="Primary Fire")*('Data - fires'!$D$2:$D$41017))),"..",SUMPRODUCT(('Data - fires'!$A$2:$A$41017=D$4)*('Data - fires'!$B$2:$B$41017=$A21)*('Data - fires'!$D$2:$D$41017))),IF(SUMPRODUCT(('Data - fires'!$A$2:$A$41017=D$4)*('Data - fires'!$B$2:$B$41017=$A21)*('Data - fires'!$C$2:$C$41017="Primary Fire")*('Data - fires'!$D$2:$D$41017))=0,"..",SUMPRODUCT(('Data - fires'!$A$2:$A$41017=D$4)*('Data - fires'!$B$2:$B$41017=$A21)*('Data - fires'!$C$2:$C$41017="Primary Fire")*('Data - fires'!$D$2:$D$41017))))</f>
        <v>..</v>
      </c>
      <c r="E21" s="67" cm="1">
        <f t="array" ref="E21">IF(SUMPRODUCT(('Data - fires'!$A$2:$A$41017=E$4)*('Data - fires'!$B$2:$B$41017=$A21)*('Data - fires'!$C$2:$C$41017=$B$3)*('Data - fires'!$D$2:$D$41017))=0,IF(OR(B21="..",C21="..",D21=".."),"..",B21+C21+D21),SUMPRODUCT(('Data - fires'!$A$2:$A$41017=E$4)*('Data - fires'!$B$2:$B$41017=$A21)*('Data - fires'!$C$2:$C$41017=$B$3)*('Data - fires'!$D$2:$D$41017)))</f>
        <v>442840</v>
      </c>
      <c r="F21" s="69">
        <f t="shared" si="0"/>
        <v>7445</v>
      </c>
      <c r="G21" s="69">
        <f t="shared" si="1"/>
        <v>9917</v>
      </c>
      <c r="H21" s="69" t="str">
        <f t="shared" si="2"/>
        <v>..</v>
      </c>
      <c r="I21" s="69">
        <f t="shared" si="3"/>
        <v>7818</v>
      </c>
      <c r="J21" s="70"/>
      <c r="K21" s="70" cm="1">
        <f t="array" ref="K21">SUMPRODUCT(('Data - population'!$B$2:$B$996=$A21)*('Data - population'!$C$2:$C$996=K$4)*('Data - population'!$D$2:$D$996))</f>
        <v>48664800</v>
      </c>
      <c r="L21" s="70" cm="1">
        <f t="array" ref="L21">SUMPRODUCT(('Data - population'!$B$2:$B$996=$A21)*('Data - population'!$C$2:$C$996=L$4)*('Data - population'!$D$2:$D$996))</f>
        <v>5083300</v>
      </c>
      <c r="M21" s="70" cm="1">
        <f t="array" ref="M21">SUMPRODUCT(('Data - population'!$B$2:$B$996=$A21)*('Data - population'!$C$2:$C$996=M$4)*('Data - population'!$D$2:$D$996))</f>
        <v>2894900</v>
      </c>
      <c r="N21" s="70" cm="1">
        <f t="array" ref="N21">SUMPRODUCT(('Data - population'!$B$2:$B$996=$A21)*('Data - population'!$C$2:$C$996=N$4)*('Data - population'!$D$2:$D$996))</f>
        <v>56643000</v>
      </c>
      <c r="O21" s="71">
        <f t="shared" si="4"/>
        <v>0</v>
      </c>
    </row>
    <row r="22" spans="1:15" x14ac:dyDescent="0.25">
      <c r="A22" s="65" t="s">
        <v>77</v>
      </c>
      <c r="B22" s="67" cm="1">
        <f t="array" ref="B22">IF($B$3="Total fires",IF(OR(SUMPRODUCT(('Data - fires'!$A$2:$A$41017=B$4)*('Data - fires'!$B$2:$B$41017=$A22)*('Data - fires'!$D$2:$D$41017))=0,SUMPRODUCT(('Data - fires'!$A$2:$A$41017=B$4)*('Data - fires'!$B$2:$B$41017=$A22)*('Data - fires'!$D$2:$D$41017))=SUMPRODUCT(('Data - fires'!$A$2:$A$41017=B$4)*('Data - fires'!$B$2:$B$41017=$A22)*('Data - fires'!$C$2:$C$41017="Primary Fire")*('Data - fires'!$D$2:$D$41017))),"..",SUMPRODUCT(('Data - fires'!$A$2:$A$41017=B$4)*('Data - fires'!$B$2:$B$41017=$A22)*('Data - fires'!$D$2:$D$41017))),IF(SUMPRODUCT(('Data - fires'!$A$2:$A$41017=B$4)*('Data - fires'!$B$2:$B$41017=$A22)*('Data - fires'!$C$2:$C$41017="Primary Fire")*('Data - fires'!$D$2:$D$41017))=0,"..",SUMPRODUCT(('Data - fires'!$A$2:$A$41017=B$4)*('Data - fires'!$B$2:$B$41017=$A22)*('Data - fires'!$C$2:$C$41017="Primary Fire")*('Data - fires'!$D$2:$D$41017))))</f>
        <v>315800</v>
      </c>
      <c r="C22" s="67" cm="1">
        <f t="array" ref="C22">IF($B$3="Total fires",IF(OR(SUMPRODUCT(('Data - fires'!$A$2:$A$41017=C$4)*('Data - fires'!$B$2:$B$41017=$A22)*('Data - fires'!$D$2:$D$41017))=0,SUMPRODUCT(('Data - fires'!$A$2:$A$41017=C$4)*('Data - fires'!$B$2:$B$41017=$A22)*('Data - fires'!$D$2:$D$41017))=SUMPRODUCT(('Data - fires'!$A$2:$A$41017=C$4)*('Data - fires'!$B$2:$B$41017=$A22)*('Data - fires'!$C$2:$C$41017="Primary Fire")*('Data - fires'!$D$2:$D$41017))),"..",SUMPRODUCT(('Data - fires'!$A$2:$A$41017=C$4)*('Data - fires'!$B$2:$B$41017=$A22)*('Data - fires'!$D$2:$D$41017))),IF(SUMPRODUCT(('Data - fires'!$A$2:$A$41017=C$4)*('Data - fires'!$B$2:$B$41017=$A22)*('Data - fires'!$C$2:$C$41017="Primary Fire")*('Data - fires'!$D$2:$D$41017))=0,"..",SUMPRODUCT(('Data - fires'!$A$2:$A$41017=C$4)*('Data - fires'!$B$2:$B$41017=$A22)*('Data - fires'!$C$2:$C$41017="Primary Fire")*('Data - fires'!$D$2:$D$41017))))</f>
        <v>46531</v>
      </c>
      <c r="D22" s="67" t="str" cm="1">
        <f t="array" ref="D22">IF($B$3="Total fires",IF(OR(SUMPRODUCT(('Data - fires'!$A$2:$A$41017=D$4)*('Data - fires'!$B$2:$B$41017=$A22)*('Data - fires'!$D$2:$D$41017))=0,SUMPRODUCT(('Data - fires'!$A$2:$A$41017=D$4)*('Data - fires'!$B$2:$B$41017=$A22)*('Data - fires'!$D$2:$D$41017))=SUMPRODUCT(('Data - fires'!$A$2:$A$41017=D$4)*('Data - fires'!$B$2:$B$41017=$A22)*('Data - fires'!$C$2:$C$41017="Primary Fire")*('Data - fires'!$D$2:$D$41017))),"..",SUMPRODUCT(('Data - fires'!$A$2:$A$41017=D$4)*('Data - fires'!$B$2:$B$41017=$A22)*('Data - fires'!$D$2:$D$41017))),IF(SUMPRODUCT(('Data - fires'!$A$2:$A$41017=D$4)*('Data - fires'!$B$2:$B$41017=$A22)*('Data - fires'!$C$2:$C$41017="Primary Fire")*('Data - fires'!$D$2:$D$41017))=0,"..",SUMPRODUCT(('Data - fires'!$A$2:$A$41017=D$4)*('Data - fires'!$B$2:$B$41017=$A22)*('Data - fires'!$C$2:$C$41017="Primary Fire")*('Data - fires'!$D$2:$D$41017))))</f>
        <v>..</v>
      </c>
      <c r="E22" s="67" cm="1">
        <f t="array" ref="E22">IF(SUMPRODUCT(('Data - fires'!$A$2:$A$41017=E$4)*('Data - fires'!$B$2:$B$41017=$A22)*('Data - fires'!$C$2:$C$41017=$B$3)*('Data - fires'!$D$2:$D$41017))=0,IF(OR(B22="..",C22="..",D22=".."),"..",B22+C22+D22),SUMPRODUCT(('Data - fires'!$A$2:$A$41017=E$4)*('Data - fires'!$B$2:$B$41017=$A22)*('Data - fires'!$C$2:$C$41017=$B$3)*('Data - fires'!$D$2:$D$41017)))</f>
        <v>387375</v>
      </c>
      <c r="F22" s="69">
        <f t="shared" si="0"/>
        <v>6469</v>
      </c>
      <c r="G22" s="69">
        <f t="shared" si="1"/>
        <v>9165</v>
      </c>
      <c r="H22" s="69" t="str">
        <f t="shared" si="2"/>
        <v>..</v>
      </c>
      <c r="I22" s="69">
        <f t="shared" si="3"/>
        <v>6820</v>
      </c>
      <c r="J22" s="70"/>
      <c r="K22" s="70" cm="1">
        <f t="array" ref="K22">SUMPRODUCT(('Data - population'!$B$2:$B$996=$A22)*('Data - population'!$C$2:$C$996=K$4)*('Data - population'!$D$2:$D$996))</f>
        <v>48820600</v>
      </c>
      <c r="L22" s="70" cm="1">
        <f t="array" ref="L22">SUMPRODUCT(('Data - population'!$B$2:$B$996=$A22)*('Data - population'!$C$2:$C$996=L$4)*('Data - population'!$D$2:$D$996))</f>
        <v>5077100</v>
      </c>
      <c r="M22" s="70" cm="1">
        <f t="array" ref="M22">SUMPRODUCT(('Data - population'!$B$2:$B$996=$A22)*('Data - population'!$C$2:$C$996=M$4)*('Data - population'!$D$2:$D$996))</f>
        <v>2899500</v>
      </c>
      <c r="N22" s="70" cm="1">
        <f t="array" ref="N22">SUMPRODUCT(('Data - population'!$B$2:$B$996=$A22)*('Data - population'!$C$2:$C$996=N$4)*('Data - population'!$D$2:$D$996))</f>
        <v>56797200</v>
      </c>
      <c r="O22" s="71">
        <f t="shared" si="4"/>
        <v>0</v>
      </c>
    </row>
    <row r="23" spans="1:15" x14ac:dyDescent="0.25">
      <c r="A23" s="65" t="s">
        <v>78</v>
      </c>
      <c r="B23" s="67" cm="1">
        <f t="array" ref="B23">IF($B$3="Total fires",IF(OR(SUMPRODUCT(('Data - fires'!$A$2:$A$41017=B$4)*('Data - fires'!$B$2:$B$41017=$A23)*('Data - fires'!$D$2:$D$41017))=0,SUMPRODUCT(('Data - fires'!$A$2:$A$41017=B$4)*('Data - fires'!$B$2:$B$41017=$A23)*('Data - fires'!$D$2:$D$41017))=SUMPRODUCT(('Data - fires'!$A$2:$A$41017=B$4)*('Data - fires'!$B$2:$B$41017=$A23)*('Data - fires'!$C$2:$C$41017="Primary Fire")*('Data - fires'!$D$2:$D$41017))),"..",SUMPRODUCT(('Data - fires'!$A$2:$A$41017=B$4)*('Data - fires'!$B$2:$B$41017=$A23)*('Data - fires'!$D$2:$D$41017))),IF(SUMPRODUCT(('Data - fires'!$A$2:$A$41017=B$4)*('Data - fires'!$B$2:$B$41017=$A23)*('Data - fires'!$C$2:$C$41017="Primary Fire")*('Data - fires'!$D$2:$D$41017))=0,"..",SUMPRODUCT(('Data - fires'!$A$2:$A$41017=B$4)*('Data - fires'!$B$2:$B$41017=$A23)*('Data - fires'!$C$2:$C$41017="Primary Fire")*('Data - fires'!$D$2:$D$41017))))</f>
        <v>386027</v>
      </c>
      <c r="C23" s="67" cm="1">
        <f t="array" ref="C23">IF($B$3="Total fires",IF(OR(SUMPRODUCT(('Data - fires'!$A$2:$A$41017=C$4)*('Data - fires'!$B$2:$B$41017=$A23)*('Data - fires'!$D$2:$D$41017))=0,SUMPRODUCT(('Data - fires'!$A$2:$A$41017=C$4)*('Data - fires'!$B$2:$B$41017=$A23)*('Data - fires'!$D$2:$D$41017))=SUMPRODUCT(('Data - fires'!$A$2:$A$41017=C$4)*('Data - fires'!$B$2:$B$41017=$A23)*('Data - fires'!$C$2:$C$41017="Primary Fire")*('Data - fires'!$D$2:$D$41017))),"..",SUMPRODUCT(('Data - fires'!$A$2:$A$41017=C$4)*('Data - fires'!$B$2:$B$41017=$A23)*('Data - fires'!$D$2:$D$41017))),IF(SUMPRODUCT(('Data - fires'!$A$2:$A$41017=C$4)*('Data - fires'!$B$2:$B$41017=$A23)*('Data - fires'!$C$2:$C$41017="Primary Fire")*('Data - fires'!$D$2:$D$41017))=0,"..",SUMPRODUCT(('Data - fires'!$A$2:$A$41017=C$4)*('Data - fires'!$B$2:$B$41017=$A23)*('Data - fires'!$C$2:$C$41017="Primary Fire")*('Data - fires'!$D$2:$D$41017))))</f>
        <v>53340</v>
      </c>
      <c r="D23" s="67" cm="1">
        <f t="array" ref="D23">IF($B$3="Total fires",IF(OR(SUMPRODUCT(('Data - fires'!$A$2:$A$41017=D$4)*('Data - fires'!$B$2:$B$41017=$A23)*('Data - fires'!$D$2:$D$41017))=0,SUMPRODUCT(('Data - fires'!$A$2:$A$41017=D$4)*('Data - fires'!$B$2:$B$41017=$A23)*('Data - fires'!$D$2:$D$41017))=SUMPRODUCT(('Data - fires'!$A$2:$A$41017=D$4)*('Data - fires'!$B$2:$B$41017=$A23)*('Data - fires'!$C$2:$C$41017="Primary Fire")*('Data - fires'!$D$2:$D$41017))),"..",SUMPRODUCT(('Data - fires'!$A$2:$A$41017=D$4)*('Data - fires'!$B$2:$B$41017=$A23)*('Data - fires'!$D$2:$D$41017))),IF(SUMPRODUCT(('Data - fires'!$A$2:$A$41017=D$4)*('Data - fires'!$B$2:$B$41017=$A23)*('Data - fires'!$C$2:$C$41017="Primary Fire")*('Data - fires'!$D$2:$D$41017))=0,"..",SUMPRODUCT(('Data - fires'!$A$2:$A$41017=D$4)*('Data - fires'!$B$2:$B$41017=$A23)*('Data - fires'!$C$2:$C$41017="Primary Fire")*('Data - fires'!$D$2:$D$41017))))</f>
        <v>31494</v>
      </c>
      <c r="E23" s="67" cm="1">
        <f t="array" ref="E23">IF(SUMPRODUCT(('Data - fires'!$A$2:$A$41017=E$4)*('Data - fires'!$B$2:$B$41017=$A23)*('Data - fires'!$C$2:$C$41017=$B$3)*('Data - fires'!$D$2:$D$41017))=0,IF(OR(B23="..",C23="..",D23=".."),"..",B23+C23+D23),SUMPRODUCT(('Data - fires'!$A$2:$A$41017=E$4)*('Data - fires'!$B$2:$B$41017=$A23)*('Data - fires'!$C$2:$C$41017=$B$3)*('Data - fires'!$D$2:$D$41017)))</f>
        <v>470861</v>
      </c>
      <c r="F23" s="69">
        <f t="shared" si="0"/>
        <v>7873</v>
      </c>
      <c r="G23" s="69">
        <f t="shared" si="1"/>
        <v>10517</v>
      </c>
      <c r="H23" s="69">
        <f t="shared" si="2"/>
        <v>10858</v>
      </c>
      <c r="I23" s="69">
        <f t="shared" si="3"/>
        <v>8260</v>
      </c>
      <c r="J23" s="70"/>
      <c r="K23" s="70" cm="1">
        <f t="array" ref="K23">SUMPRODUCT(('Data - population'!$B$2:$B$996=$A23)*('Data - population'!$C$2:$C$996=K$4)*('Data - population'!$D$2:$D$996))</f>
        <v>49032900</v>
      </c>
      <c r="L23" s="70" cm="1">
        <f t="array" ref="L23">SUMPRODUCT(('Data - population'!$B$2:$B$996=$A23)*('Data - population'!$C$2:$C$996=L$4)*('Data - population'!$D$2:$D$996))</f>
        <v>5072000</v>
      </c>
      <c r="M23" s="70" cm="1">
        <f t="array" ref="M23">SUMPRODUCT(('Data - population'!$B$2:$B$996=$A23)*('Data - population'!$C$2:$C$996=M$4)*('Data - population'!$D$2:$D$996))</f>
        <v>2900600</v>
      </c>
      <c r="N23" s="70" cm="1">
        <f t="array" ref="N23">SUMPRODUCT(('Data - population'!$B$2:$B$996=$A23)*('Data - population'!$C$2:$C$996=N$4)*('Data - population'!$D$2:$D$996))</f>
        <v>57005400</v>
      </c>
      <c r="O23" s="71">
        <f t="shared" si="4"/>
        <v>100</v>
      </c>
    </row>
    <row r="24" spans="1:15" x14ac:dyDescent="0.25">
      <c r="A24" s="65" t="s">
        <v>79</v>
      </c>
      <c r="B24" s="67" cm="1">
        <f t="array" ref="B24">IF($B$3="Total fires",IF(OR(SUMPRODUCT(('Data - fires'!$A$2:$A$41017=B$4)*('Data - fires'!$B$2:$B$41017=$A24)*('Data - fires'!$D$2:$D$41017))=0,SUMPRODUCT(('Data - fires'!$A$2:$A$41017=B$4)*('Data - fires'!$B$2:$B$41017=$A24)*('Data - fires'!$D$2:$D$41017))=SUMPRODUCT(('Data - fires'!$A$2:$A$41017=B$4)*('Data - fires'!$B$2:$B$41017=$A24)*('Data - fires'!$C$2:$C$41017="Primary Fire")*('Data - fires'!$D$2:$D$41017))),"..",SUMPRODUCT(('Data - fires'!$A$2:$A$41017=B$4)*('Data - fires'!$B$2:$B$41017=$A24)*('Data - fires'!$D$2:$D$41017))),IF(SUMPRODUCT(('Data - fires'!$A$2:$A$41017=B$4)*('Data - fires'!$B$2:$B$41017=$A24)*('Data - fires'!$C$2:$C$41017="Primary Fire")*('Data - fires'!$D$2:$D$41017))=0,"..",SUMPRODUCT(('Data - fires'!$A$2:$A$41017=B$4)*('Data - fires'!$B$2:$B$41017=$A24)*('Data - fires'!$C$2:$C$41017="Primary Fire")*('Data - fires'!$D$2:$D$41017))))</f>
        <v>359259</v>
      </c>
      <c r="C24" s="67" cm="1">
        <f t="array" ref="C24">IF($B$3="Total fires",IF(OR(SUMPRODUCT(('Data - fires'!$A$2:$A$41017=C$4)*('Data - fires'!$B$2:$B$41017=$A24)*('Data - fires'!$D$2:$D$41017))=0,SUMPRODUCT(('Data - fires'!$A$2:$A$41017=C$4)*('Data - fires'!$B$2:$B$41017=$A24)*('Data - fires'!$D$2:$D$41017))=SUMPRODUCT(('Data - fires'!$A$2:$A$41017=C$4)*('Data - fires'!$B$2:$B$41017=$A24)*('Data - fires'!$C$2:$C$41017="Primary Fire")*('Data - fires'!$D$2:$D$41017))),"..",SUMPRODUCT(('Data - fires'!$A$2:$A$41017=C$4)*('Data - fires'!$B$2:$B$41017=$A24)*('Data - fires'!$D$2:$D$41017))),IF(SUMPRODUCT(('Data - fires'!$A$2:$A$41017=C$4)*('Data - fires'!$B$2:$B$41017=$A24)*('Data - fires'!$C$2:$C$41017="Primary Fire")*('Data - fires'!$D$2:$D$41017))=0,"..",SUMPRODUCT(('Data - fires'!$A$2:$A$41017=C$4)*('Data - fires'!$B$2:$B$41017=$A24)*('Data - fires'!$C$2:$C$41017="Primary Fire")*('Data - fires'!$D$2:$D$41017))))</f>
        <v>56070</v>
      </c>
      <c r="D24" s="67" cm="1">
        <f t="array" ref="D24">IF($B$3="Total fires",IF(OR(SUMPRODUCT(('Data - fires'!$A$2:$A$41017=D$4)*('Data - fires'!$B$2:$B$41017=$A24)*('Data - fires'!$D$2:$D$41017))=0,SUMPRODUCT(('Data - fires'!$A$2:$A$41017=D$4)*('Data - fires'!$B$2:$B$41017=$A24)*('Data - fires'!$D$2:$D$41017))=SUMPRODUCT(('Data - fires'!$A$2:$A$41017=D$4)*('Data - fires'!$B$2:$B$41017=$A24)*('Data - fires'!$C$2:$C$41017="Primary Fire")*('Data - fires'!$D$2:$D$41017))),"..",SUMPRODUCT(('Data - fires'!$A$2:$A$41017=D$4)*('Data - fires'!$B$2:$B$41017=$A24)*('Data - fires'!$D$2:$D$41017))),IF(SUMPRODUCT(('Data - fires'!$A$2:$A$41017=D$4)*('Data - fires'!$B$2:$B$41017=$A24)*('Data - fires'!$C$2:$C$41017="Primary Fire")*('Data - fires'!$D$2:$D$41017))=0,"..",SUMPRODUCT(('Data - fires'!$A$2:$A$41017=D$4)*('Data - fires'!$B$2:$B$41017=$A24)*('Data - fires'!$C$2:$C$41017="Primary Fire")*('Data - fires'!$D$2:$D$41017))))</f>
        <v>29499</v>
      </c>
      <c r="E24" s="67" cm="1">
        <f t="array" ref="E24">IF(SUMPRODUCT(('Data - fires'!$A$2:$A$41017=E$4)*('Data - fires'!$B$2:$B$41017=$A24)*('Data - fires'!$C$2:$C$41017=$B$3)*('Data - fires'!$D$2:$D$41017))=0,IF(OR(B24="..",C24="..",D24=".."),"..",B24+C24+D24),SUMPRODUCT(('Data - fires'!$A$2:$A$41017=E$4)*('Data - fires'!$B$2:$B$41017=$A24)*('Data - fires'!$C$2:$C$41017=$B$3)*('Data - fires'!$D$2:$D$41017)))</f>
        <v>444828</v>
      </c>
      <c r="F24" s="69">
        <f t="shared" si="0"/>
        <v>7297</v>
      </c>
      <c r="G24" s="69">
        <f t="shared" si="1"/>
        <v>11075</v>
      </c>
      <c r="H24" s="69">
        <f t="shared" si="2"/>
        <v>10148</v>
      </c>
      <c r="I24" s="69">
        <f t="shared" si="3"/>
        <v>7776</v>
      </c>
      <c r="J24" s="70"/>
      <c r="K24" s="70" cm="1">
        <f t="array" ref="K24">SUMPRODUCT(('Data - population'!$B$2:$B$996=$A24)*('Data - population'!$C$2:$C$996=K$4)*('Data - population'!$D$2:$D$996))</f>
        <v>49233300</v>
      </c>
      <c r="L24" s="70" cm="1">
        <f t="array" ref="L24">SUMPRODUCT(('Data - population'!$B$2:$B$996=$A24)*('Data - population'!$C$2:$C$996=L$4)*('Data - population'!$D$2:$D$996))</f>
        <v>5062900</v>
      </c>
      <c r="M24" s="70" cm="1">
        <f t="array" ref="M24">SUMPRODUCT(('Data - population'!$B$2:$B$996=$A24)*('Data - population'!$C$2:$C$996=M$4)*('Data - population'!$D$2:$D$996))</f>
        <v>2906900</v>
      </c>
      <c r="N24" s="70" cm="1">
        <f t="array" ref="N24">SUMPRODUCT(('Data - population'!$B$2:$B$996=$A24)*('Data - population'!$C$2:$C$996=N$4)*('Data - population'!$D$2:$D$996))</f>
        <v>57203100</v>
      </c>
      <c r="O24" s="71">
        <f t="shared" si="4"/>
        <v>0</v>
      </c>
    </row>
    <row r="25" spans="1:15" x14ac:dyDescent="0.25">
      <c r="A25" s="65" t="s">
        <v>80</v>
      </c>
      <c r="B25" s="67" cm="1">
        <f t="array" ref="B25">IF($B$3="Total fires",IF(OR(SUMPRODUCT(('Data - fires'!$A$2:$A$41017=B$4)*('Data - fires'!$B$2:$B$41017=$A25)*('Data - fires'!$D$2:$D$41017))=0,SUMPRODUCT(('Data - fires'!$A$2:$A$41017=B$4)*('Data - fires'!$B$2:$B$41017=$A25)*('Data - fires'!$D$2:$D$41017))=SUMPRODUCT(('Data - fires'!$A$2:$A$41017=B$4)*('Data - fires'!$B$2:$B$41017=$A25)*('Data - fires'!$C$2:$C$41017="Primary Fire")*('Data - fires'!$D$2:$D$41017))),"..",SUMPRODUCT(('Data - fires'!$A$2:$A$41017=B$4)*('Data - fires'!$B$2:$B$41017=$A25)*('Data - fires'!$D$2:$D$41017))),IF(SUMPRODUCT(('Data - fires'!$A$2:$A$41017=B$4)*('Data - fires'!$B$2:$B$41017=$A25)*('Data - fires'!$C$2:$C$41017="Primary Fire")*('Data - fires'!$D$2:$D$41017))=0,"..",SUMPRODUCT(('Data - fires'!$A$2:$A$41017=B$4)*('Data - fires'!$B$2:$B$41017=$A25)*('Data - fires'!$C$2:$C$41017="Primary Fire")*('Data - fires'!$D$2:$D$41017))))</f>
        <v>431838</v>
      </c>
      <c r="C25" s="67" cm="1">
        <f t="array" ref="C25">IF($B$3="Total fires",IF(OR(SUMPRODUCT(('Data - fires'!$A$2:$A$41017=C$4)*('Data - fires'!$B$2:$B$41017=$A25)*('Data - fires'!$D$2:$D$41017))=0,SUMPRODUCT(('Data - fires'!$A$2:$A$41017=C$4)*('Data - fires'!$B$2:$B$41017=$A25)*('Data - fires'!$D$2:$D$41017))=SUMPRODUCT(('Data - fires'!$A$2:$A$41017=C$4)*('Data - fires'!$B$2:$B$41017=$A25)*('Data - fires'!$C$2:$C$41017="Primary Fire")*('Data - fires'!$D$2:$D$41017))),"..",SUMPRODUCT(('Data - fires'!$A$2:$A$41017=C$4)*('Data - fires'!$B$2:$B$41017=$A25)*('Data - fires'!$D$2:$D$41017))),IF(SUMPRODUCT(('Data - fires'!$A$2:$A$41017=C$4)*('Data - fires'!$B$2:$B$41017=$A25)*('Data - fires'!$C$2:$C$41017="Primary Fire")*('Data - fires'!$D$2:$D$41017))=0,"..",SUMPRODUCT(('Data - fires'!$A$2:$A$41017=C$4)*('Data - fires'!$B$2:$B$41017=$A25)*('Data - fires'!$C$2:$C$41017="Primary Fire")*('Data - fires'!$D$2:$D$41017))))</f>
        <v>57919</v>
      </c>
      <c r="D25" s="67" cm="1">
        <f t="array" ref="D25">IF($B$3="Total fires",IF(OR(SUMPRODUCT(('Data - fires'!$A$2:$A$41017=D$4)*('Data - fires'!$B$2:$B$41017=$A25)*('Data - fires'!$D$2:$D$41017))=0,SUMPRODUCT(('Data - fires'!$A$2:$A$41017=D$4)*('Data - fires'!$B$2:$B$41017=$A25)*('Data - fires'!$D$2:$D$41017))=SUMPRODUCT(('Data - fires'!$A$2:$A$41017=D$4)*('Data - fires'!$B$2:$B$41017=$A25)*('Data - fires'!$C$2:$C$41017="Primary Fire")*('Data - fires'!$D$2:$D$41017))),"..",SUMPRODUCT(('Data - fires'!$A$2:$A$41017=D$4)*('Data - fires'!$B$2:$B$41017=$A25)*('Data - fires'!$D$2:$D$41017))),IF(SUMPRODUCT(('Data - fires'!$A$2:$A$41017=D$4)*('Data - fires'!$B$2:$B$41017=$A25)*('Data - fires'!$C$2:$C$41017="Primary Fire")*('Data - fires'!$D$2:$D$41017))=0,"..",SUMPRODUCT(('Data - fires'!$A$2:$A$41017=D$4)*('Data - fires'!$B$2:$B$41017=$A25)*('Data - fires'!$C$2:$C$41017="Primary Fire")*('Data - fires'!$D$2:$D$41017))))</f>
        <v>35203</v>
      </c>
      <c r="E25" s="67" cm="1">
        <f t="array" ref="E25">IF(SUMPRODUCT(('Data - fires'!$A$2:$A$41017=E$4)*('Data - fires'!$B$2:$B$41017=$A25)*('Data - fires'!$C$2:$C$41017=$B$3)*('Data - fires'!$D$2:$D$41017))=0,IF(OR(B25="..",C25="..",D25=".."),"..",B25+C25+D25),SUMPRODUCT(('Data - fires'!$A$2:$A$41017=E$4)*('Data - fires'!$B$2:$B$41017=$A25)*('Data - fires'!$C$2:$C$41017=$B$3)*('Data - fires'!$D$2:$D$41017)))</f>
        <v>524960</v>
      </c>
      <c r="F25" s="69">
        <f t="shared" si="0"/>
        <v>8733</v>
      </c>
      <c r="G25" s="69">
        <f t="shared" si="1"/>
        <v>11437</v>
      </c>
      <c r="H25" s="69">
        <f t="shared" si="2"/>
        <v>12096</v>
      </c>
      <c r="I25" s="69">
        <f t="shared" si="3"/>
        <v>9142</v>
      </c>
      <c r="J25" s="70"/>
      <c r="K25" s="70" cm="1">
        <f t="array" ref="K25">SUMPRODUCT(('Data - population'!$B$2:$B$996=$A25)*('Data - population'!$C$2:$C$996=K$4)*('Data - population'!$D$2:$D$996))</f>
        <v>49449700</v>
      </c>
      <c r="L25" s="70" cm="1">
        <f t="array" ref="L25">SUMPRODUCT(('Data - population'!$B$2:$B$996=$A25)*('Data - population'!$C$2:$C$996=L$4)*('Data - population'!$D$2:$D$996))</f>
        <v>5064200</v>
      </c>
      <c r="M25" s="70" cm="1">
        <f t="array" ref="M25">SUMPRODUCT(('Data - population'!$B$2:$B$996=$A25)*('Data - population'!$C$2:$C$996=M$4)*('Data - population'!$D$2:$D$996))</f>
        <v>2910200</v>
      </c>
      <c r="N25" s="70" cm="1">
        <f t="array" ref="N25">SUMPRODUCT(('Data - population'!$B$2:$B$996=$A25)*('Data - population'!$C$2:$C$996=N$4)*('Data - population'!$D$2:$D$996))</f>
        <v>57424200</v>
      </c>
      <c r="O25" s="71">
        <f t="shared" si="4"/>
        <v>-100</v>
      </c>
    </row>
    <row r="26" spans="1:15" x14ac:dyDescent="0.25">
      <c r="A26" s="65" t="s">
        <v>81</v>
      </c>
      <c r="B26" s="67" cm="1">
        <f t="array" ref="B26">IF($B$3="Total fires",IF(OR(SUMPRODUCT(('Data - fires'!$A$2:$A$41017=B$4)*('Data - fires'!$B$2:$B$41017=$A26)*('Data - fires'!$D$2:$D$41017))=0,SUMPRODUCT(('Data - fires'!$A$2:$A$41017=B$4)*('Data - fires'!$B$2:$B$41017=$A26)*('Data - fires'!$D$2:$D$41017))=SUMPRODUCT(('Data - fires'!$A$2:$A$41017=B$4)*('Data - fires'!$B$2:$B$41017=$A26)*('Data - fires'!$C$2:$C$41017="Primary Fire")*('Data - fires'!$D$2:$D$41017))),"..",SUMPRODUCT(('Data - fires'!$A$2:$A$41017=B$4)*('Data - fires'!$B$2:$B$41017=$A26)*('Data - fires'!$D$2:$D$41017))),IF(SUMPRODUCT(('Data - fires'!$A$2:$A$41017=B$4)*('Data - fires'!$B$2:$B$41017=$A26)*('Data - fires'!$C$2:$C$41017="Primary Fire")*('Data - fires'!$D$2:$D$41017))=0,"..",SUMPRODUCT(('Data - fires'!$A$2:$A$41017=B$4)*('Data - fires'!$B$2:$B$41017=$A26)*('Data - fires'!$C$2:$C$41017="Primary Fire")*('Data - fires'!$D$2:$D$41017))))</f>
        <v>412491</v>
      </c>
      <c r="C26" s="67" cm="1">
        <f t="array" ref="C26">IF($B$3="Total fires",IF(OR(SUMPRODUCT(('Data - fires'!$A$2:$A$41017=C$4)*('Data - fires'!$B$2:$B$41017=$A26)*('Data - fires'!$D$2:$D$41017))=0,SUMPRODUCT(('Data - fires'!$A$2:$A$41017=C$4)*('Data - fires'!$B$2:$B$41017=$A26)*('Data - fires'!$D$2:$D$41017))=SUMPRODUCT(('Data - fires'!$A$2:$A$41017=C$4)*('Data - fires'!$B$2:$B$41017=$A26)*('Data - fires'!$C$2:$C$41017="Primary Fire")*('Data - fires'!$D$2:$D$41017))),"..",SUMPRODUCT(('Data - fires'!$A$2:$A$41017=C$4)*('Data - fires'!$B$2:$B$41017=$A26)*('Data - fires'!$D$2:$D$41017))),IF(SUMPRODUCT(('Data - fires'!$A$2:$A$41017=C$4)*('Data - fires'!$B$2:$B$41017=$A26)*('Data - fires'!$C$2:$C$41017="Primary Fire")*('Data - fires'!$D$2:$D$41017))=0,"..",SUMPRODUCT(('Data - fires'!$A$2:$A$41017=C$4)*('Data - fires'!$B$2:$B$41017=$A26)*('Data - fires'!$C$2:$C$41017="Primary Fire")*('Data - fires'!$D$2:$D$41017))))</f>
        <v>55326</v>
      </c>
      <c r="D26" s="67" cm="1">
        <f t="array" ref="D26">IF($B$3="Total fires",IF(OR(SUMPRODUCT(('Data - fires'!$A$2:$A$41017=D$4)*('Data - fires'!$B$2:$B$41017=$A26)*('Data - fires'!$D$2:$D$41017))=0,SUMPRODUCT(('Data - fires'!$A$2:$A$41017=D$4)*('Data - fires'!$B$2:$B$41017=$A26)*('Data - fires'!$D$2:$D$41017))=SUMPRODUCT(('Data - fires'!$A$2:$A$41017=D$4)*('Data - fires'!$B$2:$B$41017=$A26)*('Data - fires'!$C$2:$C$41017="Primary Fire")*('Data - fires'!$D$2:$D$41017))),"..",SUMPRODUCT(('Data - fires'!$A$2:$A$41017=D$4)*('Data - fires'!$B$2:$B$41017=$A26)*('Data - fires'!$D$2:$D$41017))),IF(SUMPRODUCT(('Data - fires'!$A$2:$A$41017=D$4)*('Data - fires'!$B$2:$B$41017=$A26)*('Data - fires'!$C$2:$C$41017="Primary Fire")*('Data - fires'!$D$2:$D$41017))=0,"..",SUMPRODUCT(('Data - fires'!$A$2:$A$41017=D$4)*('Data - fires'!$B$2:$B$41017=$A26)*('Data - fires'!$C$2:$C$41017="Primary Fire")*('Data - fires'!$D$2:$D$41017))))</f>
        <v>34992</v>
      </c>
      <c r="E26" s="67" cm="1">
        <f t="array" ref="E26">IF(SUMPRODUCT(('Data - fires'!$A$2:$A$41017=E$4)*('Data - fires'!$B$2:$B$41017=$A26)*('Data - fires'!$C$2:$C$41017=$B$3)*('Data - fires'!$D$2:$D$41017))=0,IF(OR(B26="..",C26="..",D26=".."),"..",B26+C26+D26),SUMPRODUCT(('Data - fires'!$A$2:$A$41017=E$4)*('Data - fires'!$B$2:$B$41017=$A26)*('Data - fires'!$C$2:$C$41017=$B$3)*('Data - fires'!$D$2:$D$41017)))</f>
        <v>502809</v>
      </c>
      <c r="F26" s="69">
        <f t="shared" si="0"/>
        <v>8303</v>
      </c>
      <c r="G26" s="69">
        <f t="shared" si="1"/>
        <v>10921</v>
      </c>
      <c r="H26" s="69">
        <f t="shared" si="2"/>
        <v>11972</v>
      </c>
      <c r="I26" s="69">
        <f t="shared" si="3"/>
        <v>8719</v>
      </c>
      <c r="J26" s="65"/>
      <c r="K26" s="70" cm="1">
        <f t="array" ref="K26">SUMPRODUCT(('Data - population'!$B$2:$B$996=$A26)*('Data - population'!$C$2:$C$996=K$4)*('Data - population'!$D$2:$D$996))</f>
        <v>49679300</v>
      </c>
      <c r="L26" s="70" cm="1">
        <f t="array" ref="L26">SUMPRODUCT(('Data - population'!$B$2:$B$996=$A26)*('Data - population'!$C$2:$C$996=L$4)*('Data - population'!$D$2:$D$996))</f>
        <v>5066000</v>
      </c>
      <c r="M26" s="70" cm="1">
        <f t="array" ref="M26">SUMPRODUCT(('Data - population'!$B$2:$B$996=$A26)*('Data - population'!$C$2:$C$996=M$4)*('Data - population'!$D$2:$D$996))</f>
        <v>2922900</v>
      </c>
      <c r="N26" s="70" cm="1">
        <f t="array" ref="N26">SUMPRODUCT(('Data - population'!$B$2:$B$996=$A26)*('Data - population'!$C$2:$C$996=N$4)*('Data - population'!$D$2:$D$996))</f>
        <v>57668100</v>
      </c>
      <c r="O26" s="71">
        <f t="shared" si="4"/>
        <v>100</v>
      </c>
    </row>
    <row r="27" spans="1:15" x14ac:dyDescent="0.25">
      <c r="A27" s="65" t="s">
        <v>82</v>
      </c>
      <c r="B27" s="67" cm="1">
        <f t="array" ref="B27">IF($B$3="Total fires",IF(OR(SUMPRODUCT(('Data - fires'!$A$2:$A$41017=B$4)*('Data - fires'!$B$2:$B$41017=$A27)*('Data - fires'!$D$2:$D$41017))=0,SUMPRODUCT(('Data - fires'!$A$2:$A$41017=B$4)*('Data - fires'!$B$2:$B$41017=$A27)*('Data - fires'!$D$2:$D$41017))=SUMPRODUCT(('Data - fires'!$A$2:$A$41017=B$4)*('Data - fires'!$B$2:$B$41017=$A27)*('Data - fires'!$C$2:$C$41017="Primary Fire")*('Data - fires'!$D$2:$D$41017))),"..",SUMPRODUCT(('Data - fires'!$A$2:$A$41017=B$4)*('Data - fires'!$B$2:$B$41017=$A27)*('Data - fires'!$D$2:$D$41017))),IF(SUMPRODUCT(('Data - fires'!$A$2:$A$41017=B$4)*('Data - fires'!$B$2:$B$41017=$A27)*('Data - fires'!$C$2:$C$41017="Primary Fire")*('Data - fires'!$D$2:$D$41017))=0,"..",SUMPRODUCT(('Data - fires'!$A$2:$A$41017=B$4)*('Data - fires'!$B$2:$B$41017=$A27)*('Data - fires'!$C$2:$C$41017="Primary Fire")*('Data - fires'!$D$2:$D$41017))))</f>
        <v>473563</v>
      </c>
      <c r="C27" s="67" cm="1">
        <f t="array" ref="C27">IF($B$3="Total fires",IF(OR(SUMPRODUCT(('Data - fires'!$A$2:$A$41017=C$4)*('Data - fires'!$B$2:$B$41017=$A27)*('Data - fires'!$D$2:$D$41017))=0,SUMPRODUCT(('Data - fires'!$A$2:$A$41017=C$4)*('Data - fires'!$B$2:$B$41017=$A27)*('Data - fires'!$D$2:$D$41017))=SUMPRODUCT(('Data - fires'!$A$2:$A$41017=C$4)*('Data - fires'!$B$2:$B$41017=$A27)*('Data - fires'!$C$2:$C$41017="Primary Fire")*('Data - fires'!$D$2:$D$41017))),"..",SUMPRODUCT(('Data - fires'!$A$2:$A$41017=C$4)*('Data - fires'!$B$2:$B$41017=$A27)*('Data - fires'!$D$2:$D$41017))),IF(SUMPRODUCT(('Data - fires'!$A$2:$A$41017=C$4)*('Data - fires'!$B$2:$B$41017=$A27)*('Data - fires'!$C$2:$C$41017="Primary Fire")*('Data - fires'!$D$2:$D$41017))=0,"..",SUMPRODUCT(('Data - fires'!$A$2:$A$41017=C$4)*('Data - fires'!$B$2:$B$41017=$A27)*('Data - fires'!$C$2:$C$41017="Primary Fire")*('Data - fires'!$D$2:$D$41017))))</f>
        <v>61762</v>
      </c>
      <c r="D27" s="67" cm="1">
        <f t="array" ref="D27">IF($B$3="Total fires",IF(OR(SUMPRODUCT(('Data - fires'!$A$2:$A$41017=D$4)*('Data - fires'!$B$2:$B$41017=$A27)*('Data - fires'!$D$2:$D$41017))=0,SUMPRODUCT(('Data - fires'!$A$2:$A$41017=D$4)*('Data - fires'!$B$2:$B$41017=$A27)*('Data - fires'!$D$2:$D$41017))=SUMPRODUCT(('Data - fires'!$A$2:$A$41017=D$4)*('Data - fires'!$B$2:$B$41017=$A27)*('Data - fires'!$C$2:$C$41017="Primary Fire")*('Data - fires'!$D$2:$D$41017))),"..",SUMPRODUCT(('Data - fires'!$A$2:$A$41017=D$4)*('Data - fires'!$B$2:$B$41017=$A27)*('Data - fires'!$D$2:$D$41017))),IF(SUMPRODUCT(('Data - fires'!$A$2:$A$41017=D$4)*('Data - fires'!$B$2:$B$41017=$A27)*('Data - fires'!$C$2:$C$41017="Primary Fire")*('Data - fires'!$D$2:$D$41017))=0,"..",SUMPRODUCT(('Data - fires'!$A$2:$A$41017=D$4)*('Data - fires'!$B$2:$B$41017=$A27)*('Data - fires'!$C$2:$C$41017="Primary Fire")*('Data - fires'!$D$2:$D$41017))))</f>
        <v>36247</v>
      </c>
      <c r="E27" s="67" cm="1">
        <f t="array" ref="E27">IF(SUMPRODUCT(('Data - fires'!$A$2:$A$41017=E$4)*('Data - fires'!$B$2:$B$41017=$A27)*('Data - fires'!$C$2:$C$41017=$B$3)*('Data - fires'!$D$2:$D$41017))=0,IF(OR(B27="..",C27="..",D27=".."),"..",B27+C27+D27),SUMPRODUCT(('Data - fires'!$A$2:$A$41017=E$4)*('Data - fires'!$B$2:$B$41017=$A27)*('Data - fires'!$C$2:$C$41017=$B$3)*('Data - fires'!$D$2:$D$41017)))</f>
        <v>571572</v>
      </c>
      <c r="F27" s="69">
        <f t="shared" si="0"/>
        <v>9485</v>
      </c>
      <c r="G27" s="69">
        <f t="shared" si="1"/>
        <v>12185</v>
      </c>
      <c r="H27" s="69">
        <f t="shared" si="2"/>
        <v>12339</v>
      </c>
      <c r="I27" s="69">
        <f t="shared" si="3"/>
        <v>9866</v>
      </c>
      <c r="J27" s="65"/>
      <c r="K27" s="70" cm="1">
        <f t="array" ref="K27">SUMPRODUCT(('Data - population'!$B$2:$B$996=$A27)*('Data - population'!$C$2:$C$996=K$4)*('Data - population'!$D$2:$D$996))</f>
        <v>49925500</v>
      </c>
      <c r="L27" s="70" cm="1">
        <f t="array" ref="L27">SUMPRODUCT(('Data - population'!$B$2:$B$996=$A27)*('Data - population'!$C$2:$C$996=L$4)*('Data - population'!$D$2:$D$996))</f>
        <v>5068500</v>
      </c>
      <c r="M27" s="70" cm="1">
        <f t="array" ref="M27">SUMPRODUCT(('Data - population'!$B$2:$B$996=$A27)*('Data - population'!$C$2:$C$996=M$4)*('Data - population'!$D$2:$D$996))</f>
        <v>2937700</v>
      </c>
      <c r="N27" s="70" cm="1">
        <f t="array" ref="N27">SUMPRODUCT(('Data - population'!$B$2:$B$996=$A27)*('Data - population'!$C$2:$C$996=N$4)*('Data - population'!$D$2:$D$996))</f>
        <v>57931700</v>
      </c>
      <c r="O27" s="71">
        <f t="shared" ref="O27:O44" si="5">K27+L27+M27-N27</f>
        <v>0</v>
      </c>
    </row>
    <row r="28" spans="1:15" x14ac:dyDescent="0.25">
      <c r="A28" s="65" t="s">
        <v>83</v>
      </c>
      <c r="B28" s="67" cm="1">
        <f t="array" ref="B28">IF($B$3="Total fires",IF(OR(SUMPRODUCT(('Data - fires'!$A$2:$A$41017=B$4)*('Data - fires'!$B$2:$B$41017=$A28)*('Data - fires'!$D$2:$D$41017))=0,SUMPRODUCT(('Data - fires'!$A$2:$A$41017=B$4)*('Data - fires'!$B$2:$B$41017=$A28)*('Data - fires'!$D$2:$D$41017))=SUMPRODUCT(('Data - fires'!$A$2:$A$41017=B$4)*('Data - fires'!$B$2:$B$41017=$A28)*('Data - fires'!$C$2:$C$41017="Primary Fire")*('Data - fires'!$D$2:$D$41017))),"..",SUMPRODUCT(('Data - fires'!$A$2:$A$41017=B$4)*('Data - fires'!$B$2:$B$41017=$A28)*('Data - fires'!$D$2:$D$41017))),IF(SUMPRODUCT(('Data - fires'!$A$2:$A$41017=B$4)*('Data - fires'!$B$2:$B$41017=$A28)*('Data - fires'!$C$2:$C$41017="Primary Fire")*('Data - fires'!$D$2:$D$41017))=0,"..",SUMPRODUCT(('Data - fires'!$A$2:$A$41017=B$4)*('Data - fires'!$B$2:$B$41017=$A28)*('Data - fires'!$C$2:$C$41017="Primary Fire")*('Data - fires'!$D$2:$D$41017))))</f>
        <v>341968</v>
      </c>
      <c r="C28" s="67" cm="1">
        <f t="array" ref="C28">IF($B$3="Total fires",IF(OR(SUMPRODUCT(('Data - fires'!$A$2:$A$41017=C$4)*('Data - fires'!$B$2:$B$41017=$A28)*('Data - fires'!$D$2:$D$41017))=0,SUMPRODUCT(('Data - fires'!$A$2:$A$41017=C$4)*('Data - fires'!$B$2:$B$41017=$A28)*('Data - fires'!$D$2:$D$41017))=SUMPRODUCT(('Data - fires'!$A$2:$A$41017=C$4)*('Data - fires'!$B$2:$B$41017=$A28)*('Data - fires'!$C$2:$C$41017="Primary Fire")*('Data - fires'!$D$2:$D$41017))),"..",SUMPRODUCT(('Data - fires'!$A$2:$A$41017=C$4)*('Data - fires'!$B$2:$B$41017=$A28)*('Data - fires'!$D$2:$D$41017))),IF(SUMPRODUCT(('Data - fires'!$A$2:$A$41017=C$4)*('Data - fires'!$B$2:$B$41017=$A28)*('Data - fires'!$C$2:$C$41017="Primary Fire")*('Data - fires'!$D$2:$D$41017))=0,"..",SUMPRODUCT(('Data - fires'!$A$2:$A$41017=C$4)*('Data - fires'!$B$2:$B$41017=$A28)*('Data - fires'!$C$2:$C$41017="Primary Fire")*('Data - fires'!$D$2:$D$41017))))</f>
        <v>44171</v>
      </c>
      <c r="D28" s="67" cm="1">
        <f t="array" ref="D28">IF($B$3="Total fires",IF(OR(SUMPRODUCT(('Data - fires'!$A$2:$A$41017=D$4)*('Data - fires'!$B$2:$B$41017=$A28)*('Data - fires'!$D$2:$D$41017))=0,SUMPRODUCT(('Data - fires'!$A$2:$A$41017=D$4)*('Data - fires'!$B$2:$B$41017=$A28)*('Data - fires'!$D$2:$D$41017))=SUMPRODUCT(('Data - fires'!$A$2:$A$41017=D$4)*('Data - fires'!$B$2:$B$41017=$A28)*('Data - fires'!$C$2:$C$41017="Primary Fire")*('Data - fires'!$D$2:$D$41017))),"..",SUMPRODUCT(('Data - fires'!$A$2:$A$41017=D$4)*('Data - fires'!$B$2:$B$41017=$A28)*('Data - fires'!$D$2:$D$41017))),IF(SUMPRODUCT(('Data - fires'!$A$2:$A$41017=D$4)*('Data - fires'!$B$2:$B$41017=$A28)*('Data - fires'!$C$2:$C$41017="Primary Fire")*('Data - fires'!$D$2:$D$41017))=0,"..",SUMPRODUCT(('Data - fires'!$A$2:$A$41017=D$4)*('Data - fires'!$B$2:$B$41017=$A28)*('Data - fires'!$C$2:$C$41017="Primary Fire")*('Data - fires'!$D$2:$D$41017))))</f>
        <v>26335</v>
      </c>
      <c r="E28" s="67" cm="1">
        <f t="array" ref="E28">IF(SUMPRODUCT(('Data - fires'!$A$2:$A$41017=E$4)*('Data - fires'!$B$2:$B$41017=$A28)*('Data - fires'!$C$2:$C$41017=$B$3)*('Data - fires'!$D$2:$D$41017))=0,IF(OR(B28="..",C28="..",D28=".."),"..",B28+C28+D28),SUMPRODUCT(('Data - fires'!$A$2:$A$41017=E$4)*('Data - fires'!$B$2:$B$41017=$A28)*('Data - fires'!$C$2:$C$41017=$B$3)*('Data - fires'!$D$2:$D$41017)))</f>
        <v>412474</v>
      </c>
      <c r="F28" s="69">
        <f t="shared" si="0"/>
        <v>6813</v>
      </c>
      <c r="G28" s="69">
        <f t="shared" si="1"/>
        <v>8688</v>
      </c>
      <c r="H28" s="69">
        <f t="shared" si="2"/>
        <v>8905</v>
      </c>
      <c r="I28" s="69">
        <f t="shared" si="3"/>
        <v>7083</v>
      </c>
      <c r="J28" s="65"/>
      <c r="K28" s="70" cm="1">
        <f t="array" ref="K28">SUMPRODUCT(('Data - population'!$B$2:$B$996=$A28)*('Data - population'!$C$2:$C$996=K$4)*('Data - population'!$D$2:$D$996))</f>
        <v>50194600</v>
      </c>
      <c r="L28" s="70" cm="1">
        <f t="array" ref="L28">SUMPRODUCT(('Data - population'!$B$2:$B$996=$A28)*('Data - population'!$C$2:$C$996=L$4)*('Data - population'!$D$2:$D$996))</f>
        <v>5084300</v>
      </c>
      <c r="M28" s="70" cm="1">
        <f t="array" ref="M28">SUMPRODUCT(('Data - population'!$B$2:$B$996=$A28)*('Data - population'!$C$2:$C$996=M$4)*('Data - population'!$D$2:$D$996))</f>
        <v>2957400</v>
      </c>
      <c r="N28" s="70" cm="1">
        <f t="array" ref="N28">SUMPRODUCT(('Data - population'!$B$2:$B$996=$A28)*('Data - population'!$C$2:$C$996=N$4)*('Data - population'!$D$2:$D$996))</f>
        <v>58236300</v>
      </c>
      <c r="O28" s="71">
        <f t="shared" si="5"/>
        <v>0</v>
      </c>
    </row>
    <row r="29" spans="1:15" x14ac:dyDescent="0.25">
      <c r="A29" s="65" t="s">
        <v>84</v>
      </c>
      <c r="B29" s="67" cm="1">
        <f t="array" ref="B29">IF($B$3="Total fires",IF(OR(SUMPRODUCT(('Data - fires'!$A$2:$A$41017=B$4)*('Data - fires'!$B$2:$B$41017=$A29)*('Data - fires'!$D$2:$D$41017))=0,SUMPRODUCT(('Data - fires'!$A$2:$A$41017=B$4)*('Data - fires'!$B$2:$B$41017=$A29)*('Data - fires'!$D$2:$D$41017))=SUMPRODUCT(('Data - fires'!$A$2:$A$41017=B$4)*('Data - fires'!$B$2:$B$41017=$A29)*('Data - fires'!$C$2:$C$41017="Primary Fire")*('Data - fires'!$D$2:$D$41017))),"..",SUMPRODUCT(('Data - fires'!$A$2:$A$41017=B$4)*('Data - fires'!$B$2:$B$41017=$A29)*('Data - fires'!$D$2:$D$41017))),IF(SUMPRODUCT(('Data - fires'!$A$2:$A$41017=B$4)*('Data - fires'!$B$2:$B$41017=$A29)*('Data - fires'!$C$2:$C$41017="Primary Fire")*('Data - fires'!$D$2:$D$41017))=0,"..",SUMPRODUCT(('Data - fires'!$A$2:$A$41017=B$4)*('Data - fires'!$B$2:$B$41017=$A29)*('Data - fires'!$C$2:$C$41017="Primary Fire")*('Data - fires'!$D$2:$D$41017))))</f>
        <v>336107</v>
      </c>
      <c r="C29" s="67" cm="1">
        <f t="array" ref="C29">IF($B$3="Total fires",IF(OR(SUMPRODUCT(('Data - fires'!$A$2:$A$41017=C$4)*('Data - fires'!$B$2:$B$41017=$A29)*('Data - fires'!$D$2:$D$41017))=0,SUMPRODUCT(('Data - fires'!$A$2:$A$41017=C$4)*('Data - fires'!$B$2:$B$41017=$A29)*('Data - fires'!$D$2:$D$41017))=SUMPRODUCT(('Data - fires'!$A$2:$A$41017=C$4)*('Data - fires'!$B$2:$B$41017=$A29)*('Data - fires'!$C$2:$C$41017="Primary Fire")*('Data - fires'!$D$2:$D$41017))),"..",SUMPRODUCT(('Data - fires'!$A$2:$A$41017=C$4)*('Data - fires'!$B$2:$B$41017=$A29)*('Data - fires'!$D$2:$D$41017))),IF(SUMPRODUCT(('Data - fires'!$A$2:$A$41017=C$4)*('Data - fires'!$B$2:$B$41017=$A29)*('Data - fires'!$C$2:$C$41017="Primary Fire")*('Data - fires'!$D$2:$D$41017))=0,"..",SUMPRODUCT(('Data - fires'!$A$2:$A$41017=C$4)*('Data - fires'!$B$2:$B$41017=$A29)*('Data - fires'!$C$2:$C$41017="Primary Fire")*('Data - fires'!$D$2:$D$41017))))</f>
        <v>48375</v>
      </c>
      <c r="D29" s="67" cm="1">
        <f t="array" ref="D29">IF($B$3="Total fires",IF(OR(SUMPRODUCT(('Data - fires'!$A$2:$A$41017=D$4)*('Data - fires'!$B$2:$B$41017=$A29)*('Data - fires'!$D$2:$D$41017))=0,SUMPRODUCT(('Data - fires'!$A$2:$A$41017=D$4)*('Data - fires'!$B$2:$B$41017=$A29)*('Data - fires'!$D$2:$D$41017))=SUMPRODUCT(('Data - fires'!$A$2:$A$41017=D$4)*('Data - fires'!$B$2:$B$41017=$A29)*('Data - fires'!$C$2:$C$41017="Primary Fire")*('Data - fires'!$D$2:$D$41017))),"..",SUMPRODUCT(('Data - fires'!$A$2:$A$41017=D$4)*('Data - fires'!$B$2:$B$41017=$A29)*('Data - fires'!$D$2:$D$41017))),IF(SUMPRODUCT(('Data - fires'!$A$2:$A$41017=D$4)*('Data - fires'!$B$2:$B$41017=$A29)*('Data - fires'!$C$2:$C$41017="Primary Fire")*('Data - fires'!$D$2:$D$41017))=0,"..",SUMPRODUCT(('Data - fires'!$A$2:$A$41017=D$4)*('Data - fires'!$B$2:$B$41017=$A29)*('Data - fires'!$C$2:$C$41017="Primary Fire")*('Data - fires'!$D$2:$D$41017))))</f>
        <v>24370</v>
      </c>
      <c r="E29" s="67" cm="1">
        <f t="array" ref="E29">IF(SUMPRODUCT(('Data - fires'!$A$2:$A$41017=E$4)*('Data - fires'!$B$2:$B$41017=$A29)*('Data - fires'!$C$2:$C$41017=$B$3)*('Data - fires'!$D$2:$D$41017))=0,IF(OR(B29="..",C29="..",D29=".."),"..",B29+C29+D29),SUMPRODUCT(('Data - fires'!$A$2:$A$41017=E$4)*('Data - fires'!$B$2:$B$41017=$A29)*('Data - fires'!$C$2:$C$41017=$B$3)*('Data - fires'!$D$2:$D$41017)))</f>
        <v>408852</v>
      </c>
      <c r="F29" s="69">
        <f t="shared" si="0"/>
        <v>6642</v>
      </c>
      <c r="G29" s="69">
        <f t="shared" si="1"/>
        <v>9466</v>
      </c>
      <c r="H29" s="69">
        <f t="shared" si="2"/>
        <v>8207</v>
      </c>
      <c r="I29" s="69">
        <f t="shared" si="3"/>
        <v>6967</v>
      </c>
      <c r="J29" s="65"/>
      <c r="K29" s="70" cm="1">
        <f t="array" ref="K29">SUMPRODUCT(('Data - population'!$B$2:$B$996=$A29)*('Data - population'!$C$2:$C$996=K$4)*('Data - population'!$D$2:$D$996))</f>
        <v>50606000</v>
      </c>
      <c r="L29" s="70" cm="1">
        <f t="array" ref="L29">SUMPRODUCT(('Data - population'!$B$2:$B$996=$A29)*('Data - population'!$C$2:$C$996=L$4)*('Data - population'!$D$2:$D$996))</f>
        <v>5110200</v>
      </c>
      <c r="M29" s="70" cm="1">
        <f t="array" ref="M29">SUMPRODUCT(('Data - population'!$B$2:$B$996=$A29)*('Data - population'!$C$2:$C$996=M$4)*('Data - population'!$D$2:$D$996))</f>
        <v>2969300</v>
      </c>
      <c r="N29" s="70" cm="1">
        <f t="array" ref="N29">SUMPRODUCT(('Data - population'!$B$2:$B$996=$A29)*('Data - population'!$C$2:$C$996=N$4)*('Data - population'!$D$2:$D$996))</f>
        <v>58685500</v>
      </c>
      <c r="O29" s="71">
        <f t="shared" si="5"/>
        <v>0</v>
      </c>
    </row>
    <row r="30" spans="1:15" x14ac:dyDescent="0.25">
      <c r="A30" s="65" t="s">
        <v>85</v>
      </c>
      <c r="B30" s="67" cm="1">
        <f t="array" ref="B30">IF($B$3="Total fires",IF(OR(SUMPRODUCT(('Data - fires'!$A$2:$A$41017=B$4)*('Data - fires'!$B$2:$B$41017=$A30)*('Data - fires'!$D$2:$D$41017))=0,SUMPRODUCT(('Data - fires'!$A$2:$A$41017=B$4)*('Data - fires'!$B$2:$B$41017=$A30)*('Data - fires'!$D$2:$D$41017))=SUMPRODUCT(('Data - fires'!$A$2:$A$41017=B$4)*('Data - fires'!$B$2:$B$41017=$A30)*('Data - fires'!$C$2:$C$41017="Primary Fire")*('Data - fires'!$D$2:$D$41017))),"..",SUMPRODUCT(('Data - fires'!$A$2:$A$41017=B$4)*('Data - fires'!$B$2:$B$41017=$A30)*('Data - fires'!$D$2:$D$41017))),IF(SUMPRODUCT(('Data - fires'!$A$2:$A$41017=B$4)*('Data - fires'!$B$2:$B$41017=$A30)*('Data - fires'!$C$2:$C$41017="Primary Fire")*('Data - fires'!$D$2:$D$41017))=0,"..",SUMPRODUCT(('Data - fires'!$A$2:$A$41017=B$4)*('Data - fires'!$B$2:$B$41017=$A30)*('Data - fires'!$C$2:$C$41017="Primary Fire")*('Data - fires'!$D$2:$D$41017))))</f>
        <v>336233</v>
      </c>
      <c r="C30" s="67" cm="1">
        <f t="array" ref="C30">IF($B$3="Total fires",IF(OR(SUMPRODUCT(('Data - fires'!$A$2:$A$41017=C$4)*('Data - fires'!$B$2:$B$41017=$A30)*('Data - fires'!$D$2:$D$41017))=0,SUMPRODUCT(('Data - fires'!$A$2:$A$41017=C$4)*('Data - fires'!$B$2:$B$41017=$A30)*('Data - fires'!$D$2:$D$41017))=SUMPRODUCT(('Data - fires'!$A$2:$A$41017=C$4)*('Data - fires'!$B$2:$B$41017=$A30)*('Data - fires'!$C$2:$C$41017="Primary Fire")*('Data - fires'!$D$2:$D$41017))),"..",SUMPRODUCT(('Data - fires'!$A$2:$A$41017=C$4)*('Data - fires'!$B$2:$B$41017=$A30)*('Data - fires'!$D$2:$D$41017))),IF(SUMPRODUCT(('Data - fires'!$A$2:$A$41017=C$4)*('Data - fires'!$B$2:$B$41017=$A30)*('Data - fires'!$C$2:$C$41017="Primary Fire")*('Data - fires'!$D$2:$D$41017))=0,"..",SUMPRODUCT(('Data - fires'!$A$2:$A$41017=C$4)*('Data - fires'!$B$2:$B$41017=$A30)*('Data - fires'!$C$2:$C$41017="Primary Fire")*('Data - fires'!$D$2:$D$41017))))</f>
        <v>48585</v>
      </c>
      <c r="D30" s="67" cm="1">
        <f t="array" ref="D30">IF($B$3="Total fires",IF(OR(SUMPRODUCT(('Data - fires'!$A$2:$A$41017=D$4)*('Data - fires'!$B$2:$B$41017=$A30)*('Data - fires'!$D$2:$D$41017))=0,SUMPRODUCT(('Data - fires'!$A$2:$A$41017=D$4)*('Data - fires'!$B$2:$B$41017=$A30)*('Data - fires'!$D$2:$D$41017))=SUMPRODUCT(('Data - fires'!$A$2:$A$41017=D$4)*('Data - fires'!$B$2:$B$41017=$A30)*('Data - fires'!$C$2:$C$41017="Primary Fire")*('Data - fires'!$D$2:$D$41017))),"..",SUMPRODUCT(('Data - fires'!$A$2:$A$41017=D$4)*('Data - fires'!$B$2:$B$41017=$A30)*('Data - fires'!$D$2:$D$41017))),IF(SUMPRODUCT(('Data - fires'!$A$2:$A$41017=D$4)*('Data - fires'!$B$2:$B$41017=$A30)*('Data - fires'!$C$2:$C$41017="Primary Fire")*('Data - fires'!$D$2:$D$41017))=0,"..",SUMPRODUCT(('Data - fires'!$A$2:$A$41017=D$4)*('Data - fires'!$B$2:$B$41017=$A30)*('Data - fires'!$C$2:$C$41017="Primary Fire")*('Data - fires'!$D$2:$D$41017))))</f>
        <v>26497</v>
      </c>
      <c r="E30" s="67" cm="1">
        <f t="array" ref="E30">IF(SUMPRODUCT(('Data - fires'!$A$2:$A$41017=E$4)*('Data - fires'!$B$2:$B$41017=$A30)*('Data - fires'!$C$2:$C$41017=$B$3)*('Data - fires'!$D$2:$D$41017))=0,IF(OR(B30="..",C30="..",D30=".."),"..",B30+C30+D30),SUMPRODUCT(('Data - fires'!$A$2:$A$41017=E$4)*('Data - fires'!$B$2:$B$41017=$A30)*('Data - fires'!$C$2:$C$41017=$B$3)*('Data - fires'!$D$2:$D$41017)))</f>
        <v>411315</v>
      </c>
      <c r="F30" s="69">
        <f t="shared" si="0"/>
        <v>6597</v>
      </c>
      <c r="G30" s="69">
        <f t="shared" si="1"/>
        <v>9465</v>
      </c>
      <c r="H30" s="69">
        <f t="shared" si="2"/>
        <v>8875</v>
      </c>
      <c r="I30" s="69">
        <f t="shared" si="3"/>
        <v>6962</v>
      </c>
      <c r="J30" s="65"/>
      <c r="K30" s="70" cm="1">
        <f t="array" ref="K30">SUMPRODUCT(('Data - population'!$B$2:$B$996=$A30)*('Data - population'!$C$2:$C$996=K$4)*('Data - population'!$D$2:$D$996))</f>
        <v>50965200</v>
      </c>
      <c r="L30" s="70" cm="1">
        <f t="array" ref="L30">SUMPRODUCT(('Data - population'!$B$2:$B$996=$A30)*('Data - population'!$C$2:$C$996=L$4)*('Data - population'!$D$2:$D$996))</f>
        <v>5133100</v>
      </c>
      <c r="M30" s="70" cm="1">
        <f t="array" ref="M30">SUMPRODUCT(('Data - population'!$B$2:$B$996=$A30)*('Data - population'!$C$2:$C$996=M$4)*('Data - population'!$D$2:$D$996))</f>
        <v>2985700</v>
      </c>
      <c r="N30" s="70" cm="1">
        <f t="array" ref="N30">SUMPRODUCT(('Data - population'!$B$2:$B$996=$A30)*('Data - population'!$C$2:$C$996=N$4)*('Data - population'!$D$2:$D$996))</f>
        <v>59084000</v>
      </c>
      <c r="O30" s="71">
        <f t="shared" si="5"/>
        <v>0</v>
      </c>
    </row>
    <row r="31" spans="1:15" x14ac:dyDescent="0.25">
      <c r="A31" s="65" t="s">
        <v>86</v>
      </c>
      <c r="B31" s="67" cm="1">
        <f t="array" ref="B31">IF($B$3="Total fires",IF(OR(SUMPRODUCT(('Data - fires'!$A$2:$A$41017=B$4)*('Data - fires'!$B$2:$B$41017=$A31)*('Data - fires'!$D$2:$D$41017))=0,SUMPRODUCT(('Data - fires'!$A$2:$A$41017=B$4)*('Data - fires'!$B$2:$B$41017=$A31)*('Data - fires'!$D$2:$D$41017))=SUMPRODUCT(('Data - fires'!$A$2:$A$41017=B$4)*('Data - fires'!$B$2:$B$41017=$A31)*('Data - fires'!$C$2:$C$41017="Primary Fire")*('Data - fires'!$D$2:$D$41017))),"..",SUMPRODUCT(('Data - fires'!$A$2:$A$41017=B$4)*('Data - fires'!$B$2:$B$41017=$A31)*('Data - fires'!$D$2:$D$41017))),IF(SUMPRODUCT(('Data - fires'!$A$2:$A$41017=B$4)*('Data - fires'!$B$2:$B$41017=$A31)*('Data - fires'!$C$2:$C$41017="Primary Fire")*('Data - fires'!$D$2:$D$41017))=0,"..",SUMPRODUCT(('Data - fires'!$A$2:$A$41017=B$4)*('Data - fires'!$B$2:$B$41017=$A31)*('Data - fires'!$C$2:$C$41017="Primary Fire")*('Data - fires'!$D$2:$D$41017))))</f>
        <v>293920</v>
      </c>
      <c r="C31" s="67" cm="1">
        <f t="array" ref="C31">IF($B$3="Total fires",IF(OR(SUMPRODUCT(('Data - fires'!$A$2:$A$41017=C$4)*('Data - fires'!$B$2:$B$41017=$A31)*('Data - fires'!$D$2:$D$41017))=0,SUMPRODUCT(('Data - fires'!$A$2:$A$41017=C$4)*('Data - fires'!$B$2:$B$41017=$A31)*('Data - fires'!$D$2:$D$41017))=SUMPRODUCT(('Data - fires'!$A$2:$A$41017=C$4)*('Data - fires'!$B$2:$B$41017=$A31)*('Data - fires'!$C$2:$C$41017="Primary Fire")*('Data - fires'!$D$2:$D$41017))),"..",SUMPRODUCT(('Data - fires'!$A$2:$A$41017=C$4)*('Data - fires'!$B$2:$B$41017=$A31)*('Data - fires'!$D$2:$D$41017))),IF(SUMPRODUCT(('Data - fires'!$A$2:$A$41017=C$4)*('Data - fires'!$B$2:$B$41017=$A31)*('Data - fires'!$C$2:$C$41017="Primary Fire")*('Data - fires'!$D$2:$D$41017))=0,"..",SUMPRODUCT(('Data - fires'!$A$2:$A$41017=C$4)*('Data - fires'!$B$2:$B$41017=$A31)*('Data - fires'!$C$2:$C$41017="Primary Fire")*('Data - fires'!$D$2:$D$41017))))</f>
        <v>45636</v>
      </c>
      <c r="D31" s="67" cm="1">
        <f t="array" ref="D31">IF($B$3="Total fires",IF(OR(SUMPRODUCT(('Data - fires'!$A$2:$A$41017=D$4)*('Data - fires'!$B$2:$B$41017=$A31)*('Data - fires'!$D$2:$D$41017))=0,SUMPRODUCT(('Data - fires'!$A$2:$A$41017=D$4)*('Data - fires'!$B$2:$B$41017=$A31)*('Data - fires'!$D$2:$D$41017))=SUMPRODUCT(('Data - fires'!$A$2:$A$41017=D$4)*('Data - fires'!$B$2:$B$41017=$A31)*('Data - fires'!$C$2:$C$41017="Primary Fire")*('Data - fires'!$D$2:$D$41017))),"..",SUMPRODUCT(('Data - fires'!$A$2:$A$41017=D$4)*('Data - fires'!$B$2:$B$41017=$A31)*('Data - fires'!$D$2:$D$41017))),IF(SUMPRODUCT(('Data - fires'!$A$2:$A$41017=D$4)*('Data - fires'!$B$2:$B$41017=$A31)*('Data - fires'!$C$2:$C$41017="Primary Fire")*('Data - fires'!$D$2:$D$41017))=0,"..",SUMPRODUCT(('Data - fires'!$A$2:$A$41017=D$4)*('Data - fires'!$B$2:$B$41017=$A31)*('Data - fires'!$C$2:$C$41017="Primary Fire")*('Data - fires'!$D$2:$D$41017))))</f>
        <v>24661</v>
      </c>
      <c r="E31" s="67" cm="1">
        <f t="array" ref="E31">IF(SUMPRODUCT(('Data - fires'!$A$2:$A$41017=E$4)*('Data - fires'!$B$2:$B$41017=$A31)*('Data - fires'!$C$2:$C$41017=$B$3)*('Data - fires'!$D$2:$D$41017))=0,IF(OR(B31="..",C31="..",D31=".."),"..",B31+C31+D31),SUMPRODUCT(('Data - fires'!$A$2:$A$41017=E$4)*('Data - fires'!$B$2:$B$41017=$A31)*('Data - fires'!$C$2:$C$41017=$B$3)*('Data - fires'!$D$2:$D$41017)))</f>
        <v>364217</v>
      </c>
      <c r="F31" s="69">
        <f t="shared" si="0"/>
        <v>5720</v>
      </c>
      <c r="G31" s="69">
        <f t="shared" si="1"/>
        <v>8827</v>
      </c>
      <c r="H31" s="69">
        <f t="shared" si="2"/>
        <v>8203</v>
      </c>
      <c r="I31" s="69">
        <f t="shared" si="3"/>
        <v>6115</v>
      </c>
      <c r="J31" s="65"/>
      <c r="K31" s="70" cm="1">
        <f t="array" ref="K31">SUMPRODUCT(('Data - population'!$B$2:$B$996=$A31)*('Data - population'!$C$2:$C$996=K$4)*('Data - population'!$D$2:$D$996))</f>
        <v>51381100</v>
      </c>
      <c r="L31" s="70" cm="1">
        <f t="array" ref="L31">SUMPRODUCT(('Data - population'!$B$2:$B$996=$A31)*('Data - population'!$C$2:$C$996=L$4)*('Data - population'!$D$2:$D$996))</f>
        <v>5170000</v>
      </c>
      <c r="M31" s="70" cm="1">
        <f t="array" ref="M31">SUMPRODUCT(('Data - population'!$B$2:$B$996=$A31)*('Data - population'!$C$2:$C$996=M$4)*('Data - population'!$D$2:$D$996))</f>
        <v>3006300</v>
      </c>
      <c r="N31" s="70" cm="1">
        <f t="array" ref="N31">SUMPRODUCT(('Data - population'!$B$2:$B$996=$A31)*('Data - population'!$C$2:$C$996=N$4)*('Data - population'!$D$2:$D$996))</f>
        <v>59557400</v>
      </c>
      <c r="O31" s="71">
        <f t="shared" si="5"/>
        <v>0</v>
      </c>
    </row>
    <row r="32" spans="1:15" x14ac:dyDescent="0.25">
      <c r="A32" s="65" t="s">
        <v>87</v>
      </c>
      <c r="B32" s="67" cm="1">
        <f t="array" ref="B32">IF($B$3="Total fires",IF(OR(SUMPRODUCT(('Data - fires'!$A$2:$A$41017=B$4)*('Data - fires'!$B$2:$B$41017=$A32)*('Data - fires'!$D$2:$D$41017))=0,SUMPRODUCT(('Data - fires'!$A$2:$A$41017=B$4)*('Data - fires'!$B$2:$B$41017=$A32)*('Data - fires'!$D$2:$D$41017))=SUMPRODUCT(('Data - fires'!$A$2:$A$41017=B$4)*('Data - fires'!$B$2:$B$41017=$A32)*('Data - fires'!$C$2:$C$41017="Primary Fire")*('Data - fires'!$D$2:$D$41017))),"..",SUMPRODUCT(('Data - fires'!$A$2:$A$41017=B$4)*('Data - fires'!$B$2:$B$41017=$A32)*('Data - fires'!$D$2:$D$41017))),IF(SUMPRODUCT(('Data - fires'!$A$2:$A$41017=B$4)*('Data - fires'!$B$2:$B$41017=$A32)*('Data - fires'!$C$2:$C$41017="Primary Fire")*('Data - fires'!$D$2:$D$41017))=0,"..",SUMPRODUCT(('Data - fires'!$A$2:$A$41017=B$4)*('Data - fires'!$B$2:$B$41017=$A32)*('Data - fires'!$C$2:$C$41017="Primary Fire")*('Data - fires'!$D$2:$D$41017))))</f>
        <v>249237</v>
      </c>
      <c r="C32" s="67" cm="1">
        <f t="array" ref="C32">IF($B$3="Total fires",IF(OR(SUMPRODUCT(('Data - fires'!$A$2:$A$41017=C$4)*('Data - fires'!$B$2:$B$41017=$A32)*('Data - fires'!$D$2:$D$41017))=0,SUMPRODUCT(('Data - fires'!$A$2:$A$41017=C$4)*('Data - fires'!$B$2:$B$41017=$A32)*('Data - fires'!$D$2:$D$41017))=SUMPRODUCT(('Data - fires'!$A$2:$A$41017=C$4)*('Data - fires'!$B$2:$B$41017=$A32)*('Data - fires'!$C$2:$C$41017="Primary Fire")*('Data - fires'!$D$2:$D$41017))),"..",SUMPRODUCT(('Data - fires'!$A$2:$A$41017=C$4)*('Data - fires'!$B$2:$B$41017=$A32)*('Data - fires'!$D$2:$D$41017))),IF(SUMPRODUCT(('Data - fires'!$A$2:$A$41017=C$4)*('Data - fires'!$B$2:$B$41017=$A32)*('Data - fires'!$C$2:$C$41017="Primary Fire")*('Data - fires'!$D$2:$D$41017))=0,"..",SUMPRODUCT(('Data - fires'!$A$2:$A$41017=C$4)*('Data - fires'!$B$2:$B$41017=$A32)*('Data - fires'!$C$2:$C$41017="Primary Fire")*('Data - fires'!$D$2:$D$41017))))</f>
        <v>40570</v>
      </c>
      <c r="D32" s="67" cm="1">
        <f t="array" ref="D32">IF($B$3="Total fires",IF(OR(SUMPRODUCT(('Data - fires'!$A$2:$A$41017=D$4)*('Data - fires'!$B$2:$B$41017=$A32)*('Data - fires'!$D$2:$D$41017))=0,SUMPRODUCT(('Data - fires'!$A$2:$A$41017=D$4)*('Data - fires'!$B$2:$B$41017=$A32)*('Data - fires'!$D$2:$D$41017))=SUMPRODUCT(('Data - fires'!$A$2:$A$41017=D$4)*('Data - fires'!$B$2:$B$41017=$A32)*('Data - fires'!$C$2:$C$41017="Primary Fire")*('Data - fires'!$D$2:$D$41017))),"..",SUMPRODUCT(('Data - fires'!$A$2:$A$41017=D$4)*('Data - fires'!$B$2:$B$41017=$A32)*('Data - fires'!$D$2:$D$41017))),IF(SUMPRODUCT(('Data - fires'!$A$2:$A$41017=D$4)*('Data - fires'!$B$2:$B$41017=$A32)*('Data - fires'!$C$2:$C$41017="Primary Fire")*('Data - fires'!$D$2:$D$41017))=0,"..",SUMPRODUCT(('Data - fires'!$A$2:$A$41017=D$4)*('Data - fires'!$B$2:$B$41017=$A32)*('Data - fires'!$C$2:$C$41017="Primary Fire")*('Data - fires'!$D$2:$D$41017))))</f>
        <v>19521</v>
      </c>
      <c r="E32" s="67" cm="1">
        <f t="array" ref="E32">IF(SUMPRODUCT(('Data - fires'!$A$2:$A$41017=E$4)*('Data - fires'!$B$2:$B$41017=$A32)*('Data - fires'!$C$2:$C$41017=$B$3)*('Data - fires'!$D$2:$D$41017))=0,IF(OR(B32="..",C32="..",D32=".."),"..",B32+C32+D32),SUMPRODUCT(('Data - fires'!$A$2:$A$41017=E$4)*('Data - fires'!$B$2:$B$41017=$A32)*('Data - fires'!$C$2:$C$41017=$B$3)*('Data - fires'!$D$2:$D$41017)))</f>
        <v>309328</v>
      </c>
      <c r="F32" s="69">
        <f t="shared" si="0"/>
        <v>4810</v>
      </c>
      <c r="G32" s="69">
        <f t="shared" si="1"/>
        <v>7798</v>
      </c>
      <c r="H32" s="69">
        <f t="shared" si="2"/>
        <v>6451</v>
      </c>
      <c r="I32" s="69">
        <f t="shared" si="3"/>
        <v>5152</v>
      </c>
      <c r="J32" s="65"/>
      <c r="K32" s="70" cm="1">
        <f t="array" ref="K32">SUMPRODUCT(('Data - population'!$B$2:$B$996=$A32)*('Data - population'!$C$2:$C$996=K$4)*('Data - population'!$D$2:$D$996))</f>
        <v>51815900</v>
      </c>
      <c r="L32" s="70" cm="1">
        <f t="array" ref="L32">SUMPRODUCT(('Data - population'!$B$2:$B$996=$A32)*('Data - population'!$C$2:$C$996=L$4)*('Data - population'!$D$2:$D$996))</f>
        <v>5202900</v>
      </c>
      <c r="M32" s="70" cm="1">
        <f t="array" ref="M32">SUMPRODUCT(('Data - population'!$B$2:$B$996=$A32)*('Data - population'!$C$2:$C$996=M$4)*('Data - population'!$D$2:$D$996))</f>
        <v>3025900</v>
      </c>
      <c r="N32" s="70" cm="1">
        <f t="array" ref="N32">SUMPRODUCT(('Data - population'!$B$2:$B$996=$A32)*('Data - population'!$C$2:$C$996=N$4)*('Data - population'!$D$2:$D$996))</f>
        <v>60044600</v>
      </c>
      <c r="O32" s="71">
        <f t="shared" si="5"/>
        <v>100</v>
      </c>
    </row>
    <row r="33" spans="1:15" x14ac:dyDescent="0.25">
      <c r="A33" s="65" t="s">
        <v>88</v>
      </c>
      <c r="B33" s="67" cm="1">
        <f t="array" ref="B33">IF($B$3="Total fires",IF(OR(SUMPRODUCT(('Data - fires'!$A$2:$A$41017=B$4)*('Data - fires'!$B$2:$B$41017=$A33)*('Data - fires'!$D$2:$D$41017))=0,SUMPRODUCT(('Data - fires'!$A$2:$A$41017=B$4)*('Data - fires'!$B$2:$B$41017=$A33)*('Data - fires'!$D$2:$D$41017))=SUMPRODUCT(('Data - fires'!$A$2:$A$41017=B$4)*('Data - fires'!$B$2:$B$41017=$A33)*('Data - fires'!$C$2:$C$41017="Primary Fire")*('Data - fires'!$D$2:$D$41017))),"..",SUMPRODUCT(('Data - fires'!$A$2:$A$41017=B$4)*('Data - fires'!$B$2:$B$41017=$A33)*('Data - fires'!$D$2:$D$41017))),IF(SUMPRODUCT(('Data - fires'!$A$2:$A$41017=B$4)*('Data - fires'!$B$2:$B$41017=$A33)*('Data - fires'!$C$2:$C$41017="Primary Fire")*('Data - fires'!$D$2:$D$41017))=0,"..",SUMPRODUCT(('Data - fires'!$A$2:$A$41017=B$4)*('Data - fires'!$B$2:$B$41017=$A33)*('Data - fires'!$C$2:$C$41017="Primary Fire")*('Data - fires'!$D$2:$D$41017))))</f>
        <v>241462</v>
      </c>
      <c r="C33" s="67" cm="1">
        <f t="array" ref="C33">IF($B$3="Total fires",IF(OR(SUMPRODUCT(('Data - fires'!$A$2:$A$41017=C$4)*('Data - fires'!$B$2:$B$41017=$A33)*('Data - fires'!$D$2:$D$41017))=0,SUMPRODUCT(('Data - fires'!$A$2:$A$41017=C$4)*('Data - fires'!$B$2:$B$41017=$A33)*('Data - fires'!$D$2:$D$41017))=SUMPRODUCT(('Data - fires'!$A$2:$A$41017=C$4)*('Data - fires'!$B$2:$B$41017=$A33)*('Data - fires'!$C$2:$C$41017="Primary Fire")*('Data - fires'!$D$2:$D$41017))),"..",SUMPRODUCT(('Data - fires'!$A$2:$A$41017=C$4)*('Data - fires'!$B$2:$B$41017=$A33)*('Data - fires'!$D$2:$D$41017))),IF(SUMPRODUCT(('Data - fires'!$A$2:$A$41017=C$4)*('Data - fires'!$B$2:$B$41017=$A33)*('Data - fires'!$C$2:$C$41017="Primary Fire")*('Data - fires'!$D$2:$D$41017))=0,"..",SUMPRODUCT(('Data - fires'!$A$2:$A$41017=C$4)*('Data - fires'!$B$2:$B$41017=$A33)*('Data - fires'!$C$2:$C$41017="Primary Fire")*('Data - fires'!$D$2:$D$41017))))</f>
        <v>38737</v>
      </c>
      <c r="D33" s="67" cm="1">
        <f t="array" ref="D33">IF($B$3="Total fires",IF(OR(SUMPRODUCT(('Data - fires'!$A$2:$A$41017=D$4)*('Data - fires'!$B$2:$B$41017=$A33)*('Data - fires'!$D$2:$D$41017))=0,SUMPRODUCT(('Data - fires'!$A$2:$A$41017=D$4)*('Data - fires'!$B$2:$B$41017=$A33)*('Data - fires'!$D$2:$D$41017))=SUMPRODUCT(('Data - fires'!$A$2:$A$41017=D$4)*('Data - fires'!$B$2:$B$41017=$A33)*('Data - fires'!$C$2:$C$41017="Primary Fire")*('Data - fires'!$D$2:$D$41017))),"..",SUMPRODUCT(('Data - fires'!$A$2:$A$41017=D$4)*('Data - fires'!$B$2:$B$41017=$A33)*('Data - fires'!$D$2:$D$41017))),IF(SUMPRODUCT(('Data - fires'!$A$2:$A$41017=D$4)*('Data - fires'!$B$2:$B$41017=$A33)*('Data - fires'!$C$2:$C$41017="Primary Fire")*('Data - fires'!$D$2:$D$41017))=0,"..",SUMPRODUCT(('Data - fires'!$A$2:$A$41017=D$4)*('Data - fires'!$B$2:$B$41017=$A33)*('Data - fires'!$C$2:$C$41017="Primary Fire")*('Data - fires'!$D$2:$D$41017))))</f>
        <v>19152</v>
      </c>
      <c r="E33" s="67" cm="1">
        <f t="array" ref="E33">IF(SUMPRODUCT(('Data - fires'!$A$2:$A$41017=E$4)*('Data - fires'!$B$2:$B$41017=$A33)*('Data - fires'!$C$2:$C$41017=$B$3)*('Data - fires'!$D$2:$D$41017))=0,IF(OR(B33="..",C33="..",D33=".."),"..",B33+C33+D33),SUMPRODUCT(('Data - fires'!$A$2:$A$41017=E$4)*('Data - fires'!$B$2:$B$41017=$A33)*('Data - fires'!$C$2:$C$41017=$B$3)*('Data - fires'!$D$2:$D$41017)))</f>
        <v>299351</v>
      </c>
      <c r="F33" s="69">
        <f t="shared" si="0"/>
        <v>4626</v>
      </c>
      <c r="G33" s="69">
        <f t="shared" si="1"/>
        <v>7404</v>
      </c>
      <c r="H33" s="69">
        <f t="shared" si="2"/>
        <v>6302</v>
      </c>
      <c r="I33" s="69">
        <f t="shared" si="3"/>
        <v>4951</v>
      </c>
      <c r="J33" s="65"/>
      <c r="K33" s="70" cm="1">
        <f t="array" ref="K33">SUMPRODUCT(('Data - population'!$B$2:$B$996=$A33)*('Data - population'!$C$2:$C$996=K$4)*('Data - population'!$D$2:$D$996))</f>
        <v>52196400</v>
      </c>
      <c r="L33" s="70" cm="1">
        <f t="array" ref="L33">SUMPRODUCT(('Data - population'!$B$2:$B$996=$A33)*('Data - population'!$C$2:$C$996=L$4)*('Data - population'!$D$2:$D$996))</f>
        <v>5231900</v>
      </c>
      <c r="M33" s="70" cm="1">
        <f t="array" ref="M33">SUMPRODUCT(('Data - population'!$B$2:$B$996=$A33)*('Data - population'!$C$2:$C$996=M$4)*('Data - population'!$D$2:$D$996))</f>
        <v>3038900</v>
      </c>
      <c r="N33" s="70" cm="1">
        <f t="array" ref="N33">SUMPRODUCT(('Data - population'!$B$2:$B$996=$A33)*('Data - population'!$C$2:$C$996=N$4)*('Data - population'!$D$2:$D$996))</f>
        <v>60467200</v>
      </c>
      <c r="O33" s="71">
        <f t="shared" si="5"/>
        <v>0</v>
      </c>
    </row>
    <row r="34" spans="1:15" x14ac:dyDescent="0.25">
      <c r="A34" s="65" t="s">
        <v>43</v>
      </c>
      <c r="B34" s="67" cm="1">
        <f t="array" ref="B34">IF($B$3="Total fires",IF(OR(SUMPRODUCT(('Data - fires'!$A$2:$A$41017=B$4)*('Data - fires'!$B$2:$B$41017=$A34)*('Data - fires'!$D$2:$D$41017))=0,SUMPRODUCT(('Data - fires'!$A$2:$A$41017=B$4)*('Data - fires'!$B$2:$B$41017=$A34)*('Data - fires'!$D$2:$D$41017))=SUMPRODUCT(('Data - fires'!$A$2:$A$41017=B$4)*('Data - fires'!$B$2:$B$41017=$A34)*('Data - fires'!$C$2:$C$41017="Primary Fire")*('Data - fires'!$D$2:$D$41017))),"..",SUMPRODUCT(('Data - fires'!$A$2:$A$41017=B$4)*('Data - fires'!$B$2:$B$41017=$A34)*('Data - fires'!$D$2:$D$41017))),IF(SUMPRODUCT(('Data - fires'!$A$2:$A$41017=B$4)*('Data - fires'!$B$2:$B$41017=$A34)*('Data - fires'!$C$2:$C$41017="Primary Fire")*('Data - fires'!$D$2:$D$41017))=0,"..",SUMPRODUCT(('Data - fires'!$A$2:$A$41017=B$4)*('Data - fires'!$B$2:$B$41017=$A34)*('Data - fires'!$C$2:$C$41017="Primary Fire")*('Data - fires'!$D$2:$D$41017))))</f>
        <v>228416</v>
      </c>
      <c r="C34" s="67" cm="1">
        <f t="array" ref="C34">IF($B$3="Total fires",IF(OR(SUMPRODUCT(('Data - fires'!$A$2:$A$41017=C$4)*('Data - fires'!$B$2:$B$41017=$A34)*('Data - fires'!$D$2:$D$41017))=0,SUMPRODUCT(('Data - fires'!$A$2:$A$41017=C$4)*('Data - fires'!$B$2:$B$41017=$A34)*('Data - fires'!$D$2:$D$41017))=SUMPRODUCT(('Data - fires'!$A$2:$A$41017=C$4)*('Data - fires'!$B$2:$B$41017=$A34)*('Data - fires'!$C$2:$C$41017="Primary Fire")*('Data - fires'!$D$2:$D$41017))),"..",SUMPRODUCT(('Data - fires'!$A$2:$A$41017=C$4)*('Data - fires'!$B$2:$B$41017=$A34)*('Data - fires'!$D$2:$D$41017))),IF(SUMPRODUCT(('Data - fires'!$A$2:$A$41017=C$4)*('Data - fires'!$B$2:$B$41017=$A34)*('Data - fires'!$C$2:$C$41017="Primary Fire")*('Data - fires'!$D$2:$D$41017))=0,"..",SUMPRODUCT(('Data - fires'!$A$2:$A$41017=C$4)*('Data - fires'!$B$2:$B$41017=$A34)*('Data - fires'!$C$2:$C$41017="Primary Fire")*('Data - fires'!$D$2:$D$41017))))</f>
        <v>38935</v>
      </c>
      <c r="D34" s="67" cm="1">
        <f t="array" ref="D34">IF($B$3="Total fires",IF(OR(SUMPRODUCT(('Data - fires'!$A$2:$A$41017=D$4)*('Data - fires'!$B$2:$B$41017=$A34)*('Data - fires'!$D$2:$D$41017))=0,SUMPRODUCT(('Data - fires'!$A$2:$A$41017=D$4)*('Data - fires'!$B$2:$B$41017=$A34)*('Data - fires'!$D$2:$D$41017))=SUMPRODUCT(('Data - fires'!$A$2:$A$41017=D$4)*('Data - fires'!$B$2:$B$41017=$A34)*('Data - fires'!$C$2:$C$41017="Primary Fire")*('Data - fires'!$D$2:$D$41017))),"..",SUMPRODUCT(('Data - fires'!$A$2:$A$41017=D$4)*('Data - fires'!$B$2:$B$41017=$A34)*('Data - fires'!$D$2:$D$41017))),IF(SUMPRODUCT(('Data - fires'!$A$2:$A$41017=D$4)*('Data - fires'!$B$2:$B$41017=$A34)*('Data - fires'!$C$2:$C$41017="Primary Fire")*('Data - fires'!$D$2:$D$41017))=0,"..",SUMPRODUCT(('Data - fires'!$A$2:$A$41017=D$4)*('Data - fires'!$B$2:$B$41017=$A34)*('Data - fires'!$C$2:$C$41017="Primary Fire")*('Data - fires'!$D$2:$D$41017))))</f>
        <v>20688</v>
      </c>
      <c r="E34" s="67" cm="1">
        <f t="array" ref="E34">IF(SUMPRODUCT(('Data - fires'!$A$2:$A$41017=E$4)*('Data - fires'!$B$2:$B$41017=$A34)*('Data - fires'!$C$2:$C$41017=$B$3)*('Data - fires'!$D$2:$D$41017))=0,IF(OR(B34="..",C34="..",D34=".."),"..",B34+C34+D34),SUMPRODUCT(('Data - fires'!$A$2:$A$41017=E$4)*('Data - fires'!$B$2:$B$41017=$A34)*('Data - fires'!$C$2:$C$41017=$B$3)*('Data - fires'!$D$2:$D$41017)))</f>
        <v>288039</v>
      </c>
      <c r="F34" s="69">
        <f t="shared" si="0"/>
        <v>4339</v>
      </c>
      <c r="G34" s="69">
        <f t="shared" si="1"/>
        <v>7399</v>
      </c>
      <c r="H34" s="69">
        <f t="shared" si="2"/>
        <v>6783</v>
      </c>
      <c r="I34" s="69">
        <f t="shared" si="3"/>
        <v>4725</v>
      </c>
      <c r="J34" s="65"/>
      <c r="K34" s="70" cm="1">
        <f t="array" ref="K34">SUMPRODUCT(('Data - population'!$B$2:$B$996=$A34)*('Data - population'!$C$2:$C$996=K$4)*('Data - population'!$D$2:$D$996))</f>
        <v>52642500</v>
      </c>
      <c r="L34" s="70" cm="1">
        <f t="array" ref="L34">SUMPRODUCT(('Data - population'!$B$2:$B$996=$A34)*('Data - population'!$C$2:$C$996=L$4)*('Data - population'!$D$2:$D$996))</f>
        <v>5262200</v>
      </c>
      <c r="M34" s="70" cm="1">
        <f t="array" ref="M34">SUMPRODUCT(('Data - population'!$B$2:$B$996=$A34)*('Data - population'!$C$2:$C$996=M$4)*('Data - population'!$D$2:$D$996))</f>
        <v>3050000</v>
      </c>
      <c r="N34" s="70" cm="1">
        <f t="array" ref="N34">SUMPRODUCT(('Data - population'!$B$2:$B$996=$A34)*('Data - population'!$C$2:$C$996=N$4)*('Data - population'!$D$2:$D$996))</f>
        <v>60954600</v>
      </c>
      <c r="O34" s="71">
        <f t="shared" si="5"/>
        <v>100</v>
      </c>
    </row>
    <row r="35" spans="1:15" x14ac:dyDescent="0.25">
      <c r="A35" s="65" t="s">
        <v>46</v>
      </c>
      <c r="B35" s="67" cm="1">
        <f t="array" ref="B35">IF($B$3="Total fires",IF(OR(SUMPRODUCT(('Data - fires'!$A$2:$A$41017=B$4)*('Data - fires'!$B$2:$B$41017=$A35)*('Data - fires'!$D$2:$D$41017))=0,SUMPRODUCT(('Data - fires'!$A$2:$A$41017=B$4)*('Data - fires'!$B$2:$B$41017=$A35)*('Data - fires'!$D$2:$D$41017))=SUMPRODUCT(('Data - fires'!$A$2:$A$41017=B$4)*('Data - fires'!$B$2:$B$41017=$A35)*('Data - fires'!$C$2:$C$41017="Primary Fire")*('Data - fires'!$D$2:$D$41017))),"..",SUMPRODUCT(('Data - fires'!$A$2:$A$41017=B$4)*('Data - fires'!$B$2:$B$41017=$A35)*('Data - fires'!$D$2:$D$41017))),IF(SUMPRODUCT(('Data - fires'!$A$2:$A$41017=B$4)*('Data - fires'!$B$2:$B$41017=$A35)*('Data - fires'!$C$2:$C$41017="Primary Fire")*('Data - fires'!$D$2:$D$41017))=0,"..",SUMPRODUCT(('Data - fires'!$A$2:$A$41017=B$4)*('Data - fires'!$B$2:$B$41017=$A35)*('Data - fires'!$C$2:$C$41017="Primary Fire")*('Data - fires'!$D$2:$D$41017))))</f>
        <v>223934</v>
      </c>
      <c r="C35" s="67" cm="1">
        <f t="array" ref="C35">IF($B$3="Total fires",IF(OR(SUMPRODUCT(('Data - fires'!$A$2:$A$41017=C$4)*('Data - fires'!$B$2:$B$41017=$A35)*('Data - fires'!$D$2:$D$41017))=0,SUMPRODUCT(('Data - fires'!$A$2:$A$41017=C$4)*('Data - fires'!$B$2:$B$41017=$A35)*('Data - fires'!$D$2:$D$41017))=SUMPRODUCT(('Data - fires'!$A$2:$A$41017=C$4)*('Data - fires'!$B$2:$B$41017=$A35)*('Data - fires'!$C$2:$C$41017="Primary Fire")*('Data - fires'!$D$2:$D$41017))),"..",SUMPRODUCT(('Data - fires'!$A$2:$A$41017=C$4)*('Data - fires'!$B$2:$B$41017=$A35)*('Data - fires'!$D$2:$D$41017))),IF(SUMPRODUCT(('Data - fires'!$A$2:$A$41017=C$4)*('Data - fires'!$B$2:$B$41017=$A35)*('Data - fires'!$C$2:$C$41017="Primary Fire")*('Data - fires'!$D$2:$D$41017))=0,"..",SUMPRODUCT(('Data - fires'!$A$2:$A$41017=C$4)*('Data - fires'!$B$2:$B$41017=$A35)*('Data - fires'!$C$2:$C$41017="Primary Fire")*('Data - fires'!$D$2:$D$41017))))</f>
        <v>32339</v>
      </c>
      <c r="D35" s="67" cm="1">
        <f t="array" ref="D35">IF($B$3="Total fires",IF(OR(SUMPRODUCT(('Data - fires'!$A$2:$A$41017=D$4)*('Data - fires'!$B$2:$B$41017=$A35)*('Data - fires'!$D$2:$D$41017))=0,SUMPRODUCT(('Data - fires'!$A$2:$A$41017=D$4)*('Data - fires'!$B$2:$B$41017=$A35)*('Data - fires'!$D$2:$D$41017))=SUMPRODUCT(('Data - fires'!$A$2:$A$41017=D$4)*('Data - fires'!$B$2:$B$41017=$A35)*('Data - fires'!$C$2:$C$41017="Primary Fire")*('Data - fires'!$D$2:$D$41017))),"..",SUMPRODUCT(('Data - fires'!$A$2:$A$41017=D$4)*('Data - fires'!$B$2:$B$41017=$A35)*('Data - fires'!$D$2:$D$41017))),IF(SUMPRODUCT(('Data - fires'!$A$2:$A$41017=D$4)*('Data - fires'!$B$2:$B$41017=$A35)*('Data - fires'!$C$2:$C$41017="Primary Fire")*('Data - fires'!$D$2:$D$41017))=0,"..",SUMPRODUCT(('Data - fires'!$A$2:$A$41017=D$4)*('Data - fires'!$B$2:$B$41017=$A35)*('Data - fires'!$C$2:$C$41017="Primary Fire")*('Data - fires'!$D$2:$D$41017))))</f>
        <v>16464</v>
      </c>
      <c r="E35" s="67" cm="1">
        <f t="array" ref="E35">IF(SUMPRODUCT(('Data - fires'!$A$2:$A$41017=E$4)*('Data - fires'!$B$2:$B$41017=$A35)*('Data - fires'!$C$2:$C$41017=$B$3)*('Data - fires'!$D$2:$D$41017))=0,IF(OR(B35="..",C35="..",D35=".."),"..",B35+C35+D35),SUMPRODUCT(('Data - fires'!$A$2:$A$41017=E$4)*('Data - fires'!$B$2:$B$41017=$A35)*('Data - fires'!$C$2:$C$41017=$B$3)*('Data - fires'!$D$2:$D$41017)))</f>
        <v>272737</v>
      </c>
      <c r="F35" s="69">
        <f t="shared" si="0"/>
        <v>4217</v>
      </c>
      <c r="G35" s="69">
        <f t="shared" si="1"/>
        <v>6102</v>
      </c>
      <c r="H35" s="69">
        <f t="shared" si="2"/>
        <v>5374</v>
      </c>
      <c r="I35" s="69">
        <f t="shared" si="3"/>
        <v>4437</v>
      </c>
      <c r="J35" s="65"/>
      <c r="K35" s="70" cm="1">
        <f t="array" ref="K35">SUMPRODUCT(('Data - population'!$B$2:$B$996=$A35)*('Data - population'!$C$2:$C$996=K$4)*('Data - population'!$D$2:$D$996))</f>
        <v>53107200</v>
      </c>
      <c r="L35" s="70" cm="1">
        <f t="array" ref="L35">SUMPRODUCT(('Data - population'!$B$2:$B$996=$A35)*('Data - population'!$C$2:$C$996=L$4)*('Data - population'!$D$2:$D$996))</f>
        <v>5299900</v>
      </c>
      <c r="M35" s="70" cm="1">
        <f t="array" ref="M35">SUMPRODUCT(('Data - population'!$B$2:$B$996=$A35)*('Data - population'!$C$2:$C$996=M$4)*('Data - population'!$D$2:$D$996))</f>
        <v>3063800</v>
      </c>
      <c r="N35" s="70" cm="1">
        <f t="array" ref="N35">SUMPRODUCT(('Data - population'!$B$2:$B$996=$A35)*('Data - population'!$C$2:$C$996=N$4)*('Data - population'!$D$2:$D$996))</f>
        <v>61470800</v>
      </c>
      <c r="O35" s="71">
        <f t="shared" si="5"/>
        <v>100</v>
      </c>
    </row>
    <row r="36" spans="1:15" x14ac:dyDescent="0.25">
      <c r="A36" s="65" t="s">
        <v>47</v>
      </c>
      <c r="B36" s="67" cm="1">
        <f t="array" ref="B36">IF($B$3="Total fires",IF(OR(SUMPRODUCT(('Data - fires'!$A$2:$A$41017=B$4)*('Data - fires'!$B$2:$B$41017=$A36)*('Data - fires'!$D$2:$D$41017))=0,SUMPRODUCT(('Data - fires'!$A$2:$A$41017=B$4)*('Data - fires'!$B$2:$B$41017=$A36)*('Data - fires'!$D$2:$D$41017))=SUMPRODUCT(('Data - fires'!$A$2:$A$41017=B$4)*('Data - fires'!$B$2:$B$41017=$A36)*('Data - fires'!$C$2:$C$41017="Primary Fire")*('Data - fires'!$D$2:$D$41017))),"..",SUMPRODUCT(('Data - fires'!$A$2:$A$41017=B$4)*('Data - fires'!$B$2:$B$41017=$A36)*('Data - fires'!$D$2:$D$41017))),IF(SUMPRODUCT(('Data - fires'!$A$2:$A$41017=B$4)*('Data - fires'!$B$2:$B$41017=$A36)*('Data - fires'!$C$2:$C$41017="Primary Fire")*('Data - fires'!$D$2:$D$41017))=0,"..",SUMPRODUCT(('Data - fires'!$A$2:$A$41017=B$4)*('Data - fires'!$B$2:$B$41017=$A36)*('Data - fires'!$C$2:$C$41017="Primary Fire")*('Data - fires'!$D$2:$D$41017))))</f>
        <v>154459</v>
      </c>
      <c r="C36" s="67" cm="1">
        <f t="array" ref="C36">IF($B$3="Total fires",IF(OR(SUMPRODUCT(('Data - fires'!$A$2:$A$41017=C$4)*('Data - fires'!$B$2:$B$41017=$A36)*('Data - fires'!$D$2:$D$41017))=0,SUMPRODUCT(('Data - fires'!$A$2:$A$41017=C$4)*('Data - fires'!$B$2:$B$41017=$A36)*('Data - fires'!$D$2:$D$41017))=SUMPRODUCT(('Data - fires'!$A$2:$A$41017=C$4)*('Data - fires'!$B$2:$B$41017=$A36)*('Data - fires'!$C$2:$C$41017="Primary Fire")*('Data - fires'!$D$2:$D$41017))),"..",SUMPRODUCT(('Data - fires'!$A$2:$A$41017=C$4)*('Data - fires'!$B$2:$B$41017=$A36)*('Data - fires'!$D$2:$D$41017))),IF(SUMPRODUCT(('Data - fires'!$A$2:$A$41017=C$4)*('Data - fires'!$B$2:$B$41017=$A36)*('Data - fires'!$C$2:$C$41017="Primary Fire")*('Data - fires'!$D$2:$D$41017))=0,"..",SUMPRODUCT(('Data - fires'!$A$2:$A$41017=C$4)*('Data - fires'!$B$2:$B$41017=$A36)*('Data - fires'!$C$2:$C$41017="Primary Fire")*('Data - fires'!$D$2:$D$41017))))</f>
        <v>26740</v>
      </c>
      <c r="D36" s="67" cm="1">
        <f t="array" ref="D36">IF($B$3="Total fires",IF(OR(SUMPRODUCT(('Data - fires'!$A$2:$A$41017=D$4)*('Data - fires'!$B$2:$B$41017=$A36)*('Data - fires'!$D$2:$D$41017))=0,SUMPRODUCT(('Data - fires'!$A$2:$A$41017=D$4)*('Data - fires'!$B$2:$B$41017=$A36)*('Data - fires'!$D$2:$D$41017))=SUMPRODUCT(('Data - fires'!$A$2:$A$41017=D$4)*('Data - fires'!$B$2:$B$41017=$A36)*('Data - fires'!$C$2:$C$41017="Primary Fire")*('Data - fires'!$D$2:$D$41017))),"..",SUMPRODUCT(('Data - fires'!$A$2:$A$41017=D$4)*('Data - fires'!$B$2:$B$41017=$A36)*('Data - fires'!$D$2:$D$41017))),IF(SUMPRODUCT(('Data - fires'!$A$2:$A$41017=D$4)*('Data - fires'!$B$2:$B$41017=$A36)*('Data - fires'!$C$2:$C$41017="Primary Fire")*('Data - fires'!$D$2:$D$41017))=0,"..",SUMPRODUCT(('Data - fires'!$A$2:$A$41017=D$4)*('Data - fires'!$B$2:$B$41017=$A36)*('Data - fires'!$C$2:$C$41017="Primary Fire")*('Data - fires'!$D$2:$D$41017))))</f>
        <v>11438</v>
      </c>
      <c r="E36" s="67" cm="1">
        <f t="array" ref="E36">IF(SUMPRODUCT(('Data - fires'!$A$2:$A$41017=E$4)*('Data - fires'!$B$2:$B$41017=$A36)*('Data - fires'!$C$2:$C$41017=$B$3)*('Data - fires'!$D$2:$D$41017))=0,IF(OR(B36="..",C36="..",D36=".."),"..",B36+C36+D36),SUMPRODUCT(('Data - fires'!$A$2:$A$41017=E$4)*('Data - fires'!$B$2:$B$41017=$A36)*('Data - fires'!$C$2:$C$41017=$B$3)*('Data - fires'!$D$2:$D$41017)))</f>
        <v>192637</v>
      </c>
      <c r="F36" s="69">
        <f>IF(OR(B36="..",K36=".."),"..",ROUND(1000000*(B36/K36),0))</f>
        <v>2887</v>
      </c>
      <c r="G36" s="69">
        <f t="shared" si="1"/>
        <v>5032</v>
      </c>
      <c r="H36" s="69">
        <f t="shared" si="2"/>
        <v>3725</v>
      </c>
      <c r="I36" s="69">
        <f t="shared" si="3"/>
        <v>3113</v>
      </c>
      <c r="J36" s="65"/>
      <c r="K36" s="70" cm="1">
        <f t="array" ref="K36">SUMPRODUCT(('Data - population'!$B$2:$B$996=$A36)*('Data - population'!$C$2:$C$996=K$4)*('Data - population'!$D$2:$D$996))</f>
        <v>53506800</v>
      </c>
      <c r="L36" s="70" cm="1">
        <f t="array" ref="L36">SUMPRODUCT(('Data - population'!$B$2:$B$996=$A36)*('Data - population'!$C$2:$C$996=L$4)*('Data - population'!$D$2:$D$996))</f>
        <v>5313600</v>
      </c>
      <c r="M36" s="70" cm="1">
        <f t="array" ref="M36">SUMPRODUCT(('Data - population'!$B$2:$B$996=$A36)*('Data - population'!$C$2:$C$996=M$4)*('Data - population'!$D$2:$D$996))</f>
        <v>3070900</v>
      </c>
      <c r="N36" s="70" cm="1">
        <f t="array" ref="N36">SUMPRODUCT(('Data - population'!$B$2:$B$996=$A36)*('Data - population'!$C$2:$C$996=N$4)*('Data - population'!$D$2:$D$996))</f>
        <v>61891300</v>
      </c>
      <c r="O36" s="71">
        <f t="shared" si="5"/>
        <v>0</v>
      </c>
    </row>
    <row r="37" spans="1:15" ht="15" customHeight="1" x14ac:dyDescent="0.25">
      <c r="A37" s="65" t="s">
        <v>48</v>
      </c>
      <c r="B37" s="67" cm="1">
        <f t="array" ref="B37">IF($B$3="Total fires",IF(OR(SUMPRODUCT(('Data - fires'!$A$2:$A$41017=B$4)*('Data - fires'!$B$2:$B$41017=$A37)*('Data - fires'!$D$2:$D$41017))=0,SUMPRODUCT(('Data - fires'!$A$2:$A$41017=B$4)*('Data - fires'!$B$2:$B$41017=$A37)*('Data - fires'!$D$2:$D$41017))=SUMPRODUCT(('Data - fires'!$A$2:$A$41017=B$4)*('Data - fires'!$B$2:$B$41017=$A37)*('Data - fires'!$C$2:$C$41017="Primary Fire")*('Data - fires'!$D$2:$D$41017))),"..",SUMPRODUCT(('Data - fires'!$A$2:$A$41017=B$4)*('Data - fires'!$B$2:$B$41017=$A37)*('Data - fires'!$D$2:$D$41017))),IF(SUMPRODUCT(('Data - fires'!$A$2:$A$41017=B$4)*('Data - fires'!$B$2:$B$41017=$A37)*('Data - fires'!$C$2:$C$41017="Primary Fire")*('Data - fires'!$D$2:$D$41017))=0,"..",SUMPRODUCT(('Data - fires'!$A$2:$A$41017=B$4)*('Data - fires'!$B$2:$B$41017=$A37)*('Data - fires'!$C$2:$C$41017="Primary Fire")*('Data - fires'!$D$2:$D$41017))))</f>
        <v>171354</v>
      </c>
      <c r="C37" s="67" cm="1">
        <f t="array" ref="C37">IF($B$3="Total fires",IF(OR(SUMPRODUCT(('Data - fires'!$A$2:$A$41017=C$4)*('Data - fires'!$B$2:$B$41017=$A37)*('Data - fires'!$D$2:$D$41017))=0,SUMPRODUCT(('Data - fires'!$A$2:$A$41017=C$4)*('Data - fires'!$B$2:$B$41017=$A37)*('Data - fires'!$D$2:$D$41017))=SUMPRODUCT(('Data - fires'!$A$2:$A$41017=C$4)*('Data - fires'!$B$2:$B$41017=$A37)*('Data - fires'!$C$2:$C$41017="Primary Fire")*('Data - fires'!$D$2:$D$41017))),"..",SUMPRODUCT(('Data - fires'!$A$2:$A$41017=C$4)*('Data - fires'!$B$2:$B$41017=$A37)*('Data - fires'!$D$2:$D$41017))),IF(SUMPRODUCT(('Data - fires'!$A$2:$A$41017=C$4)*('Data - fires'!$B$2:$B$41017=$A37)*('Data - fires'!$C$2:$C$41017="Primary Fire")*('Data - fires'!$D$2:$D$41017))=0,"..",SUMPRODUCT(('Data - fires'!$A$2:$A$41017=C$4)*('Data - fires'!$B$2:$B$41017=$A37)*('Data - fires'!$C$2:$C$41017="Primary Fire")*('Data - fires'!$D$2:$D$41017))))</f>
        <v>27989</v>
      </c>
      <c r="D37" s="67" cm="1">
        <f t="array" ref="D37">IF($B$3="Total fires",IF(OR(SUMPRODUCT(('Data - fires'!$A$2:$A$41017=D$4)*('Data - fires'!$B$2:$B$41017=$A37)*('Data - fires'!$D$2:$D$41017))=0,SUMPRODUCT(('Data - fires'!$A$2:$A$41017=D$4)*('Data - fires'!$B$2:$B$41017=$A37)*('Data - fires'!$D$2:$D$41017))=SUMPRODUCT(('Data - fires'!$A$2:$A$41017=D$4)*('Data - fires'!$B$2:$B$41017=$A37)*('Data - fires'!$C$2:$C$41017="Primary Fire")*('Data - fires'!$D$2:$D$41017))),"..",SUMPRODUCT(('Data - fires'!$A$2:$A$41017=D$4)*('Data - fires'!$B$2:$B$41017=$A37)*('Data - fires'!$D$2:$D$41017))),IF(SUMPRODUCT(('Data - fires'!$A$2:$A$41017=D$4)*('Data - fires'!$B$2:$B$41017=$A37)*('Data - fires'!$C$2:$C$41017="Primary Fire")*('Data - fires'!$D$2:$D$41017))=0,"..",SUMPRODUCT(('Data - fires'!$A$2:$A$41017=D$4)*('Data - fires'!$B$2:$B$41017=$A37)*('Data - fires'!$C$2:$C$41017="Primary Fire")*('Data - fires'!$D$2:$D$41017))))</f>
        <v>13169</v>
      </c>
      <c r="E37" s="67" cm="1">
        <f t="array" ref="E37">IF(SUMPRODUCT(('Data - fires'!$A$2:$A$41017=E$4)*('Data - fires'!$B$2:$B$41017=$A37)*('Data - fires'!$C$2:$C$41017=$B$3)*('Data - fires'!$D$2:$D$41017))=0,IF(OR(B37="..",C37="..",D37=".."),"..",B37+C37+D37),SUMPRODUCT(('Data - fires'!$A$2:$A$41017=E$4)*('Data - fires'!$B$2:$B$41017=$A37)*('Data - fires'!$C$2:$C$41017=$B$3)*('Data - fires'!$D$2:$D$41017)))</f>
        <v>212512</v>
      </c>
      <c r="F37" s="69">
        <f t="shared" si="0"/>
        <v>3178</v>
      </c>
      <c r="G37" s="69">
        <f t="shared" si="1"/>
        <v>5253</v>
      </c>
      <c r="H37" s="69">
        <f t="shared" si="2"/>
        <v>4288</v>
      </c>
      <c r="I37" s="69">
        <f t="shared" si="3"/>
        <v>3410</v>
      </c>
      <c r="J37" s="65"/>
      <c r="K37" s="70" cm="1">
        <f t="array" ref="K37">SUMPRODUCT(('Data - population'!$B$2:$B$996=$A37)*('Data - population'!$C$2:$C$996=K$4)*('Data - population'!$D$2:$D$996))</f>
        <v>53918700</v>
      </c>
      <c r="L37" s="70" cm="1">
        <f t="array" ref="L37">SUMPRODUCT(('Data - population'!$B$2:$B$996=$A37)*('Data - population'!$C$2:$C$996=L$4)*('Data - population'!$D$2:$D$996))</f>
        <v>5327700</v>
      </c>
      <c r="M37" s="70" cm="1">
        <f t="array" ref="M37">SUMPRODUCT(('Data - population'!$B$2:$B$996=$A37)*('Data - population'!$C$2:$C$996=M$4)*('Data - population'!$D$2:$D$996))</f>
        <v>3071100</v>
      </c>
      <c r="N37" s="70" cm="1">
        <f t="array" ref="N37">SUMPRODUCT(('Data - population'!$B$2:$B$996=$A37)*('Data - population'!$C$2:$C$996=N$4)*('Data - population'!$D$2:$D$996))</f>
        <v>62317400</v>
      </c>
      <c r="O37" s="71">
        <f t="shared" si="5"/>
        <v>100</v>
      </c>
    </row>
    <row r="38" spans="1:15" ht="15" customHeight="1" x14ac:dyDescent="0.25">
      <c r="A38" s="65" t="s">
        <v>49</v>
      </c>
      <c r="B38" s="67" cm="1">
        <f t="array" ref="B38">IF($B$3="Total fires",IF(OR(SUMPRODUCT(('Data - fires'!$A$2:$A$41017=B$4)*('Data - fires'!$B$2:$B$41017=$A38)*('Data - fires'!$D$2:$D$41017))=0,SUMPRODUCT(('Data - fires'!$A$2:$A$41017=B$4)*('Data - fires'!$B$2:$B$41017=$A38)*('Data - fires'!$D$2:$D$41017))=SUMPRODUCT(('Data - fires'!$A$2:$A$41017=B$4)*('Data - fires'!$B$2:$B$41017=$A38)*('Data - fires'!$C$2:$C$41017="Primary Fire")*('Data - fires'!$D$2:$D$41017))),"..",SUMPRODUCT(('Data - fires'!$A$2:$A$41017=B$4)*('Data - fires'!$B$2:$B$41017=$A38)*('Data - fires'!$D$2:$D$41017))),IF(SUMPRODUCT(('Data - fires'!$A$2:$A$41017=B$4)*('Data - fires'!$B$2:$B$41017=$A38)*('Data - fires'!$C$2:$C$41017="Primary Fire")*('Data - fires'!$D$2:$D$41017))=0,"..",SUMPRODUCT(('Data - fires'!$A$2:$A$41017=B$4)*('Data - fires'!$B$2:$B$41017=$A38)*('Data - fires'!$C$2:$C$41017="Primary Fire")*('Data - fires'!$D$2:$D$41017))))</f>
        <v>155063</v>
      </c>
      <c r="C38" s="67" cm="1">
        <f t="array" ref="C38">IF($B$3="Total fires",IF(OR(SUMPRODUCT(('Data - fires'!$A$2:$A$41017=C$4)*('Data - fires'!$B$2:$B$41017=$A38)*('Data - fires'!$D$2:$D$41017))=0,SUMPRODUCT(('Data - fires'!$A$2:$A$41017=C$4)*('Data - fires'!$B$2:$B$41017=$A38)*('Data - fires'!$D$2:$D$41017))=SUMPRODUCT(('Data - fires'!$A$2:$A$41017=C$4)*('Data - fires'!$B$2:$B$41017=$A38)*('Data - fires'!$C$2:$C$41017="Primary Fire")*('Data - fires'!$D$2:$D$41017))),"..",SUMPRODUCT(('Data - fires'!$A$2:$A$41017=C$4)*('Data - fires'!$B$2:$B$41017=$A38)*('Data - fires'!$D$2:$D$41017))),IF(SUMPRODUCT(('Data - fires'!$A$2:$A$41017=C$4)*('Data - fires'!$B$2:$B$41017=$A38)*('Data - fires'!$C$2:$C$41017="Primary Fire")*('Data - fires'!$D$2:$D$41017))=0,"..",SUMPRODUCT(('Data - fires'!$A$2:$A$41017=C$4)*('Data - fires'!$B$2:$B$41017=$A38)*('Data - fires'!$C$2:$C$41017="Primary Fire")*('Data - fires'!$D$2:$D$41017))))</f>
        <v>25024</v>
      </c>
      <c r="D38" s="67" cm="1">
        <f t="array" ref="D38">IF($B$3="Total fires",IF(OR(SUMPRODUCT(('Data - fires'!$A$2:$A$41017=D$4)*('Data - fires'!$B$2:$B$41017=$A38)*('Data - fires'!$D$2:$D$41017))=0,SUMPRODUCT(('Data - fires'!$A$2:$A$41017=D$4)*('Data - fires'!$B$2:$B$41017=$A38)*('Data - fires'!$D$2:$D$41017))=SUMPRODUCT(('Data - fires'!$A$2:$A$41017=D$4)*('Data - fires'!$B$2:$B$41017=$A38)*('Data - fires'!$C$2:$C$41017="Primary Fire")*('Data - fires'!$D$2:$D$41017))),"..",SUMPRODUCT(('Data - fires'!$A$2:$A$41017=D$4)*('Data - fires'!$B$2:$B$41017=$A38)*('Data - fires'!$D$2:$D$41017))),IF(SUMPRODUCT(('Data - fires'!$A$2:$A$41017=D$4)*('Data - fires'!$B$2:$B$41017=$A38)*('Data - fires'!$C$2:$C$41017="Primary Fire")*('Data - fires'!$D$2:$D$41017))=0,"..",SUMPRODUCT(('Data - fires'!$A$2:$A$41017=D$4)*('Data - fires'!$B$2:$B$41017=$A38)*('Data - fires'!$C$2:$C$41017="Primary Fire")*('Data - fires'!$D$2:$D$41017))))</f>
        <v>11651</v>
      </c>
      <c r="E38" s="67" cm="1">
        <f t="array" ref="E38">IF(SUMPRODUCT(('Data - fires'!$A$2:$A$41017=E$4)*('Data - fires'!$B$2:$B$41017=$A38)*('Data - fires'!$C$2:$C$41017=$B$3)*('Data - fires'!$D$2:$D$41017))=0,IF(OR(B38="..",C38="..",D38=".."),"..",B38+C38+D38),SUMPRODUCT(('Data - fires'!$A$2:$A$41017=E$4)*('Data - fires'!$B$2:$B$41017=$A38)*('Data - fires'!$C$2:$C$41017=$B$3)*('Data - fires'!$D$2:$D$41017)))</f>
        <v>191738</v>
      </c>
      <c r="F38" s="69">
        <f t="shared" si="0"/>
        <v>2852</v>
      </c>
      <c r="G38" s="69">
        <f t="shared" si="1"/>
        <v>4679</v>
      </c>
      <c r="H38" s="69">
        <f t="shared" si="2"/>
        <v>3790</v>
      </c>
      <c r="I38" s="69">
        <f t="shared" si="3"/>
        <v>3054</v>
      </c>
      <c r="J38" s="65"/>
      <c r="K38" s="70" cm="1">
        <f t="array" ref="K38">SUMPRODUCT(('Data - population'!$B$2:$B$996=$A38)*('Data - population'!$C$2:$C$996=K$4)*('Data - population'!$D$2:$D$996))</f>
        <v>54370300</v>
      </c>
      <c r="L38" s="70" cm="1">
        <f t="array" ref="L38">SUMPRODUCT(('Data - population'!$B$2:$B$996=$A38)*('Data - population'!$C$2:$C$996=L$4)*('Data - population'!$D$2:$D$996))</f>
        <v>5347600</v>
      </c>
      <c r="M38" s="70" cm="1">
        <f t="array" ref="M38">SUMPRODUCT(('Data - population'!$B$2:$B$996=$A38)*('Data - population'!$C$2:$C$996=M$4)*('Data - population'!$D$2:$D$996))</f>
        <v>3073800</v>
      </c>
      <c r="N38" s="70" cm="1">
        <f t="array" ref="N38">SUMPRODUCT(('Data - population'!$B$2:$B$996=$A38)*('Data - population'!$C$2:$C$996=N$4)*('Data - population'!$D$2:$D$996))</f>
        <v>62791700</v>
      </c>
      <c r="O38" s="71">
        <f t="shared" si="5"/>
        <v>0</v>
      </c>
    </row>
    <row r="39" spans="1:15" ht="15" customHeight="1" x14ac:dyDescent="0.25">
      <c r="A39" s="65" t="s">
        <v>50</v>
      </c>
      <c r="B39" s="67" cm="1">
        <f t="array" ref="B39">IF($B$3="Total fires",IF(OR(SUMPRODUCT(('Data - fires'!$A$2:$A$41017=B$4)*('Data - fires'!$B$2:$B$41017=$A39)*('Data - fires'!$D$2:$D$41017))=0,SUMPRODUCT(('Data - fires'!$A$2:$A$41017=B$4)*('Data - fires'!$B$2:$B$41017=$A39)*('Data - fires'!$D$2:$D$41017))=SUMPRODUCT(('Data - fires'!$A$2:$A$41017=B$4)*('Data - fires'!$B$2:$B$41017=$A39)*('Data - fires'!$C$2:$C$41017="Primary Fire")*('Data - fires'!$D$2:$D$41017))),"..",SUMPRODUCT(('Data - fires'!$A$2:$A$41017=B$4)*('Data - fires'!$B$2:$B$41017=$A39)*('Data - fires'!$D$2:$D$41017))),IF(SUMPRODUCT(('Data - fires'!$A$2:$A$41017=B$4)*('Data - fires'!$B$2:$B$41017=$A39)*('Data - fires'!$C$2:$C$41017="Primary Fire")*('Data - fires'!$D$2:$D$41017))=0,"..",SUMPRODUCT(('Data - fires'!$A$2:$A$41017=B$4)*('Data - fires'!$B$2:$B$41017=$A39)*('Data - fires'!$C$2:$C$41017="Primary Fire")*('Data - fires'!$D$2:$D$41017))))</f>
        <v>162286</v>
      </c>
      <c r="C39" s="67" cm="1">
        <f t="array" ref="C39">IF($B$3="Total fires",IF(OR(SUMPRODUCT(('Data - fires'!$A$2:$A$41017=C$4)*('Data - fires'!$B$2:$B$41017=$A39)*('Data - fires'!$D$2:$D$41017))=0,SUMPRODUCT(('Data - fires'!$A$2:$A$41017=C$4)*('Data - fires'!$B$2:$B$41017=$A39)*('Data - fires'!$D$2:$D$41017))=SUMPRODUCT(('Data - fires'!$A$2:$A$41017=C$4)*('Data - fires'!$B$2:$B$41017=$A39)*('Data - fires'!$C$2:$C$41017="Primary Fire")*('Data - fires'!$D$2:$D$41017))),"..",SUMPRODUCT(('Data - fires'!$A$2:$A$41017=C$4)*('Data - fires'!$B$2:$B$41017=$A39)*('Data - fires'!$D$2:$D$41017))),IF(SUMPRODUCT(('Data - fires'!$A$2:$A$41017=C$4)*('Data - fires'!$B$2:$B$41017=$A39)*('Data - fires'!$C$2:$C$41017="Primary Fire")*('Data - fires'!$D$2:$D$41017))=0,"..",SUMPRODUCT(('Data - fires'!$A$2:$A$41017=C$4)*('Data - fires'!$B$2:$B$41017=$A39)*('Data - fires'!$C$2:$C$41017="Primary Fire")*('Data - fires'!$D$2:$D$41017))))</f>
        <v>26628</v>
      </c>
      <c r="D39" s="67" cm="1">
        <f t="array" ref="D39">IF($B$3="Total fires",IF(OR(SUMPRODUCT(('Data - fires'!$A$2:$A$41017=D$4)*('Data - fires'!$B$2:$B$41017=$A39)*('Data - fires'!$D$2:$D$41017))=0,SUMPRODUCT(('Data - fires'!$A$2:$A$41017=D$4)*('Data - fires'!$B$2:$B$41017=$A39)*('Data - fires'!$D$2:$D$41017))=SUMPRODUCT(('Data - fires'!$A$2:$A$41017=D$4)*('Data - fires'!$B$2:$B$41017=$A39)*('Data - fires'!$C$2:$C$41017="Primary Fire")*('Data - fires'!$D$2:$D$41017))),"..",SUMPRODUCT(('Data - fires'!$A$2:$A$41017=D$4)*('Data - fires'!$B$2:$B$41017=$A39)*('Data - fires'!$D$2:$D$41017))),IF(SUMPRODUCT(('Data - fires'!$A$2:$A$41017=D$4)*('Data - fires'!$B$2:$B$41017=$A39)*('Data - fires'!$C$2:$C$41017="Primary Fire")*('Data - fires'!$D$2:$D$41017))=0,"..",SUMPRODUCT(('Data - fires'!$A$2:$A$41017=D$4)*('Data - fires'!$B$2:$B$41017=$A39)*('Data - fires'!$C$2:$C$41017="Primary Fire")*('Data - fires'!$D$2:$D$41017))))</f>
        <v>12108</v>
      </c>
      <c r="E39" s="67" cm="1">
        <f t="array" ref="E39">IF(SUMPRODUCT(('Data - fires'!$A$2:$A$41017=E$4)*('Data - fires'!$B$2:$B$41017=$A39)*('Data - fires'!$C$2:$C$41017=$B$3)*('Data - fires'!$D$2:$D$41017))=0,IF(OR(B39="..",C39="..",D39=".."),"..",B39+C39+D39),SUMPRODUCT(('Data - fires'!$A$2:$A$41017=E$4)*('Data - fires'!$B$2:$B$41017=$A39)*('Data - fires'!$C$2:$C$41017=$B$3)*('Data - fires'!$D$2:$D$41017)))</f>
        <v>201022</v>
      </c>
      <c r="F39" s="69">
        <f t="shared" si="0"/>
        <v>2961</v>
      </c>
      <c r="G39" s="69">
        <f t="shared" si="1"/>
        <v>4956</v>
      </c>
      <c r="H39" s="69">
        <f t="shared" si="2"/>
        <v>3941</v>
      </c>
      <c r="I39" s="69">
        <f t="shared" si="3"/>
        <v>3178</v>
      </c>
      <c r="J39" s="65"/>
      <c r="K39" s="70" cm="1">
        <f t="array" ref="K39">SUMPRODUCT(('Data - population'!$B$2:$B$996=$A39)*('Data - population'!$C$2:$C$996=K$4)*('Data - population'!$D$2:$D$996))</f>
        <v>54808700</v>
      </c>
      <c r="L39" s="70" cm="1">
        <f t="array" ref="L39">SUMPRODUCT(('Data - population'!$B$2:$B$996=$A39)*('Data - population'!$C$2:$C$996=L$4)*('Data - population'!$D$2:$D$996))</f>
        <v>5373000</v>
      </c>
      <c r="M39" s="70" cm="1">
        <f t="array" ref="M39">SUMPRODUCT(('Data - population'!$B$2:$B$996=$A39)*('Data - population'!$C$2:$C$996=M$4)*('Data - population'!$D$2:$D$996))</f>
        <v>3072700</v>
      </c>
      <c r="N39" s="70" cm="1">
        <f t="array" ref="N39">SUMPRODUCT(('Data - population'!$B$2:$B$996=$A39)*('Data - population'!$C$2:$C$996=N$4)*('Data - population'!$D$2:$D$996))</f>
        <v>63254400</v>
      </c>
      <c r="O39" s="71">
        <f t="shared" si="5"/>
        <v>0</v>
      </c>
    </row>
    <row r="40" spans="1:15" ht="15" customHeight="1" x14ac:dyDescent="0.25">
      <c r="A40" s="65" t="s">
        <v>51</v>
      </c>
      <c r="B40" s="67" cm="1">
        <f t="array" ref="B40">IF($B$3="Total fires",IF(OR(SUMPRODUCT(('Data - fires'!$A$2:$A$41017=B$4)*('Data - fires'!$B$2:$B$41017=$A40)*('Data - fires'!$D$2:$D$41017))=0,SUMPRODUCT(('Data - fires'!$A$2:$A$41017=B$4)*('Data - fires'!$B$2:$B$41017=$A40)*('Data - fires'!$D$2:$D$41017))=SUMPRODUCT(('Data - fires'!$A$2:$A$41017=B$4)*('Data - fires'!$B$2:$B$41017=$A40)*('Data - fires'!$C$2:$C$41017="Primary Fire")*('Data - fires'!$D$2:$D$41017))),"..",SUMPRODUCT(('Data - fires'!$A$2:$A$41017=B$4)*('Data - fires'!$B$2:$B$41017=$A40)*('Data - fires'!$D$2:$D$41017))),IF(SUMPRODUCT(('Data - fires'!$A$2:$A$41017=B$4)*('Data - fires'!$B$2:$B$41017=$A40)*('Data - fires'!$C$2:$C$41017="Primary Fire")*('Data - fires'!$D$2:$D$41017))=0,"..",SUMPRODUCT(('Data - fires'!$A$2:$A$41017=B$4)*('Data - fires'!$B$2:$B$41017=$A40)*('Data - fires'!$C$2:$C$41017="Primary Fire")*('Data - fires'!$D$2:$D$41017))))</f>
        <v>162071</v>
      </c>
      <c r="C40" s="67" cm="1">
        <f t="array" ref="C40">IF($B$3="Total fires",IF(OR(SUMPRODUCT(('Data - fires'!$A$2:$A$41017=C$4)*('Data - fires'!$B$2:$B$41017=$A40)*('Data - fires'!$D$2:$D$41017))=0,SUMPRODUCT(('Data - fires'!$A$2:$A$41017=C$4)*('Data - fires'!$B$2:$B$41017=$A40)*('Data - fires'!$D$2:$D$41017))=SUMPRODUCT(('Data - fires'!$A$2:$A$41017=C$4)*('Data - fires'!$B$2:$B$41017=$A40)*('Data - fires'!$C$2:$C$41017="Primary Fire")*('Data - fires'!$D$2:$D$41017))),"..",SUMPRODUCT(('Data - fires'!$A$2:$A$41017=C$4)*('Data - fires'!$B$2:$B$41017=$A40)*('Data - fires'!$D$2:$D$41017))),IF(SUMPRODUCT(('Data - fires'!$A$2:$A$41017=C$4)*('Data - fires'!$B$2:$B$41017=$A40)*('Data - fires'!$C$2:$C$41017="Primary Fire")*('Data - fires'!$D$2:$D$41017))=0,"..",SUMPRODUCT(('Data - fires'!$A$2:$A$41017=C$4)*('Data - fires'!$B$2:$B$41017=$A40)*('Data - fires'!$C$2:$C$41017="Primary Fire")*('Data - fires'!$D$2:$D$41017))))</f>
        <v>27305</v>
      </c>
      <c r="D40" s="67" cm="1">
        <f t="array" ref="D40">IF($B$3="Total fires",IF(OR(SUMPRODUCT(('Data - fires'!$A$2:$A$41017=D$4)*('Data - fires'!$B$2:$B$41017=$A40)*('Data - fires'!$D$2:$D$41017))=0,SUMPRODUCT(('Data - fires'!$A$2:$A$41017=D$4)*('Data - fires'!$B$2:$B$41017=$A40)*('Data - fires'!$D$2:$D$41017))=SUMPRODUCT(('Data - fires'!$A$2:$A$41017=D$4)*('Data - fires'!$B$2:$B$41017=$A40)*('Data - fires'!$C$2:$C$41017="Primary Fire")*('Data - fires'!$D$2:$D$41017))),"..",SUMPRODUCT(('Data - fires'!$A$2:$A$41017=D$4)*('Data - fires'!$B$2:$B$41017=$A40)*('Data - fires'!$D$2:$D$41017))),IF(SUMPRODUCT(('Data - fires'!$A$2:$A$41017=D$4)*('Data - fires'!$B$2:$B$41017=$A40)*('Data - fires'!$C$2:$C$41017="Primary Fire")*('Data - fires'!$D$2:$D$41017))=0,"..",SUMPRODUCT(('Data - fires'!$A$2:$A$41017=D$4)*('Data - fires'!$B$2:$B$41017=$A40)*('Data - fires'!$C$2:$C$41017="Primary Fire")*('Data - fires'!$D$2:$D$41017))))</f>
        <v>10750</v>
      </c>
      <c r="E40" s="67" cm="1">
        <f t="array" ref="E40">IF(SUMPRODUCT(('Data - fires'!$A$2:$A$41017=E$4)*('Data - fires'!$B$2:$B$41017=$A40)*('Data - fires'!$C$2:$C$41017=$B$3)*('Data - fires'!$D$2:$D$41017))=0,IF(OR(B40="..",C40="..",D40=".."),"..",B40+C40+D40),SUMPRODUCT(('Data - fires'!$A$2:$A$41017=E$4)*('Data - fires'!$B$2:$B$41017=$A40)*('Data - fires'!$C$2:$C$41017=$B$3)*('Data - fires'!$D$2:$D$41017)))</f>
        <v>200126</v>
      </c>
      <c r="F40" s="69">
        <f t="shared" si="0"/>
        <v>2931</v>
      </c>
      <c r="G40" s="69">
        <f t="shared" si="1"/>
        <v>5052</v>
      </c>
      <c r="H40" s="69">
        <f t="shared" si="2"/>
        <v>3493</v>
      </c>
      <c r="I40" s="69">
        <f t="shared" si="3"/>
        <v>3138</v>
      </c>
      <c r="J40" s="65"/>
      <c r="K40" s="70" cm="1">
        <f t="array" ref="K40">SUMPRODUCT(('Data - population'!$B$2:$B$996=$A40)*('Data - population'!$C$2:$C$996=K$4)*('Data - population'!$D$2:$D$996))</f>
        <v>55289000</v>
      </c>
      <c r="L40" s="70" cm="1">
        <f t="array" ref="L40">SUMPRODUCT(('Data - population'!$B$2:$B$996=$A40)*('Data - population'!$C$2:$C$996=L$4)*('Data - population'!$D$2:$D$996))</f>
        <v>5404700</v>
      </c>
      <c r="M40" s="70" cm="1">
        <f t="array" ref="M40">SUMPRODUCT(('Data - population'!$B$2:$B$996=$A40)*('Data - population'!$C$2:$C$996=M$4)*('Data - population'!$D$2:$D$996))</f>
        <v>3077200</v>
      </c>
      <c r="N40" s="70" cm="1">
        <f t="array" ref="N40">SUMPRODUCT(('Data - population'!$B$2:$B$996=$A40)*('Data - population'!$C$2:$C$996=N$4)*('Data - population'!$D$2:$D$996))</f>
        <v>63770900</v>
      </c>
      <c r="O40" s="71">
        <f t="shared" si="5"/>
        <v>0</v>
      </c>
    </row>
    <row r="41" spans="1:15" ht="15" customHeight="1" x14ac:dyDescent="0.25">
      <c r="A41" s="65" t="s">
        <v>52</v>
      </c>
      <c r="B41" s="67" cm="1">
        <f t="array" ref="B41">IF($B$3="Total fires",IF(OR(SUMPRODUCT(('Data - fires'!$A$2:$A$41017=B$4)*('Data - fires'!$B$2:$B$41017=$A41)*('Data - fires'!$D$2:$D$41017))=0,SUMPRODUCT(('Data - fires'!$A$2:$A$41017=B$4)*('Data - fires'!$B$2:$B$41017=$A41)*('Data - fires'!$D$2:$D$41017))=SUMPRODUCT(('Data - fires'!$A$2:$A$41017=B$4)*('Data - fires'!$B$2:$B$41017=$A41)*('Data - fires'!$C$2:$C$41017="Primary Fire")*('Data - fires'!$D$2:$D$41017))),"..",SUMPRODUCT(('Data - fires'!$A$2:$A$41017=B$4)*('Data - fires'!$B$2:$B$41017=$A41)*('Data - fires'!$D$2:$D$41017))),IF(SUMPRODUCT(('Data - fires'!$A$2:$A$41017=B$4)*('Data - fires'!$B$2:$B$41017=$A41)*('Data - fires'!$C$2:$C$41017="Primary Fire")*('Data - fires'!$D$2:$D$41017))=0,"..",SUMPRODUCT(('Data - fires'!$A$2:$A$41017=B$4)*('Data - fires'!$B$2:$B$41017=$A41)*('Data - fires'!$C$2:$C$41017="Primary Fire")*('Data - fires'!$D$2:$D$41017))))</f>
        <v>167392</v>
      </c>
      <c r="C41" s="67" cm="1">
        <f t="array" ref="C41">IF($B$3="Total fires",IF(OR(SUMPRODUCT(('Data - fires'!$A$2:$A$41017=C$4)*('Data - fires'!$B$2:$B$41017=$A41)*('Data - fires'!$D$2:$D$41017))=0,SUMPRODUCT(('Data - fires'!$A$2:$A$41017=C$4)*('Data - fires'!$B$2:$B$41017=$A41)*('Data - fires'!$D$2:$D$41017))=SUMPRODUCT(('Data - fires'!$A$2:$A$41017=C$4)*('Data - fires'!$B$2:$B$41017=$A41)*('Data - fires'!$C$2:$C$41017="Primary Fire")*('Data - fires'!$D$2:$D$41017))),"..",SUMPRODUCT(('Data - fires'!$A$2:$A$41017=C$4)*('Data - fires'!$B$2:$B$41017=$A41)*('Data - fires'!$D$2:$D$41017))),IF(SUMPRODUCT(('Data - fires'!$A$2:$A$41017=C$4)*('Data - fires'!$B$2:$B$41017=$A41)*('Data - fires'!$C$2:$C$41017="Primary Fire")*('Data - fires'!$D$2:$D$41017))=0,"..",SUMPRODUCT(('Data - fires'!$A$2:$A$41017=C$4)*('Data - fires'!$B$2:$B$41017=$A41)*('Data - fires'!$C$2:$C$41017="Primary Fire")*('Data - fires'!$D$2:$D$41017))))</f>
        <v>26174</v>
      </c>
      <c r="D41" s="67" cm="1">
        <f t="array" ref="D41">IF($B$3="Total fires",IF(OR(SUMPRODUCT(('Data - fires'!$A$2:$A$41017=D$4)*('Data - fires'!$B$2:$B$41017=$A41)*('Data - fires'!$D$2:$D$41017))=0,SUMPRODUCT(('Data - fires'!$A$2:$A$41017=D$4)*('Data - fires'!$B$2:$B$41017=$A41)*('Data - fires'!$D$2:$D$41017))=SUMPRODUCT(('Data - fires'!$A$2:$A$41017=D$4)*('Data - fires'!$B$2:$B$41017=$A41)*('Data - fires'!$C$2:$C$41017="Primary Fire")*('Data - fires'!$D$2:$D$41017))),"..",SUMPRODUCT(('Data - fires'!$A$2:$A$41017=D$4)*('Data - fires'!$B$2:$B$41017=$A41)*('Data - fires'!$D$2:$D$41017))),IF(SUMPRODUCT(('Data - fires'!$A$2:$A$41017=D$4)*('Data - fires'!$B$2:$B$41017=$A41)*('Data - fires'!$C$2:$C$41017="Primary Fire")*('Data - fires'!$D$2:$D$41017))=0,"..",SUMPRODUCT(('Data - fires'!$A$2:$A$41017=D$4)*('Data - fires'!$B$2:$B$41017=$A41)*('Data - fires'!$C$2:$C$41017="Primary Fire")*('Data - fires'!$D$2:$D$41017))))</f>
        <v>11023</v>
      </c>
      <c r="E41" s="67" cm="1">
        <f t="array" ref="E41">IF(SUMPRODUCT(('Data - fires'!$A$2:$A$41017=E$4)*('Data - fires'!$B$2:$B$41017=$A41)*('Data - fires'!$C$2:$C$41017=$B$3)*('Data - fires'!$D$2:$D$41017))=0,IF(OR(B41="..",C41="..",D41=".."),"..",B41+C41+D41),SUMPRODUCT(('Data - fires'!$A$2:$A$41017=E$4)*('Data - fires'!$B$2:$B$41017=$A41)*('Data - fires'!$C$2:$C$41017=$B$3)*('Data - fires'!$D$2:$D$41017)))</f>
        <v>204589</v>
      </c>
      <c r="F41" s="69">
        <f t="shared" si="0"/>
        <v>3010</v>
      </c>
      <c r="G41" s="69">
        <f t="shared" si="1"/>
        <v>4825</v>
      </c>
      <c r="H41" s="69">
        <f t="shared" si="2"/>
        <v>3577</v>
      </c>
      <c r="I41" s="69">
        <f t="shared" si="3"/>
        <v>3190</v>
      </c>
      <c r="J41" s="65"/>
      <c r="K41" s="70" cm="1">
        <f t="array" ref="K41">SUMPRODUCT(('Data - population'!$B$2:$B$996=$A41)*('Data - population'!$C$2:$C$996=K$4)*('Data - population'!$D$2:$D$996))</f>
        <v>55619500</v>
      </c>
      <c r="L41" s="70" cm="1">
        <f t="array" ref="L41">SUMPRODUCT(('Data - population'!$B$2:$B$996=$A41)*('Data - population'!$C$2:$C$996=L$4)*('Data - population'!$D$2:$D$996))</f>
        <v>5424800</v>
      </c>
      <c r="M41" s="70" cm="1">
        <f t="array" ref="M41">SUMPRODUCT(('Data - population'!$B$2:$B$996=$A41)*('Data - population'!$C$2:$C$996=M$4)*('Data - population'!$D$2:$D$996))</f>
        <v>3081400</v>
      </c>
      <c r="N41" s="70" cm="1">
        <f t="array" ref="N41">SUMPRODUCT(('Data - population'!$B$2:$B$996=$A41)*('Data - population'!$C$2:$C$996=N$4)*('Data - population'!$D$2:$D$996))</f>
        <v>64125700</v>
      </c>
      <c r="O41" s="71">
        <f t="shared" si="5"/>
        <v>0</v>
      </c>
    </row>
    <row r="42" spans="1:15" ht="15" customHeight="1" x14ac:dyDescent="0.25">
      <c r="A42" s="65" t="s">
        <v>53</v>
      </c>
      <c r="B42" s="67" cm="1">
        <f t="array" ref="B42">IF($B$3="Total fires",IF(OR(SUMPRODUCT(('Data - fires'!$A$2:$A$41017=B$4)*('Data - fires'!$B$2:$B$41017=$A42)*('Data - fires'!$D$2:$D$41017))=0,SUMPRODUCT(('Data - fires'!$A$2:$A$41017=B$4)*('Data - fires'!$B$2:$B$41017=$A42)*('Data - fires'!$D$2:$D$41017))=SUMPRODUCT(('Data - fires'!$A$2:$A$41017=B$4)*('Data - fires'!$B$2:$B$41017=$A42)*('Data - fires'!$C$2:$C$41017="Primary Fire")*('Data - fires'!$D$2:$D$41017))),"..",SUMPRODUCT(('Data - fires'!$A$2:$A$41017=B$4)*('Data - fires'!$B$2:$B$41017=$A42)*('Data - fires'!$D$2:$D$41017))),IF(SUMPRODUCT(('Data - fires'!$A$2:$A$41017=B$4)*('Data - fires'!$B$2:$B$41017=$A42)*('Data - fires'!$C$2:$C$41017="Primary Fire")*('Data - fires'!$D$2:$D$41017))=0,"..",SUMPRODUCT(('Data - fires'!$A$2:$A$41017=B$4)*('Data - fires'!$B$2:$B$41017=$A42)*('Data - fires'!$C$2:$C$41017="Primary Fire")*('Data - fires'!$D$2:$D$41017))))</f>
        <v>182961</v>
      </c>
      <c r="C42" s="67" cm="1">
        <f t="array" ref="C42">IF($B$3="Total fires",IF(OR(SUMPRODUCT(('Data - fires'!$A$2:$A$41017=C$4)*('Data - fires'!$B$2:$B$41017=$A42)*('Data - fires'!$D$2:$D$41017))=0,SUMPRODUCT(('Data - fires'!$A$2:$A$41017=C$4)*('Data - fires'!$B$2:$B$41017=$A42)*('Data - fires'!$D$2:$D$41017))=SUMPRODUCT(('Data - fires'!$A$2:$A$41017=C$4)*('Data - fires'!$B$2:$B$41017=$A42)*('Data - fires'!$C$2:$C$41017="Primary Fire")*('Data - fires'!$D$2:$D$41017))),"..",SUMPRODUCT(('Data - fires'!$A$2:$A$41017=C$4)*('Data - fires'!$B$2:$B$41017=$A42)*('Data - fires'!$D$2:$D$41017))),IF(SUMPRODUCT(('Data - fires'!$A$2:$A$41017=C$4)*('Data - fires'!$B$2:$B$41017=$A42)*('Data - fires'!$C$2:$C$41017="Primary Fire")*('Data - fires'!$D$2:$D$41017))=0,"..",SUMPRODUCT(('Data - fires'!$A$2:$A$41017=C$4)*('Data - fires'!$B$2:$B$41017=$A42)*('Data - fires'!$C$2:$C$41017="Primary Fire")*('Data - fires'!$D$2:$D$41017))))</f>
        <v>26814</v>
      </c>
      <c r="D42" s="67" cm="1">
        <f t="array" ref="D42">IF($B$3="Total fires",IF(OR(SUMPRODUCT(('Data - fires'!$A$2:$A$41017=D$4)*('Data - fires'!$B$2:$B$41017=$A42)*('Data - fires'!$D$2:$D$41017))=0,SUMPRODUCT(('Data - fires'!$A$2:$A$41017=D$4)*('Data - fires'!$B$2:$B$41017=$A42)*('Data - fires'!$D$2:$D$41017))=SUMPRODUCT(('Data - fires'!$A$2:$A$41017=D$4)*('Data - fires'!$B$2:$B$41017=$A42)*('Data - fires'!$C$2:$C$41017="Primary Fire")*('Data - fires'!$D$2:$D$41017))),"..",SUMPRODUCT(('Data - fires'!$A$2:$A$41017=D$4)*('Data - fires'!$B$2:$B$41017=$A42)*('Data - fires'!$D$2:$D$41017))),IF(SUMPRODUCT(('Data - fires'!$A$2:$A$41017=D$4)*('Data - fires'!$B$2:$B$41017=$A42)*('Data - fires'!$C$2:$C$41017="Primary Fire")*('Data - fires'!$D$2:$D$41017))=0,"..",SUMPRODUCT(('Data - fires'!$A$2:$A$41017=D$4)*('Data - fires'!$B$2:$B$41017=$A42)*('Data - fires'!$C$2:$C$41017="Primary Fire")*('Data - fires'!$D$2:$D$41017))))</f>
        <v>12911</v>
      </c>
      <c r="E42" s="67" cm="1">
        <f t="array" ref="E42">IF(SUMPRODUCT(('Data - fires'!$A$2:$A$41017=E$4)*('Data - fires'!$B$2:$B$41017=$A42)*('Data - fires'!$C$2:$C$41017=$B$3)*('Data - fires'!$D$2:$D$41017))=0,IF(OR(B42="..",C42="..",D42=".."),"..",B42+C42+D42),SUMPRODUCT(('Data - fires'!$A$2:$A$41017=E$4)*('Data - fires'!$B$2:$B$41017=$A42)*('Data - fires'!$C$2:$C$41017=$B$3)*('Data - fires'!$D$2:$D$41017)))</f>
        <v>222686</v>
      </c>
      <c r="F42" s="69">
        <f t="shared" si="0"/>
        <v>3272</v>
      </c>
      <c r="G42" s="69">
        <f t="shared" si="1"/>
        <v>4931</v>
      </c>
      <c r="H42" s="69">
        <f t="shared" si="2"/>
        <v>4187</v>
      </c>
      <c r="I42" s="69">
        <f t="shared" si="3"/>
        <v>3455</v>
      </c>
      <c r="J42" s="65"/>
      <c r="K42" s="70" cm="1">
        <f t="array" ref="K42">SUMPRODUCT(('Data - population'!$B$2:$B$996=$A42)*('Data - population'!$C$2:$C$996=K$4)*('Data - population'!$D$2:$D$996))</f>
        <v>55924500</v>
      </c>
      <c r="L42" s="70" cm="1">
        <f t="array" ref="L42">SUMPRODUCT(('Data - population'!$B$2:$B$996=$A42)*('Data - population'!$C$2:$C$996=L$4)*('Data - population'!$D$2:$D$996))</f>
        <v>5438100</v>
      </c>
      <c r="M42" s="70" cm="1">
        <f t="array" ref="M42">SUMPRODUCT(('Data - population'!$B$2:$B$996=$A42)*('Data - population'!$C$2:$C$996=M$4)*('Data - population'!$D$2:$D$996))</f>
        <v>3083800</v>
      </c>
      <c r="N42" s="70" cm="1">
        <f t="array" ref="N42">SUMPRODUCT(('Data - population'!$B$2:$B$996=$A42)*('Data - population'!$C$2:$C$996=N$4)*('Data - population'!$D$2:$D$996))</f>
        <v>64446500</v>
      </c>
      <c r="O42" s="71">
        <f t="shared" si="5"/>
        <v>-100</v>
      </c>
    </row>
    <row r="43" spans="1:15" ht="15" customHeight="1" x14ac:dyDescent="0.25">
      <c r="A43" s="65" t="s">
        <v>54</v>
      </c>
      <c r="B43" s="67" cm="1">
        <f t="array" ref="B43">IF($B$3="Total fires",IF(OR(SUMPRODUCT(('Data - fires'!$A$2:$A$41017=B$4)*('Data - fires'!$B$2:$B$41017=$A43)*('Data - fires'!$D$2:$D$41017))=0,SUMPRODUCT(('Data - fires'!$A$2:$A$41017=B$4)*('Data - fires'!$B$2:$B$41017=$A43)*('Data - fires'!$D$2:$D$41017))=SUMPRODUCT(('Data - fires'!$A$2:$A$41017=B$4)*('Data - fires'!$B$2:$B$41017=$A43)*('Data - fires'!$C$2:$C$41017="Primary Fire")*('Data - fires'!$D$2:$D$41017))),"..",SUMPRODUCT(('Data - fires'!$A$2:$A$41017=B$4)*('Data - fires'!$B$2:$B$41017=$A43)*('Data - fires'!$D$2:$D$41017))),IF(SUMPRODUCT(('Data - fires'!$A$2:$A$41017=B$4)*('Data - fires'!$B$2:$B$41017=$A43)*('Data - fires'!$C$2:$C$41017="Primary Fire")*('Data - fires'!$D$2:$D$41017))=0,"..",SUMPRODUCT(('Data - fires'!$A$2:$A$41017=B$4)*('Data - fires'!$B$2:$B$41017=$A43)*('Data - fires'!$C$2:$C$41017="Primary Fire")*('Data - fires'!$D$2:$D$41017))))</f>
        <v>154190</v>
      </c>
      <c r="C43" s="67" cm="1">
        <f t="array" ref="C43">IF($B$3="Total fires",IF(OR(SUMPRODUCT(('Data - fires'!$A$2:$A$41017=C$4)*('Data - fires'!$B$2:$B$41017=$A43)*('Data - fires'!$D$2:$D$41017))=0,SUMPRODUCT(('Data - fires'!$A$2:$A$41017=C$4)*('Data - fires'!$B$2:$B$41017=$A43)*('Data - fires'!$D$2:$D$41017))=SUMPRODUCT(('Data - fires'!$A$2:$A$41017=C$4)*('Data - fires'!$B$2:$B$41017=$A43)*('Data - fires'!$C$2:$C$41017="Primary Fire")*('Data - fires'!$D$2:$D$41017))),"..",SUMPRODUCT(('Data - fires'!$A$2:$A$41017=C$4)*('Data - fires'!$B$2:$B$41017=$A43)*('Data - fires'!$D$2:$D$41017))),IF(SUMPRODUCT(('Data - fires'!$A$2:$A$41017=C$4)*('Data - fires'!$B$2:$B$41017=$A43)*('Data - fires'!$C$2:$C$41017="Primary Fire")*('Data - fires'!$D$2:$D$41017))=0,"..",SUMPRODUCT(('Data - fires'!$A$2:$A$41017=C$4)*('Data - fires'!$B$2:$B$41017=$A43)*('Data - fires'!$C$2:$C$41017="Primary Fire")*('Data - fires'!$D$2:$D$41017))))</f>
        <v>24500</v>
      </c>
      <c r="D43" s="67" cm="1">
        <f t="array" ref="D43">IF($B$3="Total fires",IF(OR(SUMPRODUCT(('Data - fires'!$A$2:$A$41017=D$4)*('Data - fires'!$B$2:$B$41017=$A43)*('Data - fires'!$D$2:$D$41017))=0,SUMPRODUCT(('Data - fires'!$A$2:$A$41017=D$4)*('Data - fires'!$B$2:$B$41017=$A43)*('Data - fires'!$D$2:$D$41017))=SUMPRODUCT(('Data - fires'!$A$2:$A$41017=D$4)*('Data - fires'!$B$2:$B$41017=$A43)*('Data - fires'!$C$2:$C$41017="Primary Fire")*('Data - fires'!$D$2:$D$41017))),"..",SUMPRODUCT(('Data - fires'!$A$2:$A$41017=D$4)*('Data - fires'!$B$2:$B$41017=$A43)*('Data - fires'!$D$2:$D$41017))),IF(SUMPRODUCT(('Data - fires'!$A$2:$A$41017=D$4)*('Data - fires'!$B$2:$B$41017=$A43)*('Data - fires'!$C$2:$C$41017="Primary Fire")*('Data - fires'!$D$2:$D$41017))=0,"..",SUMPRODUCT(('Data - fires'!$A$2:$A$41017=D$4)*('Data - fires'!$B$2:$B$41017=$A43)*('Data - fires'!$C$2:$C$41017="Primary Fire")*('Data - fires'!$D$2:$D$41017))))</f>
        <v>10587</v>
      </c>
      <c r="E43" s="67" cm="1">
        <f t="array" ref="E43">IF(SUMPRODUCT(('Data - fires'!$A$2:$A$41017=E$4)*('Data - fires'!$B$2:$B$41017=$A43)*('Data - fires'!$C$2:$C$41017=$B$3)*('Data - fires'!$D$2:$D$41017))=0,IF(OR(B43="..",C43="..",D43=".."),"..",B43+C43+D43),SUMPRODUCT(('Data - fires'!$A$2:$A$41017=E$4)*('Data - fires'!$B$2:$B$41017=$A43)*('Data - fires'!$C$2:$C$41017=$B$3)*('Data - fires'!$D$2:$D$41017)))</f>
        <v>189277</v>
      </c>
      <c r="F43" s="69">
        <f t="shared" si="0"/>
        <v>2742</v>
      </c>
      <c r="G43" s="69">
        <f t="shared" si="1"/>
        <v>4484</v>
      </c>
      <c r="H43" s="69">
        <f t="shared" si="2"/>
        <v>3429</v>
      </c>
      <c r="I43" s="69">
        <f t="shared" si="3"/>
        <v>2922</v>
      </c>
      <c r="J43" s="65"/>
      <c r="K43" s="70" cm="1">
        <f t="array" ref="K43">SUMPRODUCT(('Data - population'!$B$2:$B$996=$A43)*('Data - population'!$C$2:$C$996=K$4)*('Data - population'!$D$2:$D$996))</f>
        <v>56230100</v>
      </c>
      <c r="L43" s="70" cm="1">
        <f t="array" ref="L43">SUMPRODUCT(('Data - population'!$B$2:$B$996=$A43)*('Data - population'!$C$2:$C$996=L$4)*('Data - population'!$D$2:$D$996))</f>
        <v>5463300</v>
      </c>
      <c r="M43" s="70" cm="1">
        <f t="array" ref="M43">SUMPRODUCT(('Data - population'!$B$2:$B$996=$A43)*('Data - population'!$C$2:$C$996=M$4)*('Data - population'!$D$2:$D$996))</f>
        <v>3087700</v>
      </c>
      <c r="N43" s="70" cm="1">
        <f t="array" ref="N43">SUMPRODUCT(('Data - population'!$B$2:$B$996=$A43)*('Data - population'!$C$2:$C$996=N$4)*('Data - population'!$D$2:$D$996))</f>
        <v>64781100</v>
      </c>
      <c r="O43" s="71">
        <f t="shared" si="5"/>
        <v>0</v>
      </c>
    </row>
    <row r="44" spans="1:15" ht="15" customHeight="1" x14ac:dyDescent="0.25">
      <c r="A44" s="65" t="s">
        <v>55</v>
      </c>
      <c r="B44" s="67" cm="1">
        <f t="array" ref="B44">IF($B$3="Total fires",IF(OR(SUMPRODUCT(('Data - fires'!$A$2:$A$41017=B$4)*('Data - fires'!$B$2:$B$41017=$A44)*('Data - fires'!$D$2:$D$41017))=0,SUMPRODUCT(('Data - fires'!$A$2:$A$41017=B$4)*('Data - fires'!$B$2:$B$41017=$A44)*('Data - fires'!$D$2:$D$41017))=SUMPRODUCT(('Data - fires'!$A$2:$A$41017=B$4)*('Data - fires'!$B$2:$B$41017=$A44)*('Data - fires'!$C$2:$C$41017="Primary Fire")*('Data - fires'!$D$2:$D$41017))),"..",SUMPRODUCT(('Data - fires'!$A$2:$A$41017=B$4)*('Data - fires'!$B$2:$B$41017=$A44)*('Data - fires'!$D$2:$D$41017))),IF(SUMPRODUCT(('Data - fires'!$A$2:$A$41017=B$4)*('Data - fires'!$B$2:$B$41017=$A44)*('Data - fires'!$C$2:$C$41017="Primary Fire")*('Data - fires'!$D$2:$D$41017))=0,"..",SUMPRODUCT(('Data - fires'!$A$2:$A$41017=B$4)*('Data - fires'!$B$2:$B$41017=$A44)*('Data - fires'!$C$2:$C$41017="Primary Fire")*('Data - fires'!$D$2:$D$41017))))</f>
        <v>151114</v>
      </c>
      <c r="C44" s="67" cm="1">
        <f t="array" ref="C44">IF($B$3="Total fires",IF(OR(SUMPRODUCT(('Data - fires'!$A$2:$A$41017=C$4)*('Data - fires'!$B$2:$B$41017=$A44)*('Data - fires'!$D$2:$D$41017))=0,SUMPRODUCT(('Data - fires'!$A$2:$A$41017=C$4)*('Data - fires'!$B$2:$B$41017=$A44)*('Data - fires'!$D$2:$D$41017))=SUMPRODUCT(('Data - fires'!$A$2:$A$41017=C$4)*('Data - fires'!$B$2:$B$41017=$A44)*('Data - fires'!$C$2:$C$41017="Primary Fire")*('Data - fires'!$D$2:$D$41017))),"..",SUMPRODUCT(('Data - fires'!$A$2:$A$41017=C$4)*('Data - fires'!$B$2:$B$41017=$A44)*('Data - fires'!$D$2:$D$41017))),IF(SUMPRODUCT(('Data - fires'!$A$2:$A$41017=C$4)*('Data - fires'!$B$2:$B$41017=$A44)*('Data - fires'!$C$2:$C$41017="Primary Fire")*('Data - fires'!$D$2:$D$41017))=0,"..",SUMPRODUCT(('Data - fires'!$A$2:$A$41017=C$4)*('Data - fires'!$B$2:$B$41017=$A44)*('Data - fires'!$C$2:$C$41017="Primary Fire")*('Data - fires'!$D$2:$D$41017))))</f>
        <v>25161</v>
      </c>
      <c r="D44" s="67" cm="1">
        <f t="array" ref="D44">IF($B$3="Total fires",IF(OR(SUMPRODUCT(('Data - fires'!$A$2:$A$41017=D$4)*('Data - fires'!$B$2:$B$41017=$A44)*('Data - fires'!$D$2:$D$41017))=0,SUMPRODUCT(('Data - fires'!$A$2:$A$41017=D$4)*('Data - fires'!$B$2:$B$41017=$A44)*('Data - fires'!$D$2:$D$41017))=SUMPRODUCT(('Data - fires'!$A$2:$A$41017=D$4)*('Data - fires'!$B$2:$B$41017=$A44)*('Data - fires'!$C$2:$C$41017="Primary Fire")*('Data - fires'!$D$2:$D$41017))),"..",SUMPRODUCT(('Data - fires'!$A$2:$A$41017=D$4)*('Data - fires'!$B$2:$B$41017=$A44)*('Data - fires'!$D$2:$D$41017))),IF(SUMPRODUCT(('Data - fires'!$A$2:$A$41017=D$4)*('Data - fires'!$B$2:$B$41017=$A44)*('Data - fires'!$C$2:$C$41017="Primary Fire")*('Data - fires'!$D$2:$D$41017))=0,"..",SUMPRODUCT(('Data - fires'!$A$2:$A$41017=D$4)*('Data - fires'!$B$2:$B$41017=$A44)*('Data - fires'!$C$2:$C$41017="Primary Fire")*('Data - fires'!$D$2:$D$41017))))</f>
        <v>10326</v>
      </c>
      <c r="E44" s="67" cm="1">
        <f t="array" ref="E44">IF(SUMPRODUCT(('Data - fires'!$A$2:$A$41017=E$4)*('Data - fires'!$B$2:$B$41017=$A44)*('Data - fires'!$C$2:$C$41017=$B$3)*('Data - fires'!$D$2:$D$41017))=0,IF(OR(B44="..",C44="..",D44=".."),"..",B44+C44+D44),SUMPRODUCT(('Data - fires'!$A$2:$A$41017=E$4)*('Data - fires'!$B$2:$B$41017=$A44)*('Data - fires'!$C$2:$C$41017=$B$3)*('Data - fires'!$D$2:$D$41017)))</f>
        <v>186601</v>
      </c>
      <c r="F44" s="69">
        <f t="shared" si="0"/>
        <v>2683</v>
      </c>
      <c r="G44" s="69">
        <f t="shared" si="1"/>
        <v>4603</v>
      </c>
      <c r="H44" s="69">
        <f t="shared" si="2"/>
        <v>3326</v>
      </c>
      <c r="I44" s="69">
        <f t="shared" si="3"/>
        <v>2875</v>
      </c>
      <c r="J44" s="65"/>
      <c r="K44" s="70" cm="1">
        <f t="array" ref="K44">SUMPRODUCT(('Data - population'!$B$2:$B$996=$A44)*('Data - population'!$C$2:$C$996=K$4)*('Data - population'!$D$2:$D$996))</f>
        <v>56326000</v>
      </c>
      <c r="L44" s="70" cm="1">
        <f t="array" ref="L44">SUMPRODUCT(('Data - population'!$B$2:$B$996=$A44)*('Data - population'!$C$2:$C$996=L$4)*('Data - population'!$D$2:$D$996))</f>
        <v>5466000</v>
      </c>
      <c r="M44" s="70" cm="1">
        <f t="array" ref="M44">SUMPRODUCT(('Data - population'!$B$2:$B$996=$A44)*('Data - population'!$C$2:$C$996=M$4)*('Data - population'!$D$2:$D$996))</f>
        <v>3104500</v>
      </c>
      <c r="N44" s="70" cm="1">
        <f t="array" ref="N44">SUMPRODUCT(('Data - population'!$B$2:$B$996=$A44)*('Data - population'!$C$2:$C$996=N$4)*('Data - population'!$D$2:$D$996))</f>
        <v>64896400</v>
      </c>
      <c r="O44" s="71">
        <f t="shared" si="5"/>
        <v>100</v>
      </c>
    </row>
    <row r="45" spans="1:15" ht="15" customHeight="1" x14ac:dyDescent="0.25">
      <c r="A45" s="65" t="s">
        <v>56</v>
      </c>
      <c r="B45" s="67" cm="1">
        <f t="array" ref="B45">IF($B$3="Total fires",IF(OR(SUMPRODUCT(('Data - fires'!$A$2:$A$41017=B$4)*('Data - fires'!$B$2:$B$41017=$A45)*('Data - fires'!$D$2:$D$41017))=0,SUMPRODUCT(('Data - fires'!$A$2:$A$41017=B$4)*('Data - fires'!$B$2:$B$41017=$A45)*('Data - fires'!$D$2:$D$41017))=SUMPRODUCT(('Data - fires'!$A$2:$A$41017=B$4)*('Data - fires'!$B$2:$B$41017=$A45)*('Data - fires'!$C$2:$C$41017="Primary Fire")*('Data - fires'!$D$2:$D$41017))),"..",SUMPRODUCT(('Data - fires'!$A$2:$A$41017=B$4)*('Data - fires'!$B$2:$B$41017=$A45)*('Data - fires'!$D$2:$D$41017))),IF(SUMPRODUCT(('Data - fires'!$A$2:$A$41017=B$4)*('Data - fires'!$B$2:$B$41017=$A45)*('Data - fires'!$C$2:$C$41017="Primary Fire")*('Data - fires'!$D$2:$D$41017))=0,"..",SUMPRODUCT(('Data - fires'!$A$2:$A$41017=B$4)*('Data - fires'!$B$2:$B$41017=$A45)*('Data - fires'!$C$2:$C$41017="Primary Fire")*('Data - fires'!$D$2:$D$41017))))</f>
        <v>152663</v>
      </c>
      <c r="C45" s="67" cm="1">
        <f t="array" ref="C45">IF($B$3="Total fires",IF(OR(SUMPRODUCT(('Data - fires'!$A$2:$A$41017=C$4)*('Data - fires'!$B$2:$B$41017=$A45)*('Data - fires'!$D$2:$D$41017))=0,SUMPRODUCT(('Data - fires'!$A$2:$A$41017=C$4)*('Data - fires'!$B$2:$B$41017=$A45)*('Data - fires'!$D$2:$D$41017))=SUMPRODUCT(('Data - fires'!$A$2:$A$41017=C$4)*('Data - fires'!$B$2:$B$41017=$A45)*('Data - fires'!$C$2:$C$41017="Primary Fire")*('Data - fires'!$D$2:$D$41017))),"..",SUMPRODUCT(('Data - fires'!$A$2:$A$41017=C$4)*('Data - fires'!$B$2:$B$41017=$A45)*('Data - fires'!$D$2:$D$41017))),IF(SUMPRODUCT(('Data - fires'!$A$2:$A$41017=C$4)*('Data - fires'!$B$2:$B$41017=$A45)*('Data - fires'!$C$2:$C$41017="Primary Fire")*('Data - fires'!$D$2:$D$41017))=0,"..",SUMPRODUCT(('Data - fires'!$A$2:$A$41017=C$4)*('Data - fires'!$B$2:$B$41017=$A45)*('Data - fires'!$C$2:$C$41017="Primary Fire")*('Data - fires'!$D$2:$D$41017))))</f>
        <v>27790</v>
      </c>
      <c r="D45" s="67" cm="1">
        <f t="array" ref="D45">IF($B$3="Total fires",IF(OR(SUMPRODUCT(('Data - fires'!$A$2:$A$41017=D$4)*('Data - fires'!$B$2:$B$41017=$A45)*('Data - fires'!$D$2:$D$41017))=0,SUMPRODUCT(('Data - fires'!$A$2:$A$41017=D$4)*('Data - fires'!$B$2:$B$41017=$A45)*('Data - fires'!$D$2:$D$41017))=SUMPRODUCT(('Data - fires'!$A$2:$A$41017=D$4)*('Data - fires'!$B$2:$B$41017=$A45)*('Data - fires'!$C$2:$C$41017="Primary Fire")*('Data - fires'!$D$2:$D$41017))),"..",SUMPRODUCT(('Data - fires'!$A$2:$A$41017=D$4)*('Data - fires'!$B$2:$B$41017=$A45)*('Data - fires'!$D$2:$D$41017))),IF(SUMPRODUCT(('Data - fires'!$A$2:$A$41017=D$4)*('Data - fires'!$B$2:$B$41017=$A45)*('Data - fires'!$C$2:$C$41017="Primary Fire")*('Data - fires'!$D$2:$D$41017))=0,"..",SUMPRODUCT(('Data - fires'!$A$2:$A$41017=D$4)*('Data - fires'!$B$2:$B$41017=$A45)*('Data - fires'!$C$2:$C$41017="Primary Fire")*('Data - fires'!$D$2:$D$41017))))</f>
        <v>10740</v>
      </c>
      <c r="E45" s="67" cm="1">
        <f t="array" ref="E45">IF(SUMPRODUCT(('Data - fires'!$A$2:$A$41017=E$4)*('Data - fires'!$B$2:$B$41017=$A45)*('Data - fires'!$C$2:$C$41017=$B$3)*('Data - fires'!$D$2:$D$41017))=0,IF(OR(B45="..",C45="..",D45=".."),"..",B45+C45+D45),SUMPRODUCT(('Data - fires'!$A$2:$A$41017=E$4)*('Data - fires'!$B$2:$B$41017=$A45)*('Data - fires'!$C$2:$C$41017=$B$3)*('Data - fires'!$D$2:$D$41017)))</f>
        <v>191193</v>
      </c>
      <c r="F45" s="69">
        <f t="shared" ref="F45" si="6">IF(OR(B45="..",K45=".."),"..",ROUND(1000000*(B45/K45),0))</f>
        <v>2699</v>
      </c>
      <c r="G45" s="69">
        <f t="shared" ref="G45" si="7">IF(OR(C45="..",L45=".."),"..",ROUND(1000000*(C45/L45),0))</f>
        <v>5071</v>
      </c>
      <c r="H45" s="69">
        <f t="shared" ref="H45" si="8">IF(OR(D45="..",M45=".."),"..",ROUND(1000000*(D45/M45),0))</f>
        <v>3458</v>
      </c>
      <c r="I45" s="69">
        <f t="shared" ref="I45" si="9">IF(OR(E45="..",N45=".."),"..",ROUND(1000000*(E45/N45),0))</f>
        <v>2935</v>
      </c>
      <c r="J45" s="65"/>
      <c r="K45" s="70" cm="1">
        <f t="array" ref="K45">SUMPRODUCT(('Data - population'!$B$2:$B$996=$A45)*('Data - population'!$C$2:$C$996=K$4)*('Data - population'!$D$2:$D$996))</f>
        <v>56554900</v>
      </c>
      <c r="L45" s="70" cm="1">
        <f t="array" ref="L45">SUMPRODUCT(('Data - population'!$B$2:$B$996=$A45)*('Data - population'!$C$2:$C$996=L$4)*('Data - population'!$D$2:$D$996))</f>
        <v>5479900</v>
      </c>
      <c r="M45" s="70" cm="1">
        <f t="array" ref="M45">SUMPRODUCT(('Data - population'!$B$2:$B$996=$A45)*('Data - population'!$C$2:$C$996=M$4)*('Data - population'!$D$2:$D$996))</f>
        <v>3105600</v>
      </c>
      <c r="N45" s="70" cm="1">
        <f t="array" ref="N45">SUMPRODUCT(('Data - population'!$B$2:$B$996=$A45)*('Data - population'!$C$2:$C$996=N$4)*('Data - population'!$D$2:$D$996))</f>
        <v>65140400</v>
      </c>
      <c r="O45" s="71">
        <f t="shared" ref="O45" si="10">K45+L45+M45-N45</f>
        <v>0</v>
      </c>
    </row>
    <row r="46" spans="1:15" ht="15" customHeight="1" x14ac:dyDescent="0.25">
      <c r="A46" s="65" t="s">
        <v>57</v>
      </c>
      <c r="B46" s="67" cm="1">
        <f t="array" ref="B46">IF($B$3="Total fires",IF(OR(SUMPRODUCT(('Data - fires'!$A$2:$A$41017=B$4)*('Data - fires'!$B$2:$B$41017=$A46)*('Data - fires'!$D$2:$D$41017))=0,SUMPRODUCT(('Data - fires'!$A$2:$A$41017=B$4)*('Data - fires'!$B$2:$B$41017=$A46)*('Data - fires'!$D$2:$D$41017))=SUMPRODUCT(('Data - fires'!$A$2:$A$41017=B$4)*('Data - fires'!$B$2:$B$41017=$A46)*('Data - fires'!$C$2:$C$41017="Primary Fire")*('Data - fires'!$D$2:$D$41017))),"..",SUMPRODUCT(('Data - fires'!$A$2:$A$41017=B$4)*('Data - fires'!$B$2:$B$41017=$A46)*('Data - fires'!$D$2:$D$41017))),IF(SUMPRODUCT(('Data - fires'!$A$2:$A$41017=B$4)*('Data - fires'!$B$2:$B$41017=$A46)*('Data - fires'!$C$2:$C$41017="Primary Fire")*('Data - fires'!$D$2:$D$41017))=0,"..",SUMPRODUCT(('Data - fires'!$A$2:$A$41017=B$4)*('Data - fires'!$B$2:$B$41017=$A46)*('Data - fires'!$C$2:$C$41017="Primary Fire")*('Data - fires'!$D$2:$D$41017))))</f>
        <v>178879</v>
      </c>
      <c r="C46" s="67" cm="1">
        <f t="array" ref="C46">IF($B$3="Total fires",IF(OR(SUMPRODUCT(('Data - fires'!$A$2:$A$41017=C$4)*('Data - fires'!$B$2:$B$41017=$A46)*('Data - fires'!$D$2:$D$41017))=0,SUMPRODUCT(('Data - fires'!$A$2:$A$41017=C$4)*('Data - fires'!$B$2:$B$41017=$A46)*('Data - fires'!$D$2:$D$41017))=SUMPRODUCT(('Data - fires'!$A$2:$A$41017=C$4)*('Data - fires'!$B$2:$B$41017=$A46)*('Data - fires'!$C$2:$C$41017="Primary Fire")*('Data - fires'!$D$2:$D$41017))),"..",SUMPRODUCT(('Data - fires'!$A$2:$A$41017=C$4)*('Data - fires'!$B$2:$B$41017=$A46)*('Data - fires'!$D$2:$D$41017))),IF(SUMPRODUCT(('Data - fires'!$A$2:$A$41017=C$4)*('Data - fires'!$B$2:$B$41017=$A46)*('Data - fires'!$C$2:$C$41017="Primary Fire")*('Data - fires'!$D$2:$D$41017))=0,"..",SUMPRODUCT(('Data - fires'!$A$2:$A$41017=C$4)*('Data - fires'!$B$2:$B$41017=$A46)*('Data - fires'!$C$2:$C$41017="Primary Fire")*('Data - fires'!$D$2:$D$41017))))</f>
        <v>26828</v>
      </c>
      <c r="D46" s="67" cm="1">
        <f t="array" ref="D46">IF($B$3="Total fires",IF(OR(SUMPRODUCT(('Data - fires'!$A$2:$A$41017=D$4)*('Data - fires'!$B$2:$B$41017=$A46)*('Data - fires'!$D$2:$D$41017))=0,SUMPRODUCT(('Data - fires'!$A$2:$A$41017=D$4)*('Data - fires'!$B$2:$B$41017=$A46)*('Data - fires'!$D$2:$D$41017))=SUMPRODUCT(('Data - fires'!$A$2:$A$41017=D$4)*('Data - fires'!$B$2:$B$41017=$A46)*('Data - fires'!$C$2:$C$41017="Primary Fire")*('Data - fires'!$D$2:$D$41017))),"..",SUMPRODUCT(('Data - fires'!$A$2:$A$41017=D$4)*('Data - fires'!$B$2:$B$41017=$A46)*('Data - fires'!$D$2:$D$41017))),IF(SUMPRODUCT(('Data - fires'!$A$2:$A$41017=D$4)*('Data - fires'!$B$2:$B$41017=$A46)*('Data - fires'!$C$2:$C$41017="Primary Fire")*('Data - fires'!$D$2:$D$41017))=0,"..",SUMPRODUCT(('Data - fires'!$A$2:$A$41017=D$4)*('Data - fires'!$B$2:$B$41017=$A46)*('Data - fires'!$C$2:$C$41017="Primary Fire")*('Data - fires'!$D$2:$D$41017))))</f>
        <v>11068</v>
      </c>
      <c r="E46" s="67" cm="1">
        <f t="array" ref="E46">IF(SUMPRODUCT(('Data - fires'!$A$2:$A$41017=E$4)*('Data - fires'!$B$2:$B$41017=$A46)*('Data - fires'!$C$2:$C$41017=$B$3)*('Data - fires'!$D$2:$D$41017))=0,IF(OR(B46="..",C46="..",D46=".."),"..",B46+C46+D46),SUMPRODUCT(('Data - fires'!$A$2:$A$41017=E$4)*('Data - fires'!$B$2:$B$41017=$A46)*('Data - fires'!$C$2:$C$41017=$B$3)*('Data - fires'!$D$2:$D$41017)))</f>
        <v>216775</v>
      </c>
      <c r="F46" s="69">
        <f t="shared" ref="F46:F49" si="11">IF(OR(B46="..",K46=".."),"..",ROUND(1000000*(B46/K46),0))</f>
        <v>3132</v>
      </c>
      <c r="G46" s="69">
        <f t="shared" ref="G46:G49" si="12">IF(OR(C46="..",L46=".."),"..",ROUND(1000000*(C46/L46),0))</f>
        <v>4925</v>
      </c>
      <c r="H46" s="69">
        <f t="shared" ref="H46:H49" si="13">IF(OR(D46="..",M46=".."),"..",ROUND(1000000*(D46/M46),0))</f>
        <v>3534</v>
      </c>
      <c r="I46" s="69">
        <f t="shared" ref="I46:I49" si="14">IF(OR(E46="..",N46=".."),"..",ROUND(1000000*(E46/N46),0))</f>
        <v>3300</v>
      </c>
      <c r="J46" s="65"/>
      <c r="K46" s="70" cm="1">
        <f t="array" ref="K46">SUMPRODUCT(('Data - population'!$B$2:$B$996=$A46)*('Data - population'!$C$2:$C$996=K$4)*('Data - population'!$D$2:$D$996))</f>
        <v>57106400</v>
      </c>
      <c r="L46" s="70" cm="1">
        <f t="array" ref="L46">SUMPRODUCT(('Data - population'!$B$2:$B$996=$A46)*('Data - population'!$C$2:$C$996=L$4)*('Data - population'!$D$2:$D$996))</f>
        <v>5447700</v>
      </c>
      <c r="M46" s="70" cm="1">
        <f t="array" ref="M46">SUMPRODUCT(('Data - population'!$B$2:$B$996=$A46)*('Data - population'!$C$2:$C$996=M$4)*('Data - population'!$D$2:$D$996))</f>
        <v>3131600</v>
      </c>
      <c r="N46" s="70" cm="1">
        <f t="array" ref="N46">SUMPRODUCT(('Data - population'!$B$2:$B$996=$A46)*('Data - population'!$C$2:$C$996=N$4)*('Data - population'!$D$2:$D$996))</f>
        <v>65685700</v>
      </c>
      <c r="O46" s="71">
        <f t="shared" ref="O46" si="15">K46+L46+M46-N46</f>
        <v>0</v>
      </c>
    </row>
    <row r="47" spans="1:15" ht="15" customHeight="1" x14ac:dyDescent="0.25">
      <c r="A47" s="65" t="s">
        <v>58</v>
      </c>
      <c r="B47" s="67" cm="1">
        <f t="array" ref="B47">IF($B$3="Total fires",IF(OR(SUMPRODUCT(('Data - fires'!$A$2:$A$41017=B$4)*('Data - fires'!$B$2:$B$41017=$A47)*('Data - fires'!$D$2:$D$41017))=0,SUMPRODUCT(('Data - fires'!$A$2:$A$41017=B$4)*('Data - fires'!$B$2:$B$41017=$A47)*('Data - fires'!$D$2:$D$41017))=SUMPRODUCT(('Data - fires'!$A$2:$A$41017=B$4)*('Data - fires'!$B$2:$B$41017=$A47)*('Data - fires'!$C$2:$C$41017="Primary Fire")*('Data - fires'!$D$2:$D$41017))),"..",SUMPRODUCT(('Data - fires'!$A$2:$A$41017=B$4)*('Data - fires'!$B$2:$B$41017=$A47)*('Data - fires'!$D$2:$D$41017))),IF(SUMPRODUCT(('Data - fires'!$A$2:$A$41017=B$4)*('Data - fires'!$B$2:$B$41017=$A47)*('Data - fires'!$C$2:$C$41017="Primary Fire")*('Data - fires'!$D$2:$D$41017))=0,"..",SUMPRODUCT(('Data - fires'!$A$2:$A$41017=B$4)*('Data - fires'!$B$2:$B$41017=$A47)*('Data - fires'!$C$2:$C$41017="Primary Fire")*('Data - fires'!$D$2:$D$41017))))</f>
        <v>138974</v>
      </c>
      <c r="C47" s="67" cm="1">
        <f t="array" ref="C47">IF($B$3="Total fires",IF(OR(SUMPRODUCT(('Data - fires'!$A$2:$A$41017=C$4)*('Data - fires'!$B$2:$B$41017=$A47)*('Data - fires'!$D$2:$D$41017))=0,SUMPRODUCT(('Data - fires'!$A$2:$A$41017=C$4)*('Data - fires'!$B$2:$B$41017=$A47)*('Data - fires'!$D$2:$D$41017))=SUMPRODUCT(('Data - fires'!$A$2:$A$41017=C$4)*('Data - fires'!$B$2:$B$41017=$A47)*('Data - fires'!$C$2:$C$41017="Primary Fire")*('Data - fires'!$D$2:$D$41017))),"..",SUMPRODUCT(('Data - fires'!$A$2:$A$41017=C$4)*('Data - fires'!$B$2:$B$41017=$A47)*('Data - fires'!$D$2:$D$41017))),IF(SUMPRODUCT(('Data - fires'!$A$2:$A$41017=C$4)*('Data - fires'!$B$2:$B$41017=$A47)*('Data - fires'!$C$2:$C$41017="Primary Fire")*('Data - fires'!$D$2:$D$41017))=0,"..",SUMPRODUCT(('Data - fires'!$A$2:$A$41017=C$4)*('Data - fires'!$B$2:$B$41017=$A47)*('Data - fires'!$C$2:$C$41017="Primary Fire")*('Data - fires'!$D$2:$D$41017))))</f>
        <v>24060</v>
      </c>
      <c r="D47" s="67" cm="1">
        <f t="array" ref="D47">IF($B$3="Total fires",IF(OR(SUMPRODUCT(('Data - fires'!$A$2:$A$41017=D$4)*('Data - fires'!$B$2:$B$41017=$A47)*('Data - fires'!$D$2:$D$41017))=0,SUMPRODUCT(('Data - fires'!$A$2:$A$41017=D$4)*('Data - fires'!$B$2:$B$41017=$A47)*('Data - fires'!$D$2:$D$41017))=SUMPRODUCT(('Data - fires'!$A$2:$A$41017=D$4)*('Data - fires'!$B$2:$B$41017=$A47)*('Data - fires'!$C$2:$C$41017="Primary Fire")*('Data - fires'!$D$2:$D$41017))),"..",SUMPRODUCT(('Data - fires'!$A$2:$A$41017=D$4)*('Data - fires'!$B$2:$B$41017=$A47)*('Data - fires'!$D$2:$D$41017))),IF(SUMPRODUCT(('Data - fires'!$A$2:$A$41017=D$4)*('Data - fires'!$B$2:$B$41017=$A47)*('Data - fires'!$C$2:$C$41017="Primary Fire")*('Data - fires'!$D$2:$D$41017))=0,"..",SUMPRODUCT(('Data - fires'!$A$2:$A$41017=D$4)*('Data - fires'!$B$2:$B$41017=$A47)*('Data - fires'!$C$2:$C$41017="Primary Fire")*('Data - fires'!$D$2:$D$41017))))</f>
        <v>9700</v>
      </c>
      <c r="E47" s="67" cm="1">
        <f t="array" ref="E47">IF(SUMPRODUCT(('Data - fires'!$A$2:$A$41017=E$4)*('Data - fires'!$B$2:$B$41017=$A47)*('Data - fires'!$C$2:$C$41017=$B$3)*('Data - fires'!$D$2:$D$41017))=0,IF(OR(B47="..",C47="..",D47=".."),"..",B47+C47+D47),SUMPRODUCT(('Data - fires'!$A$2:$A$41017=E$4)*('Data - fires'!$B$2:$B$41017=$A47)*('Data - fires'!$C$2:$C$41017=$B$3)*('Data - fires'!$D$2:$D$41017)))</f>
        <v>172734</v>
      </c>
      <c r="F47" s="72">
        <f t="shared" si="11"/>
        <v>2409</v>
      </c>
      <c r="G47" s="72">
        <f t="shared" si="12"/>
        <v>4382</v>
      </c>
      <c r="H47" s="72">
        <f t="shared" si="13"/>
        <v>3065</v>
      </c>
      <c r="I47" s="72">
        <f t="shared" si="14"/>
        <v>2604</v>
      </c>
      <c r="J47" s="65"/>
      <c r="K47" s="70" cm="1">
        <f t="array" ref="K47">IF(SUMPRODUCT(('Data - population'!$B$2:$B$996=$A47)*('Data - population'!$C$2:$C$996=K$4)*('Data - population'!$D$2:$D$996))=0,"..",SUMPRODUCT(('Data - population'!$B$2:$B$996=$A47)*('Data - population'!$C$2:$C$996=K$4)*('Data - population'!$D$2:$D$996)))</f>
        <v>57690300</v>
      </c>
      <c r="L47" s="70" cm="1">
        <f t="array" ref="L47">IF(SUMPRODUCT(('Data - population'!$B$2:$B$996=$A47)*('Data - population'!$C$2:$C$996=L$4)*('Data - population'!$D$2:$D$996))=0,"..",SUMPRODUCT(('Data - population'!$B$2:$B$996=$A47)*('Data - population'!$C$2:$C$996=L$4)*('Data - population'!$D$2:$D$996)))</f>
        <v>5490100</v>
      </c>
      <c r="M47" s="70" cm="1">
        <f t="array" ref="M47">IF(SUMPRODUCT(('Data - population'!$B$2:$B$996=$A47)*('Data - population'!$C$2:$C$996=M$4)*('Data - population'!$D$2:$D$996))=0,"..",SUMPRODUCT(('Data - population'!$B$2:$B$996=$A47)*('Data - population'!$C$2:$C$996=M$4)*('Data - population'!$D$2:$D$996)))</f>
        <v>3164400</v>
      </c>
      <c r="N47" s="70" cm="1">
        <f t="array" ref="N47">IF(SUMPRODUCT(('Data - population'!$B$2:$B$996=$A47)*('Data - population'!$C$2:$C$996=N$4)*('Data - population'!$D$2:$D$996))=0,"..",SUMPRODUCT(('Data - population'!$B$2:$B$996=$A47)*('Data - population'!$C$2:$C$996=N$4)*('Data - population'!$D$2:$D$996)))</f>
        <v>66344800</v>
      </c>
      <c r="O47" s="71">
        <f>K47+L47+M47-N47</f>
        <v>0</v>
      </c>
    </row>
    <row r="48" spans="1:15" ht="15" customHeight="1" thickBot="1" x14ac:dyDescent="0.3">
      <c r="A48" s="109" t="s">
        <v>17</v>
      </c>
      <c r="B48" s="110" cm="1">
        <f t="array" ref="B48">IF($B$3="Total fires",IF(OR(SUMPRODUCT(('Data - fires'!$A$2:$A$41017=B$4)*('Data - fires'!$B$2:$B$41017=$A48)*('Data - fires'!$D$2:$D$41017))=0,SUMPRODUCT(('Data - fires'!$A$2:$A$41017=B$4)*('Data - fires'!$B$2:$B$41017=$A48)*('Data - fires'!$D$2:$D$41017))=SUMPRODUCT(('Data - fires'!$A$2:$A$41017=B$4)*('Data - fires'!$B$2:$B$41017=$A48)*('Data - fires'!$C$2:$C$41017="Primary Fire")*('Data - fires'!$D$2:$D$41017))),"..",SUMPRODUCT(('Data - fires'!$A$2:$A$41017=B$4)*('Data - fires'!$B$2:$B$41017=$A48)*('Data - fires'!$D$2:$D$41017))),IF(SUMPRODUCT(('Data - fires'!$A$2:$A$41017=B$4)*('Data - fires'!$B$2:$B$41017=$A48)*('Data - fires'!$C$2:$C$41017="Primary Fire")*('Data - fires'!$D$2:$D$41017))=0,"..",SUMPRODUCT(('Data - fires'!$A$2:$A$41017=B$4)*('Data - fires'!$B$2:$B$41017=$A48)*('Data - fires'!$C$2:$C$41017="Primary Fire")*('Data - fires'!$D$2:$D$41017))))</f>
        <v>142835</v>
      </c>
      <c r="C48" s="110" t="str" cm="1">
        <f t="array" ref="C48">IF($B$3="Total fires",IF(OR(SUMPRODUCT(('Data - fires'!$A$2:$A$41017=C$4)*('Data - fires'!$B$2:$B$41017=$A48)*('Data - fires'!$D$2:$D$41017))=0,SUMPRODUCT(('Data - fires'!$A$2:$A$41017=C$4)*('Data - fires'!$B$2:$B$41017=$A48)*('Data - fires'!$D$2:$D$41017))=SUMPRODUCT(('Data - fires'!$A$2:$A$41017=C$4)*('Data - fires'!$B$2:$B$41017=$A48)*('Data - fires'!$C$2:$C$41017="Primary Fire")*('Data - fires'!$D$2:$D$41017))),"..",SUMPRODUCT(('Data - fires'!$A$2:$A$41017=C$4)*('Data - fires'!$B$2:$B$41017=$A48)*('Data - fires'!$D$2:$D$41017))),IF(SUMPRODUCT(('Data - fires'!$A$2:$A$41017=C$4)*('Data - fires'!$B$2:$B$41017=$A48)*('Data - fires'!$C$2:$C$41017="Primary Fire")*('Data - fires'!$D$2:$D$41017))=0,"..",SUMPRODUCT(('Data - fires'!$A$2:$A$41017=C$4)*('Data - fires'!$B$2:$B$41017=$A48)*('Data - fires'!$C$2:$C$41017="Primary Fire")*('Data - fires'!$D$2:$D$41017))))</f>
        <v>..</v>
      </c>
      <c r="D48" s="110" t="str" cm="1">
        <f t="array" ref="D48">IF($B$3="Total fires",IF(OR(SUMPRODUCT(('Data - fires'!$A$2:$A$41017=D$4)*('Data - fires'!$B$2:$B$41017=$A48)*('Data - fires'!$D$2:$D$41017))=0,SUMPRODUCT(('Data - fires'!$A$2:$A$41017=D$4)*('Data - fires'!$B$2:$B$41017=$A48)*('Data - fires'!$D$2:$D$41017))=SUMPRODUCT(('Data - fires'!$A$2:$A$41017=D$4)*('Data - fires'!$B$2:$B$41017=$A48)*('Data - fires'!$C$2:$C$41017="Primary Fire")*('Data - fires'!$D$2:$D$41017))),"..",SUMPRODUCT(('Data - fires'!$A$2:$A$41017=D$4)*('Data - fires'!$B$2:$B$41017=$A48)*('Data - fires'!$D$2:$D$41017))),IF(SUMPRODUCT(('Data - fires'!$A$2:$A$41017=D$4)*('Data - fires'!$B$2:$B$41017=$A48)*('Data - fires'!$C$2:$C$41017="Primary Fire")*('Data - fires'!$D$2:$D$41017))=0,"..",SUMPRODUCT(('Data - fires'!$A$2:$A$41017=D$4)*('Data - fires'!$B$2:$B$41017=$A48)*('Data - fires'!$C$2:$C$41017="Primary Fire")*('Data - fires'!$D$2:$D$41017))))</f>
        <v>..</v>
      </c>
      <c r="E48" s="110" t="str" cm="1">
        <f t="array" ref="E48">IF(SUMPRODUCT(('Data - fires'!$A$2:$A$41017=E$4)*('Data - fires'!$B$2:$B$41017=$A48)*('Data - fires'!$C$2:$C$41017=$B$3)*('Data - fires'!$D$2:$D$41017))=0,IF(OR(B48="..",C48="..",D48=".."),"..",B48+C48+D48),SUMPRODUCT(('Data - fires'!$A$2:$A$41017=E$4)*('Data - fires'!$B$2:$B$41017=$A48)*('Data - fires'!$C$2:$C$41017=$B$3)*('Data - fires'!$D$2:$D$41017)))</f>
        <v>..</v>
      </c>
      <c r="F48" s="111" t="str">
        <f t="shared" ref="F48" si="16">IF(OR(B48="..",K48=".."),"..",ROUND(1000000*(B48/K48),0))</f>
        <v>..</v>
      </c>
      <c r="G48" s="111" t="str">
        <f t="shared" ref="G48" si="17">IF(OR(C48="..",L48=".."),"..",ROUND(1000000*(C48/L48),0))</f>
        <v>..</v>
      </c>
      <c r="H48" s="111" t="str">
        <f t="shared" ref="H48" si="18">IF(OR(D48="..",M48=".."),"..",ROUND(1000000*(D48/M48),0))</f>
        <v>..</v>
      </c>
      <c r="I48" s="111" t="str">
        <f t="shared" ref="I48" si="19">IF(OR(E48="..",N48=".."),"..",ROUND(1000000*(E48/N48),0))</f>
        <v>..</v>
      </c>
      <c r="J48" s="109"/>
      <c r="K48" s="112" t="str" cm="1">
        <f t="array" ref="K48">IF(SUMPRODUCT(('Data - population'!$B$2:$B$996=$A48)*('Data - population'!$C$2:$C$996=K$4)*('Data - population'!$D$2:$D$996))=0,"..",SUMPRODUCT(('Data - population'!$B$2:$B$996=$A48)*('Data - population'!$C$2:$C$996=K$4)*('Data - population'!$D$2:$D$996)))</f>
        <v>..</v>
      </c>
      <c r="L48" s="112" t="str" cm="1">
        <f t="array" ref="L48">IF(SUMPRODUCT(('Data - population'!$B$2:$B$996=$A48)*('Data - population'!$C$2:$C$996=L$4)*('Data - population'!$D$2:$D$996))=0,"..",SUMPRODUCT(('Data - population'!$B$2:$B$996=$A48)*('Data - population'!$C$2:$C$996=L$4)*('Data - population'!$D$2:$D$996)))</f>
        <v>..</v>
      </c>
      <c r="M48" s="112" t="str" cm="1">
        <f t="array" ref="M48">IF(SUMPRODUCT(('Data - population'!$B$2:$B$996=$A48)*('Data - population'!$C$2:$C$996=M$4)*('Data - population'!$D$2:$D$996))=0,"..",SUMPRODUCT(('Data - population'!$B$2:$B$996=$A48)*('Data - population'!$C$2:$C$996=M$4)*('Data - population'!$D$2:$D$996)))</f>
        <v>..</v>
      </c>
      <c r="N48" s="112" t="str" cm="1">
        <f t="array" ref="N48">IF(SUMPRODUCT(('Data - population'!$B$2:$B$996=$A48)*('Data - population'!$C$2:$C$996=N$4)*('Data - population'!$D$2:$D$996))=0,"..",SUMPRODUCT(('Data - population'!$B$2:$B$996=$A48)*('Data - population'!$C$2:$C$996=N$4)*('Data - population'!$D$2:$D$996)))</f>
        <v>..</v>
      </c>
      <c r="O48" s="113" t="e">
        <f>K48+L48+M48-N48</f>
        <v>#VALUE!</v>
      </c>
    </row>
    <row r="49" spans="1:15" ht="15" customHeight="1" x14ac:dyDescent="0.25">
      <c r="A49" s="65" t="s">
        <v>17</v>
      </c>
      <c r="B49" s="67" cm="1">
        <f t="array" ref="B49">IF($B$3="Total fires",IF(OR(SUMPRODUCT(('Data - fires'!$A$2:$A$41017=B$4)*('Data - fires'!$B$2:$B$41017=$A49)*('Data - fires'!$D$2:$D$41017))=0,SUMPRODUCT(('Data - fires'!$A$2:$A$41017=B$4)*('Data - fires'!$B$2:$B$41017=$A49)*('Data - fires'!$D$2:$D$41017))=SUMPRODUCT(('Data - fires'!$A$2:$A$41017=B$4)*('Data - fires'!$B$2:$B$41017=$A49)*('Data - fires'!$C$2:$C$41017="Primary Fire")*('Data - fires'!$D$2:$D$41017))),"..",SUMPRODUCT(('Data - fires'!$A$2:$A$41017=B$4)*('Data - fires'!$B$2:$B$41017=$A49)*('Data - fires'!$D$2:$D$41017))),IF(SUMPRODUCT(('Data - fires'!$A$2:$A$41017=B$4)*('Data - fires'!$B$2:$B$41017=$A49)*('Data - fires'!$C$2:$C$41017="Primary Fire")*('Data - fires'!$D$2:$D$41017))=0,"..",SUMPRODUCT(('Data - fires'!$A$2:$A$41017=B$4)*('Data - fires'!$B$2:$B$41017=$A49)*('Data - fires'!$C$2:$C$41017="Primary Fire")*('Data - fires'!$D$2:$D$41017))))</f>
        <v>142835</v>
      </c>
      <c r="C49" s="67" t="str" cm="1">
        <f t="array" ref="C49">IF($B$3="Total fires",IF(OR(SUMPRODUCT(('Data - fires'!$A$2:$A$41017=C$4)*('Data - fires'!$B$2:$B$41017=$A49)*('Data - fires'!$D$2:$D$41017))=0,SUMPRODUCT(('Data - fires'!$A$2:$A$41017=C$4)*('Data - fires'!$B$2:$B$41017=$A49)*('Data - fires'!$D$2:$D$41017))=SUMPRODUCT(('Data - fires'!$A$2:$A$41017=C$4)*('Data - fires'!$B$2:$B$41017=$A49)*('Data - fires'!$C$2:$C$41017="Primary Fire")*('Data - fires'!$D$2:$D$41017))),"..",SUMPRODUCT(('Data - fires'!$A$2:$A$41017=C$4)*('Data - fires'!$B$2:$B$41017=$A49)*('Data - fires'!$D$2:$D$41017))),IF(SUMPRODUCT(('Data - fires'!$A$2:$A$41017=C$4)*('Data - fires'!$B$2:$B$41017=$A49)*('Data - fires'!$C$2:$C$41017="Primary Fire")*('Data - fires'!$D$2:$D$41017))=0,"..",SUMPRODUCT(('Data - fires'!$A$2:$A$41017=C$4)*('Data - fires'!$B$2:$B$41017=$A49)*('Data - fires'!$C$2:$C$41017="Primary Fire")*('Data - fires'!$D$2:$D$41017))))</f>
        <v>..</v>
      </c>
      <c r="D49" s="67" t="str" cm="1">
        <f t="array" ref="D49">IF($B$3="Total fires",IF(OR(SUMPRODUCT(('Data - fires'!$A$2:$A$41017=D$4)*('Data - fires'!$B$2:$B$41017=$A49)*('Data - fires'!$D$2:$D$41017))=0,SUMPRODUCT(('Data - fires'!$A$2:$A$41017=D$4)*('Data - fires'!$B$2:$B$41017=$A49)*('Data - fires'!$D$2:$D$41017))=SUMPRODUCT(('Data - fires'!$A$2:$A$41017=D$4)*('Data - fires'!$B$2:$B$41017=$A49)*('Data - fires'!$C$2:$C$41017="Primary Fire")*('Data - fires'!$D$2:$D$41017))),"..",SUMPRODUCT(('Data - fires'!$A$2:$A$41017=D$4)*('Data - fires'!$B$2:$B$41017=$A49)*('Data - fires'!$D$2:$D$41017))),IF(SUMPRODUCT(('Data - fires'!$A$2:$A$41017=D$4)*('Data - fires'!$B$2:$B$41017=$A49)*('Data - fires'!$C$2:$C$41017="Primary Fire")*('Data - fires'!$D$2:$D$41017))=0,"..",SUMPRODUCT(('Data - fires'!$A$2:$A$41017=D$4)*('Data - fires'!$B$2:$B$41017=$A49)*('Data - fires'!$C$2:$C$41017="Primary Fire")*('Data - fires'!$D$2:$D$41017))))</f>
        <v>..</v>
      </c>
      <c r="E49" s="67" t="str" cm="1">
        <f t="array" ref="E49">IF(SUMPRODUCT(('Data - fires'!$A$2:$A$41017=E$4)*('Data - fires'!$B$2:$B$41017=$A49)*('Data - fires'!$C$2:$C$41017=$B$3)*('Data - fires'!$D$2:$D$41017))=0,IF(OR(B49="..",C49="..",D49=".."),"..",B49+C49+D49),SUMPRODUCT(('Data - fires'!$A$2:$A$41017=E$4)*('Data - fires'!$B$2:$B$41017=$A49)*('Data - fires'!$C$2:$C$41017=$B$3)*('Data - fires'!$D$2:$D$41017)))</f>
        <v>..</v>
      </c>
      <c r="F49" s="72" t="str">
        <f t="shared" si="11"/>
        <v>..</v>
      </c>
      <c r="G49" s="72" t="str">
        <f t="shared" si="12"/>
        <v>..</v>
      </c>
      <c r="H49" s="72" t="str">
        <f t="shared" si="13"/>
        <v>..</v>
      </c>
      <c r="I49" s="72" t="str">
        <f t="shared" si="14"/>
        <v>..</v>
      </c>
      <c r="J49" s="65"/>
      <c r="K49" s="70" t="str" cm="1">
        <f t="array" ref="K49">IF(SUMPRODUCT(('Data - population'!$B$2:$B$996=$A49)*('Data - population'!$C$2:$C$996=K$4)*('Data - population'!$D$2:$D$996))=0,"..",SUMPRODUCT(('Data - population'!$B$2:$B$996=$A49)*('Data - population'!$C$2:$C$996=K$4)*('Data - population'!$D$2:$D$996)))</f>
        <v>..</v>
      </c>
      <c r="L49" s="70" t="str" cm="1">
        <f t="array" ref="L49">IF(SUMPRODUCT(('Data - population'!$B$2:$B$996=$A49)*('Data - population'!$C$2:$C$996=L$4)*('Data - population'!$D$2:$D$996))=0,"..",SUMPRODUCT(('Data - population'!$B$2:$B$996=$A49)*('Data - population'!$C$2:$C$996=L$4)*('Data - population'!$D$2:$D$996)))</f>
        <v>..</v>
      </c>
      <c r="M49" s="70" t="str" cm="1">
        <f t="array" ref="M49">IF(SUMPRODUCT(('Data - population'!$B$2:$B$996=$A49)*('Data - population'!$C$2:$C$996=M$4)*('Data - population'!$D$2:$D$996))=0,"..",SUMPRODUCT(('Data - population'!$B$2:$B$996=$A49)*('Data - population'!$C$2:$C$996=M$4)*('Data - population'!$D$2:$D$996)))</f>
        <v>..</v>
      </c>
      <c r="N49" s="70" t="str" cm="1">
        <f t="array" ref="N49">IF(SUMPRODUCT(('Data - population'!$B$2:$B$996=$A49)*('Data - population'!$C$2:$C$996=N$4)*('Data - population'!$D$2:$D$996))=0,"..",SUMPRODUCT(('Data - population'!$B$2:$B$996=$A49)*('Data - population'!$C$2:$C$996=N$4)*('Data - population'!$D$2:$D$996)))</f>
        <v>..</v>
      </c>
      <c r="O49" s="71" t="e">
        <f>K49+L49+M49-N49</f>
        <v>#VALUE!</v>
      </c>
    </row>
    <row r="50" spans="1:15" ht="15" customHeight="1" x14ac:dyDescent="0.25">
      <c r="A50" s="65"/>
      <c r="B50" s="65"/>
      <c r="C50" s="65"/>
      <c r="D50" s="65"/>
      <c r="E50" s="65"/>
      <c r="F50" s="65"/>
      <c r="G50" s="65"/>
      <c r="H50" s="65"/>
      <c r="I50" s="65"/>
      <c r="J50" s="65"/>
      <c r="K50" s="65"/>
      <c r="L50" s="65"/>
      <c r="M50" s="65"/>
      <c r="N50" s="65"/>
      <c r="O50" s="65"/>
    </row>
  </sheetData>
  <phoneticPr fontId="74" type="noConversion"/>
  <pageMargins left="0.7" right="0.7" top="0.75" bottom="0.75" header="0.3" footer="0.3"/>
  <pageSetup paperSize="9" orientation="portrait" r:id="rId1"/>
  <headerFooter>
    <oddHeader>&amp;C&amp;"Aptos"&amp;10&amp;K000000 OFFICIAL-SENSITIVE&amp;1#_x000D_</oddHeader>
    <oddFooter>&amp;C_x000D_&amp;1#&amp;"Aptos"&amp;10&amp;K000000 OFFICIAL-SENSITIVE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6"/>
  <sheetViews>
    <sheetView zoomScaleNormal="100" workbookViewId="0">
      <pane ySplit="4" topLeftCell="A5" activePane="bottomLeft" state="frozen"/>
      <selection pane="bottomLeft"/>
    </sheetView>
  </sheetViews>
  <sheetFormatPr defaultColWidth="11.42578125" defaultRowHeight="15.75" x14ac:dyDescent="0.25"/>
  <cols>
    <col min="1" max="1" width="20.5703125" style="2" customWidth="1"/>
    <col min="2" max="4" width="13.5703125" style="2" customWidth="1"/>
    <col min="5" max="5" width="24.140625" style="2" customWidth="1"/>
    <col min="6" max="6" width="18.5703125" style="2" customWidth="1"/>
    <col min="7" max="8" width="13.5703125" style="2" customWidth="1"/>
    <col min="9" max="9" width="21.140625" style="2" customWidth="1"/>
    <col min="10" max="10" width="11.42578125" style="2"/>
    <col min="11" max="11" width="12.42578125" style="2" hidden="1" customWidth="1"/>
    <col min="12" max="12" width="11.42578125" style="2" customWidth="1"/>
    <col min="13" max="13" width="11.42578125" style="2"/>
    <col min="14" max="17" width="11.42578125" style="2" customWidth="1"/>
    <col min="18" max="16384" width="11.42578125" style="2"/>
  </cols>
  <sheetData>
    <row r="1" spans="1:17" ht="18.75" customHeight="1" x14ac:dyDescent="0.25">
      <c r="A1" s="73" t="s">
        <v>107</v>
      </c>
      <c r="B1" s="74"/>
      <c r="C1" s="74"/>
      <c r="D1" s="74"/>
      <c r="E1" s="74"/>
      <c r="F1" s="74"/>
      <c r="G1" s="74"/>
      <c r="H1" s="74"/>
      <c r="I1" s="74"/>
      <c r="J1" s="75"/>
      <c r="K1" s="75"/>
      <c r="L1" s="76"/>
      <c r="M1" s="76"/>
      <c r="N1" s="76"/>
      <c r="O1" s="76"/>
      <c r="P1" s="76"/>
      <c r="Q1" s="76"/>
    </row>
    <row r="2" spans="1:17" s="43" customFormat="1" ht="34.5" customHeight="1" x14ac:dyDescent="0.25">
      <c r="A2" s="77" t="s">
        <v>108</v>
      </c>
      <c r="B2" s="78"/>
      <c r="C2" s="78"/>
      <c r="D2" s="78"/>
      <c r="E2" s="78"/>
      <c r="F2" s="78"/>
      <c r="G2" s="78"/>
      <c r="H2" s="78"/>
      <c r="I2" s="78"/>
      <c r="J2" s="79"/>
      <c r="K2" s="79"/>
      <c r="L2" s="79"/>
      <c r="M2" s="79"/>
      <c r="N2" s="79"/>
      <c r="O2" s="79"/>
      <c r="P2" s="79"/>
      <c r="Q2" s="79"/>
    </row>
    <row r="3" spans="1:17" s="43" customFormat="1" ht="20.100000000000001" customHeight="1" thickBot="1" x14ac:dyDescent="0.3">
      <c r="A3" s="77" t="s">
        <v>109</v>
      </c>
      <c r="B3" s="104"/>
      <c r="C3" s="104"/>
      <c r="D3" s="104" t="str">
        <f>A3</f>
        <v>Total fires</v>
      </c>
      <c r="E3" s="104"/>
      <c r="F3" s="104"/>
      <c r="G3" s="104" t="str">
        <f>CONCATENATE(A3," per 1 million people")</f>
        <v>Total fires per 1 million people</v>
      </c>
      <c r="H3" s="104"/>
      <c r="I3" s="105"/>
      <c r="J3" s="79"/>
      <c r="K3" s="79"/>
      <c r="L3" s="79"/>
      <c r="M3" s="79"/>
      <c r="N3" s="79"/>
      <c r="O3" s="79"/>
      <c r="P3" s="79"/>
      <c r="Q3" s="79"/>
    </row>
    <row r="4" spans="1:17" s="43" customFormat="1" ht="30" customHeight="1" thickBot="1" x14ac:dyDescent="0.25">
      <c r="A4" s="80" t="s">
        <v>106</v>
      </c>
      <c r="B4" s="81" t="s">
        <v>110</v>
      </c>
      <c r="C4" s="81" t="s">
        <v>111</v>
      </c>
      <c r="D4" s="81" t="s">
        <v>112</v>
      </c>
      <c r="E4" s="81" t="s">
        <v>89</v>
      </c>
      <c r="F4" s="81" t="s">
        <v>110</v>
      </c>
      <c r="G4" s="81" t="s">
        <v>111</v>
      </c>
      <c r="H4" s="81" t="s">
        <v>112</v>
      </c>
      <c r="I4" s="81" t="s">
        <v>89</v>
      </c>
      <c r="J4" s="79"/>
      <c r="K4" s="79"/>
      <c r="L4" s="79"/>
      <c r="M4" s="79"/>
      <c r="N4" s="79"/>
      <c r="O4" s="79"/>
      <c r="P4" s="79"/>
      <c r="Q4" s="79"/>
    </row>
    <row r="5" spans="1:17" s="43" customFormat="1" x14ac:dyDescent="0.25">
      <c r="A5" s="106" t="s">
        <v>60</v>
      </c>
      <c r="B5" s="107" t="str">
        <f>IF(FIRE0103_working!B5="..","..",ROUND(FIRE0103_working!B5,0))</f>
        <v>..</v>
      </c>
      <c r="C5" s="107" t="str">
        <f>IF(FIRE0103_working!C5="..","..",ROUND(FIRE0103_working!C5,0))</f>
        <v>..</v>
      </c>
      <c r="D5" s="107" t="str">
        <f>IF(FIRE0103_working!D5="..","..",ROUND(FIRE0103_working!D5,0))</f>
        <v>..</v>
      </c>
      <c r="E5" s="108" t="str">
        <f>IF(FIRE0103_working!E5="..","..",ROUND(FIRE0103_working!E5,0))</f>
        <v>..</v>
      </c>
      <c r="F5" s="107" t="str">
        <f>IF(FIRE0103_working!F5="..","..",ROUND(FIRE0103_working!F5,0))</f>
        <v>..</v>
      </c>
      <c r="G5" s="107" t="str">
        <f>IF(FIRE0103_working!G5="..","..",ROUND(FIRE0103_working!G5,0))</f>
        <v>..</v>
      </c>
      <c r="H5" s="107" t="str">
        <f>IF(FIRE0103_working!H5="..","..",ROUND(FIRE0103_working!H5,0))</f>
        <v>..</v>
      </c>
      <c r="I5" s="108" t="str">
        <f>IF(FIRE0103_working!I5="..","..",ROUND(FIRE0103_working!I5,0))</f>
        <v>..</v>
      </c>
      <c r="J5" s="79"/>
      <c r="K5" s="79"/>
      <c r="L5" s="82"/>
      <c r="M5" s="82"/>
      <c r="N5" s="79"/>
      <c r="O5" s="79"/>
      <c r="P5" s="79"/>
      <c r="Q5" s="79"/>
    </row>
    <row r="6" spans="1:17" s="43" customFormat="1" x14ac:dyDescent="0.25">
      <c r="A6" s="83" t="s">
        <v>61</v>
      </c>
      <c r="B6" s="84" t="str">
        <f>IF(FIRE0103_working!B6="..","..",ROUND(FIRE0103_working!B6,0))</f>
        <v>..</v>
      </c>
      <c r="C6" s="84" t="str">
        <f>IF(FIRE0103_working!C6="..","..",ROUND(FIRE0103_working!C6,0))</f>
        <v>..</v>
      </c>
      <c r="D6" s="84" t="str">
        <f>IF(FIRE0103_working!D6="..","..",ROUND(FIRE0103_working!D6,0))</f>
        <v>..</v>
      </c>
      <c r="E6" s="85" t="str">
        <f>IF(FIRE0103_working!E6="..","..",ROUND(FIRE0103_working!E6,0))</f>
        <v>..</v>
      </c>
      <c r="F6" s="84" t="str">
        <f>IF(FIRE0103_working!F6="..","..",ROUND(FIRE0103_working!F6,0))</f>
        <v>..</v>
      </c>
      <c r="G6" s="84" t="str">
        <f>IF(FIRE0103_working!G6="..","..",ROUND(FIRE0103_working!G6,0))</f>
        <v>..</v>
      </c>
      <c r="H6" s="84" t="str">
        <f>IF(FIRE0103_working!H6="..","..",ROUND(FIRE0103_working!H6,0))</f>
        <v>..</v>
      </c>
      <c r="I6" s="85" t="str">
        <f>IF(FIRE0103_working!I6="..","..",ROUND(FIRE0103_working!I6,0))</f>
        <v>..</v>
      </c>
      <c r="J6" s="79"/>
      <c r="K6" s="79"/>
      <c r="L6" s="82"/>
      <c r="M6" s="79"/>
      <c r="N6" s="79"/>
      <c r="O6" s="79"/>
      <c r="P6" s="79"/>
      <c r="Q6" s="79"/>
    </row>
    <row r="7" spans="1:17" s="43" customFormat="1" x14ac:dyDescent="0.25">
      <c r="A7" s="83" t="s">
        <v>62</v>
      </c>
      <c r="B7" s="84" t="str">
        <f>IF(FIRE0103_working!B7="..","..",ROUND(FIRE0103_working!B7,0))</f>
        <v>..</v>
      </c>
      <c r="C7" s="84" t="str">
        <f>IF(FIRE0103_working!C7="..","..",ROUND(FIRE0103_working!C7,0))</f>
        <v>..</v>
      </c>
      <c r="D7" s="84" t="str">
        <f>IF(FIRE0103_working!D7="..","..",ROUND(FIRE0103_working!D7,0))</f>
        <v>..</v>
      </c>
      <c r="E7" s="85" t="str">
        <f>IF(FIRE0103_working!E7="..","..",ROUND(FIRE0103_working!E7,0))</f>
        <v>..</v>
      </c>
      <c r="F7" s="84" t="str">
        <f>IF(FIRE0103_working!F7="..","..",ROUND(FIRE0103_working!F7,0))</f>
        <v>..</v>
      </c>
      <c r="G7" s="84" t="str">
        <f>IF(FIRE0103_working!G7="..","..",ROUND(FIRE0103_working!G7,0))</f>
        <v>..</v>
      </c>
      <c r="H7" s="84" t="str">
        <f>IF(FIRE0103_working!H7="..","..",ROUND(FIRE0103_working!H7,0))</f>
        <v>..</v>
      </c>
      <c r="I7" s="85" t="str">
        <f>IF(FIRE0103_working!I7="..","..",ROUND(FIRE0103_working!I7,0))</f>
        <v>..</v>
      </c>
      <c r="J7" s="79"/>
      <c r="K7" s="79"/>
      <c r="L7" s="82"/>
      <c r="M7" s="79"/>
      <c r="N7" s="79"/>
      <c r="O7" s="79"/>
      <c r="P7" s="79"/>
      <c r="Q7" s="79"/>
    </row>
    <row r="8" spans="1:17" s="43" customFormat="1" x14ac:dyDescent="0.25">
      <c r="A8" s="83" t="s">
        <v>63</v>
      </c>
      <c r="B8" s="84" t="str">
        <f>IF(FIRE0103_working!B8="..","..",ROUND(FIRE0103_working!B8,0))</f>
        <v>..</v>
      </c>
      <c r="C8" s="84" t="str">
        <f>IF(FIRE0103_working!C8="..","..",ROUND(FIRE0103_working!C8,0))</f>
        <v>..</v>
      </c>
      <c r="D8" s="84" t="str">
        <f>IF(FIRE0103_working!D8="..","..",ROUND(FIRE0103_working!D8,0))</f>
        <v>..</v>
      </c>
      <c r="E8" s="85" t="str">
        <f>IF(FIRE0103_working!E8="..","..",ROUND(FIRE0103_working!E8,0))</f>
        <v>..</v>
      </c>
      <c r="F8" s="84" t="str">
        <f>IF(FIRE0103_working!F8="..","..",ROUND(FIRE0103_working!F8,0))</f>
        <v>..</v>
      </c>
      <c r="G8" s="84" t="str">
        <f>IF(FIRE0103_working!G8="..","..",ROUND(FIRE0103_working!G8,0))</f>
        <v>..</v>
      </c>
      <c r="H8" s="84" t="str">
        <f>IF(FIRE0103_working!H8="..","..",ROUND(FIRE0103_working!H8,0))</f>
        <v>..</v>
      </c>
      <c r="I8" s="85" t="str">
        <f>IF(FIRE0103_working!I8="..","..",ROUND(FIRE0103_working!I8,0))</f>
        <v>..</v>
      </c>
      <c r="J8" s="79"/>
      <c r="K8" s="79"/>
      <c r="L8" s="82"/>
      <c r="M8" s="79"/>
      <c r="N8" s="79"/>
      <c r="O8" s="79"/>
      <c r="P8" s="79"/>
      <c r="Q8" s="79"/>
    </row>
    <row r="9" spans="1:17" s="43" customFormat="1" x14ac:dyDescent="0.25">
      <c r="A9" s="83" t="s">
        <v>64</v>
      </c>
      <c r="B9" s="84" t="str">
        <f>IF(FIRE0103_working!B9="..","..",ROUND(FIRE0103_working!B9,0))</f>
        <v>..</v>
      </c>
      <c r="C9" s="84" t="str">
        <f>IF(FIRE0103_working!C9="..","..",ROUND(FIRE0103_working!C9,0))</f>
        <v>..</v>
      </c>
      <c r="D9" s="84" t="str">
        <f>IF(FIRE0103_working!D9="..","..",ROUND(FIRE0103_working!D9,0))</f>
        <v>..</v>
      </c>
      <c r="E9" s="85" t="str">
        <f>IF(FIRE0103_working!E9="..","..",ROUND(FIRE0103_working!E9,0))</f>
        <v>..</v>
      </c>
      <c r="F9" s="84" t="str">
        <f>IF(FIRE0103_working!F9="..","..",ROUND(FIRE0103_working!F9,0))</f>
        <v>..</v>
      </c>
      <c r="G9" s="84" t="str">
        <f>IF(FIRE0103_working!G9="..","..",ROUND(FIRE0103_working!G9,0))</f>
        <v>..</v>
      </c>
      <c r="H9" s="84" t="str">
        <f>IF(FIRE0103_working!H9="..","..",ROUND(FIRE0103_working!H9,0))</f>
        <v>..</v>
      </c>
      <c r="I9" s="85" t="str">
        <f>IF(FIRE0103_working!I9="..","..",ROUND(FIRE0103_working!I9,0))</f>
        <v>..</v>
      </c>
      <c r="J9" s="79"/>
      <c r="K9" s="79"/>
      <c r="L9" s="82"/>
      <c r="M9" s="79"/>
      <c r="N9" s="79"/>
      <c r="O9" s="79"/>
      <c r="P9" s="79"/>
      <c r="Q9" s="79"/>
    </row>
    <row r="10" spans="1:17" s="43" customFormat="1" x14ac:dyDescent="0.25">
      <c r="A10" s="83" t="s">
        <v>65</v>
      </c>
      <c r="B10" s="84" t="str">
        <f>IF(FIRE0103_working!B10="..","..",ROUND(FIRE0103_working!B10,0))</f>
        <v>..</v>
      </c>
      <c r="C10" s="84" t="str">
        <f>IF(FIRE0103_working!C10="..","..",ROUND(FIRE0103_working!C10,0))</f>
        <v>..</v>
      </c>
      <c r="D10" s="84" t="str">
        <f>IF(FIRE0103_working!D10="..","..",ROUND(FIRE0103_working!D10,0))</f>
        <v>..</v>
      </c>
      <c r="E10" s="85" t="str">
        <f>IF(FIRE0103_working!E10="..","..",ROUND(FIRE0103_working!E10,0))</f>
        <v>..</v>
      </c>
      <c r="F10" s="84" t="str">
        <f>IF(FIRE0103_working!F10="..","..",ROUND(FIRE0103_working!F10,0))</f>
        <v>..</v>
      </c>
      <c r="G10" s="84" t="str">
        <f>IF(FIRE0103_working!G10="..","..",ROUND(FIRE0103_working!G10,0))</f>
        <v>..</v>
      </c>
      <c r="H10" s="84" t="str">
        <f>IF(FIRE0103_working!H10="..","..",ROUND(FIRE0103_working!H10,0))</f>
        <v>..</v>
      </c>
      <c r="I10" s="85" t="str">
        <f>IF(FIRE0103_working!I10="..","..",ROUND(FIRE0103_working!I10,0))</f>
        <v>..</v>
      </c>
      <c r="J10" s="79"/>
      <c r="K10" s="79"/>
      <c r="L10" s="82"/>
      <c r="M10" s="79"/>
      <c r="N10" s="79"/>
      <c r="O10" s="79"/>
      <c r="P10" s="79"/>
      <c r="Q10" s="79"/>
    </row>
    <row r="11" spans="1:17" s="43" customFormat="1" x14ac:dyDescent="0.25">
      <c r="A11" s="83" t="s">
        <v>66</v>
      </c>
      <c r="B11" s="84" t="str">
        <f>IF(FIRE0103_working!B11="..","..",ROUND(FIRE0103_working!B11,0))</f>
        <v>..</v>
      </c>
      <c r="C11" s="84" t="str">
        <f>IF(FIRE0103_working!C11="..","..",ROUND(FIRE0103_working!C11,0))</f>
        <v>..</v>
      </c>
      <c r="D11" s="84" t="str">
        <f>IF(FIRE0103_working!D11="..","..",ROUND(FIRE0103_working!D11,0))</f>
        <v>..</v>
      </c>
      <c r="E11" s="85" t="str">
        <f>IF(FIRE0103_working!E11="..","..",ROUND(FIRE0103_working!E11,0))</f>
        <v>..</v>
      </c>
      <c r="F11" s="84" t="str">
        <f>IF(FIRE0103_working!F11="..","..",ROUND(FIRE0103_working!F11,0))</f>
        <v>..</v>
      </c>
      <c r="G11" s="84" t="str">
        <f>IF(FIRE0103_working!G11="..","..",ROUND(FIRE0103_working!G11,0))</f>
        <v>..</v>
      </c>
      <c r="H11" s="84" t="str">
        <f>IF(FIRE0103_working!H11="..","..",ROUND(FIRE0103_working!H11,0))</f>
        <v>..</v>
      </c>
      <c r="I11" s="85" t="str">
        <f>IF(FIRE0103_working!I11="..","..",ROUND(FIRE0103_working!I11,0))</f>
        <v>..</v>
      </c>
      <c r="J11" s="79"/>
      <c r="K11" s="79"/>
      <c r="L11" s="82"/>
      <c r="M11" s="79"/>
      <c r="N11" s="79"/>
      <c r="O11" s="79"/>
      <c r="P11" s="79"/>
      <c r="Q11" s="79"/>
    </row>
    <row r="12" spans="1:17" s="43" customFormat="1" x14ac:dyDescent="0.25">
      <c r="A12" s="83" t="s">
        <v>67</v>
      </c>
      <c r="B12" s="84" t="str">
        <f>IF(FIRE0103_working!B12="..","..",ROUND(FIRE0103_working!B12,0))</f>
        <v>..</v>
      </c>
      <c r="C12" s="84" t="str">
        <f>IF(FIRE0103_working!C12="..","..",ROUND(FIRE0103_working!C12,0))</f>
        <v>..</v>
      </c>
      <c r="D12" s="84" t="str">
        <f>IF(FIRE0103_working!D12="..","..",ROUND(FIRE0103_working!D12,0))</f>
        <v>..</v>
      </c>
      <c r="E12" s="85" t="str">
        <f>IF(FIRE0103_working!E12="..","..",ROUND(FIRE0103_working!E12,0))</f>
        <v>..</v>
      </c>
      <c r="F12" s="84" t="str">
        <f>IF(FIRE0103_working!F12="..","..",ROUND(FIRE0103_working!F12,0))</f>
        <v>..</v>
      </c>
      <c r="G12" s="84" t="str">
        <f>IF(FIRE0103_working!G12="..","..",ROUND(FIRE0103_working!G12,0))</f>
        <v>..</v>
      </c>
      <c r="H12" s="84" t="str">
        <f>IF(FIRE0103_working!H12="..","..",ROUND(FIRE0103_working!H12,0))</f>
        <v>..</v>
      </c>
      <c r="I12" s="85" t="str">
        <f>IF(FIRE0103_working!I12="..","..",ROUND(FIRE0103_working!I12,0))</f>
        <v>..</v>
      </c>
      <c r="J12" s="79"/>
      <c r="K12" s="79"/>
      <c r="L12" s="82"/>
      <c r="M12" s="79"/>
      <c r="N12" s="79"/>
      <c r="O12" s="79"/>
      <c r="P12" s="79"/>
      <c r="Q12" s="79"/>
    </row>
    <row r="13" spans="1:17" s="43" customFormat="1" x14ac:dyDescent="0.25">
      <c r="A13" s="83" t="s">
        <v>68</v>
      </c>
      <c r="B13" s="84" t="str">
        <f>IF(FIRE0103_working!B13="..","..",ROUND(FIRE0103_working!B13,0))</f>
        <v>..</v>
      </c>
      <c r="C13" s="84" t="str">
        <f>IF(FIRE0103_working!C13="..","..",ROUND(FIRE0103_working!C13,0))</f>
        <v>..</v>
      </c>
      <c r="D13" s="84" t="str">
        <f>IF(FIRE0103_working!D13="..","..",ROUND(FIRE0103_working!D13,0))</f>
        <v>..</v>
      </c>
      <c r="E13" s="85" t="str">
        <f>IF(FIRE0103_working!E13="..","..",ROUND(FIRE0103_working!E13,0))</f>
        <v>..</v>
      </c>
      <c r="F13" s="84" t="str">
        <f>IF(FIRE0103_working!F13="..","..",ROUND(FIRE0103_working!F13,0))</f>
        <v>..</v>
      </c>
      <c r="G13" s="84" t="str">
        <f>IF(FIRE0103_working!G13="..","..",ROUND(FIRE0103_working!G13,0))</f>
        <v>..</v>
      </c>
      <c r="H13" s="84" t="str">
        <f>IF(FIRE0103_working!H13="..","..",ROUND(FIRE0103_working!H13,0))</f>
        <v>..</v>
      </c>
      <c r="I13" s="85" t="str">
        <f>IF(FIRE0103_working!I13="..","..",ROUND(FIRE0103_working!I13,0))</f>
        <v>..</v>
      </c>
      <c r="J13" s="79"/>
      <c r="K13" s="79"/>
      <c r="L13" s="82"/>
      <c r="M13" s="79"/>
      <c r="N13" s="79"/>
      <c r="O13" s="79"/>
      <c r="P13" s="79"/>
      <c r="Q13" s="79"/>
    </row>
    <row r="14" spans="1:17" s="43" customFormat="1" ht="15" customHeight="1" x14ac:dyDescent="0.25">
      <c r="A14" s="86" t="s">
        <v>69</v>
      </c>
      <c r="B14" s="84" t="str">
        <f>IF(FIRE0103_working!B14="..","..",ROUND(FIRE0103_working!B14,0))</f>
        <v>..</v>
      </c>
      <c r="C14" s="84">
        <f>IF(FIRE0103_working!C14="..","..",ROUND(FIRE0103_working!C14,0))</f>
        <v>49967</v>
      </c>
      <c r="D14" s="84" t="str">
        <f>IF(FIRE0103_working!D14="..","..",ROUND(FIRE0103_working!D14,0))</f>
        <v>..</v>
      </c>
      <c r="E14" s="85" t="str">
        <f>IF(FIRE0103_working!E14="..","..",ROUND(FIRE0103_working!E14,0))</f>
        <v>..</v>
      </c>
      <c r="F14" s="84" t="str">
        <f>IF(FIRE0103_working!F14="..","..",ROUND(FIRE0103_working!F14,0))</f>
        <v>..</v>
      </c>
      <c r="G14" s="84">
        <f>IF(FIRE0103_working!G14="..","..",ROUND(FIRE0103_working!G14,0))</f>
        <v>9834</v>
      </c>
      <c r="H14" s="84" t="str">
        <f>IF(FIRE0103_working!H14="..","..",ROUND(FIRE0103_working!H14,0))</f>
        <v>..</v>
      </c>
      <c r="I14" s="85" t="str">
        <f>IF(FIRE0103_working!I14="..","..",ROUND(FIRE0103_working!I14,0))</f>
        <v>..</v>
      </c>
      <c r="J14" s="79"/>
      <c r="K14" s="79"/>
      <c r="L14" s="82"/>
      <c r="M14" s="82"/>
      <c r="N14" s="79"/>
      <c r="O14" s="79"/>
      <c r="P14" s="79"/>
      <c r="Q14" s="79"/>
    </row>
    <row r="15" spans="1:17" s="43" customFormat="1" ht="15" customHeight="1" x14ac:dyDescent="0.25">
      <c r="A15" s="86" t="s">
        <v>70</v>
      </c>
      <c r="B15" s="84" t="str">
        <f>IF(FIRE0103_working!B15="..","..",ROUND(FIRE0103_working!B15,0))</f>
        <v>..</v>
      </c>
      <c r="C15" s="84">
        <f>IF(FIRE0103_working!C15="..","..",ROUND(FIRE0103_working!C15,0))</f>
        <v>57125</v>
      </c>
      <c r="D15" s="84" t="str">
        <f>IF(FIRE0103_working!D15="..","..",ROUND(FIRE0103_working!D15,0))</f>
        <v>..</v>
      </c>
      <c r="E15" s="85" t="str">
        <f>IF(FIRE0103_working!E15="..","..",ROUND(FIRE0103_working!E15,0))</f>
        <v>..</v>
      </c>
      <c r="F15" s="84" t="str">
        <f>IF(FIRE0103_working!F15="..","..",ROUND(FIRE0103_working!F15,0))</f>
        <v>..</v>
      </c>
      <c r="G15" s="84">
        <f>IF(FIRE0103_working!G15="..","..",ROUND(FIRE0103_working!G15,0))</f>
        <v>11238</v>
      </c>
      <c r="H15" s="84" t="str">
        <f>IF(FIRE0103_working!H15="..","..",ROUND(FIRE0103_working!H15,0))</f>
        <v>..</v>
      </c>
      <c r="I15" s="85" t="str">
        <f>IF(FIRE0103_working!I15="..","..",ROUND(FIRE0103_working!I15,0))</f>
        <v>..</v>
      </c>
      <c r="J15" s="79"/>
      <c r="K15" s="79"/>
      <c r="L15" s="82"/>
      <c r="M15" s="82"/>
      <c r="N15" s="79"/>
      <c r="O15" s="79"/>
      <c r="P15" s="79"/>
      <c r="Q15" s="79"/>
    </row>
    <row r="16" spans="1:17" s="43" customFormat="1" ht="15" customHeight="1" x14ac:dyDescent="0.25">
      <c r="A16" s="86" t="s">
        <v>71</v>
      </c>
      <c r="B16" s="84" t="str">
        <f>IF(FIRE0103_working!B16="..","..",ROUND(FIRE0103_working!B16,0))</f>
        <v>..</v>
      </c>
      <c r="C16" s="84">
        <f>IF(FIRE0103_working!C16="..","..",ROUND(FIRE0103_working!C16,0))</f>
        <v>52167</v>
      </c>
      <c r="D16" s="84" t="str">
        <f>IF(FIRE0103_working!D16="..","..",ROUND(FIRE0103_working!D16,0))</f>
        <v>..</v>
      </c>
      <c r="E16" s="85" t="str">
        <f>IF(FIRE0103_working!E16="..","..",ROUND(FIRE0103_working!E16,0))</f>
        <v>..</v>
      </c>
      <c r="F16" s="84" t="str">
        <f>IF(FIRE0103_working!F16="..","..",ROUND(FIRE0103_working!F16,0))</f>
        <v>..</v>
      </c>
      <c r="G16" s="84">
        <f>IF(FIRE0103_working!G16="..","..",ROUND(FIRE0103_working!G16,0))</f>
        <v>10258</v>
      </c>
      <c r="H16" s="84" t="str">
        <f>IF(FIRE0103_working!H16="..","..",ROUND(FIRE0103_working!H16,0))</f>
        <v>..</v>
      </c>
      <c r="I16" s="85" t="str">
        <f>IF(FIRE0103_working!I16="..","..",ROUND(FIRE0103_working!I16,0))</f>
        <v>..</v>
      </c>
      <c r="J16" s="79"/>
      <c r="K16" s="79"/>
      <c r="L16" s="82"/>
      <c r="M16" s="82"/>
      <c r="N16" s="79"/>
      <c r="O16" s="79"/>
      <c r="P16" s="79"/>
      <c r="Q16" s="79"/>
    </row>
    <row r="17" spans="1:17" s="43" customFormat="1" ht="15" customHeight="1" x14ac:dyDescent="0.25">
      <c r="A17" s="86" t="s">
        <v>72</v>
      </c>
      <c r="B17" s="84" t="str">
        <f>IF(FIRE0103_working!B17="..","..",ROUND(FIRE0103_working!B17,0))</f>
        <v>..</v>
      </c>
      <c r="C17" s="84">
        <f>IF(FIRE0103_working!C17="..","..",ROUND(FIRE0103_working!C17,0))</f>
        <v>56145</v>
      </c>
      <c r="D17" s="84" t="str">
        <f>IF(FIRE0103_working!D17="..","..",ROUND(FIRE0103_working!D17,0))</f>
        <v>..</v>
      </c>
      <c r="E17" s="85" t="str">
        <f>IF(FIRE0103_working!E17="..","..",ROUND(FIRE0103_working!E17,0))</f>
        <v>..</v>
      </c>
      <c r="F17" s="84" t="str">
        <f>IF(FIRE0103_working!F17="..","..",ROUND(FIRE0103_working!F17,0))</f>
        <v>..</v>
      </c>
      <c r="G17" s="84">
        <f>IF(FIRE0103_working!G17="..","..",ROUND(FIRE0103_working!G17,0))</f>
        <v>11025</v>
      </c>
      <c r="H17" s="84" t="str">
        <f>IF(FIRE0103_working!H17="..","..",ROUND(FIRE0103_working!H17,0))</f>
        <v>..</v>
      </c>
      <c r="I17" s="85" t="str">
        <f>IF(FIRE0103_working!I17="..","..",ROUND(FIRE0103_working!I17,0))</f>
        <v>..</v>
      </c>
      <c r="J17" s="79"/>
      <c r="K17" s="79"/>
      <c r="L17" s="82"/>
      <c r="M17" s="82"/>
      <c r="N17" s="79"/>
      <c r="O17" s="79"/>
      <c r="P17" s="79"/>
      <c r="Q17" s="79"/>
    </row>
    <row r="18" spans="1:17" s="43" customFormat="1" ht="15" customHeight="1" x14ac:dyDescent="0.25">
      <c r="A18" s="87" t="s">
        <v>73</v>
      </c>
      <c r="B18" s="84" t="str">
        <f>IF(FIRE0103_working!B18="..","..",ROUND(FIRE0103_working!B18,0))</f>
        <v>..</v>
      </c>
      <c r="C18" s="84" t="str">
        <f>IF(FIRE0103_working!C18="..","..",ROUND(FIRE0103_working!C18,0))</f>
        <v>..</v>
      </c>
      <c r="D18" s="84" t="str">
        <f>IF(FIRE0103_working!D18="..","..",ROUND(FIRE0103_working!D18,0))</f>
        <v>..</v>
      </c>
      <c r="E18" s="85" t="str">
        <f>IF(FIRE0103_working!E18="..","..",ROUND(FIRE0103_working!E18,0))</f>
        <v>..</v>
      </c>
      <c r="F18" s="84" t="str">
        <f>IF(FIRE0103_working!F18="..","..",ROUND(FIRE0103_working!F18,0))</f>
        <v>..</v>
      </c>
      <c r="G18" s="84" t="str">
        <f>IF(FIRE0103_working!G18="..","..",ROUND(FIRE0103_working!G18,0))</f>
        <v>..</v>
      </c>
      <c r="H18" s="84" t="str">
        <f>IF(FIRE0103_working!H18="..","..",ROUND(FIRE0103_working!H18,0))</f>
        <v>..</v>
      </c>
      <c r="I18" s="85" t="str">
        <f>IF(FIRE0103_working!I18="..","..",ROUND(FIRE0103_working!I18,0))</f>
        <v>..</v>
      </c>
      <c r="J18" s="79"/>
      <c r="K18" s="79"/>
      <c r="L18" s="82"/>
      <c r="M18" s="82"/>
      <c r="N18" s="79"/>
      <c r="O18" s="79"/>
      <c r="P18" s="79"/>
      <c r="Q18" s="79"/>
    </row>
    <row r="19" spans="1:17" s="43" customFormat="1" ht="15" customHeight="1" x14ac:dyDescent="0.25">
      <c r="A19" s="87" t="s">
        <v>74</v>
      </c>
      <c r="B19" s="84">
        <f>IF(FIRE0103_working!B19="..","..",ROUND(FIRE0103_working!B19,0))</f>
        <v>487600</v>
      </c>
      <c r="C19" s="84">
        <f>IF(FIRE0103_working!C19="..","..",ROUND(FIRE0103_working!C19,0))</f>
        <v>65841</v>
      </c>
      <c r="D19" s="84" t="str">
        <f>IF(FIRE0103_working!D19="..","..",ROUND(FIRE0103_working!D19,0))</f>
        <v>..</v>
      </c>
      <c r="E19" s="85">
        <f>IF(FIRE0103_working!E19="..","..",ROUND(FIRE0103_working!E19,0))</f>
        <v>592493</v>
      </c>
      <c r="F19" s="84">
        <f>IF(FIRE0103_working!F19="..","..",ROUND(FIRE0103_working!F19,0))</f>
        <v>10078</v>
      </c>
      <c r="G19" s="84">
        <f>IF(FIRE0103_working!G19="..","..",ROUND(FIRE0103_working!G19,0))</f>
        <v>12901</v>
      </c>
      <c r="H19" s="84" t="str">
        <f>IF(FIRE0103_working!H19="..","..",ROUND(FIRE0103_working!H19,0))</f>
        <v>..</v>
      </c>
      <c r="I19" s="85">
        <f>IF(FIRE0103_working!I19="..","..",ROUND(FIRE0103_working!I19,0))</f>
        <v>10510</v>
      </c>
      <c r="J19" s="82"/>
      <c r="K19" s="79"/>
      <c r="L19" s="82"/>
      <c r="M19" s="82"/>
      <c r="N19" s="79"/>
      <c r="O19" s="79"/>
      <c r="P19" s="79"/>
      <c r="Q19" s="79"/>
    </row>
    <row r="20" spans="1:17" s="43" customFormat="1" ht="15" customHeight="1" x14ac:dyDescent="0.25">
      <c r="A20" s="87" t="s">
        <v>75</v>
      </c>
      <c r="B20" s="84">
        <f>IF(FIRE0103_working!B20="..","..",ROUND(FIRE0103_working!B20,0))</f>
        <v>414000</v>
      </c>
      <c r="C20" s="84">
        <f>IF(FIRE0103_working!C20="..","..",ROUND(FIRE0103_working!C20,0))</f>
        <v>57108</v>
      </c>
      <c r="D20" s="84" t="str">
        <f>IF(FIRE0103_working!D20="..","..",ROUND(FIRE0103_working!D20,0))</f>
        <v>..</v>
      </c>
      <c r="E20" s="85">
        <f>IF(FIRE0103_working!E20="..","..",ROUND(FIRE0103_working!E20,0))</f>
        <v>504288</v>
      </c>
      <c r="F20" s="84">
        <f>IF(FIRE0103_working!F20="..","..",ROUND(FIRE0103_working!F20,0))</f>
        <v>8533</v>
      </c>
      <c r="G20" s="84">
        <f>IF(FIRE0103_working!G20="..","..",ROUND(FIRE0103_working!G20,0))</f>
        <v>11215</v>
      </c>
      <c r="H20" s="84" t="str">
        <f>IF(FIRE0103_working!H20="..","..",ROUND(FIRE0103_working!H20,0))</f>
        <v>..</v>
      </c>
      <c r="I20" s="85">
        <f>IF(FIRE0103_working!I20="..","..",ROUND(FIRE0103_working!I20,0))</f>
        <v>8925</v>
      </c>
      <c r="J20" s="82"/>
      <c r="K20" s="79"/>
      <c r="L20" s="82"/>
      <c r="M20" s="82"/>
      <c r="N20" s="79"/>
      <c r="O20" s="79"/>
      <c r="P20" s="79"/>
      <c r="Q20" s="79"/>
    </row>
    <row r="21" spans="1:17" s="43" customFormat="1" ht="15" customHeight="1" x14ac:dyDescent="0.25">
      <c r="A21" s="87" t="s">
        <v>76</v>
      </c>
      <c r="B21" s="84">
        <f>IF(FIRE0103_working!B21="..","..",ROUND(FIRE0103_working!B21,0))</f>
        <v>362300</v>
      </c>
      <c r="C21" s="84">
        <f>IF(FIRE0103_working!C21="..","..",ROUND(FIRE0103_working!C21,0))</f>
        <v>50411</v>
      </c>
      <c r="D21" s="84" t="str">
        <f>IF(FIRE0103_working!D21="..","..",ROUND(FIRE0103_working!D21,0))</f>
        <v>..</v>
      </c>
      <c r="E21" s="85">
        <f>IF(FIRE0103_working!E21="..","..",ROUND(FIRE0103_working!E21,0))</f>
        <v>442840</v>
      </c>
      <c r="F21" s="84">
        <f>IF(FIRE0103_working!F21="..","..",ROUND(FIRE0103_working!F21,0))</f>
        <v>7445</v>
      </c>
      <c r="G21" s="84">
        <f>IF(FIRE0103_working!G21="..","..",ROUND(FIRE0103_working!G21,0))</f>
        <v>9917</v>
      </c>
      <c r="H21" s="84" t="str">
        <f>IF(FIRE0103_working!H21="..","..",ROUND(FIRE0103_working!H21,0))</f>
        <v>..</v>
      </c>
      <c r="I21" s="85">
        <f>IF(FIRE0103_working!I21="..","..",ROUND(FIRE0103_working!I21,0))</f>
        <v>7818</v>
      </c>
      <c r="J21" s="82"/>
      <c r="K21" s="79"/>
      <c r="L21" s="82"/>
      <c r="M21" s="82"/>
      <c r="N21" s="79"/>
      <c r="O21" s="79"/>
      <c r="P21" s="79"/>
      <c r="Q21" s="79"/>
    </row>
    <row r="22" spans="1:17" s="43" customFormat="1" ht="15" customHeight="1" x14ac:dyDescent="0.25">
      <c r="A22" s="87" t="s">
        <v>77</v>
      </c>
      <c r="B22" s="84">
        <f>IF(FIRE0103_working!B22="..","..",ROUND(FIRE0103_working!B22,0))</f>
        <v>315800</v>
      </c>
      <c r="C22" s="84">
        <f>IF(FIRE0103_working!C22="..","..",ROUND(FIRE0103_working!C22,0))</f>
        <v>46531</v>
      </c>
      <c r="D22" s="84" t="str">
        <f>IF(FIRE0103_working!D22="..","..",ROUND(FIRE0103_working!D22,0))</f>
        <v>..</v>
      </c>
      <c r="E22" s="85">
        <f>IF(FIRE0103_working!E22="..","..",ROUND(FIRE0103_working!E22,0))</f>
        <v>387375</v>
      </c>
      <c r="F22" s="84">
        <f>IF(FIRE0103_working!F22="..","..",ROUND(FIRE0103_working!F22,0))</f>
        <v>6469</v>
      </c>
      <c r="G22" s="84">
        <f>IF(FIRE0103_working!G22="..","..",ROUND(FIRE0103_working!G22,0))</f>
        <v>9165</v>
      </c>
      <c r="H22" s="84" t="str">
        <f>IF(FIRE0103_working!H22="..","..",ROUND(FIRE0103_working!H22,0))</f>
        <v>..</v>
      </c>
      <c r="I22" s="85">
        <f>IF(FIRE0103_working!I22="..","..",ROUND(FIRE0103_working!I22,0))</f>
        <v>6820</v>
      </c>
      <c r="J22" s="82"/>
      <c r="K22" s="79"/>
      <c r="L22" s="82"/>
      <c r="M22" s="82"/>
      <c r="N22" s="79"/>
      <c r="O22" s="79"/>
      <c r="P22" s="79"/>
      <c r="Q22" s="79"/>
    </row>
    <row r="23" spans="1:17" s="43" customFormat="1" ht="15" customHeight="1" x14ac:dyDescent="0.25">
      <c r="A23" s="86" t="s">
        <v>78</v>
      </c>
      <c r="B23" s="84">
        <f>IF(FIRE0103_working!B23="..","..",ROUND(FIRE0103_working!B23,0))</f>
        <v>386027</v>
      </c>
      <c r="C23" s="84">
        <f>IF(FIRE0103_working!C23="..","..",ROUND(FIRE0103_working!C23,0))</f>
        <v>53340</v>
      </c>
      <c r="D23" s="84">
        <f>IF(FIRE0103_working!D23="..","..",ROUND(FIRE0103_working!D23,0))</f>
        <v>31494</v>
      </c>
      <c r="E23" s="85">
        <f>IF(FIRE0103_working!E23="..","..",ROUND(FIRE0103_working!E23,0))</f>
        <v>470861</v>
      </c>
      <c r="F23" s="84">
        <f>IF(FIRE0103_working!F23="..","..",ROUND(FIRE0103_working!F23,0))</f>
        <v>7873</v>
      </c>
      <c r="G23" s="84">
        <f>IF(FIRE0103_working!G23="..","..",ROUND(FIRE0103_working!G23,0))</f>
        <v>10517</v>
      </c>
      <c r="H23" s="84">
        <f>IF(FIRE0103_working!H23="..","..",ROUND(FIRE0103_working!H23,0))</f>
        <v>10858</v>
      </c>
      <c r="I23" s="85">
        <f>IF(FIRE0103_working!I23="..","..",ROUND(FIRE0103_working!I23,0))</f>
        <v>8260</v>
      </c>
      <c r="J23" s="82"/>
      <c r="K23" s="79"/>
      <c r="L23" s="82"/>
      <c r="M23" s="82"/>
      <c r="N23" s="79"/>
      <c r="O23" s="79"/>
      <c r="P23" s="79"/>
      <c r="Q23" s="79"/>
    </row>
    <row r="24" spans="1:17" s="43" customFormat="1" ht="15" customHeight="1" x14ac:dyDescent="0.25">
      <c r="A24" s="86" t="s">
        <v>79</v>
      </c>
      <c r="B24" s="84">
        <f>IF(FIRE0103_working!B24="..","..",ROUND(FIRE0103_working!B24,0))</f>
        <v>359259</v>
      </c>
      <c r="C24" s="84">
        <f>IF(FIRE0103_working!C24="..","..",ROUND(FIRE0103_working!C24,0))</f>
        <v>56070</v>
      </c>
      <c r="D24" s="84">
        <f>IF(FIRE0103_working!D24="..","..",ROUND(FIRE0103_working!D24,0))</f>
        <v>29499</v>
      </c>
      <c r="E24" s="85">
        <f>IF(FIRE0103_working!E24="..","..",ROUND(FIRE0103_working!E24,0))</f>
        <v>444828</v>
      </c>
      <c r="F24" s="84">
        <f>IF(FIRE0103_working!F24="..","..",ROUND(FIRE0103_working!F24,0))</f>
        <v>7297</v>
      </c>
      <c r="G24" s="84">
        <f>IF(FIRE0103_working!G24="..","..",ROUND(FIRE0103_working!G24,0))</f>
        <v>11075</v>
      </c>
      <c r="H24" s="84">
        <f>IF(FIRE0103_working!H24="..","..",ROUND(FIRE0103_working!H24,0))</f>
        <v>10148</v>
      </c>
      <c r="I24" s="85">
        <f>IF(FIRE0103_working!I24="..","..",ROUND(FIRE0103_working!I24,0))</f>
        <v>7776</v>
      </c>
      <c r="J24" s="82"/>
      <c r="K24" s="79"/>
      <c r="L24" s="82"/>
      <c r="M24" s="82"/>
      <c r="N24" s="79"/>
      <c r="O24" s="79"/>
      <c r="P24" s="79"/>
      <c r="Q24" s="79"/>
    </row>
    <row r="25" spans="1:17" s="43" customFormat="1" ht="15" customHeight="1" x14ac:dyDescent="0.25">
      <c r="A25" s="86" t="s">
        <v>80</v>
      </c>
      <c r="B25" s="84">
        <f>IF(FIRE0103_working!B25="..","..",ROUND(FIRE0103_working!B25,0))</f>
        <v>431838</v>
      </c>
      <c r="C25" s="84">
        <f>IF(FIRE0103_working!C25="..","..",ROUND(FIRE0103_working!C25,0))</f>
        <v>57919</v>
      </c>
      <c r="D25" s="84">
        <f>IF(FIRE0103_working!D25="..","..",ROUND(FIRE0103_working!D25,0))</f>
        <v>35203</v>
      </c>
      <c r="E25" s="85">
        <f>IF(FIRE0103_working!E25="..","..",ROUND(FIRE0103_working!E25,0))</f>
        <v>524960</v>
      </c>
      <c r="F25" s="84">
        <f>IF(FIRE0103_working!F25="..","..",ROUND(FIRE0103_working!F25,0))</f>
        <v>8733</v>
      </c>
      <c r="G25" s="84">
        <f>IF(FIRE0103_working!G25="..","..",ROUND(FIRE0103_working!G25,0))</f>
        <v>11437</v>
      </c>
      <c r="H25" s="84">
        <f>IF(FIRE0103_working!H25="..","..",ROUND(FIRE0103_working!H25,0))</f>
        <v>12096</v>
      </c>
      <c r="I25" s="85">
        <f>IF(FIRE0103_working!I25="..","..",ROUND(FIRE0103_working!I25,0))</f>
        <v>9142</v>
      </c>
      <c r="J25" s="82"/>
      <c r="K25" s="79"/>
      <c r="L25" s="82"/>
      <c r="M25" s="82"/>
      <c r="N25" s="79"/>
      <c r="O25" s="79"/>
      <c r="P25" s="79"/>
      <c r="Q25" s="79"/>
    </row>
    <row r="26" spans="1:17" s="43" customFormat="1" ht="15" customHeight="1" x14ac:dyDescent="0.25">
      <c r="A26" s="86" t="s">
        <v>81</v>
      </c>
      <c r="B26" s="84">
        <f>IF(FIRE0103_working!B26="..","..",ROUND(FIRE0103_working!B26,0))</f>
        <v>412491</v>
      </c>
      <c r="C26" s="84">
        <f>IF(FIRE0103_working!C26="..","..",ROUND(FIRE0103_working!C26,0))</f>
        <v>55326</v>
      </c>
      <c r="D26" s="84">
        <f>IF(FIRE0103_working!D26="..","..",ROUND(FIRE0103_working!D26,0))</f>
        <v>34992</v>
      </c>
      <c r="E26" s="85">
        <f>IF(FIRE0103_working!E26="..","..",ROUND(FIRE0103_working!E26,0))</f>
        <v>502809</v>
      </c>
      <c r="F26" s="84">
        <f>IF(FIRE0103_working!F26="..","..",ROUND(FIRE0103_working!F26,0))</f>
        <v>8303</v>
      </c>
      <c r="G26" s="84">
        <f>IF(FIRE0103_working!G26="..","..",ROUND(FIRE0103_working!G26,0))</f>
        <v>10921</v>
      </c>
      <c r="H26" s="84">
        <f>IF(FIRE0103_working!H26="..","..",ROUND(FIRE0103_working!H26,0))</f>
        <v>11972</v>
      </c>
      <c r="I26" s="85">
        <f>IF(FIRE0103_working!I26="..","..",ROUND(FIRE0103_working!I26,0))</f>
        <v>8719</v>
      </c>
      <c r="J26" s="82"/>
      <c r="K26" s="79"/>
      <c r="L26" s="82"/>
      <c r="M26" s="82"/>
      <c r="N26" s="79"/>
      <c r="O26" s="79"/>
      <c r="P26" s="79"/>
      <c r="Q26" s="79"/>
    </row>
    <row r="27" spans="1:17" s="43" customFormat="1" ht="15" customHeight="1" x14ac:dyDescent="0.25">
      <c r="A27" s="78" t="s">
        <v>82</v>
      </c>
      <c r="B27" s="84">
        <f>IF(FIRE0103_working!B27="..","..",ROUND(FIRE0103_working!B27,0))</f>
        <v>473563</v>
      </c>
      <c r="C27" s="84">
        <f>IF(FIRE0103_working!C27="..","..",ROUND(FIRE0103_working!C27,0))</f>
        <v>61762</v>
      </c>
      <c r="D27" s="84">
        <f>IF(FIRE0103_working!D27="..","..",ROUND(FIRE0103_working!D27,0))</f>
        <v>36247</v>
      </c>
      <c r="E27" s="85">
        <f>IF(FIRE0103_working!E27="..","..",ROUND(FIRE0103_working!E27,0))</f>
        <v>571572</v>
      </c>
      <c r="F27" s="84">
        <f>IF(FIRE0103_working!F27="..","..",ROUND(FIRE0103_working!F27,0))</f>
        <v>9485</v>
      </c>
      <c r="G27" s="84">
        <f>IF(FIRE0103_working!G27="..","..",ROUND(FIRE0103_working!G27,0))</f>
        <v>12185</v>
      </c>
      <c r="H27" s="84">
        <f>IF(FIRE0103_working!H27="..","..",ROUND(FIRE0103_working!H27,0))</f>
        <v>12339</v>
      </c>
      <c r="I27" s="85">
        <f>IF(FIRE0103_working!I27="..","..",ROUND(FIRE0103_working!I27,0))</f>
        <v>9866</v>
      </c>
      <c r="J27" s="82"/>
      <c r="K27" s="79"/>
      <c r="L27" s="82"/>
      <c r="M27" s="82"/>
      <c r="N27" s="79"/>
      <c r="O27" s="79"/>
      <c r="P27" s="79"/>
      <c r="Q27" s="79"/>
    </row>
    <row r="28" spans="1:17" s="43" customFormat="1" ht="15" customHeight="1" x14ac:dyDescent="0.25">
      <c r="A28" s="78" t="s">
        <v>83</v>
      </c>
      <c r="B28" s="84">
        <f>IF(FIRE0103_working!B28="..","..",ROUND(FIRE0103_working!B28,0))</f>
        <v>341968</v>
      </c>
      <c r="C28" s="84">
        <f>IF(FIRE0103_working!C28="..","..",ROUND(FIRE0103_working!C28,0))</f>
        <v>44171</v>
      </c>
      <c r="D28" s="84">
        <f>IF(FIRE0103_working!D28="..","..",ROUND(FIRE0103_working!D28,0))</f>
        <v>26335</v>
      </c>
      <c r="E28" s="85">
        <f>IF(FIRE0103_working!E28="..","..",ROUND(FIRE0103_working!E28,0))</f>
        <v>412474</v>
      </c>
      <c r="F28" s="84">
        <f>IF(FIRE0103_working!F28="..","..",ROUND(FIRE0103_working!F28,0))</f>
        <v>6813</v>
      </c>
      <c r="G28" s="84">
        <f>IF(FIRE0103_working!G28="..","..",ROUND(FIRE0103_working!G28,0))</f>
        <v>8688</v>
      </c>
      <c r="H28" s="84">
        <f>IF(FIRE0103_working!H28="..","..",ROUND(FIRE0103_working!H28,0))</f>
        <v>8905</v>
      </c>
      <c r="I28" s="85">
        <f>IF(FIRE0103_working!I28="..","..",ROUND(FIRE0103_working!I28,0))</f>
        <v>7083</v>
      </c>
      <c r="J28" s="82"/>
      <c r="K28" s="79"/>
      <c r="L28" s="82"/>
      <c r="M28" s="82"/>
      <c r="N28" s="79"/>
      <c r="O28" s="79"/>
      <c r="P28" s="79"/>
      <c r="Q28" s="79"/>
    </row>
    <row r="29" spans="1:17" s="43" customFormat="1" ht="15" customHeight="1" x14ac:dyDescent="0.25">
      <c r="A29" s="78" t="s">
        <v>84</v>
      </c>
      <c r="B29" s="84">
        <f>IF(FIRE0103_working!B29="..","..",ROUND(FIRE0103_working!B29,0))</f>
        <v>336107</v>
      </c>
      <c r="C29" s="84">
        <f>IF(FIRE0103_working!C29="..","..",ROUND(FIRE0103_working!C29,0))</f>
        <v>48375</v>
      </c>
      <c r="D29" s="84">
        <f>IF(FIRE0103_working!D29="..","..",ROUND(FIRE0103_working!D29,0))</f>
        <v>24370</v>
      </c>
      <c r="E29" s="85">
        <f>IF(FIRE0103_working!E29="..","..",ROUND(FIRE0103_working!E29,0))</f>
        <v>408852</v>
      </c>
      <c r="F29" s="84">
        <f>IF(FIRE0103_working!F29="..","..",ROUND(FIRE0103_working!F29,0))</f>
        <v>6642</v>
      </c>
      <c r="G29" s="84">
        <f>IF(FIRE0103_working!G29="..","..",ROUND(FIRE0103_working!G29,0))</f>
        <v>9466</v>
      </c>
      <c r="H29" s="84">
        <f>IF(FIRE0103_working!H29="..","..",ROUND(FIRE0103_working!H29,0))</f>
        <v>8207</v>
      </c>
      <c r="I29" s="85">
        <f>IF(FIRE0103_working!I29="..","..",ROUND(FIRE0103_working!I29,0))</f>
        <v>6967</v>
      </c>
      <c r="J29" s="82"/>
      <c r="K29" s="79"/>
      <c r="L29" s="82"/>
      <c r="M29" s="82"/>
      <c r="N29" s="79"/>
      <c r="O29" s="79"/>
      <c r="P29" s="79"/>
      <c r="Q29" s="79"/>
    </row>
    <row r="30" spans="1:17" s="43" customFormat="1" ht="15" customHeight="1" x14ac:dyDescent="0.25">
      <c r="A30" s="78" t="s">
        <v>85</v>
      </c>
      <c r="B30" s="84">
        <f>IF(FIRE0103_working!B30="..","..",ROUND(FIRE0103_working!B30,0))</f>
        <v>336233</v>
      </c>
      <c r="C30" s="84">
        <f>IF(FIRE0103_working!C30="..","..",ROUND(FIRE0103_working!C30,0))</f>
        <v>48585</v>
      </c>
      <c r="D30" s="84">
        <f>IF(FIRE0103_working!D30="..","..",ROUND(FIRE0103_working!D30,0))</f>
        <v>26497</v>
      </c>
      <c r="E30" s="85">
        <f>IF(FIRE0103_working!E30="..","..",ROUND(FIRE0103_working!E30,0))</f>
        <v>411315</v>
      </c>
      <c r="F30" s="84">
        <f>IF(FIRE0103_working!F30="..","..",ROUND(FIRE0103_working!F30,0))</f>
        <v>6597</v>
      </c>
      <c r="G30" s="84">
        <f>IF(FIRE0103_working!G30="..","..",ROUND(FIRE0103_working!G30,0))</f>
        <v>9465</v>
      </c>
      <c r="H30" s="84">
        <f>IF(FIRE0103_working!H30="..","..",ROUND(FIRE0103_working!H30,0))</f>
        <v>8875</v>
      </c>
      <c r="I30" s="85">
        <f>IF(FIRE0103_working!I30="..","..",ROUND(FIRE0103_working!I30,0))</f>
        <v>6962</v>
      </c>
      <c r="J30" s="82"/>
      <c r="K30" s="79"/>
      <c r="L30" s="82"/>
      <c r="M30" s="82"/>
      <c r="N30" s="79"/>
      <c r="O30" s="79"/>
      <c r="P30" s="79"/>
      <c r="Q30" s="79"/>
    </row>
    <row r="31" spans="1:17" s="43" customFormat="1" ht="15" customHeight="1" x14ac:dyDescent="0.25">
      <c r="A31" s="78" t="s">
        <v>86</v>
      </c>
      <c r="B31" s="84">
        <f>IF(FIRE0103_working!B31="..","..",ROUND(FIRE0103_working!B31,0))</f>
        <v>293920</v>
      </c>
      <c r="C31" s="84">
        <f>IF(FIRE0103_working!C31="..","..",ROUND(FIRE0103_working!C31,0))</f>
        <v>45636</v>
      </c>
      <c r="D31" s="84">
        <f>IF(FIRE0103_working!D31="..","..",ROUND(FIRE0103_working!D31,0))</f>
        <v>24661</v>
      </c>
      <c r="E31" s="85">
        <f>IF(FIRE0103_working!E31="..","..",ROUND(FIRE0103_working!E31,0))</f>
        <v>364217</v>
      </c>
      <c r="F31" s="84">
        <f>IF(FIRE0103_working!F31="..","..",ROUND(FIRE0103_working!F31,0))</f>
        <v>5720</v>
      </c>
      <c r="G31" s="84">
        <f>IF(FIRE0103_working!G31="..","..",ROUND(FIRE0103_working!G31,0))</f>
        <v>8827</v>
      </c>
      <c r="H31" s="84">
        <f>IF(FIRE0103_working!H31="..","..",ROUND(FIRE0103_working!H31,0))</f>
        <v>8203</v>
      </c>
      <c r="I31" s="85">
        <f>IF(FIRE0103_working!I31="..","..",ROUND(FIRE0103_working!I31,0))</f>
        <v>6115</v>
      </c>
      <c r="J31" s="82"/>
      <c r="K31" s="79"/>
      <c r="L31" s="82"/>
      <c r="M31" s="82"/>
      <c r="N31" s="79"/>
      <c r="O31" s="79"/>
      <c r="P31" s="79"/>
      <c r="Q31" s="79"/>
    </row>
    <row r="32" spans="1:17" s="43" customFormat="1" ht="15" customHeight="1" x14ac:dyDescent="0.25">
      <c r="A32" s="78" t="s">
        <v>87</v>
      </c>
      <c r="B32" s="84">
        <f>IF(FIRE0103_working!B32="..","..",ROUND(FIRE0103_working!B32,0))</f>
        <v>249237</v>
      </c>
      <c r="C32" s="84">
        <f>IF(FIRE0103_working!C32="..","..",ROUND(FIRE0103_working!C32,0))</f>
        <v>40570</v>
      </c>
      <c r="D32" s="84">
        <f>IF(FIRE0103_working!D32="..","..",ROUND(FIRE0103_working!D32,0))</f>
        <v>19521</v>
      </c>
      <c r="E32" s="85">
        <f>IF(FIRE0103_working!E32="..","..",ROUND(FIRE0103_working!E32,0))</f>
        <v>309328</v>
      </c>
      <c r="F32" s="84">
        <f>IF(FIRE0103_working!F32="..","..",ROUND(FIRE0103_working!F32,0))</f>
        <v>4810</v>
      </c>
      <c r="G32" s="84">
        <f>IF(FIRE0103_working!G32="..","..",ROUND(FIRE0103_working!G32,0))</f>
        <v>7798</v>
      </c>
      <c r="H32" s="84">
        <f>IF(FIRE0103_working!H32="..","..",ROUND(FIRE0103_working!H32,0))</f>
        <v>6451</v>
      </c>
      <c r="I32" s="85">
        <f>IF(FIRE0103_working!I32="..","..",ROUND(FIRE0103_working!I32,0))</f>
        <v>5152</v>
      </c>
      <c r="J32" s="82"/>
      <c r="K32" s="79"/>
      <c r="L32" s="82"/>
      <c r="M32" s="82"/>
      <c r="N32" s="79"/>
      <c r="O32" s="79"/>
      <c r="P32" s="79"/>
      <c r="Q32" s="79"/>
    </row>
    <row r="33" spans="1:17" s="43" customFormat="1" ht="15" customHeight="1" x14ac:dyDescent="0.25">
      <c r="A33" s="78" t="s">
        <v>88</v>
      </c>
      <c r="B33" s="84">
        <f>IF(FIRE0103_working!B33="..","..",ROUND(FIRE0103_working!B33,0))</f>
        <v>241462</v>
      </c>
      <c r="C33" s="84">
        <f>IF(FIRE0103_working!C33="..","..",ROUND(FIRE0103_working!C33,0))</f>
        <v>38737</v>
      </c>
      <c r="D33" s="84">
        <f>IF(FIRE0103_working!D33="..","..",ROUND(FIRE0103_working!D33,0))</f>
        <v>19152</v>
      </c>
      <c r="E33" s="85">
        <f>IF(FIRE0103_working!E33="..","..",ROUND(FIRE0103_working!E33,0))</f>
        <v>299351</v>
      </c>
      <c r="F33" s="84">
        <f>IF(FIRE0103_working!F33="..","..",ROUND(FIRE0103_working!F33,0))</f>
        <v>4626</v>
      </c>
      <c r="G33" s="84">
        <f>IF(FIRE0103_working!G33="..","..",ROUND(FIRE0103_working!G33,0))</f>
        <v>7404</v>
      </c>
      <c r="H33" s="84">
        <f>IF(FIRE0103_working!H33="..","..",ROUND(FIRE0103_working!H33,0))</f>
        <v>6302</v>
      </c>
      <c r="I33" s="85">
        <f>IF(FIRE0103_working!I33="..","..",ROUND(FIRE0103_working!I33,0))</f>
        <v>4951</v>
      </c>
      <c r="J33" s="82"/>
      <c r="K33" s="79"/>
      <c r="L33" s="82"/>
      <c r="M33" s="82"/>
      <c r="N33" s="82"/>
      <c r="O33" s="79"/>
      <c r="P33" s="79"/>
      <c r="Q33" s="82"/>
    </row>
    <row r="34" spans="1:17" s="43" customFormat="1" ht="15" customHeight="1" x14ac:dyDescent="0.25">
      <c r="A34" s="78" t="s">
        <v>43</v>
      </c>
      <c r="B34" s="84">
        <f>IF(FIRE0103_working!B34="..","..",ROUND(FIRE0103_working!B34,0))</f>
        <v>228416</v>
      </c>
      <c r="C34" s="84">
        <f>IF(FIRE0103_working!C34="..","..",ROUND(FIRE0103_working!C34,0))</f>
        <v>38935</v>
      </c>
      <c r="D34" s="84">
        <f>IF(FIRE0103_working!D34="..","..",ROUND(FIRE0103_working!D34,0))</f>
        <v>20688</v>
      </c>
      <c r="E34" s="85">
        <f>IF(FIRE0103_working!E34="..","..",ROUND(FIRE0103_working!E34,0))</f>
        <v>288039</v>
      </c>
      <c r="F34" s="84">
        <f>IF(FIRE0103_working!F34="..","..",ROUND(FIRE0103_working!F34,0))</f>
        <v>4339</v>
      </c>
      <c r="G34" s="84">
        <f>IF(FIRE0103_working!G34="..","..",ROUND(FIRE0103_working!G34,0))</f>
        <v>7399</v>
      </c>
      <c r="H34" s="84">
        <f>IF(FIRE0103_working!H34="..","..",ROUND(FIRE0103_working!H34,0))</f>
        <v>6783</v>
      </c>
      <c r="I34" s="85">
        <f>IF(FIRE0103_working!I34="..","..",ROUND(FIRE0103_working!I34,0))</f>
        <v>4725</v>
      </c>
      <c r="J34" s="82"/>
      <c r="K34" s="79"/>
      <c r="L34" s="82"/>
      <c r="M34" s="82"/>
      <c r="N34" s="82"/>
      <c r="O34" s="79"/>
      <c r="P34" s="79"/>
      <c r="Q34" s="82"/>
    </row>
    <row r="35" spans="1:17" s="43" customFormat="1" ht="15" customHeight="1" x14ac:dyDescent="0.25">
      <c r="A35" s="78" t="s">
        <v>46</v>
      </c>
      <c r="B35" s="84">
        <f>IF(FIRE0103_working!B35="..","..",ROUND(FIRE0103_working!B35,0))</f>
        <v>223934</v>
      </c>
      <c r="C35" s="84">
        <f>IF(FIRE0103_working!C35="..","..",ROUND(FIRE0103_working!C35,0))</f>
        <v>32339</v>
      </c>
      <c r="D35" s="84">
        <f>IF(FIRE0103_working!D35="..","..",ROUND(FIRE0103_working!D35,0))</f>
        <v>16464</v>
      </c>
      <c r="E35" s="85">
        <f>IF(FIRE0103_working!E35="..","..",ROUND(FIRE0103_working!E35,0))</f>
        <v>272737</v>
      </c>
      <c r="F35" s="84">
        <f>IF(FIRE0103_working!F35="..","..",ROUND(FIRE0103_working!F35,0))</f>
        <v>4217</v>
      </c>
      <c r="G35" s="84">
        <f>IF(FIRE0103_working!G35="..","..",ROUND(FIRE0103_working!G35,0))</f>
        <v>6102</v>
      </c>
      <c r="H35" s="84">
        <f>IF(FIRE0103_working!H35="..","..",ROUND(FIRE0103_working!H35,0))</f>
        <v>5374</v>
      </c>
      <c r="I35" s="85">
        <f>IF(FIRE0103_working!I35="..","..",ROUND(FIRE0103_working!I35,0))</f>
        <v>4437</v>
      </c>
      <c r="J35" s="82"/>
      <c r="K35" s="79"/>
      <c r="L35" s="82"/>
      <c r="M35" s="82"/>
      <c r="N35" s="82"/>
      <c r="O35" s="79"/>
      <c r="P35" s="79"/>
      <c r="Q35" s="82"/>
    </row>
    <row r="36" spans="1:17" s="43" customFormat="1" ht="15" customHeight="1" x14ac:dyDescent="0.25">
      <c r="A36" s="78" t="s">
        <v>47</v>
      </c>
      <c r="B36" s="84">
        <f>IF(FIRE0103_working!B36="..","..",ROUND(FIRE0103_working!B36,0))</f>
        <v>154459</v>
      </c>
      <c r="C36" s="84">
        <f>IF(FIRE0103_working!C36="..","..",ROUND(FIRE0103_working!C36,0))</f>
        <v>26740</v>
      </c>
      <c r="D36" s="84">
        <f>IF(FIRE0103_working!D36="..","..",ROUND(FIRE0103_working!D36,0))</f>
        <v>11438</v>
      </c>
      <c r="E36" s="85">
        <f>IF(FIRE0103_working!E36="..","..",ROUND(FIRE0103_working!E36,0))</f>
        <v>192637</v>
      </c>
      <c r="F36" s="84">
        <f>IF(FIRE0103_working!F36="..","..",ROUND(FIRE0103_working!F36,0))</f>
        <v>2887</v>
      </c>
      <c r="G36" s="84">
        <f>IF(FIRE0103_working!G36="..","..",ROUND(FIRE0103_working!G36,0))</f>
        <v>5032</v>
      </c>
      <c r="H36" s="84">
        <f>IF(FIRE0103_working!H36="..","..",ROUND(FIRE0103_working!H36,0))</f>
        <v>3725</v>
      </c>
      <c r="I36" s="85">
        <f>IF(FIRE0103_working!I36="..","..",ROUND(FIRE0103_working!I36,0))</f>
        <v>3113</v>
      </c>
      <c r="J36" s="82"/>
      <c r="K36" s="79"/>
      <c r="L36" s="82"/>
      <c r="M36" s="82"/>
      <c r="N36" s="82"/>
      <c r="O36" s="79"/>
      <c r="P36" s="79"/>
      <c r="Q36" s="82"/>
    </row>
    <row r="37" spans="1:17" s="43" customFormat="1" ht="15" customHeight="1" x14ac:dyDescent="0.25">
      <c r="A37" s="78" t="s">
        <v>48</v>
      </c>
      <c r="B37" s="84">
        <f>IF(FIRE0103_working!B37="..","..",ROUND(FIRE0103_working!B37,0))</f>
        <v>171354</v>
      </c>
      <c r="C37" s="84">
        <f>IF(FIRE0103_working!C37="..","..",ROUND(FIRE0103_working!C37,0))</f>
        <v>27989</v>
      </c>
      <c r="D37" s="84">
        <f>IF(FIRE0103_working!D37="..","..",ROUND(FIRE0103_working!D37,0))</f>
        <v>13169</v>
      </c>
      <c r="E37" s="85">
        <f>IF(FIRE0103_working!E37="..","..",ROUND(FIRE0103_working!E37,0))</f>
        <v>212512</v>
      </c>
      <c r="F37" s="84">
        <f>IF(FIRE0103_working!F37="..","..",ROUND(FIRE0103_working!F37,0))</f>
        <v>3178</v>
      </c>
      <c r="G37" s="84">
        <f>IF(FIRE0103_working!G37="..","..",ROUND(FIRE0103_working!G37,0))</f>
        <v>5253</v>
      </c>
      <c r="H37" s="84">
        <f>IF(FIRE0103_working!H37="..","..",ROUND(FIRE0103_working!H37,0))</f>
        <v>4288</v>
      </c>
      <c r="I37" s="85">
        <f>IF(FIRE0103_working!I37="..","..",ROUND(FIRE0103_working!I37,0))</f>
        <v>3410</v>
      </c>
      <c r="J37" s="82"/>
      <c r="K37" s="79"/>
      <c r="L37" s="82"/>
      <c r="M37" s="82"/>
      <c r="N37" s="82"/>
      <c r="O37" s="79"/>
      <c r="P37" s="79"/>
      <c r="Q37" s="82"/>
    </row>
    <row r="38" spans="1:17" s="43" customFormat="1" ht="15" customHeight="1" x14ac:dyDescent="0.25">
      <c r="A38" s="78" t="s">
        <v>49</v>
      </c>
      <c r="B38" s="84">
        <f>IF(FIRE0103_working!B38="..","..",ROUND(FIRE0103_working!B38,0))</f>
        <v>155063</v>
      </c>
      <c r="C38" s="84">
        <f>IF(FIRE0103_working!C38="..","..",ROUND(FIRE0103_working!C38,0))</f>
        <v>25024</v>
      </c>
      <c r="D38" s="84">
        <f>IF(FIRE0103_working!D38="..","..",ROUND(FIRE0103_working!D38,0))</f>
        <v>11651</v>
      </c>
      <c r="E38" s="85">
        <f>IF(FIRE0103_working!E38="..","..",ROUND(FIRE0103_working!E38,0))</f>
        <v>191738</v>
      </c>
      <c r="F38" s="84">
        <f>IF(FIRE0103_working!F38="..","..",ROUND(FIRE0103_working!F38,0))</f>
        <v>2852</v>
      </c>
      <c r="G38" s="84">
        <f>IF(FIRE0103_working!G38="..","..",ROUND(FIRE0103_working!G38,0))</f>
        <v>4679</v>
      </c>
      <c r="H38" s="84">
        <f>IF(FIRE0103_working!H38="..","..",ROUND(FIRE0103_working!H38,0))</f>
        <v>3790</v>
      </c>
      <c r="I38" s="85">
        <f>IF(FIRE0103_working!I38="..","..",ROUND(FIRE0103_working!I38,0))</f>
        <v>3054</v>
      </c>
      <c r="J38" s="82"/>
      <c r="K38" s="79"/>
      <c r="L38" s="82"/>
      <c r="M38" s="82"/>
      <c r="N38" s="82"/>
      <c r="O38" s="79"/>
      <c r="P38" s="79"/>
      <c r="Q38" s="82"/>
    </row>
    <row r="39" spans="1:17" s="43" customFormat="1" ht="15" customHeight="1" x14ac:dyDescent="0.25">
      <c r="A39" s="78" t="s">
        <v>50</v>
      </c>
      <c r="B39" s="84">
        <f>IF(FIRE0103_working!B39="..","..",ROUND(FIRE0103_working!B39,0))</f>
        <v>162286</v>
      </c>
      <c r="C39" s="84">
        <f>IF(FIRE0103_working!C39="..","..",ROUND(FIRE0103_working!C39,0))</f>
        <v>26628</v>
      </c>
      <c r="D39" s="84">
        <f>IF(FIRE0103_working!D39="..","..",ROUND(FIRE0103_working!D39,0))</f>
        <v>12108</v>
      </c>
      <c r="E39" s="85">
        <f>IF(FIRE0103_working!E39="..","..",ROUND(FIRE0103_working!E39,0))</f>
        <v>201022</v>
      </c>
      <c r="F39" s="84">
        <f>IF(FIRE0103_working!F39="..","..",ROUND(FIRE0103_working!F39,0))</f>
        <v>2961</v>
      </c>
      <c r="G39" s="84">
        <f>IF(FIRE0103_working!G39="..","..",ROUND(FIRE0103_working!G39,0))</f>
        <v>4956</v>
      </c>
      <c r="H39" s="84">
        <f>IF(FIRE0103_working!H39="..","..",ROUND(FIRE0103_working!H39,0))</f>
        <v>3941</v>
      </c>
      <c r="I39" s="85">
        <f>IF(FIRE0103_working!I39="..","..",ROUND(FIRE0103_working!I39,0))</f>
        <v>3178</v>
      </c>
      <c r="J39" s="82"/>
      <c r="K39" s="79"/>
      <c r="L39" s="82"/>
      <c r="M39" s="82"/>
      <c r="N39" s="82"/>
      <c r="O39" s="79"/>
      <c r="P39" s="79"/>
      <c r="Q39" s="82"/>
    </row>
    <row r="40" spans="1:17" s="43" customFormat="1" x14ac:dyDescent="0.25">
      <c r="A40" s="78" t="s">
        <v>51</v>
      </c>
      <c r="B40" s="84">
        <f>IF(FIRE0103_working!B40="..","..",ROUND(FIRE0103_working!B40,0))</f>
        <v>162071</v>
      </c>
      <c r="C40" s="84">
        <f>IF(FIRE0103_working!C40="..","..",ROUND(FIRE0103_working!C40,0))</f>
        <v>27305</v>
      </c>
      <c r="D40" s="84">
        <f>IF(FIRE0103_working!D40="..","..",ROUND(FIRE0103_working!D40,0))</f>
        <v>10750</v>
      </c>
      <c r="E40" s="85">
        <f>IF(FIRE0103_working!E40="..","..",ROUND(FIRE0103_working!E40,0))</f>
        <v>200126</v>
      </c>
      <c r="F40" s="84">
        <f>IF(FIRE0103_working!F40="..","..",ROUND(FIRE0103_working!F40,0))</f>
        <v>2931</v>
      </c>
      <c r="G40" s="84">
        <f>IF(FIRE0103_working!G40="..","..",ROUND(FIRE0103_working!G40,0))</f>
        <v>5052</v>
      </c>
      <c r="H40" s="84">
        <f>IF(FIRE0103_working!H40="..","..",ROUND(FIRE0103_working!H40,0))</f>
        <v>3493</v>
      </c>
      <c r="I40" s="85">
        <f>IF(FIRE0103_working!I40="..","..",ROUND(FIRE0103_working!I40,0))</f>
        <v>3138</v>
      </c>
      <c r="J40" s="82"/>
      <c r="K40" s="79"/>
      <c r="L40" s="82"/>
      <c r="M40" s="82"/>
      <c r="N40" s="82"/>
      <c r="O40" s="79"/>
      <c r="P40" s="79"/>
      <c r="Q40" s="82"/>
    </row>
    <row r="41" spans="1:17" s="43" customFormat="1" x14ac:dyDescent="0.25">
      <c r="A41" s="78" t="s">
        <v>52</v>
      </c>
      <c r="B41" s="84">
        <f>IF(FIRE0103_working!B41="..","..",ROUND(FIRE0103_working!B41,0))</f>
        <v>167392</v>
      </c>
      <c r="C41" s="84">
        <f>IF(FIRE0103_working!C41="..","..",ROUND(FIRE0103_working!C41,0))</f>
        <v>26174</v>
      </c>
      <c r="D41" s="84">
        <f>IF(FIRE0103_working!D41="..","..",ROUND(FIRE0103_working!D41,0))</f>
        <v>11023</v>
      </c>
      <c r="E41" s="85">
        <f>IF(FIRE0103_working!E41="..","..",ROUND(FIRE0103_working!E41,0))</f>
        <v>204589</v>
      </c>
      <c r="F41" s="84">
        <f>IF(FIRE0103_working!F41="..","..",ROUND(FIRE0103_working!F41,0))</f>
        <v>3010</v>
      </c>
      <c r="G41" s="84">
        <f>IF(FIRE0103_working!G41="..","..",ROUND(FIRE0103_working!G41,0))</f>
        <v>4825</v>
      </c>
      <c r="H41" s="84">
        <f>IF(FIRE0103_working!H41="..","..",ROUND(FIRE0103_working!H41,0))</f>
        <v>3577</v>
      </c>
      <c r="I41" s="85">
        <f>IF(FIRE0103_working!I41="..","..",ROUND(FIRE0103_working!I41,0))</f>
        <v>3190</v>
      </c>
      <c r="J41" s="82"/>
      <c r="K41" s="79"/>
      <c r="L41" s="82"/>
      <c r="M41" s="82"/>
      <c r="N41" s="82"/>
      <c r="O41" s="79"/>
      <c r="P41" s="79"/>
      <c r="Q41" s="82"/>
    </row>
    <row r="42" spans="1:17" s="43" customFormat="1" x14ac:dyDescent="0.25">
      <c r="A42" s="78" t="s">
        <v>53</v>
      </c>
      <c r="B42" s="84">
        <f>IF(FIRE0103_working!B42="..","..",ROUND(FIRE0103_working!B42,0))</f>
        <v>182961</v>
      </c>
      <c r="C42" s="84">
        <f>IF(FIRE0103_working!C42="..","..",ROUND(FIRE0103_working!C42,0))</f>
        <v>26814</v>
      </c>
      <c r="D42" s="84">
        <f>IF(FIRE0103_working!D42="..","..",ROUND(FIRE0103_working!D42,0))</f>
        <v>12911</v>
      </c>
      <c r="E42" s="85">
        <f>IF(FIRE0103_working!E42="..","..",ROUND(FIRE0103_working!E42,0))</f>
        <v>222686</v>
      </c>
      <c r="F42" s="84">
        <f>IF(FIRE0103_working!F42="..","..",ROUND(FIRE0103_working!F42,0))</f>
        <v>3272</v>
      </c>
      <c r="G42" s="84">
        <f>IF(FIRE0103_working!G42="..","..",ROUND(FIRE0103_working!G42,0))</f>
        <v>4931</v>
      </c>
      <c r="H42" s="84">
        <f>IF(FIRE0103_working!H42="..","..",ROUND(FIRE0103_working!H42,0))</f>
        <v>4187</v>
      </c>
      <c r="I42" s="85">
        <f>IF(FIRE0103_working!I42="..","..",ROUND(FIRE0103_working!I42,0))</f>
        <v>3455</v>
      </c>
      <c r="J42" s="82"/>
      <c r="K42" s="79"/>
      <c r="L42" s="82"/>
      <c r="M42" s="82"/>
      <c r="N42" s="82"/>
      <c r="O42" s="79"/>
      <c r="P42" s="79"/>
      <c r="Q42" s="82"/>
    </row>
    <row r="43" spans="1:17" s="43" customFormat="1" x14ac:dyDescent="0.25">
      <c r="A43" s="78" t="s">
        <v>54</v>
      </c>
      <c r="B43" s="84">
        <f>IF(FIRE0103_working!B43="..","..",ROUND(FIRE0103_working!B43,0))</f>
        <v>154190</v>
      </c>
      <c r="C43" s="84">
        <f>IF(FIRE0103_working!C43="..","..",ROUND(FIRE0103_working!C43,0))</f>
        <v>24500</v>
      </c>
      <c r="D43" s="84">
        <f>IF(FIRE0103_working!D43="..","..",ROUND(FIRE0103_working!D43,0))</f>
        <v>10587</v>
      </c>
      <c r="E43" s="85">
        <f>IF(FIRE0103_working!E43="..","..",ROUND(FIRE0103_working!E43,0))</f>
        <v>189277</v>
      </c>
      <c r="F43" s="84">
        <f>IF(FIRE0103_working!F43="..","..",ROUND(FIRE0103_working!F43,0))</f>
        <v>2742</v>
      </c>
      <c r="G43" s="84">
        <f>IF(FIRE0103_working!G43="..","..",ROUND(FIRE0103_working!G43,0))</f>
        <v>4484</v>
      </c>
      <c r="H43" s="84">
        <f>IF(FIRE0103_working!H43="..","..",ROUND(FIRE0103_working!H43,0))</f>
        <v>3429</v>
      </c>
      <c r="I43" s="85">
        <f>IF(FIRE0103_working!I43="..","..",ROUND(FIRE0103_working!I43,0))</f>
        <v>2922</v>
      </c>
      <c r="J43" s="82"/>
      <c r="K43" s="79"/>
      <c r="L43" s="82"/>
      <c r="M43" s="82"/>
      <c r="N43" s="82"/>
      <c r="O43" s="79"/>
      <c r="P43" s="79"/>
      <c r="Q43" s="82"/>
    </row>
    <row r="44" spans="1:17" s="43" customFormat="1" x14ac:dyDescent="0.25">
      <c r="A44" s="78" t="s">
        <v>55</v>
      </c>
      <c r="B44" s="84">
        <f>IF(FIRE0103_working!B44="..","..",ROUND(FIRE0103_working!B44,0))</f>
        <v>151114</v>
      </c>
      <c r="C44" s="84">
        <f>IF(FIRE0103_working!C44="..","..",ROUND(FIRE0103_working!C44,0))</f>
        <v>25161</v>
      </c>
      <c r="D44" s="84">
        <f>IF(FIRE0103_working!D44="..","..",ROUND(FIRE0103_working!D44,0))</f>
        <v>10326</v>
      </c>
      <c r="E44" s="85">
        <f>IF(FIRE0103_working!E44="..","..",ROUND(FIRE0103_working!E44,0))</f>
        <v>186601</v>
      </c>
      <c r="F44" s="84">
        <f>IF(FIRE0103_working!F44="..","..",ROUND(FIRE0103_working!F44,0))</f>
        <v>2683</v>
      </c>
      <c r="G44" s="84">
        <f>IF(FIRE0103_working!G44="..","..",ROUND(FIRE0103_working!G44,0))</f>
        <v>4603</v>
      </c>
      <c r="H44" s="84">
        <f>IF(FIRE0103_working!H44="..","..",ROUND(FIRE0103_working!H44,0))</f>
        <v>3326</v>
      </c>
      <c r="I44" s="85">
        <f>IF(FIRE0103_working!I44="..","..",ROUND(FIRE0103_working!I44,0))</f>
        <v>2875</v>
      </c>
      <c r="J44" s="82"/>
      <c r="K44" s="79"/>
      <c r="L44" s="82"/>
      <c r="M44" s="82"/>
      <c r="N44" s="82"/>
      <c r="O44" s="79"/>
      <c r="P44" s="79"/>
      <c r="Q44" s="82"/>
    </row>
    <row r="45" spans="1:17" s="43" customFormat="1" x14ac:dyDescent="0.25">
      <c r="A45" s="78" t="s">
        <v>56</v>
      </c>
      <c r="B45" s="84">
        <f>IF(FIRE0103_working!B45="..","..",ROUND(FIRE0103_working!B45,0))</f>
        <v>152663</v>
      </c>
      <c r="C45" s="84">
        <f>IF(FIRE0103_working!C45="..","..",ROUND(FIRE0103_working!C45,0))</f>
        <v>27790</v>
      </c>
      <c r="D45" s="84">
        <f>IF(FIRE0103_working!D45="..","..",ROUND(FIRE0103_working!D45,0))</f>
        <v>10740</v>
      </c>
      <c r="E45" s="85">
        <f>IF(FIRE0103_working!E45="..","..",ROUND(FIRE0103_working!E45,0))</f>
        <v>191193</v>
      </c>
      <c r="F45" s="84">
        <f>IF(FIRE0103_working!F45="..","..",ROUND(FIRE0103_working!F45,0))</f>
        <v>2699</v>
      </c>
      <c r="G45" s="84">
        <f>IF(FIRE0103_working!G45="..","..",ROUND(FIRE0103_working!G45,0))</f>
        <v>5071</v>
      </c>
      <c r="H45" s="84">
        <f>IF(FIRE0103_working!H45="..","..",ROUND(FIRE0103_working!H45,0))</f>
        <v>3458</v>
      </c>
      <c r="I45" s="85">
        <f>IF(FIRE0103_working!I45="..","..",ROUND(FIRE0103_working!I45,0))</f>
        <v>2935</v>
      </c>
      <c r="J45" s="79"/>
      <c r="K45" s="79"/>
      <c r="L45" s="82"/>
      <c r="M45" s="82"/>
      <c r="N45" s="82"/>
      <c r="O45" s="79"/>
      <c r="P45" s="79"/>
      <c r="Q45" s="82"/>
    </row>
    <row r="46" spans="1:17" s="43" customFormat="1" x14ac:dyDescent="0.25">
      <c r="A46" s="78" t="s">
        <v>57</v>
      </c>
      <c r="B46" s="84">
        <f>IF(FIRE0103_working!B46="..","..",ROUND(FIRE0103_working!B46,0))</f>
        <v>178879</v>
      </c>
      <c r="C46" s="84">
        <f>IF(FIRE0103_working!C46="..","..",ROUND(FIRE0103_working!C46,0))</f>
        <v>26828</v>
      </c>
      <c r="D46" s="84">
        <f>IF(FIRE0103_working!D46="..","..",ROUND(FIRE0103_working!D46,0))</f>
        <v>11068</v>
      </c>
      <c r="E46" s="85">
        <f>IF(FIRE0103_working!E46="..","..",ROUND(FIRE0103_working!E46,0))</f>
        <v>216775</v>
      </c>
      <c r="F46" s="84">
        <f>IF(FIRE0103_working!F46="..","..",ROUND(FIRE0103_working!F46,0))</f>
        <v>3132</v>
      </c>
      <c r="G46" s="84">
        <f>IF(FIRE0103_working!G46="..","..",ROUND(FIRE0103_working!G46,0))</f>
        <v>4925</v>
      </c>
      <c r="H46" s="84">
        <f>IF(FIRE0103_working!H46="..","..",ROUND(FIRE0103_working!H46,0))</f>
        <v>3534</v>
      </c>
      <c r="I46" s="85">
        <f>IF(FIRE0103_working!I46="..","..",ROUND(FIRE0103_working!I46,0))</f>
        <v>3300</v>
      </c>
      <c r="J46" s="79"/>
      <c r="K46" s="79"/>
      <c r="L46" s="82"/>
      <c r="M46" s="82"/>
      <c r="N46" s="82"/>
      <c r="O46" s="79"/>
      <c r="P46" s="79"/>
      <c r="Q46" s="82"/>
    </row>
    <row r="47" spans="1:17" s="43" customFormat="1" x14ac:dyDescent="0.25">
      <c r="A47" s="78" t="s">
        <v>58</v>
      </c>
      <c r="B47" s="84">
        <f>IF(FIRE0103_working!B47="..","..",ROUND(FIRE0103_working!B47,0))</f>
        <v>138974</v>
      </c>
      <c r="C47" s="84">
        <f>IF(FIRE0103_working!C47="..","..",ROUND(FIRE0103_working!C47,0))</f>
        <v>24060</v>
      </c>
      <c r="D47" s="84">
        <f>IF(FIRE0103_working!D47="..","..",ROUND(FIRE0103_working!D47,0))</f>
        <v>9700</v>
      </c>
      <c r="E47" s="85">
        <f>IF(FIRE0103_working!E47="..","..",ROUND(FIRE0103_working!E47,0))</f>
        <v>172734</v>
      </c>
      <c r="F47" s="84">
        <f>IF(FIRE0103_working!F47="..","..",ROUND(FIRE0103_working!F47,0))</f>
        <v>2409</v>
      </c>
      <c r="G47" s="84">
        <f>IF(FIRE0103_working!G47="..","..",ROUND(FIRE0103_working!G47,0))</f>
        <v>4382</v>
      </c>
      <c r="H47" s="84">
        <f>IF(FIRE0103_working!H47="..","..",ROUND(FIRE0103_working!H47,0))</f>
        <v>3065</v>
      </c>
      <c r="I47" s="85">
        <f>IF(FIRE0103_working!I47="..","..",ROUND(FIRE0103_working!I47,0))</f>
        <v>2604</v>
      </c>
      <c r="J47" s="79"/>
      <c r="K47" s="79"/>
      <c r="L47" s="82"/>
      <c r="M47" s="82"/>
      <c r="N47" s="82"/>
      <c r="O47" s="79"/>
      <c r="P47" s="79"/>
      <c r="Q47" s="82"/>
    </row>
    <row r="48" spans="1:17" s="43" customFormat="1" ht="16.5" thickBot="1" x14ac:dyDescent="0.3">
      <c r="A48" s="114" t="s">
        <v>17</v>
      </c>
      <c r="B48" s="115">
        <f>IF(FIRE0103_working!B48="..","..",ROUND(FIRE0103_working!B48,0))</f>
        <v>142835</v>
      </c>
      <c r="C48" s="115" t="str">
        <f>IF(FIRE0103_working!C48="..","..",ROUND(FIRE0103_working!C48,0))</f>
        <v>..</v>
      </c>
      <c r="D48" s="115" t="str">
        <f>IF(FIRE0103_working!D48="..","..",ROUND(FIRE0103_working!D48,0))</f>
        <v>..</v>
      </c>
      <c r="E48" s="116" t="str">
        <f>IF(FIRE0103_working!E48="..","..",ROUND(FIRE0103_working!E48,0))</f>
        <v>..</v>
      </c>
      <c r="F48" s="115" t="str">
        <f>IF(FIRE0103_working!F48="..","..",ROUND(FIRE0103_working!F48,0))</f>
        <v>..</v>
      </c>
      <c r="G48" s="115" t="str">
        <f>IF(FIRE0103_working!G48="..","..",ROUND(FIRE0103_working!G48,0))</f>
        <v>..</v>
      </c>
      <c r="H48" s="115" t="str">
        <f>IF(FIRE0103_working!H48="..","..",ROUND(FIRE0103_working!H48,0))</f>
        <v>..</v>
      </c>
      <c r="I48" s="116" t="str">
        <f>IF(FIRE0103_working!I48="..","..",ROUND(FIRE0103_working!I48,0))</f>
        <v>..</v>
      </c>
      <c r="J48" s="79"/>
      <c r="K48" s="79"/>
      <c r="L48" s="82"/>
      <c r="M48" s="82"/>
      <c r="N48" s="82"/>
      <c r="O48" s="79"/>
      <c r="P48" s="79"/>
      <c r="Q48" s="82"/>
    </row>
    <row r="49" spans="1:17" s="43" customFormat="1" ht="28.5" customHeight="1" x14ac:dyDescent="0.25">
      <c r="A49" s="77" t="s">
        <v>113</v>
      </c>
      <c r="B49" s="88"/>
      <c r="C49" s="88"/>
      <c r="D49" s="88"/>
      <c r="E49" s="88"/>
      <c r="F49" s="79"/>
      <c r="G49" s="79"/>
      <c r="H49" s="79"/>
      <c r="I49" s="79"/>
      <c r="J49" s="79"/>
      <c r="K49" s="89"/>
      <c r="L49" s="82"/>
      <c r="M49" s="89"/>
      <c r="N49" s="79"/>
      <c r="O49" s="79"/>
      <c r="P49" s="79"/>
      <c r="Q49" s="79"/>
    </row>
    <row r="50" spans="1:17" s="43" customFormat="1" ht="12.75" customHeight="1" x14ac:dyDescent="0.2">
      <c r="A50" s="78" t="s">
        <v>114</v>
      </c>
      <c r="B50" s="79"/>
      <c r="C50" s="79"/>
      <c r="D50" s="79"/>
      <c r="E50" s="79"/>
      <c r="F50" s="79"/>
      <c r="G50" s="79"/>
      <c r="H50" s="79"/>
      <c r="I50" s="79"/>
      <c r="J50" s="79"/>
      <c r="K50" s="79"/>
      <c r="L50" s="82"/>
      <c r="M50" s="79"/>
      <c r="N50" s="79"/>
      <c r="O50" s="79"/>
      <c r="P50" s="79"/>
      <c r="Q50" s="79"/>
    </row>
    <row r="51" spans="1:17" s="43" customFormat="1" ht="12.75" customHeight="1" x14ac:dyDescent="0.2">
      <c r="A51" s="78" t="s">
        <v>115</v>
      </c>
      <c r="B51" s="79"/>
      <c r="C51" s="79"/>
      <c r="D51" s="79"/>
      <c r="E51" s="79"/>
      <c r="F51" s="79"/>
      <c r="G51" s="79"/>
      <c r="H51" s="79"/>
      <c r="I51" s="79"/>
      <c r="J51" s="79"/>
      <c r="K51" s="79"/>
      <c r="L51" s="82"/>
      <c r="M51" s="79"/>
      <c r="N51" s="79"/>
      <c r="O51" s="79"/>
      <c r="P51" s="79"/>
      <c r="Q51" s="79"/>
    </row>
    <row r="52" spans="1:17" s="43" customFormat="1" ht="12.75" customHeight="1" x14ac:dyDescent="0.2">
      <c r="A52" s="78" t="s">
        <v>116</v>
      </c>
      <c r="B52" s="79"/>
      <c r="C52" s="79"/>
      <c r="D52" s="79"/>
      <c r="E52" s="79"/>
      <c r="F52" s="79"/>
      <c r="G52" s="79"/>
      <c r="H52" s="79"/>
      <c r="I52" s="79"/>
      <c r="J52" s="79"/>
      <c r="K52" s="79"/>
      <c r="L52" s="82"/>
      <c r="M52" s="79"/>
      <c r="N52" s="79"/>
      <c r="O52" s="79"/>
      <c r="P52" s="79"/>
      <c r="Q52" s="79"/>
    </row>
    <row r="53" spans="1:17" s="43" customFormat="1" ht="12.75" customHeight="1" x14ac:dyDescent="0.2">
      <c r="A53" s="78" t="s">
        <v>117</v>
      </c>
      <c r="B53" s="79"/>
      <c r="C53" s="79"/>
      <c r="D53" s="79"/>
      <c r="E53" s="79"/>
      <c r="F53" s="79"/>
      <c r="G53" s="79"/>
      <c r="H53" s="79"/>
      <c r="I53" s="79"/>
      <c r="J53" s="79"/>
      <c r="K53" s="79"/>
      <c r="L53" s="82"/>
      <c r="M53" s="79"/>
      <c r="N53" s="79"/>
      <c r="O53" s="79"/>
      <c r="P53" s="79"/>
      <c r="Q53" s="79"/>
    </row>
    <row r="54" spans="1:17" s="43" customFormat="1" ht="12.75" customHeight="1" x14ac:dyDescent="0.2">
      <c r="A54" s="78" t="s">
        <v>118</v>
      </c>
      <c r="B54" s="79"/>
      <c r="C54" s="79"/>
      <c r="D54" s="79"/>
      <c r="E54" s="79"/>
      <c r="F54" s="79"/>
      <c r="G54" s="79"/>
      <c r="H54" s="79"/>
      <c r="I54" s="79"/>
      <c r="J54" s="79"/>
      <c r="K54" s="79"/>
      <c r="L54" s="82"/>
      <c r="M54" s="79"/>
      <c r="N54" s="79"/>
      <c r="O54" s="79"/>
      <c r="P54" s="79"/>
      <c r="Q54" s="79"/>
    </row>
    <row r="55" spans="1:17" s="43" customFormat="1" ht="12.75" customHeight="1" x14ac:dyDescent="0.2">
      <c r="A55" s="78" t="s">
        <v>119</v>
      </c>
      <c r="B55" s="79"/>
      <c r="C55" s="79"/>
      <c r="D55" s="79"/>
      <c r="E55" s="79"/>
      <c r="F55" s="79"/>
      <c r="G55" s="79"/>
      <c r="H55" s="79"/>
      <c r="I55" s="79"/>
      <c r="J55" s="79"/>
      <c r="K55" s="79"/>
      <c r="L55" s="82"/>
      <c r="M55" s="79"/>
      <c r="N55" s="79"/>
      <c r="O55" s="79"/>
      <c r="P55" s="79"/>
      <c r="Q55" s="79"/>
    </row>
    <row r="56" spans="1:17" s="43" customFormat="1" ht="15" x14ac:dyDescent="0.2">
      <c r="A56" s="90" t="str">
        <f>_xlfn.CONCAT("4 Figures for England are from the latest statistical release, published by MHCLG on ",config!B1,". The data in this table are consistent with records that reached the IRS by ",config!B3,".")</f>
        <v>4 Figures for England are from the latest statistical release, published by MHCLG on 23 October 2025. The data in this table are consistent with records that reached the IRS by 15 August 2025.</v>
      </c>
      <c r="B56" s="90"/>
      <c r="C56" s="90"/>
      <c r="D56" s="90"/>
      <c r="E56" s="90"/>
      <c r="F56" s="90"/>
      <c r="G56" s="90"/>
      <c r="H56" s="90"/>
      <c r="I56" s="90"/>
      <c r="J56" s="79"/>
      <c r="K56" s="79"/>
      <c r="L56" s="82"/>
      <c r="M56" s="79"/>
      <c r="N56" s="79"/>
      <c r="O56" s="79"/>
      <c r="P56" s="79"/>
      <c r="Q56" s="79"/>
    </row>
    <row r="57" spans="1:17" s="43" customFormat="1" ht="15" x14ac:dyDescent="0.2">
      <c r="A57" s="90" t="s">
        <v>120</v>
      </c>
      <c r="B57" s="91"/>
      <c r="C57" s="91"/>
      <c r="D57" s="91"/>
      <c r="E57" s="91"/>
      <c r="F57" s="91"/>
      <c r="G57" s="91"/>
      <c r="H57" s="91"/>
      <c r="I57" s="91"/>
      <c r="J57" s="79"/>
      <c r="K57" s="79"/>
      <c r="L57" s="79"/>
      <c r="M57" s="79"/>
      <c r="N57" s="79"/>
      <c r="O57" s="79"/>
      <c r="P57" s="79"/>
      <c r="Q57" s="79"/>
    </row>
    <row r="58" spans="1:17" s="43" customFormat="1" ht="15" customHeight="1" x14ac:dyDescent="0.2">
      <c r="A58" s="92" t="s">
        <v>121</v>
      </c>
      <c r="B58" s="93"/>
      <c r="C58" s="93"/>
      <c r="D58" s="93"/>
      <c r="E58" s="93"/>
      <c r="F58" s="93"/>
      <c r="G58" s="93"/>
      <c r="H58" s="93"/>
      <c r="I58" s="93"/>
      <c r="J58" s="79"/>
      <c r="K58" s="79"/>
      <c r="L58" s="79"/>
      <c r="M58" s="79"/>
      <c r="N58" s="79"/>
      <c r="O58" s="79"/>
      <c r="P58" s="79"/>
      <c r="Q58" s="79"/>
    </row>
    <row r="59" spans="1:17" s="43" customFormat="1" ht="28.5" customHeight="1" x14ac:dyDescent="0.25">
      <c r="A59" s="77" t="s">
        <v>122</v>
      </c>
      <c r="B59" s="79"/>
      <c r="C59" s="79"/>
      <c r="D59" s="79"/>
      <c r="E59" s="79"/>
      <c r="F59" s="79"/>
      <c r="G59" s="79"/>
      <c r="H59" s="79"/>
      <c r="I59" s="79"/>
      <c r="J59" s="79"/>
      <c r="K59" s="79"/>
      <c r="L59" s="82"/>
      <c r="M59" s="79"/>
      <c r="N59" s="79"/>
      <c r="O59" s="79"/>
      <c r="P59" s="79"/>
      <c r="Q59" s="79"/>
    </row>
    <row r="60" spans="1:17" s="43" customFormat="1" ht="12.75" customHeight="1" x14ac:dyDescent="0.2">
      <c r="A60" s="78" t="s">
        <v>123</v>
      </c>
      <c r="B60" s="79"/>
      <c r="C60" s="79"/>
      <c r="D60" s="79"/>
      <c r="E60" s="79"/>
      <c r="F60" s="79"/>
      <c r="G60" s="79"/>
      <c r="H60" s="79"/>
      <c r="I60" s="79"/>
      <c r="J60" s="79"/>
      <c r="K60" s="79"/>
      <c r="L60" s="82"/>
      <c r="M60" s="79"/>
      <c r="N60" s="79"/>
      <c r="O60" s="79"/>
      <c r="P60" s="79"/>
      <c r="Q60" s="79"/>
    </row>
    <row r="61" spans="1:17" s="43" customFormat="1" ht="27" customHeight="1" x14ac:dyDescent="0.25">
      <c r="A61" s="77" t="s">
        <v>124</v>
      </c>
      <c r="B61" s="79"/>
      <c r="C61" s="79"/>
      <c r="D61" s="79"/>
      <c r="E61" s="79"/>
      <c r="F61" s="79"/>
      <c r="G61" s="79"/>
      <c r="H61" s="79"/>
      <c r="I61" s="79"/>
      <c r="J61" s="79"/>
      <c r="K61" s="79"/>
      <c r="L61" s="82"/>
      <c r="M61" s="79"/>
      <c r="N61" s="79"/>
      <c r="O61" s="79"/>
      <c r="P61" s="79"/>
      <c r="Q61" s="79"/>
    </row>
    <row r="62" spans="1:17" s="43" customFormat="1" ht="12.75" customHeight="1" x14ac:dyDescent="0.2">
      <c r="A62" s="78" t="s">
        <v>125</v>
      </c>
      <c r="B62" s="79"/>
      <c r="C62" s="79"/>
      <c r="D62" s="79"/>
      <c r="E62" s="79"/>
      <c r="F62" s="79"/>
      <c r="G62" s="79"/>
      <c r="H62" s="79"/>
      <c r="I62" s="79"/>
      <c r="J62" s="79"/>
      <c r="K62" s="79"/>
      <c r="L62" s="82"/>
      <c r="M62" s="79"/>
      <c r="N62" s="79"/>
      <c r="O62" s="79"/>
      <c r="P62" s="79"/>
      <c r="Q62" s="79"/>
    </row>
    <row r="63" spans="1:17" s="43" customFormat="1" ht="27.75" customHeight="1" x14ac:dyDescent="0.25">
      <c r="A63" s="77" t="s">
        <v>126</v>
      </c>
      <c r="B63" s="79"/>
      <c r="C63" s="79"/>
      <c r="D63" s="79"/>
      <c r="E63" s="79"/>
      <c r="F63" s="79"/>
      <c r="G63" s="79"/>
      <c r="H63" s="79"/>
      <c r="I63" s="79"/>
      <c r="J63" s="79"/>
      <c r="K63" s="79"/>
      <c r="L63" s="82"/>
      <c r="M63" s="79"/>
      <c r="N63" s="79"/>
      <c r="O63" s="79"/>
      <c r="P63" s="79"/>
      <c r="Q63" s="79"/>
    </row>
    <row r="64" spans="1:17" s="43" customFormat="1" ht="15" x14ac:dyDescent="0.2">
      <c r="A64" s="94" t="s">
        <v>127</v>
      </c>
      <c r="B64" s="95"/>
      <c r="C64" s="95"/>
      <c r="D64" s="95"/>
      <c r="E64" s="95"/>
      <c r="F64" s="95"/>
      <c r="G64" s="95"/>
      <c r="H64" s="95"/>
      <c r="I64" s="95"/>
      <c r="J64" s="79"/>
      <c r="K64" s="79"/>
      <c r="L64" s="82"/>
      <c r="M64" s="79"/>
      <c r="N64" s="79"/>
      <c r="O64" s="79"/>
      <c r="P64" s="79"/>
      <c r="Q64" s="79"/>
    </row>
    <row r="65" spans="1:17" s="43" customFormat="1" ht="15" x14ac:dyDescent="0.2">
      <c r="A65" s="94" t="s">
        <v>128</v>
      </c>
      <c r="B65" s="95"/>
      <c r="C65" s="95"/>
      <c r="D65" s="95"/>
      <c r="E65" s="95"/>
      <c r="F65" s="95"/>
      <c r="G65" s="95"/>
      <c r="H65" s="95"/>
      <c r="I65" s="95"/>
      <c r="J65" s="79"/>
      <c r="K65" s="79"/>
      <c r="L65" s="82"/>
      <c r="M65" s="79"/>
      <c r="N65" s="79"/>
      <c r="O65" s="79"/>
      <c r="P65" s="79"/>
      <c r="Q65" s="79"/>
    </row>
    <row r="66" spans="1:17" s="44" customFormat="1" ht="24.75" customHeight="1" x14ac:dyDescent="0.25">
      <c r="A66" s="77" t="s">
        <v>129</v>
      </c>
      <c r="B66" s="79"/>
      <c r="C66" s="79"/>
      <c r="D66" s="79"/>
      <c r="E66" s="79"/>
      <c r="F66" s="79"/>
      <c r="G66" s="79"/>
      <c r="H66" s="79"/>
      <c r="I66" s="79"/>
      <c r="J66" s="95"/>
      <c r="K66" s="79"/>
      <c r="L66" s="82"/>
      <c r="M66" s="95"/>
      <c r="N66" s="95"/>
      <c r="O66" s="95"/>
      <c r="P66" s="95"/>
      <c r="Q66" s="95"/>
    </row>
    <row r="67" spans="1:17" s="43" customFormat="1" ht="15" x14ac:dyDescent="0.2">
      <c r="A67" s="94" t="s">
        <v>130</v>
      </c>
      <c r="B67" s="95"/>
      <c r="C67" s="95"/>
      <c r="D67" s="95"/>
      <c r="E67" s="95"/>
      <c r="F67" s="95"/>
      <c r="G67" s="95"/>
      <c r="H67" s="95"/>
      <c r="I67" s="95"/>
      <c r="J67" s="79"/>
      <c r="K67" s="79"/>
      <c r="L67" s="82"/>
      <c r="M67" s="79"/>
      <c r="N67" s="79"/>
      <c r="O67" s="79"/>
      <c r="P67" s="79"/>
      <c r="Q67" s="79"/>
    </row>
    <row r="68" spans="1:17" s="43" customFormat="1" ht="15" x14ac:dyDescent="0.2">
      <c r="A68" s="94" t="s">
        <v>131</v>
      </c>
      <c r="B68" s="79"/>
      <c r="C68" s="79"/>
      <c r="D68" s="79"/>
      <c r="E68" s="79"/>
      <c r="F68" s="79"/>
      <c r="G68" s="79"/>
      <c r="H68" s="79"/>
      <c r="I68" s="79"/>
      <c r="J68" s="79"/>
      <c r="K68" s="79"/>
      <c r="L68" s="82"/>
      <c r="M68" s="79"/>
      <c r="N68" s="79"/>
      <c r="O68" s="79"/>
      <c r="P68" s="79"/>
      <c r="Q68" s="79"/>
    </row>
    <row r="69" spans="1:17" s="43" customFormat="1" ht="18" customHeight="1" x14ac:dyDescent="0.2">
      <c r="A69" s="78" t="s">
        <v>132</v>
      </c>
      <c r="B69" s="79"/>
      <c r="C69" s="79"/>
      <c r="D69" s="79"/>
      <c r="E69" s="79"/>
      <c r="F69" s="79"/>
      <c r="G69" s="79"/>
      <c r="H69" s="79"/>
      <c r="I69" s="79"/>
      <c r="J69" s="79"/>
      <c r="K69" s="79"/>
      <c r="L69" s="82"/>
      <c r="M69" s="79"/>
      <c r="N69" s="79"/>
      <c r="O69" s="79"/>
      <c r="P69" s="79"/>
      <c r="Q69" s="79"/>
    </row>
    <row r="70" spans="1:17" s="43" customFormat="1" ht="22.5" customHeight="1" x14ac:dyDescent="0.2">
      <c r="A70" s="78" t="s">
        <v>133</v>
      </c>
      <c r="B70" s="96"/>
      <c r="C70" s="96"/>
      <c r="D70" s="96"/>
      <c r="E70" s="96"/>
      <c r="F70" s="96"/>
      <c r="G70" s="96"/>
      <c r="H70" s="96"/>
      <c r="I70" s="96"/>
      <c r="J70" s="79"/>
      <c r="K70" s="79"/>
      <c r="L70" s="82"/>
      <c r="M70" s="79"/>
      <c r="N70" s="79"/>
      <c r="O70" s="79"/>
      <c r="P70" s="79"/>
      <c r="Q70" s="79"/>
    </row>
    <row r="71" spans="1:17" s="43" customFormat="1" ht="12.75" customHeight="1" x14ac:dyDescent="0.2">
      <c r="A71" s="92" t="s">
        <v>134</v>
      </c>
      <c r="B71" s="92"/>
      <c r="C71" s="92"/>
      <c r="D71" s="97"/>
      <c r="E71" s="97"/>
      <c r="F71" s="98"/>
      <c r="G71" s="98"/>
      <c r="H71" s="98"/>
      <c r="I71" s="98"/>
      <c r="J71" s="79"/>
      <c r="K71" s="79"/>
      <c r="L71" s="82"/>
      <c r="M71" s="79"/>
      <c r="N71" s="79"/>
      <c r="O71" s="79"/>
      <c r="P71" s="79"/>
      <c r="Q71" s="79"/>
    </row>
    <row r="72" spans="1:17" s="43" customFormat="1" ht="29.25" customHeight="1" x14ac:dyDescent="0.2">
      <c r="A72" s="92" t="s">
        <v>135</v>
      </c>
      <c r="B72" s="92"/>
      <c r="C72" s="92"/>
      <c r="D72" s="92"/>
      <c r="E72" s="92"/>
      <c r="F72" s="92"/>
      <c r="G72" s="92"/>
      <c r="H72" s="92"/>
      <c r="I72" s="92"/>
      <c r="J72" s="79"/>
      <c r="K72" s="79"/>
      <c r="L72" s="79"/>
      <c r="M72" s="79"/>
      <c r="N72" s="79"/>
      <c r="O72" s="79"/>
      <c r="P72" s="79"/>
      <c r="Q72" s="79"/>
    </row>
    <row r="73" spans="1:17" s="43" customFormat="1" ht="23.25" customHeight="1" x14ac:dyDescent="0.2">
      <c r="A73" s="78" t="s">
        <v>136</v>
      </c>
      <c r="B73" s="79"/>
      <c r="C73" s="79"/>
      <c r="D73" s="79"/>
      <c r="E73" s="79"/>
      <c r="F73" s="79"/>
      <c r="G73" s="79"/>
      <c r="H73" s="79"/>
      <c r="I73" s="79"/>
      <c r="J73" s="79"/>
      <c r="K73" s="79"/>
      <c r="L73" s="79"/>
      <c r="M73" s="79"/>
      <c r="N73" s="79"/>
      <c r="O73" s="79"/>
      <c r="P73" s="79"/>
      <c r="Q73" s="79"/>
    </row>
    <row r="74" spans="1:17" s="43" customFormat="1" ht="12.75" customHeight="1" x14ac:dyDescent="0.2">
      <c r="A74" s="122" t="s">
        <v>137</v>
      </c>
      <c r="B74" s="92"/>
      <c r="C74" s="92"/>
      <c r="D74" s="79"/>
      <c r="E74" s="79"/>
      <c r="F74" s="79"/>
      <c r="G74" s="79"/>
      <c r="H74" s="79"/>
      <c r="I74" s="79"/>
      <c r="J74" s="79"/>
      <c r="K74" s="79"/>
      <c r="L74" s="79"/>
      <c r="M74" s="79"/>
      <c r="N74" s="79"/>
      <c r="O74" s="79"/>
      <c r="P74" s="79"/>
      <c r="Q74" s="79"/>
    </row>
    <row r="75" spans="1:17" s="43" customFormat="1" ht="12.75" customHeight="1" x14ac:dyDescent="0.2">
      <c r="A75" s="92" t="s">
        <v>138</v>
      </c>
      <c r="B75" s="92"/>
      <c r="C75" s="97"/>
      <c r="D75" s="79"/>
      <c r="E75" s="79"/>
      <c r="F75" s="92"/>
      <c r="G75" s="79"/>
      <c r="H75" s="79"/>
      <c r="I75" s="99"/>
      <c r="J75" s="79"/>
      <c r="K75" s="79"/>
      <c r="L75" s="79"/>
      <c r="M75" s="79"/>
      <c r="N75" s="79"/>
      <c r="O75" s="79"/>
      <c r="P75" s="79"/>
      <c r="Q75" s="79"/>
    </row>
    <row r="76" spans="1:17" s="43" customFormat="1" ht="12.75" customHeight="1" x14ac:dyDescent="0.2">
      <c r="A76" s="92" t="s">
        <v>139</v>
      </c>
      <c r="B76" s="92"/>
      <c r="C76" s="97"/>
      <c r="D76" s="92"/>
      <c r="E76" s="92"/>
      <c r="F76" s="79"/>
      <c r="G76" s="79"/>
      <c r="H76" s="79"/>
      <c r="I76" s="99"/>
      <c r="J76" s="79"/>
      <c r="K76" s="79"/>
      <c r="L76" s="79"/>
      <c r="M76" s="79"/>
      <c r="N76" s="79"/>
      <c r="O76" s="79"/>
      <c r="P76" s="79"/>
      <c r="Q76" s="79"/>
    </row>
    <row r="77" spans="1:17" s="43" customFormat="1" ht="15" x14ac:dyDescent="0.2">
      <c r="A77" s="100" t="s">
        <v>140</v>
      </c>
      <c r="B77" s="79"/>
      <c r="C77" s="79"/>
      <c r="D77" s="79"/>
      <c r="E77" s="79"/>
      <c r="F77" s="79"/>
      <c r="G77" s="79"/>
      <c r="H77" s="79"/>
      <c r="I77" s="79"/>
      <c r="J77" s="79"/>
      <c r="K77" s="79"/>
      <c r="L77" s="79"/>
      <c r="M77" s="79"/>
      <c r="N77" s="79"/>
      <c r="O77" s="79"/>
      <c r="P77" s="79"/>
      <c r="Q77" s="79"/>
    </row>
    <row r="78" spans="1:17" x14ac:dyDescent="0.25">
      <c r="A78" s="101"/>
      <c r="B78" s="101"/>
      <c r="C78" s="101"/>
      <c r="D78" s="101"/>
      <c r="E78" s="101"/>
      <c r="F78" s="101"/>
      <c r="G78" s="101"/>
      <c r="H78" s="101"/>
      <c r="I78" s="101"/>
      <c r="J78" s="76"/>
      <c r="K78" s="101"/>
      <c r="L78" s="76"/>
      <c r="M78" s="76"/>
      <c r="N78" s="76"/>
      <c r="O78" s="76"/>
      <c r="P78" s="76"/>
      <c r="Q78" s="76"/>
    </row>
    <row r="79" spans="1:17" x14ac:dyDescent="0.25">
      <c r="A79" s="101"/>
      <c r="B79" s="101"/>
      <c r="C79" s="101"/>
      <c r="D79" s="101"/>
      <c r="E79" s="101"/>
      <c r="F79" s="101"/>
      <c r="G79" s="101"/>
      <c r="H79" s="101"/>
      <c r="I79" s="101"/>
      <c r="J79" s="76"/>
      <c r="K79" s="101"/>
      <c r="L79" s="76"/>
      <c r="M79" s="76"/>
      <c r="N79" s="76"/>
      <c r="O79" s="76"/>
      <c r="P79" s="76"/>
      <c r="Q79" s="76"/>
    </row>
    <row r="80" spans="1:17" x14ac:dyDescent="0.25">
      <c r="A80" s="76"/>
      <c r="B80" s="76"/>
      <c r="C80" s="76"/>
      <c r="D80" s="76"/>
      <c r="E80" s="76"/>
      <c r="F80" s="76"/>
      <c r="G80" s="76"/>
      <c r="H80" s="76"/>
      <c r="I80" s="76"/>
      <c r="J80" s="76"/>
      <c r="K80" s="101"/>
      <c r="L80" s="76"/>
      <c r="M80" s="76"/>
      <c r="N80" s="76"/>
      <c r="O80" s="76"/>
      <c r="P80" s="76"/>
      <c r="Q80" s="76"/>
    </row>
    <row r="81" spans="1:17" x14ac:dyDescent="0.25">
      <c r="A81" s="76"/>
      <c r="B81" s="76"/>
      <c r="C81" s="76"/>
      <c r="D81" s="76"/>
      <c r="E81" s="76"/>
      <c r="F81" s="76"/>
      <c r="G81" s="76"/>
      <c r="H81" s="76"/>
      <c r="I81" s="76"/>
      <c r="J81" s="76"/>
      <c r="K81" s="101"/>
      <c r="L81" s="76"/>
      <c r="M81" s="76"/>
      <c r="N81" s="76"/>
      <c r="O81" s="76"/>
      <c r="P81" s="76"/>
      <c r="Q81" s="76"/>
    </row>
    <row r="82" spans="1:17" x14ac:dyDescent="0.25">
      <c r="A82" s="76"/>
      <c r="B82" s="76"/>
      <c r="C82" s="76"/>
      <c r="D82" s="76"/>
      <c r="E82" s="76"/>
      <c r="F82" s="76"/>
      <c r="G82" s="76"/>
      <c r="H82" s="76"/>
      <c r="I82" s="76"/>
      <c r="J82" s="76"/>
      <c r="K82" s="101"/>
      <c r="L82" s="76"/>
      <c r="M82" s="76"/>
      <c r="N82" s="76"/>
      <c r="O82" s="76"/>
      <c r="P82" s="76"/>
      <c r="Q82" s="76"/>
    </row>
    <row r="83" spans="1:17" x14ac:dyDescent="0.25">
      <c r="A83" s="76"/>
      <c r="B83" s="76"/>
      <c r="C83" s="76"/>
      <c r="D83" s="76"/>
      <c r="E83" s="76"/>
      <c r="F83" s="76"/>
      <c r="G83" s="76"/>
      <c r="H83" s="76"/>
      <c r="I83" s="76"/>
      <c r="J83" s="76"/>
      <c r="K83" s="101"/>
      <c r="L83" s="76"/>
      <c r="M83" s="76"/>
      <c r="N83" s="76"/>
      <c r="O83" s="76"/>
      <c r="P83" s="76"/>
      <c r="Q83" s="76"/>
    </row>
    <row r="84" spans="1:17" x14ac:dyDescent="0.25">
      <c r="A84" s="76"/>
      <c r="B84" s="76"/>
      <c r="C84" s="76"/>
      <c r="D84" s="76"/>
      <c r="E84" s="76"/>
      <c r="F84" s="76"/>
      <c r="G84" s="76"/>
      <c r="H84" s="76"/>
      <c r="I84" s="76"/>
      <c r="J84" s="76"/>
      <c r="K84" s="101"/>
      <c r="L84" s="76"/>
      <c r="M84" s="76"/>
      <c r="N84" s="76"/>
      <c r="O84" s="76"/>
      <c r="P84" s="76"/>
      <c r="Q84" s="76"/>
    </row>
    <row r="85" spans="1:17" x14ac:dyDescent="0.25">
      <c r="A85" s="76"/>
      <c r="B85" s="76"/>
      <c r="C85" s="76"/>
      <c r="D85" s="76"/>
      <c r="E85" s="76"/>
      <c r="F85" s="76"/>
      <c r="G85" s="76"/>
      <c r="H85" s="76"/>
      <c r="I85" s="76"/>
      <c r="J85" s="76"/>
      <c r="K85" s="101"/>
      <c r="L85" s="76"/>
      <c r="M85" s="76"/>
      <c r="N85" s="76"/>
      <c r="O85" s="76"/>
      <c r="P85" s="76"/>
      <c r="Q85" s="76"/>
    </row>
    <row r="86" spans="1:17" x14ac:dyDescent="0.25">
      <c r="A86" s="76"/>
      <c r="B86" s="76"/>
      <c r="C86" s="76"/>
      <c r="D86" s="76"/>
      <c r="E86" s="76"/>
      <c r="F86" s="76"/>
      <c r="G86" s="76"/>
      <c r="H86" s="76"/>
      <c r="I86" s="76"/>
      <c r="J86" s="76"/>
      <c r="K86" s="101"/>
      <c r="L86" s="76"/>
      <c r="M86" s="76"/>
      <c r="N86" s="76"/>
      <c r="O86" s="76"/>
      <c r="P86" s="76"/>
      <c r="Q86" s="76"/>
    </row>
    <row r="87" spans="1:17" x14ac:dyDescent="0.25">
      <c r="A87" s="76"/>
      <c r="B87" s="76"/>
      <c r="C87" s="76"/>
      <c r="D87" s="76"/>
      <c r="E87" s="76"/>
      <c r="F87" s="76"/>
      <c r="G87" s="76"/>
      <c r="H87" s="76"/>
      <c r="I87" s="76"/>
      <c r="J87" s="76"/>
      <c r="K87" s="101"/>
      <c r="L87" s="76"/>
      <c r="M87" s="76"/>
      <c r="N87" s="76"/>
      <c r="O87" s="76"/>
      <c r="P87" s="76"/>
      <c r="Q87" s="76"/>
    </row>
    <row r="88" spans="1:17" x14ac:dyDescent="0.25">
      <c r="A88" s="76"/>
      <c r="B88" s="76"/>
      <c r="C88" s="76"/>
      <c r="D88" s="76"/>
      <c r="E88" s="76"/>
      <c r="F88" s="76"/>
      <c r="G88" s="76"/>
      <c r="H88" s="76"/>
      <c r="I88" s="76"/>
      <c r="J88" s="76"/>
      <c r="K88" s="101" t="s">
        <v>109</v>
      </c>
      <c r="L88" s="76"/>
      <c r="M88" s="76"/>
      <c r="N88" s="76"/>
      <c r="O88" s="76"/>
      <c r="P88" s="76"/>
      <c r="Q88" s="76"/>
    </row>
    <row r="89" spans="1:17" x14ac:dyDescent="0.25">
      <c r="A89" s="76"/>
      <c r="B89" s="76"/>
      <c r="C89" s="76"/>
      <c r="D89" s="76"/>
      <c r="E89" s="76"/>
      <c r="F89" s="76"/>
      <c r="G89" s="76"/>
      <c r="H89" s="76"/>
      <c r="I89" s="76"/>
      <c r="J89" s="76"/>
      <c r="K89" s="65" t="s">
        <v>141</v>
      </c>
      <c r="L89" s="76"/>
      <c r="M89" s="76"/>
      <c r="N89" s="76"/>
      <c r="O89" s="76"/>
      <c r="P89" s="76"/>
      <c r="Q89" s="76"/>
    </row>
    <row r="90" spans="1:17" x14ac:dyDescent="0.25">
      <c r="A90" s="76"/>
      <c r="B90" s="76"/>
      <c r="C90" s="76"/>
      <c r="D90" s="76"/>
      <c r="E90" s="76"/>
      <c r="F90" s="76"/>
      <c r="G90" s="76"/>
      <c r="H90" s="76"/>
      <c r="I90" s="76"/>
      <c r="J90" s="76"/>
      <c r="K90" s="101"/>
      <c r="L90" s="76"/>
      <c r="M90" s="76"/>
      <c r="N90" s="76"/>
      <c r="O90" s="76"/>
      <c r="P90" s="76"/>
      <c r="Q90" s="76"/>
    </row>
    <row r="91" spans="1:17" x14ac:dyDescent="0.25">
      <c r="A91" s="76"/>
      <c r="B91" s="76"/>
      <c r="C91" s="76"/>
      <c r="D91" s="76"/>
      <c r="E91" s="76"/>
      <c r="F91" s="76"/>
      <c r="G91" s="76"/>
      <c r="H91" s="76"/>
      <c r="I91" s="76"/>
      <c r="J91" s="76"/>
      <c r="K91" s="101"/>
      <c r="L91" s="76"/>
      <c r="M91" s="76"/>
      <c r="N91" s="76"/>
      <c r="O91" s="76"/>
      <c r="P91" s="76"/>
      <c r="Q91" s="76"/>
    </row>
    <row r="92" spans="1:17" x14ac:dyDescent="0.25">
      <c r="A92" s="76"/>
      <c r="B92" s="76"/>
      <c r="C92" s="76"/>
      <c r="D92" s="76"/>
      <c r="E92" s="76"/>
      <c r="F92" s="76"/>
      <c r="G92" s="76"/>
      <c r="H92" s="76"/>
      <c r="I92" s="76"/>
      <c r="J92" s="76"/>
      <c r="K92" s="101"/>
      <c r="L92" s="76"/>
      <c r="M92" s="76"/>
      <c r="N92" s="76"/>
      <c r="O92" s="76"/>
      <c r="P92" s="76"/>
      <c r="Q92" s="76"/>
    </row>
    <row r="93" spans="1:17" x14ac:dyDescent="0.25">
      <c r="A93" s="76"/>
      <c r="B93" s="76"/>
      <c r="C93" s="76"/>
      <c r="D93" s="76"/>
      <c r="E93" s="76"/>
      <c r="F93" s="76"/>
      <c r="G93" s="76"/>
      <c r="H93" s="76"/>
      <c r="I93" s="76"/>
      <c r="J93" s="76"/>
      <c r="K93" s="101"/>
      <c r="L93" s="76"/>
      <c r="M93" s="76"/>
      <c r="N93" s="76"/>
      <c r="O93" s="76"/>
      <c r="P93" s="76"/>
      <c r="Q93" s="76"/>
    </row>
    <row r="94" spans="1:17" x14ac:dyDescent="0.25">
      <c r="A94" s="76"/>
      <c r="B94" s="76"/>
      <c r="C94" s="76"/>
      <c r="D94" s="76"/>
      <c r="E94" s="76"/>
      <c r="F94" s="76"/>
      <c r="G94" s="76"/>
      <c r="H94" s="76"/>
      <c r="I94" s="76"/>
      <c r="J94" s="76"/>
      <c r="K94" s="101"/>
      <c r="L94" s="76"/>
      <c r="M94" s="76"/>
      <c r="N94" s="76"/>
      <c r="O94" s="76"/>
      <c r="P94" s="76"/>
      <c r="Q94" s="76"/>
    </row>
    <row r="95" spans="1:17" x14ac:dyDescent="0.25">
      <c r="A95" s="76"/>
      <c r="B95" s="76"/>
      <c r="C95" s="76"/>
      <c r="D95" s="76"/>
      <c r="E95" s="76"/>
      <c r="F95" s="76"/>
      <c r="G95" s="76"/>
      <c r="H95" s="76"/>
      <c r="I95" s="76"/>
      <c r="J95" s="76"/>
      <c r="K95" s="101"/>
      <c r="L95" s="76"/>
      <c r="M95" s="76"/>
      <c r="N95" s="76"/>
      <c r="O95" s="76"/>
      <c r="P95" s="76"/>
      <c r="Q95" s="76"/>
    </row>
    <row r="96" spans="1:17" x14ac:dyDescent="0.25">
      <c r="A96" s="76"/>
      <c r="B96" s="76"/>
      <c r="C96" s="76"/>
      <c r="D96" s="76"/>
      <c r="E96" s="76"/>
      <c r="F96" s="76"/>
      <c r="G96" s="76"/>
      <c r="H96" s="76"/>
      <c r="I96" s="76"/>
      <c r="J96" s="76"/>
      <c r="K96" s="101"/>
      <c r="L96" s="76"/>
      <c r="M96" s="76"/>
      <c r="N96" s="76"/>
      <c r="O96" s="76"/>
      <c r="P96" s="76"/>
      <c r="Q96" s="76"/>
    </row>
    <row r="97" spans="1:17" x14ac:dyDescent="0.25">
      <c r="A97" s="76"/>
      <c r="B97" s="76"/>
      <c r="C97" s="76"/>
      <c r="D97" s="76"/>
      <c r="E97" s="76"/>
      <c r="F97" s="76"/>
      <c r="G97" s="76"/>
      <c r="H97" s="76"/>
      <c r="I97" s="76"/>
      <c r="J97" s="76"/>
      <c r="K97" s="101"/>
      <c r="L97" s="76"/>
      <c r="M97" s="76"/>
      <c r="N97" s="76"/>
      <c r="O97" s="76"/>
      <c r="P97" s="76"/>
      <c r="Q97" s="76"/>
    </row>
    <row r="98" spans="1:17" x14ac:dyDescent="0.25">
      <c r="A98" s="76"/>
      <c r="B98" s="76"/>
      <c r="C98" s="76"/>
      <c r="D98" s="76"/>
      <c r="E98" s="76"/>
      <c r="F98" s="76"/>
      <c r="G98" s="76"/>
      <c r="H98" s="76"/>
      <c r="I98" s="76"/>
      <c r="J98" s="76"/>
      <c r="K98" s="101"/>
      <c r="L98" s="76"/>
      <c r="M98" s="76"/>
      <c r="N98" s="76"/>
      <c r="O98" s="76"/>
      <c r="P98" s="76"/>
      <c r="Q98" s="76"/>
    </row>
    <row r="99" spans="1:17" ht="17.25" x14ac:dyDescent="0.25">
      <c r="A99" s="76"/>
      <c r="B99" s="76"/>
      <c r="C99" s="76"/>
      <c r="D99" s="76"/>
      <c r="E99" s="76"/>
      <c r="F99" s="76"/>
      <c r="G99" s="76"/>
      <c r="H99" s="76"/>
      <c r="I99" s="76"/>
      <c r="J99" s="76"/>
      <c r="K99" s="102"/>
      <c r="L99" s="76"/>
      <c r="M99" s="76"/>
      <c r="N99" s="76"/>
      <c r="O99" s="76"/>
      <c r="P99" s="76"/>
      <c r="Q99" s="76"/>
    </row>
    <row r="100" spans="1:17" x14ac:dyDescent="0.25">
      <c r="A100" s="76"/>
      <c r="B100" s="76"/>
      <c r="C100" s="76"/>
      <c r="D100" s="76"/>
      <c r="E100" s="76"/>
      <c r="F100" s="76"/>
      <c r="G100" s="76"/>
      <c r="H100" s="76"/>
      <c r="I100" s="76"/>
      <c r="J100" s="76"/>
      <c r="K100" s="101"/>
      <c r="L100" s="76"/>
      <c r="M100" s="76"/>
      <c r="N100" s="76"/>
      <c r="O100" s="76"/>
      <c r="P100" s="76"/>
      <c r="Q100" s="76"/>
    </row>
    <row r="101" spans="1:17" x14ac:dyDescent="0.25">
      <c r="A101" s="76"/>
      <c r="B101" s="76"/>
      <c r="C101" s="76"/>
      <c r="D101" s="76"/>
      <c r="E101" s="76"/>
      <c r="F101" s="76"/>
      <c r="G101" s="76"/>
      <c r="H101" s="76"/>
      <c r="I101" s="76"/>
      <c r="J101" s="76"/>
      <c r="K101" s="101"/>
      <c r="L101" s="76"/>
      <c r="M101" s="76"/>
      <c r="N101" s="76"/>
      <c r="O101" s="76"/>
      <c r="P101" s="76"/>
      <c r="Q101" s="76"/>
    </row>
    <row r="102" spans="1:17" x14ac:dyDescent="0.25">
      <c r="A102" s="76"/>
      <c r="B102" s="76"/>
      <c r="C102" s="76"/>
      <c r="D102" s="76"/>
      <c r="E102" s="76"/>
      <c r="F102" s="76"/>
      <c r="G102" s="76"/>
      <c r="H102" s="76"/>
      <c r="I102" s="76"/>
      <c r="J102" s="76"/>
      <c r="K102" s="101"/>
      <c r="L102" s="76"/>
      <c r="M102" s="76"/>
      <c r="N102" s="76"/>
      <c r="O102" s="76"/>
      <c r="P102" s="76"/>
      <c r="Q102" s="76"/>
    </row>
    <row r="103" spans="1:17" x14ac:dyDescent="0.25">
      <c r="A103" s="76"/>
      <c r="B103" s="76"/>
      <c r="C103" s="76"/>
      <c r="D103" s="76"/>
      <c r="E103" s="76"/>
      <c r="F103" s="76"/>
      <c r="G103" s="76"/>
      <c r="H103" s="76"/>
      <c r="I103" s="76"/>
      <c r="J103" s="76"/>
      <c r="K103" s="101"/>
      <c r="L103" s="76"/>
      <c r="M103" s="76"/>
      <c r="N103" s="76"/>
      <c r="O103" s="76"/>
      <c r="P103" s="76"/>
      <c r="Q103" s="76"/>
    </row>
    <row r="104" spans="1:17" x14ac:dyDescent="0.25">
      <c r="A104" s="76"/>
      <c r="B104" s="76"/>
      <c r="C104" s="76"/>
      <c r="D104" s="76"/>
      <c r="E104" s="76"/>
      <c r="F104" s="76"/>
      <c r="G104" s="76"/>
      <c r="H104" s="76"/>
      <c r="I104" s="76"/>
      <c r="J104" s="76"/>
      <c r="K104" s="101"/>
      <c r="L104" s="76"/>
      <c r="M104" s="76"/>
      <c r="N104" s="76"/>
      <c r="O104" s="76"/>
      <c r="P104" s="76"/>
      <c r="Q104" s="76"/>
    </row>
    <row r="105" spans="1:17" x14ac:dyDescent="0.25">
      <c r="A105" s="76"/>
      <c r="B105" s="76"/>
      <c r="C105" s="76"/>
      <c r="D105" s="76"/>
      <c r="E105" s="76"/>
      <c r="F105" s="76"/>
      <c r="G105" s="76"/>
      <c r="H105" s="76"/>
      <c r="I105" s="76"/>
      <c r="J105" s="76"/>
      <c r="K105" s="101"/>
      <c r="L105" s="76"/>
      <c r="M105" s="76"/>
      <c r="N105" s="76"/>
      <c r="O105" s="76"/>
      <c r="P105" s="76"/>
      <c r="Q105" s="76"/>
    </row>
    <row r="106" spans="1:17" x14ac:dyDescent="0.25">
      <c r="A106" s="76"/>
      <c r="B106" s="76"/>
      <c r="C106" s="76"/>
      <c r="D106" s="76"/>
      <c r="E106" s="76"/>
      <c r="F106" s="76"/>
      <c r="G106" s="76"/>
      <c r="H106" s="76"/>
      <c r="I106" s="76"/>
      <c r="J106" s="76"/>
      <c r="K106" s="101"/>
      <c r="L106" s="76"/>
      <c r="M106" s="76"/>
      <c r="N106" s="76"/>
      <c r="O106" s="76"/>
      <c r="P106" s="76"/>
      <c r="Q106" s="76"/>
    </row>
    <row r="107" spans="1:17" x14ac:dyDescent="0.25">
      <c r="A107" s="76"/>
      <c r="B107" s="76"/>
      <c r="C107" s="76"/>
      <c r="D107" s="76"/>
      <c r="E107" s="76"/>
      <c r="F107" s="76"/>
      <c r="G107" s="76"/>
      <c r="H107" s="76"/>
      <c r="I107" s="76"/>
      <c r="J107" s="76"/>
      <c r="K107" s="101"/>
      <c r="L107" s="76"/>
      <c r="M107" s="76"/>
      <c r="N107" s="76"/>
      <c r="O107" s="76"/>
      <c r="P107" s="76"/>
      <c r="Q107" s="76"/>
    </row>
    <row r="108" spans="1:17" x14ac:dyDescent="0.25">
      <c r="A108" s="76"/>
      <c r="B108" s="76"/>
      <c r="C108" s="76"/>
      <c r="D108" s="76"/>
      <c r="E108" s="76"/>
      <c r="F108" s="76"/>
      <c r="G108" s="76"/>
      <c r="H108" s="76"/>
      <c r="I108" s="76"/>
      <c r="J108" s="76"/>
      <c r="K108" s="101"/>
      <c r="L108" s="76"/>
      <c r="M108" s="76"/>
      <c r="N108" s="76"/>
      <c r="O108" s="76"/>
      <c r="P108" s="76"/>
      <c r="Q108" s="76"/>
    </row>
    <row r="109" spans="1:17" x14ac:dyDescent="0.25">
      <c r="A109" s="76"/>
      <c r="B109" s="76"/>
      <c r="C109" s="76"/>
      <c r="D109" s="76"/>
      <c r="E109" s="76"/>
      <c r="F109" s="76"/>
      <c r="G109" s="76"/>
      <c r="H109" s="76"/>
      <c r="I109" s="76"/>
      <c r="J109" s="76"/>
      <c r="K109" s="101"/>
      <c r="L109" s="76"/>
      <c r="M109" s="76"/>
      <c r="N109" s="76"/>
      <c r="O109" s="76"/>
      <c r="P109" s="76"/>
      <c r="Q109" s="76"/>
    </row>
    <row r="110" spans="1:17" x14ac:dyDescent="0.25">
      <c r="A110" s="76"/>
      <c r="B110" s="76"/>
      <c r="C110" s="76"/>
      <c r="D110" s="76"/>
      <c r="E110" s="76"/>
      <c r="F110" s="76"/>
      <c r="G110" s="76"/>
      <c r="H110" s="76"/>
      <c r="I110" s="76"/>
      <c r="J110" s="76"/>
      <c r="K110" s="101"/>
      <c r="L110" s="76"/>
      <c r="M110" s="76"/>
      <c r="N110" s="76"/>
      <c r="O110" s="76"/>
      <c r="P110" s="76"/>
      <c r="Q110" s="76"/>
    </row>
    <row r="111" spans="1:17" x14ac:dyDescent="0.25">
      <c r="A111" s="76"/>
      <c r="B111" s="76"/>
      <c r="C111" s="76"/>
      <c r="D111" s="76"/>
      <c r="E111" s="76"/>
      <c r="F111" s="76"/>
      <c r="G111" s="76"/>
      <c r="H111" s="76"/>
      <c r="I111" s="76"/>
      <c r="J111" s="76"/>
      <c r="K111" s="101"/>
      <c r="L111" s="76"/>
      <c r="M111" s="76"/>
      <c r="N111" s="76"/>
      <c r="O111" s="76"/>
      <c r="P111" s="76"/>
      <c r="Q111" s="76"/>
    </row>
    <row r="112" spans="1:17" x14ac:dyDescent="0.25">
      <c r="A112" s="76"/>
      <c r="B112" s="76"/>
      <c r="C112" s="76"/>
      <c r="D112" s="76"/>
      <c r="E112" s="76"/>
      <c r="F112" s="76"/>
      <c r="G112" s="76"/>
      <c r="H112" s="76"/>
      <c r="I112" s="76"/>
      <c r="J112" s="76"/>
      <c r="K112" s="101"/>
      <c r="L112" s="76"/>
      <c r="M112" s="76"/>
      <c r="N112" s="76"/>
      <c r="O112" s="76"/>
      <c r="P112" s="76"/>
      <c r="Q112" s="76"/>
    </row>
    <row r="113" spans="1:17" x14ac:dyDescent="0.25">
      <c r="A113" s="76"/>
      <c r="B113" s="76"/>
      <c r="C113" s="76"/>
      <c r="D113" s="76"/>
      <c r="E113" s="76"/>
      <c r="F113" s="76"/>
      <c r="G113" s="76"/>
      <c r="H113" s="76"/>
      <c r="I113" s="76"/>
      <c r="J113" s="76"/>
      <c r="K113" s="101"/>
      <c r="L113" s="76"/>
      <c r="M113" s="76"/>
      <c r="N113" s="76"/>
      <c r="O113" s="76"/>
      <c r="P113" s="76"/>
      <c r="Q113" s="76"/>
    </row>
    <row r="114" spans="1:17" x14ac:dyDescent="0.25">
      <c r="A114" s="76"/>
      <c r="B114" s="76"/>
      <c r="C114" s="76"/>
      <c r="D114" s="76"/>
      <c r="E114" s="76"/>
      <c r="F114" s="76"/>
      <c r="G114" s="76"/>
      <c r="H114" s="76"/>
      <c r="I114" s="76"/>
      <c r="J114" s="76"/>
      <c r="K114" s="101"/>
      <c r="L114" s="76"/>
      <c r="M114" s="76"/>
      <c r="N114" s="76"/>
      <c r="O114" s="76"/>
      <c r="P114" s="76"/>
      <c r="Q114" s="76"/>
    </row>
    <row r="115" spans="1:17" x14ac:dyDescent="0.25">
      <c r="A115" s="76"/>
      <c r="B115" s="76"/>
      <c r="C115" s="76"/>
      <c r="D115" s="76"/>
      <c r="E115" s="76"/>
      <c r="F115" s="76"/>
      <c r="G115" s="76"/>
      <c r="H115" s="76"/>
      <c r="I115" s="76"/>
      <c r="J115" s="76"/>
      <c r="K115" s="101"/>
      <c r="L115" s="76"/>
      <c r="M115" s="76"/>
      <c r="N115" s="76"/>
      <c r="O115" s="76"/>
      <c r="P115" s="76"/>
      <c r="Q115" s="76"/>
    </row>
    <row r="116" spans="1:17" x14ac:dyDescent="0.25">
      <c r="A116" s="76"/>
      <c r="B116" s="76"/>
      <c r="C116" s="76"/>
      <c r="D116" s="76"/>
      <c r="E116" s="76"/>
      <c r="F116" s="76"/>
      <c r="G116" s="76"/>
      <c r="H116" s="76"/>
      <c r="I116" s="76"/>
      <c r="J116" s="76"/>
      <c r="K116" s="101"/>
      <c r="L116" s="76"/>
      <c r="M116" s="76"/>
      <c r="N116" s="76"/>
      <c r="O116" s="76"/>
      <c r="P116" s="76"/>
      <c r="Q116" s="76"/>
    </row>
    <row r="117" spans="1:17" x14ac:dyDescent="0.25">
      <c r="A117" s="76"/>
      <c r="B117" s="76"/>
      <c r="C117" s="76"/>
      <c r="D117" s="76"/>
      <c r="E117" s="76"/>
      <c r="F117" s="76"/>
      <c r="G117" s="76"/>
      <c r="H117" s="76"/>
      <c r="I117" s="76"/>
      <c r="J117" s="76"/>
      <c r="K117" s="101"/>
      <c r="L117" s="76"/>
      <c r="M117" s="76"/>
      <c r="N117" s="76"/>
      <c r="O117" s="76"/>
      <c r="P117" s="76"/>
      <c r="Q117" s="76"/>
    </row>
    <row r="118" spans="1:17" x14ac:dyDescent="0.25">
      <c r="A118" s="76"/>
      <c r="B118" s="76"/>
      <c r="C118" s="76"/>
      <c r="D118" s="76"/>
      <c r="E118" s="76"/>
      <c r="F118" s="76"/>
      <c r="G118" s="76"/>
      <c r="H118" s="76"/>
      <c r="I118" s="76"/>
      <c r="J118" s="76"/>
      <c r="K118" s="76"/>
      <c r="L118" s="76"/>
      <c r="M118" s="76"/>
      <c r="N118" s="76"/>
      <c r="O118" s="76"/>
      <c r="P118" s="76"/>
      <c r="Q118" s="76"/>
    </row>
    <row r="119" spans="1:17" x14ac:dyDescent="0.25">
      <c r="A119" s="76"/>
      <c r="B119" s="76"/>
      <c r="C119" s="76"/>
      <c r="D119" s="76"/>
      <c r="E119" s="76"/>
      <c r="F119" s="76"/>
      <c r="G119" s="76"/>
      <c r="H119" s="76"/>
      <c r="I119" s="76"/>
      <c r="J119" s="76"/>
      <c r="K119" s="76"/>
      <c r="L119" s="76"/>
      <c r="M119" s="76"/>
      <c r="N119" s="76"/>
      <c r="O119" s="76"/>
      <c r="P119" s="76"/>
      <c r="Q119" s="76"/>
    </row>
    <row r="120" spans="1:17" x14ac:dyDescent="0.25">
      <c r="A120" s="76"/>
      <c r="B120" s="76"/>
      <c r="C120" s="76"/>
      <c r="D120" s="76"/>
      <c r="E120" s="76"/>
      <c r="F120" s="76"/>
      <c r="G120" s="76"/>
      <c r="H120" s="76"/>
      <c r="I120" s="76"/>
      <c r="J120" s="76"/>
      <c r="K120" s="76"/>
      <c r="L120" s="76"/>
      <c r="M120" s="76"/>
      <c r="N120" s="76"/>
      <c r="O120" s="76"/>
      <c r="P120" s="76"/>
      <c r="Q120" s="76"/>
    </row>
    <row r="121" spans="1:17" x14ac:dyDescent="0.25">
      <c r="A121" s="76"/>
      <c r="B121" s="76"/>
      <c r="C121" s="76"/>
      <c r="D121" s="76"/>
      <c r="E121" s="76"/>
      <c r="F121" s="76"/>
      <c r="G121" s="76"/>
      <c r="H121" s="76"/>
      <c r="I121" s="76"/>
      <c r="J121" s="76"/>
      <c r="K121" s="76"/>
      <c r="L121" s="76"/>
      <c r="M121" s="76"/>
      <c r="N121" s="76"/>
      <c r="O121" s="76"/>
      <c r="P121" s="76"/>
      <c r="Q121" s="76"/>
    </row>
    <row r="122" spans="1:17" x14ac:dyDescent="0.25">
      <c r="A122" s="76"/>
      <c r="B122" s="76"/>
      <c r="C122" s="76"/>
      <c r="D122" s="76"/>
      <c r="E122" s="76"/>
      <c r="F122" s="76"/>
      <c r="G122" s="76"/>
      <c r="H122" s="76"/>
      <c r="I122" s="76"/>
      <c r="J122" s="76"/>
      <c r="K122" s="76"/>
      <c r="L122" s="76"/>
      <c r="M122" s="76"/>
      <c r="N122" s="76"/>
      <c r="O122" s="76"/>
      <c r="P122" s="76"/>
      <c r="Q122" s="76"/>
    </row>
    <row r="123" spans="1:17" x14ac:dyDescent="0.25">
      <c r="A123" s="76"/>
      <c r="B123" s="76"/>
      <c r="C123" s="76"/>
      <c r="D123" s="76"/>
      <c r="E123" s="76"/>
      <c r="F123" s="76"/>
      <c r="G123" s="76"/>
      <c r="H123" s="76"/>
      <c r="I123" s="76"/>
      <c r="J123" s="76"/>
      <c r="K123" s="76"/>
      <c r="L123" s="76"/>
      <c r="M123" s="76"/>
      <c r="N123" s="76"/>
      <c r="O123" s="76"/>
      <c r="P123" s="76"/>
      <c r="Q123" s="76"/>
    </row>
    <row r="124" spans="1:17" x14ac:dyDescent="0.25">
      <c r="A124" s="76"/>
      <c r="B124" s="76"/>
      <c r="C124" s="76"/>
      <c r="D124" s="76"/>
      <c r="E124" s="76"/>
      <c r="F124" s="76"/>
      <c r="G124" s="76"/>
      <c r="H124" s="76"/>
      <c r="I124" s="76"/>
      <c r="J124" s="76"/>
      <c r="K124" s="76"/>
      <c r="L124" s="76"/>
      <c r="M124" s="76"/>
      <c r="N124" s="76"/>
      <c r="O124" s="76"/>
      <c r="P124" s="76"/>
      <c r="Q124" s="76"/>
    </row>
    <row r="125" spans="1:17" x14ac:dyDescent="0.25">
      <c r="A125" s="76"/>
      <c r="B125" s="76"/>
      <c r="C125" s="76"/>
      <c r="D125" s="76"/>
      <c r="E125" s="76"/>
      <c r="F125" s="76"/>
      <c r="G125" s="76"/>
      <c r="H125" s="76"/>
      <c r="I125" s="76"/>
      <c r="J125" s="76"/>
      <c r="K125" s="76"/>
      <c r="L125" s="76"/>
      <c r="M125" s="76"/>
      <c r="N125" s="76"/>
      <c r="O125" s="76"/>
      <c r="P125" s="76"/>
      <c r="Q125" s="76"/>
    </row>
    <row r="126" spans="1:17" x14ac:dyDescent="0.25">
      <c r="A126" s="76"/>
      <c r="B126" s="76"/>
      <c r="C126" s="76"/>
      <c r="D126" s="76"/>
      <c r="E126" s="76"/>
      <c r="F126" s="76"/>
      <c r="G126" s="76"/>
      <c r="H126" s="76"/>
      <c r="I126" s="76"/>
      <c r="J126" s="76"/>
      <c r="K126" s="101"/>
      <c r="L126" s="76"/>
      <c r="M126" s="76"/>
      <c r="N126" s="76"/>
      <c r="O126" s="76"/>
      <c r="P126" s="76"/>
      <c r="Q126" s="76"/>
    </row>
    <row r="127" spans="1:17" x14ac:dyDescent="0.25">
      <c r="A127" s="76"/>
      <c r="B127" s="76"/>
      <c r="C127" s="76"/>
      <c r="D127" s="76"/>
      <c r="E127" s="76"/>
      <c r="F127" s="76"/>
      <c r="G127" s="76"/>
      <c r="H127" s="76"/>
      <c r="I127" s="76"/>
      <c r="J127" s="76"/>
      <c r="K127" s="101"/>
      <c r="L127" s="76"/>
      <c r="M127" s="76"/>
      <c r="N127" s="76"/>
      <c r="O127" s="76"/>
      <c r="P127" s="76"/>
      <c r="Q127" s="76"/>
    </row>
    <row r="128" spans="1:17" x14ac:dyDescent="0.25">
      <c r="A128" s="76"/>
      <c r="B128" s="76"/>
      <c r="C128" s="76"/>
      <c r="D128" s="76"/>
      <c r="E128" s="76"/>
      <c r="F128" s="76"/>
      <c r="G128" s="76"/>
      <c r="H128" s="76"/>
      <c r="I128" s="76"/>
      <c r="J128" s="76"/>
      <c r="K128" s="101"/>
      <c r="L128" s="76"/>
      <c r="M128" s="76"/>
      <c r="N128" s="76"/>
      <c r="O128" s="76"/>
      <c r="P128" s="76"/>
      <c r="Q128" s="76"/>
    </row>
    <row r="129" spans="1:17" x14ac:dyDescent="0.25">
      <c r="A129" s="76"/>
      <c r="B129" s="76"/>
      <c r="C129" s="76"/>
      <c r="D129" s="76"/>
      <c r="E129" s="76"/>
      <c r="F129" s="76"/>
      <c r="G129" s="76"/>
      <c r="H129" s="76"/>
      <c r="I129" s="76"/>
      <c r="J129" s="76"/>
      <c r="K129" s="101"/>
      <c r="L129" s="76"/>
      <c r="M129" s="76"/>
      <c r="N129" s="76"/>
      <c r="O129" s="76"/>
      <c r="P129" s="76"/>
      <c r="Q129" s="76"/>
    </row>
    <row r="130" spans="1:17" x14ac:dyDescent="0.25">
      <c r="A130" s="76"/>
      <c r="B130" s="76"/>
      <c r="C130" s="76"/>
      <c r="D130" s="76"/>
      <c r="E130" s="76"/>
      <c r="F130" s="76"/>
      <c r="G130" s="76"/>
      <c r="H130" s="76"/>
      <c r="I130" s="76"/>
      <c r="J130" s="76"/>
      <c r="K130" s="101"/>
      <c r="L130" s="76"/>
      <c r="M130" s="76"/>
      <c r="N130" s="76"/>
      <c r="O130" s="76"/>
      <c r="P130" s="76"/>
      <c r="Q130" s="76"/>
    </row>
    <row r="131" spans="1:17" x14ac:dyDescent="0.25">
      <c r="A131" s="76"/>
      <c r="B131" s="76"/>
      <c r="C131" s="76"/>
      <c r="D131" s="76"/>
      <c r="E131" s="76"/>
      <c r="F131" s="76"/>
      <c r="G131" s="76"/>
      <c r="H131" s="76"/>
      <c r="I131" s="76"/>
      <c r="J131" s="76"/>
      <c r="K131" s="101"/>
      <c r="L131" s="76"/>
      <c r="M131" s="76"/>
      <c r="N131" s="76"/>
      <c r="O131" s="76"/>
      <c r="P131" s="76"/>
      <c r="Q131" s="76"/>
    </row>
    <row r="132" spans="1:17" x14ac:dyDescent="0.25">
      <c r="A132" s="76"/>
      <c r="B132" s="76"/>
      <c r="C132" s="76"/>
      <c r="D132" s="76"/>
      <c r="E132" s="76"/>
      <c r="F132" s="76"/>
      <c r="G132" s="76"/>
      <c r="H132" s="76"/>
      <c r="I132" s="76"/>
      <c r="J132" s="76"/>
      <c r="K132" s="101"/>
      <c r="L132" s="76"/>
      <c r="M132" s="76"/>
      <c r="N132" s="76"/>
      <c r="O132" s="76"/>
      <c r="P132" s="76"/>
      <c r="Q132" s="76"/>
    </row>
    <row r="133" spans="1:17" x14ac:dyDescent="0.25">
      <c r="A133" s="76"/>
      <c r="B133" s="76"/>
      <c r="C133" s="76"/>
      <c r="D133" s="76"/>
      <c r="E133" s="76"/>
      <c r="F133" s="76"/>
      <c r="G133" s="76"/>
      <c r="H133" s="76"/>
      <c r="I133" s="76"/>
      <c r="J133" s="76"/>
      <c r="K133" s="101"/>
      <c r="L133" s="76"/>
      <c r="M133" s="76"/>
      <c r="N133" s="76"/>
      <c r="O133" s="76"/>
      <c r="P133" s="76"/>
      <c r="Q133" s="76"/>
    </row>
    <row r="134" spans="1:17" x14ac:dyDescent="0.25">
      <c r="A134" s="76"/>
      <c r="B134" s="76"/>
      <c r="C134" s="76"/>
      <c r="D134" s="76"/>
      <c r="E134" s="76"/>
      <c r="F134" s="76"/>
      <c r="G134" s="76"/>
      <c r="H134" s="76"/>
      <c r="I134" s="76"/>
      <c r="J134" s="76"/>
      <c r="K134" s="101"/>
      <c r="L134" s="76"/>
      <c r="M134" s="76"/>
      <c r="N134" s="76"/>
      <c r="O134" s="76"/>
      <c r="P134" s="76"/>
      <c r="Q134" s="76"/>
    </row>
    <row r="135" spans="1:17" x14ac:dyDescent="0.25">
      <c r="A135" s="76"/>
      <c r="B135" s="76"/>
      <c r="C135" s="76"/>
      <c r="D135" s="76"/>
      <c r="E135" s="76"/>
      <c r="F135" s="76"/>
      <c r="G135" s="76"/>
      <c r="H135" s="76"/>
      <c r="I135" s="76"/>
      <c r="J135" s="76"/>
      <c r="K135" s="101"/>
      <c r="L135" s="76"/>
      <c r="M135" s="76"/>
      <c r="N135" s="76"/>
      <c r="O135" s="76"/>
      <c r="P135" s="76"/>
      <c r="Q135" s="76"/>
    </row>
    <row r="136" spans="1:17" x14ac:dyDescent="0.25">
      <c r="A136" s="76"/>
      <c r="B136" s="76"/>
      <c r="C136" s="76"/>
      <c r="D136" s="76"/>
      <c r="E136" s="76"/>
      <c r="F136" s="76"/>
      <c r="G136" s="76"/>
      <c r="H136" s="76"/>
      <c r="I136" s="76"/>
      <c r="J136" s="76"/>
      <c r="K136" s="101"/>
      <c r="L136" s="76"/>
      <c r="M136" s="76"/>
      <c r="N136" s="76"/>
      <c r="O136" s="76"/>
      <c r="P136" s="76"/>
      <c r="Q136" s="76"/>
    </row>
    <row r="137" spans="1:17" x14ac:dyDescent="0.25">
      <c r="A137" s="76"/>
      <c r="B137" s="76"/>
      <c r="C137" s="76"/>
      <c r="D137" s="76"/>
      <c r="E137" s="76"/>
      <c r="F137" s="76"/>
      <c r="G137" s="76"/>
      <c r="H137" s="76"/>
      <c r="I137" s="76"/>
      <c r="J137" s="76"/>
      <c r="K137" s="101"/>
      <c r="L137" s="76"/>
      <c r="M137" s="76"/>
      <c r="N137" s="76"/>
      <c r="O137" s="76"/>
      <c r="P137" s="76"/>
      <c r="Q137" s="76"/>
    </row>
    <row r="138" spans="1:17" x14ac:dyDescent="0.25">
      <c r="A138" s="76"/>
      <c r="B138" s="76"/>
      <c r="C138" s="76"/>
      <c r="D138" s="76"/>
      <c r="E138" s="76"/>
      <c r="F138" s="76"/>
      <c r="G138" s="76"/>
      <c r="H138" s="76"/>
      <c r="I138" s="76"/>
      <c r="J138" s="76"/>
      <c r="K138" s="101"/>
      <c r="L138" s="76"/>
      <c r="M138" s="76"/>
      <c r="N138" s="76"/>
      <c r="O138" s="76"/>
      <c r="P138" s="76"/>
      <c r="Q138" s="76"/>
    </row>
    <row r="139" spans="1:17" x14ac:dyDescent="0.25">
      <c r="A139" s="76"/>
      <c r="B139" s="76"/>
      <c r="C139" s="76"/>
      <c r="D139" s="76"/>
      <c r="E139" s="76"/>
      <c r="F139" s="76"/>
      <c r="G139" s="76"/>
      <c r="H139" s="76"/>
      <c r="I139" s="76"/>
      <c r="J139" s="76"/>
      <c r="K139" s="101"/>
      <c r="L139" s="76"/>
      <c r="M139" s="76"/>
      <c r="N139" s="76"/>
      <c r="O139" s="76"/>
      <c r="P139" s="76"/>
      <c r="Q139" s="76"/>
    </row>
    <row r="140" spans="1:17" x14ac:dyDescent="0.25">
      <c r="A140" s="76"/>
      <c r="B140" s="76"/>
      <c r="C140" s="76"/>
      <c r="D140" s="76"/>
      <c r="E140" s="76"/>
      <c r="F140" s="76"/>
      <c r="G140" s="76"/>
      <c r="H140" s="76"/>
      <c r="I140" s="76"/>
      <c r="J140" s="76"/>
      <c r="K140" s="101"/>
      <c r="L140" s="76"/>
      <c r="M140" s="76"/>
      <c r="N140" s="76"/>
      <c r="O140" s="76"/>
      <c r="P140" s="76"/>
      <c r="Q140" s="76"/>
    </row>
    <row r="141" spans="1:17" x14ac:dyDescent="0.25">
      <c r="A141" s="76"/>
      <c r="B141" s="76"/>
      <c r="C141" s="76"/>
      <c r="D141" s="76"/>
      <c r="E141" s="76"/>
      <c r="F141" s="76"/>
      <c r="G141" s="76"/>
      <c r="H141" s="76"/>
      <c r="I141" s="76"/>
      <c r="J141" s="76"/>
      <c r="K141" s="101"/>
      <c r="L141" s="76"/>
      <c r="M141" s="76"/>
      <c r="N141" s="76"/>
      <c r="O141" s="76"/>
      <c r="P141" s="76"/>
      <c r="Q141" s="76"/>
    </row>
    <row r="142" spans="1:17" x14ac:dyDescent="0.25">
      <c r="A142" s="76"/>
      <c r="B142" s="76"/>
      <c r="C142" s="76"/>
      <c r="D142" s="76"/>
      <c r="E142" s="76"/>
      <c r="F142" s="76"/>
      <c r="G142" s="76"/>
      <c r="H142" s="76"/>
      <c r="I142" s="76"/>
      <c r="J142" s="76"/>
      <c r="K142" s="101"/>
      <c r="L142" s="76"/>
      <c r="M142" s="76"/>
      <c r="N142" s="76"/>
      <c r="O142" s="76"/>
      <c r="P142" s="76"/>
      <c r="Q142" s="76"/>
    </row>
    <row r="143" spans="1:17" x14ac:dyDescent="0.25">
      <c r="A143" s="76"/>
      <c r="B143" s="76"/>
      <c r="C143" s="76"/>
      <c r="D143" s="76"/>
      <c r="E143" s="76"/>
      <c r="F143" s="76"/>
      <c r="G143" s="76"/>
      <c r="H143" s="76"/>
      <c r="I143" s="76"/>
      <c r="J143" s="76"/>
      <c r="K143" s="103"/>
      <c r="L143" s="76"/>
      <c r="M143" s="76"/>
      <c r="N143" s="76"/>
      <c r="O143" s="76"/>
      <c r="P143" s="76"/>
      <c r="Q143" s="76"/>
    </row>
    <row r="144" spans="1:17" x14ac:dyDescent="0.25">
      <c r="A144" s="76"/>
      <c r="B144" s="76"/>
      <c r="C144" s="76"/>
      <c r="D144" s="76"/>
      <c r="E144" s="76"/>
      <c r="F144" s="76"/>
      <c r="G144" s="76"/>
      <c r="H144" s="76"/>
      <c r="I144" s="76"/>
      <c r="J144" s="76"/>
      <c r="K144" s="101"/>
      <c r="L144" s="76"/>
      <c r="M144" s="76"/>
      <c r="N144" s="76"/>
      <c r="O144" s="76"/>
      <c r="P144" s="76"/>
      <c r="Q144" s="76"/>
    </row>
    <row r="145" spans="1:17" x14ac:dyDescent="0.25">
      <c r="A145" s="76"/>
      <c r="B145" s="76"/>
      <c r="C145" s="76"/>
      <c r="D145" s="76"/>
      <c r="E145" s="76"/>
      <c r="F145" s="76"/>
      <c r="G145" s="76"/>
      <c r="H145" s="76"/>
      <c r="I145" s="76"/>
      <c r="J145" s="76"/>
      <c r="K145" s="101"/>
      <c r="L145" s="76"/>
      <c r="M145" s="76"/>
      <c r="N145" s="76"/>
      <c r="O145" s="76"/>
      <c r="P145" s="76"/>
      <c r="Q145" s="76"/>
    </row>
    <row r="146" spans="1:17" x14ac:dyDescent="0.25">
      <c r="A146" s="76"/>
      <c r="B146" s="76"/>
      <c r="C146" s="76"/>
      <c r="D146" s="76"/>
      <c r="E146" s="76"/>
      <c r="F146" s="76"/>
      <c r="G146" s="76"/>
      <c r="H146" s="76"/>
      <c r="I146" s="76"/>
      <c r="J146" s="76"/>
      <c r="K146" s="101"/>
      <c r="L146" s="76"/>
      <c r="M146" s="76"/>
      <c r="N146" s="76"/>
      <c r="O146" s="76"/>
      <c r="P146" s="76"/>
      <c r="Q146" s="76"/>
    </row>
    <row r="147" spans="1:17" x14ac:dyDescent="0.25">
      <c r="A147" s="76"/>
      <c r="B147" s="76"/>
      <c r="C147" s="76"/>
      <c r="D147" s="76"/>
      <c r="E147" s="76"/>
      <c r="F147" s="76"/>
      <c r="G147" s="76"/>
      <c r="H147" s="76"/>
      <c r="I147" s="76"/>
      <c r="J147" s="76"/>
      <c r="K147" s="101"/>
      <c r="L147" s="76"/>
      <c r="M147" s="76"/>
      <c r="N147" s="76"/>
      <c r="O147" s="76"/>
      <c r="P147" s="76"/>
      <c r="Q147" s="76"/>
    </row>
    <row r="148" spans="1:17" x14ac:dyDescent="0.25">
      <c r="A148" s="76"/>
      <c r="B148" s="76"/>
      <c r="C148" s="76"/>
      <c r="D148" s="76"/>
      <c r="E148" s="76"/>
      <c r="F148" s="76"/>
      <c r="G148" s="76"/>
      <c r="H148" s="76"/>
      <c r="I148" s="76"/>
      <c r="J148" s="76"/>
      <c r="K148" s="103"/>
      <c r="L148" s="76"/>
      <c r="M148" s="76"/>
      <c r="N148" s="76"/>
      <c r="O148" s="76"/>
      <c r="P148" s="76"/>
      <c r="Q148" s="76"/>
    </row>
    <row r="149" spans="1:17" x14ac:dyDescent="0.25">
      <c r="A149" s="76"/>
      <c r="B149" s="76"/>
      <c r="C149" s="76"/>
      <c r="D149" s="76"/>
      <c r="E149" s="76"/>
      <c r="F149" s="76"/>
      <c r="G149" s="76"/>
      <c r="H149" s="76"/>
      <c r="I149" s="76"/>
      <c r="J149" s="76"/>
      <c r="K149" s="101"/>
      <c r="L149" s="76"/>
      <c r="M149" s="76"/>
      <c r="N149" s="76"/>
      <c r="O149" s="76"/>
      <c r="P149" s="76"/>
      <c r="Q149" s="76"/>
    </row>
    <row r="150" spans="1:17" x14ac:dyDescent="0.25">
      <c r="A150" s="76"/>
      <c r="B150" s="76"/>
      <c r="C150" s="76"/>
      <c r="D150" s="76"/>
      <c r="E150" s="76"/>
      <c r="F150" s="76"/>
      <c r="G150" s="76"/>
      <c r="H150" s="76"/>
      <c r="I150" s="76"/>
      <c r="J150" s="76"/>
      <c r="K150" s="101"/>
      <c r="L150" s="76"/>
      <c r="M150" s="76"/>
      <c r="N150" s="76"/>
      <c r="O150" s="76"/>
      <c r="P150" s="76"/>
      <c r="Q150" s="76"/>
    </row>
    <row r="151" spans="1:17" x14ac:dyDescent="0.25">
      <c r="A151" s="76"/>
      <c r="B151" s="76"/>
      <c r="C151" s="76"/>
      <c r="D151" s="76"/>
      <c r="E151" s="76"/>
      <c r="F151" s="76"/>
      <c r="G151" s="76"/>
      <c r="H151" s="76"/>
      <c r="I151" s="76"/>
      <c r="J151" s="76"/>
      <c r="K151" s="101"/>
      <c r="L151" s="76"/>
      <c r="M151" s="76"/>
      <c r="N151" s="76"/>
      <c r="O151" s="76"/>
      <c r="P151" s="76"/>
      <c r="Q151" s="76"/>
    </row>
    <row r="152" spans="1:17" x14ac:dyDescent="0.25">
      <c r="A152" s="76"/>
      <c r="B152" s="76"/>
      <c r="C152" s="76"/>
      <c r="D152" s="76"/>
      <c r="E152" s="76"/>
      <c r="F152" s="76"/>
      <c r="G152" s="76"/>
      <c r="H152" s="76"/>
      <c r="I152" s="76"/>
      <c r="J152" s="76"/>
      <c r="K152" s="76"/>
      <c r="L152" s="76"/>
      <c r="M152" s="76"/>
      <c r="N152" s="76"/>
      <c r="O152" s="76"/>
      <c r="P152" s="76"/>
      <c r="Q152" s="76"/>
    </row>
    <row r="153" spans="1:17" x14ac:dyDescent="0.25">
      <c r="A153" s="76"/>
      <c r="B153" s="76"/>
      <c r="C153" s="76"/>
      <c r="D153" s="76"/>
      <c r="E153" s="76"/>
      <c r="F153" s="76"/>
      <c r="G153" s="76"/>
      <c r="H153" s="76"/>
      <c r="I153" s="76"/>
      <c r="J153" s="76"/>
      <c r="K153" s="76"/>
      <c r="L153" s="76"/>
      <c r="M153" s="76"/>
      <c r="N153" s="76"/>
      <c r="O153" s="76"/>
      <c r="P153" s="76"/>
      <c r="Q153" s="76"/>
    </row>
    <row r="154" spans="1:17" x14ac:dyDescent="0.25">
      <c r="A154" s="76"/>
      <c r="B154" s="76"/>
      <c r="C154" s="76"/>
      <c r="D154" s="76"/>
      <c r="E154" s="76"/>
      <c r="F154" s="76"/>
      <c r="G154" s="76"/>
      <c r="H154" s="76"/>
      <c r="I154" s="76"/>
      <c r="J154" s="76"/>
      <c r="K154" s="101"/>
      <c r="L154" s="76"/>
      <c r="M154" s="76"/>
      <c r="N154" s="76"/>
      <c r="O154" s="76"/>
      <c r="P154" s="76"/>
      <c r="Q154" s="76"/>
    </row>
    <row r="155" spans="1:17" x14ac:dyDescent="0.25">
      <c r="A155" s="76"/>
      <c r="B155" s="76"/>
      <c r="C155" s="76"/>
      <c r="D155" s="76"/>
      <c r="E155" s="76"/>
      <c r="F155" s="76"/>
      <c r="G155" s="76"/>
      <c r="H155" s="76"/>
      <c r="I155" s="76"/>
      <c r="J155" s="76"/>
      <c r="K155" s="101"/>
      <c r="L155" s="76"/>
      <c r="M155" s="76"/>
      <c r="N155" s="76"/>
      <c r="O155" s="76"/>
      <c r="P155" s="76"/>
      <c r="Q155" s="76"/>
    </row>
    <row r="156" spans="1:17" x14ac:dyDescent="0.25">
      <c r="A156" s="76"/>
      <c r="B156" s="76"/>
      <c r="C156" s="76"/>
      <c r="D156" s="76"/>
      <c r="E156" s="76"/>
      <c r="F156" s="76"/>
      <c r="G156" s="76"/>
      <c r="H156" s="76"/>
      <c r="I156" s="76"/>
      <c r="J156" s="76"/>
      <c r="K156" s="101"/>
      <c r="L156" s="76"/>
      <c r="M156" s="76"/>
      <c r="N156" s="76"/>
      <c r="O156" s="76"/>
      <c r="P156" s="76"/>
      <c r="Q156" s="76"/>
    </row>
  </sheetData>
  <phoneticPr fontId="74" type="noConversion"/>
  <dataValidations count="1">
    <dataValidation type="list" allowBlank="1" showInputMessage="1" showErrorMessage="1" sqref="A3" xr:uid="{00000000-0002-0000-0100-000000000000}">
      <formula1>$K$88:$K$89</formula1>
    </dataValidation>
  </dataValidations>
  <hyperlinks>
    <hyperlink ref="A75" r:id="rId1" display="Contact: statsinclusion@wales.gsi.gov.uk" xr:uid="{00000000-0004-0000-0100-000004000000}"/>
    <hyperlink ref="A76" r:id="rId2" display="Contact: SFRS.PerformanceDataServices1@firescotland.gov.uk" xr:uid="{00000000-0004-0000-0100-000005000000}"/>
    <hyperlink ref="A71" r:id="rId3" xr:uid="{00000000-0004-0000-0100-000006000000}"/>
    <hyperlink ref="A72:I72" r:id="rId4" display="The statistics in this table for England and Wales are National Statistics. The Scottish Fire and Rescue Service is working towards achieving UK Statistics Authority accreditation." xr:uid="{00000000-0004-0000-0100-000009000000}"/>
    <hyperlink ref="A75:B75" r:id="rId5" display="Contact: stats.inclusion@gov.wales" xr:uid="{AC530FB5-B470-4B59-BE5A-1210A4F81462}"/>
    <hyperlink ref="A76:C76" r:id="rId6" display="Contact: National.Statistics@firescotland.gov.uk" xr:uid="{187481CC-0494-41E3-9F73-FF6D4E020066}"/>
    <hyperlink ref="A56" r:id="rId7" display="3 Figures for England are from the latest statistical release, published by the Home Office on 14 February 2019. This included data received by  9 December 2018. " xr:uid="{64BA1115-C14E-45D5-9E2B-431E363B176B}"/>
    <hyperlink ref="A72" r:id="rId8" xr:uid="{DB303988-EAC7-481E-A01B-833216D11EEC}"/>
    <hyperlink ref="A57:I57" r:id="rId9" display="4 Figures for Scotland are from the latest statistical release, published by the Scottish Fire and Rescue Service on 31 October 2019. This included data received by 26 September 2019." xr:uid="{DDE2FE32-E9E0-493A-82B0-89F5CB23AB9C}"/>
    <hyperlink ref="A58:I58" r:id="rId10" display="5 Figures for Wales are from the latest statistical release, published by the Welsh Government on 21 August 2018. This included data received by 5 July 2018." xr:uid="{B64F0FA6-EBBD-4C05-9BCC-E6F6DD5F2A92}"/>
    <hyperlink ref="A57" r:id="rId11" display="6 Figures for Scotland are from the latest statistical release, published by the Scottish Fire and Rescue Service on 31 October 2023. This included data received by 25 September 2023." xr:uid="{C1A6E497-76BB-4DE8-A8BB-61C1F9466AAC}"/>
    <hyperlink ref="A74" r:id="rId12" display="Contact: firestatistics@homeoffice.gsi.gov.uk" xr:uid="{2CE71933-7367-4A79-BBEF-43CCB63626BA}"/>
  </hyperlinks>
  <pageMargins left="0.70866141732283472" right="0.70866141732283472" top="0.74803149606299213" bottom="0.74803149606299213" header="0.31496062992125984" footer="0.31496062992125984"/>
  <pageSetup paperSize="9" orientation="landscape" r:id="rId13"/>
  <headerFooter>
    <oddHeader>&amp;C&amp;"Aptos"&amp;10&amp;K000000 OFFICIAL-SENSITIVE&amp;1#_x000D_</oddHeader>
    <oddFooter>&amp;C_x000D_&amp;1#&amp;"Aptos"&amp;10&amp;K000000 OFFICIAL-SENSITIVE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CA0E-E91A-4753-957B-839BFF86DE0E}">
  <sheetPr codeName="Sheet8">
    <tabColor rgb="FFFFC000"/>
  </sheetPr>
  <dimension ref="A1:X114"/>
  <sheetViews>
    <sheetView zoomScale="55" zoomScaleNormal="55" workbookViewId="0">
      <selection activeCell="B9" sqref="B9"/>
    </sheetView>
  </sheetViews>
  <sheetFormatPr defaultRowHeight="15" x14ac:dyDescent="0.25"/>
  <cols>
    <col min="1" max="1" width="19.85546875" bestFit="1" customWidth="1"/>
    <col min="2" max="2" width="17.28515625" bestFit="1" customWidth="1"/>
    <col min="3" max="3" width="11.7109375" bestFit="1" customWidth="1"/>
    <col min="4" max="5" width="16.28515625" bestFit="1" customWidth="1"/>
    <col min="6" max="6" width="18" bestFit="1" customWidth="1"/>
    <col min="7" max="7" width="9.7109375" customWidth="1"/>
    <col min="8" max="8" width="24.140625" bestFit="1" customWidth="1"/>
    <col min="9" max="9" width="20.85546875" bestFit="1" customWidth="1"/>
    <col min="10" max="10" width="21.28515625" bestFit="1" customWidth="1"/>
    <col min="11" max="11" width="19.7109375" bestFit="1" customWidth="1"/>
    <col min="12" max="12" width="22" bestFit="1" customWidth="1"/>
    <col min="13" max="13" width="10.42578125" bestFit="1" customWidth="1"/>
    <col min="14" max="14" width="14.7109375" bestFit="1" customWidth="1"/>
    <col min="15" max="15" width="33" bestFit="1" customWidth="1"/>
    <col min="16" max="16" width="31.5703125" bestFit="1" customWidth="1"/>
    <col min="17" max="17" width="16.5703125" bestFit="1" customWidth="1"/>
    <col min="18" max="18" width="11.5703125" customWidth="1"/>
    <col min="20" max="20" width="14.42578125" customWidth="1"/>
    <col min="21" max="21" width="20.42578125" bestFit="1" customWidth="1"/>
    <col min="22" max="22" width="28.28515625" bestFit="1" customWidth="1"/>
    <col min="23" max="23" width="22.28515625" bestFit="1" customWidth="1"/>
    <col min="24" max="24" width="19.42578125" bestFit="1" customWidth="1"/>
    <col min="35" max="35" width="10.28515625" customWidth="1"/>
    <col min="36" max="36" width="16.7109375" bestFit="1" customWidth="1"/>
    <col min="37" max="37" width="16.5703125" bestFit="1" customWidth="1"/>
    <col min="38" max="38" width="10" bestFit="1" customWidth="1"/>
    <col min="39" max="39" width="11.7109375" bestFit="1" customWidth="1"/>
    <col min="40" max="40" width="9.5703125" bestFit="1" customWidth="1"/>
    <col min="41" max="41" width="20.28515625" bestFit="1" customWidth="1"/>
    <col min="42" max="42" width="17.42578125" bestFit="1" customWidth="1"/>
    <col min="43" max="44" width="15" bestFit="1" customWidth="1"/>
    <col min="45" max="45" width="13.5703125" bestFit="1" customWidth="1"/>
    <col min="46" max="46" width="15.28515625" bestFit="1" customWidth="1"/>
    <col min="47" max="47" width="11.5703125" bestFit="1" customWidth="1"/>
  </cols>
  <sheetData>
    <row r="1" spans="1:24" ht="50.1" customHeight="1" x14ac:dyDescent="0.25">
      <c r="A1" s="58" t="s">
        <v>142</v>
      </c>
      <c r="B1" s="59" t="str">
        <f>IF(SUM(B4,B60)=0,"PASS",SUM(B4,B60))</f>
        <v>PASS</v>
      </c>
    </row>
    <row r="3" spans="1:24" s="123" customFormat="1" ht="24" customHeight="1" x14ac:dyDescent="0.25"/>
    <row r="4" spans="1:24" ht="45" customHeight="1" x14ac:dyDescent="0.25">
      <c r="A4" s="60" t="s">
        <v>143</v>
      </c>
      <c r="B4">
        <f>COUNTIF($U$10:$X$58,"Error")</f>
        <v>0</v>
      </c>
    </row>
    <row r="6" spans="1:24" x14ac:dyDescent="0.25">
      <c r="A6" s="63" t="s">
        <v>40</v>
      </c>
      <c r="B6" t="s">
        <v>144</v>
      </c>
    </row>
    <row r="8" spans="1:24" x14ac:dyDescent="0.25">
      <c r="A8" s="63" t="s">
        <v>145</v>
      </c>
      <c r="B8" s="63" t="s">
        <v>146</v>
      </c>
      <c r="N8" s="61"/>
      <c r="O8" s="61">
        <v>2</v>
      </c>
      <c r="P8" s="61">
        <v>4</v>
      </c>
      <c r="Q8" s="61">
        <v>5</v>
      </c>
      <c r="R8" s="61">
        <v>3</v>
      </c>
      <c r="S8" s="61"/>
    </row>
    <row r="9" spans="1:24" ht="31.5" x14ac:dyDescent="0.25">
      <c r="A9" s="63" t="s">
        <v>147</v>
      </c>
      <c r="B9" t="s">
        <v>148</v>
      </c>
      <c r="H9" t="str" cm="1">
        <f t="array" ref="H9:L58">A9:E58</f>
        <v>Row Labels</v>
      </c>
      <c r="I9" t="str">
        <v>Grand Total</v>
      </c>
      <c r="J9">
        <v>0</v>
      </c>
      <c r="K9">
        <v>0</v>
      </c>
      <c r="L9">
        <v>0</v>
      </c>
      <c r="N9" s="61" t="s">
        <v>106</v>
      </c>
      <c r="O9" s="45" t="s">
        <v>110</v>
      </c>
      <c r="P9" s="45" t="s">
        <v>111</v>
      </c>
      <c r="Q9" s="45" t="s">
        <v>112</v>
      </c>
      <c r="R9" s="45" t="s">
        <v>89</v>
      </c>
      <c r="S9" s="61"/>
      <c r="T9" s="61" t="s">
        <v>106</v>
      </c>
      <c r="U9" s="45" t="s">
        <v>110</v>
      </c>
      <c r="V9" s="45" t="s">
        <v>111</v>
      </c>
      <c r="W9" s="45" t="s">
        <v>112</v>
      </c>
      <c r="X9" s="45" t="s">
        <v>89</v>
      </c>
    </row>
    <row r="10" spans="1:24" x14ac:dyDescent="0.25">
      <c r="A10" s="62" t="s">
        <v>148</v>
      </c>
      <c r="H10" t="str">
        <v>Grand Total</v>
      </c>
      <c r="I10">
        <v>0</v>
      </c>
      <c r="J10">
        <v>0</v>
      </c>
      <c r="K10">
        <v>0</v>
      </c>
      <c r="L10">
        <v>0</v>
      </c>
      <c r="N10" t="s">
        <v>60</v>
      </c>
      <c r="O10" t="e">
        <f>VLOOKUP($N10,_xlfn.ANCHORARRAY(H9),O$8,FALSE)</f>
        <v>#N/A</v>
      </c>
      <c r="P10" t="e">
        <f t="shared" ref="P10:R27" si="0">VLOOKUP($N10,$H$9:$L$61,P$8,FALSE)</f>
        <v>#N/A</v>
      </c>
      <c r="Q10" t="e">
        <f t="shared" si="0"/>
        <v>#N/A</v>
      </c>
      <c r="R10" t="e">
        <f t="shared" si="0"/>
        <v>#N/A</v>
      </c>
      <c r="T10" t="s">
        <v>60</v>
      </c>
      <c r="U10" t="str">
        <f>INDEX(FIRE0103!$A$5:$I$72,MATCH('QA checks'!$T10,FIRE0103!$A$5:$A$72,0),MATCH('QA checks'!U$9,FIRE0103!$A$4:$I$4,0))</f>
        <v>..</v>
      </c>
      <c r="V10" t="str">
        <f>INDEX(FIRE0103!$A$5:$I$72,MATCH('QA checks'!$T10,FIRE0103!$A$5:$A$72,0),MATCH('QA checks'!V$9,FIRE0103!$A$4:$I$4,0))</f>
        <v>..</v>
      </c>
      <c r="W10" t="str">
        <f>INDEX(FIRE0103!$A$5:$I$72,MATCH('QA checks'!$T10,FIRE0103!$A$5:$A$72,0),MATCH('QA checks'!W$9,FIRE0103!$A$4:$I$4,0))</f>
        <v>..</v>
      </c>
    </row>
    <row r="11" spans="1:24" x14ac:dyDescent="0.25">
      <c r="H11">
        <v>0</v>
      </c>
      <c r="I11">
        <v>0</v>
      </c>
      <c r="J11">
        <v>0</v>
      </c>
      <c r="K11">
        <v>0</v>
      </c>
      <c r="L11">
        <v>0</v>
      </c>
      <c r="N11" t="s">
        <v>61</v>
      </c>
      <c r="O11" t="e">
        <f t="shared" ref="O11:O58" si="1">VLOOKUP($N11,$H$9:$L$61,O$8,FALSE)</f>
        <v>#N/A</v>
      </c>
      <c r="P11" t="e">
        <f t="shared" si="0"/>
        <v>#N/A</v>
      </c>
      <c r="Q11" t="e">
        <f t="shared" si="0"/>
        <v>#N/A</v>
      </c>
      <c r="R11" t="e">
        <f t="shared" si="0"/>
        <v>#N/A</v>
      </c>
      <c r="T11" t="s">
        <v>61</v>
      </c>
      <c r="U11" t="str">
        <f>INDEX(FIRE0103!$A$5:$I$72,MATCH('QA checks'!$T11,FIRE0103!$A$5:$A$72,0),MATCH('QA checks'!U$9,FIRE0103!$A$4:$I$4,0))</f>
        <v>..</v>
      </c>
      <c r="V11" t="str">
        <f>INDEX(FIRE0103!$A$5:$I$72,MATCH('QA checks'!$T11,FIRE0103!$A$5:$A$72,0),MATCH('QA checks'!V$9,FIRE0103!$A$4:$I$4,0))</f>
        <v>..</v>
      </c>
      <c r="W11" t="str">
        <f>INDEX(FIRE0103!$A$5:$I$72,MATCH('QA checks'!$T11,FIRE0103!$A$5:$A$72,0),MATCH('QA checks'!W$9,FIRE0103!$A$4:$I$4,0))</f>
        <v>..</v>
      </c>
    </row>
    <row r="12" spans="1:24" x14ac:dyDescent="0.25">
      <c r="H12">
        <v>0</v>
      </c>
      <c r="I12">
        <v>0</v>
      </c>
      <c r="J12">
        <v>0</v>
      </c>
      <c r="K12">
        <v>0</v>
      </c>
      <c r="L12">
        <v>0</v>
      </c>
      <c r="N12" t="s">
        <v>62</v>
      </c>
      <c r="O12" t="e">
        <f t="shared" si="1"/>
        <v>#N/A</v>
      </c>
      <c r="P12" t="e">
        <f t="shared" si="0"/>
        <v>#N/A</v>
      </c>
      <c r="Q12" t="e">
        <f t="shared" si="0"/>
        <v>#N/A</v>
      </c>
      <c r="R12" t="e">
        <f t="shared" si="0"/>
        <v>#N/A</v>
      </c>
      <c r="T12" t="s">
        <v>62</v>
      </c>
      <c r="U12" t="str">
        <f>INDEX(FIRE0103!$A$5:$I$72,MATCH('QA checks'!$T12,FIRE0103!$A$5:$A$72,0),MATCH('QA checks'!U$9,FIRE0103!$A$4:$I$4,0))</f>
        <v>..</v>
      </c>
      <c r="V12" t="str">
        <f>INDEX(FIRE0103!$A$5:$I$72,MATCH('QA checks'!$T12,FIRE0103!$A$5:$A$72,0),MATCH('QA checks'!V$9,FIRE0103!$A$4:$I$4,0))</f>
        <v>..</v>
      </c>
      <c r="W12" t="str">
        <f>INDEX(FIRE0103!$A$5:$I$72,MATCH('QA checks'!$T12,FIRE0103!$A$5:$A$72,0),MATCH('QA checks'!W$9,FIRE0103!$A$4:$I$4,0))</f>
        <v>..</v>
      </c>
    </row>
    <row r="13" spans="1:24" x14ac:dyDescent="0.25">
      <c r="H13">
        <v>0</v>
      </c>
      <c r="I13">
        <v>0</v>
      </c>
      <c r="J13">
        <v>0</v>
      </c>
      <c r="K13">
        <v>0</v>
      </c>
      <c r="L13">
        <v>0</v>
      </c>
      <c r="N13" t="s">
        <v>63</v>
      </c>
      <c r="O13" t="e">
        <f t="shared" si="1"/>
        <v>#N/A</v>
      </c>
      <c r="P13" t="e">
        <f t="shared" si="0"/>
        <v>#N/A</v>
      </c>
      <c r="Q13" t="e">
        <f t="shared" si="0"/>
        <v>#N/A</v>
      </c>
      <c r="R13" t="e">
        <f t="shared" si="0"/>
        <v>#N/A</v>
      </c>
      <c r="T13" t="s">
        <v>63</v>
      </c>
      <c r="U13" t="str">
        <f>INDEX(FIRE0103!$A$5:$I$72,MATCH('QA checks'!$T13,FIRE0103!$A$5:$A$72,0),MATCH('QA checks'!U$9,FIRE0103!$A$4:$I$4,0))</f>
        <v>..</v>
      </c>
      <c r="V13" t="str">
        <f>INDEX(FIRE0103!$A$5:$I$72,MATCH('QA checks'!$T13,FIRE0103!$A$5:$A$72,0),MATCH('QA checks'!V$9,FIRE0103!$A$4:$I$4,0))</f>
        <v>..</v>
      </c>
      <c r="W13" t="str">
        <f>INDEX(FIRE0103!$A$5:$I$72,MATCH('QA checks'!$T13,FIRE0103!$A$5:$A$72,0),MATCH('QA checks'!W$9,FIRE0103!$A$4:$I$4,0))</f>
        <v>..</v>
      </c>
    </row>
    <row r="14" spans="1:24" x14ac:dyDescent="0.25">
      <c r="H14">
        <v>0</v>
      </c>
      <c r="I14">
        <v>0</v>
      </c>
      <c r="J14">
        <v>0</v>
      </c>
      <c r="K14">
        <v>0</v>
      </c>
      <c r="L14">
        <v>0</v>
      </c>
      <c r="N14" t="s">
        <v>64</v>
      </c>
      <c r="O14" t="e">
        <f t="shared" si="1"/>
        <v>#N/A</v>
      </c>
      <c r="P14" t="e">
        <f t="shared" si="0"/>
        <v>#N/A</v>
      </c>
      <c r="Q14" t="e">
        <f t="shared" si="0"/>
        <v>#N/A</v>
      </c>
      <c r="R14" t="e">
        <f t="shared" si="0"/>
        <v>#N/A</v>
      </c>
      <c r="T14" t="s">
        <v>64</v>
      </c>
      <c r="U14" t="str">
        <f>INDEX(FIRE0103!$A$5:$I$72,MATCH('QA checks'!$T14,FIRE0103!$A$5:$A$72,0),MATCH('QA checks'!U$9,FIRE0103!$A$4:$I$4,0))</f>
        <v>..</v>
      </c>
      <c r="V14" t="str">
        <f>INDEX(FIRE0103!$A$5:$I$72,MATCH('QA checks'!$T14,FIRE0103!$A$5:$A$72,0),MATCH('QA checks'!V$9,FIRE0103!$A$4:$I$4,0))</f>
        <v>..</v>
      </c>
      <c r="W14" t="str">
        <f>INDEX(FIRE0103!$A$5:$I$72,MATCH('QA checks'!$T14,FIRE0103!$A$5:$A$72,0),MATCH('QA checks'!W$9,FIRE0103!$A$4:$I$4,0))</f>
        <v>..</v>
      </c>
    </row>
    <row r="15" spans="1:24" x14ac:dyDescent="0.25">
      <c r="H15">
        <v>0</v>
      </c>
      <c r="I15">
        <v>0</v>
      </c>
      <c r="J15">
        <v>0</v>
      </c>
      <c r="K15">
        <v>0</v>
      </c>
      <c r="L15">
        <v>0</v>
      </c>
      <c r="N15" t="s">
        <v>65</v>
      </c>
      <c r="O15" t="e">
        <f t="shared" si="1"/>
        <v>#N/A</v>
      </c>
      <c r="P15" t="e">
        <f t="shared" si="0"/>
        <v>#N/A</v>
      </c>
      <c r="Q15" t="e">
        <f t="shared" si="0"/>
        <v>#N/A</v>
      </c>
      <c r="R15" t="e">
        <f t="shared" si="0"/>
        <v>#N/A</v>
      </c>
      <c r="T15" t="s">
        <v>65</v>
      </c>
      <c r="U15" t="str">
        <f>INDEX(FIRE0103!$A$5:$I$72,MATCH('QA checks'!$T15,FIRE0103!$A$5:$A$72,0),MATCH('QA checks'!U$9,FIRE0103!$A$4:$I$4,0))</f>
        <v>..</v>
      </c>
      <c r="V15" t="str">
        <f>INDEX(FIRE0103!$A$5:$I$72,MATCH('QA checks'!$T15,FIRE0103!$A$5:$A$72,0),MATCH('QA checks'!V$9,FIRE0103!$A$4:$I$4,0))</f>
        <v>..</v>
      </c>
      <c r="W15" t="str">
        <f>INDEX(FIRE0103!$A$5:$I$72,MATCH('QA checks'!$T15,FIRE0103!$A$5:$A$72,0),MATCH('QA checks'!W$9,FIRE0103!$A$4:$I$4,0))</f>
        <v>..</v>
      </c>
    </row>
    <row r="16" spans="1:24" x14ac:dyDescent="0.25">
      <c r="H16">
        <v>0</v>
      </c>
      <c r="I16">
        <v>0</v>
      </c>
      <c r="J16">
        <v>0</v>
      </c>
      <c r="K16">
        <v>0</v>
      </c>
      <c r="L16">
        <v>0</v>
      </c>
      <c r="N16" t="s">
        <v>66</v>
      </c>
      <c r="O16" t="e">
        <f t="shared" si="1"/>
        <v>#N/A</v>
      </c>
      <c r="P16" t="e">
        <f t="shared" si="0"/>
        <v>#N/A</v>
      </c>
      <c r="Q16" t="e">
        <f t="shared" si="0"/>
        <v>#N/A</v>
      </c>
      <c r="R16" t="e">
        <f t="shared" si="0"/>
        <v>#N/A</v>
      </c>
      <c r="T16" t="s">
        <v>66</v>
      </c>
      <c r="U16" t="str">
        <f>INDEX(FIRE0103!$A$5:$I$72,MATCH('QA checks'!$T16,FIRE0103!$A$5:$A$72,0),MATCH('QA checks'!U$9,FIRE0103!$A$4:$I$4,0))</f>
        <v>..</v>
      </c>
      <c r="V16" t="str">
        <f>INDEX(FIRE0103!$A$5:$I$72,MATCH('QA checks'!$T16,FIRE0103!$A$5:$A$72,0),MATCH('QA checks'!V$9,FIRE0103!$A$4:$I$4,0))</f>
        <v>..</v>
      </c>
      <c r="W16" t="str">
        <f>INDEX(FIRE0103!$A$5:$I$72,MATCH('QA checks'!$T16,FIRE0103!$A$5:$A$72,0),MATCH('QA checks'!W$9,FIRE0103!$A$4:$I$4,0))</f>
        <v>..</v>
      </c>
    </row>
    <row r="17" spans="8:24" x14ac:dyDescent="0.25">
      <c r="H17">
        <v>0</v>
      </c>
      <c r="I17">
        <v>0</v>
      </c>
      <c r="J17">
        <v>0</v>
      </c>
      <c r="K17">
        <v>0</v>
      </c>
      <c r="L17">
        <v>0</v>
      </c>
      <c r="N17" t="s">
        <v>67</v>
      </c>
      <c r="O17" t="e">
        <f t="shared" si="1"/>
        <v>#N/A</v>
      </c>
      <c r="P17" t="e">
        <f t="shared" si="0"/>
        <v>#N/A</v>
      </c>
      <c r="Q17" t="e">
        <f t="shared" si="0"/>
        <v>#N/A</v>
      </c>
      <c r="R17" t="e">
        <f t="shared" si="0"/>
        <v>#N/A</v>
      </c>
      <c r="T17" t="s">
        <v>67</v>
      </c>
      <c r="U17" t="str">
        <f>INDEX(FIRE0103!$A$5:$I$72,MATCH('QA checks'!$T17,FIRE0103!$A$5:$A$72,0),MATCH('QA checks'!U$9,FIRE0103!$A$4:$I$4,0))</f>
        <v>..</v>
      </c>
      <c r="V17" t="str">
        <f>INDEX(FIRE0103!$A$5:$I$72,MATCH('QA checks'!$T17,FIRE0103!$A$5:$A$72,0),MATCH('QA checks'!V$9,FIRE0103!$A$4:$I$4,0))</f>
        <v>..</v>
      </c>
      <c r="W17" t="str">
        <f>INDEX(FIRE0103!$A$5:$I$72,MATCH('QA checks'!$T17,FIRE0103!$A$5:$A$72,0),MATCH('QA checks'!W$9,FIRE0103!$A$4:$I$4,0))</f>
        <v>..</v>
      </c>
    </row>
    <row r="18" spans="8:24" x14ac:dyDescent="0.25">
      <c r="H18">
        <v>0</v>
      </c>
      <c r="I18">
        <v>0</v>
      </c>
      <c r="J18">
        <v>0</v>
      </c>
      <c r="K18">
        <v>0</v>
      </c>
      <c r="L18">
        <v>0</v>
      </c>
      <c r="N18" t="s">
        <v>68</v>
      </c>
      <c r="O18" t="e">
        <f t="shared" si="1"/>
        <v>#N/A</v>
      </c>
      <c r="P18" t="e">
        <f t="shared" si="0"/>
        <v>#N/A</v>
      </c>
      <c r="Q18" t="e">
        <f t="shared" si="0"/>
        <v>#N/A</v>
      </c>
      <c r="R18" t="e">
        <f t="shared" si="0"/>
        <v>#N/A</v>
      </c>
      <c r="T18" t="s">
        <v>68</v>
      </c>
      <c r="U18" t="str">
        <f>INDEX(FIRE0103!$A$5:$I$72,MATCH('QA checks'!$T18,FIRE0103!$A$5:$A$72,0),MATCH('QA checks'!U$9,FIRE0103!$A$4:$I$4,0))</f>
        <v>..</v>
      </c>
      <c r="V18" t="str">
        <f>INDEX(FIRE0103!$A$5:$I$72,MATCH('QA checks'!$T18,FIRE0103!$A$5:$A$72,0),MATCH('QA checks'!V$9,FIRE0103!$A$4:$I$4,0))</f>
        <v>..</v>
      </c>
      <c r="W18" t="str">
        <f>INDEX(FIRE0103!$A$5:$I$72,MATCH('QA checks'!$T18,FIRE0103!$A$5:$A$72,0),MATCH('QA checks'!W$9,FIRE0103!$A$4:$I$4,0))</f>
        <v>..</v>
      </c>
    </row>
    <row r="19" spans="8:24" x14ac:dyDescent="0.25">
      <c r="H19">
        <v>0</v>
      </c>
      <c r="I19">
        <v>0</v>
      </c>
      <c r="J19">
        <v>0</v>
      </c>
      <c r="K19">
        <v>0</v>
      </c>
      <c r="L19">
        <v>0</v>
      </c>
      <c r="N19" t="s">
        <v>69</v>
      </c>
      <c r="O19" t="e">
        <f t="shared" si="1"/>
        <v>#N/A</v>
      </c>
      <c r="P19" t="e">
        <f t="shared" si="0"/>
        <v>#N/A</v>
      </c>
      <c r="Q19" t="e">
        <f t="shared" si="0"/>
        <v>#N/A</v>
      </c>
      <c r="R19" t="e">
        <f t="shared" si="0"/>
        <v>#N/A</v>
      </c>
      <c r="T19" t="s">
        <v>69</v>
      </c>
      <c r="U19" t="str">
        <f>INDEX(FIRE0103!$A$5:$I$72,MATCH('QA checks'!$T19,FIRE0103!$A$5:$A$72,0),MATCH('QA checks'!U$9,FIRE0103!$A$4:$I$4,0))</f>
        <v>..</v>
      </c>
      <c r="V19" t="e">
        <f>IF(P19=INDEX(FIRE0103!$A$5:$I$72,MATCH('QA checks'!$T19,FIRE0103!$A$5:$A$72,0),MATCH('QA checks'!V$9,FIRE0103!$A$4:$I$4,0)),TRUE,"Error")</f>
        <v>#N/A</v>
      </c>
      <c r="W19" t="str">
        <f>INDEX(FIRE0103!$A$5:$I$72,MATCH('QA checks'!$T19,FIRE0103!$A$5:$A$72,0),MATCH('QA checks'!W$9,FIRE0103!$A$4:$I$4,0))</f>
        <v>..</v>
      </c>
    </row>
    <row r="20" spans="8:24" x14ac:dyDescent="0.25">
      <c r="H20">
        <v>0</v>
      </c>
      <c r="I20">
        <v>0</v>
      </c>
      <c r="J20">
        <v>0</v>
      </c>
      <c r="K20">
        <v>0</v>
      </c>
      <c r="L20">
        <v>0</v>
      </c>
      <c r="N20" t="s">
        <v>70</v>
      </c>
      <c r="O20" t="e">
        <f t="shared" si="1"/>
        <v>#N/A</v>
      </c>
      <c r="P20" t="e">
        <f t="shared" si="0"/>
        <v>#N/A</v>
      </c>
      <c r="Q20" t="e">
        <f t="shared" si="0"/>
        <v>#N/A</v>
      </c>
      <c r="R20" t="e">
        <f t="shared" si="0"/>
        <v>#N/A</v>
      </c>
      <c r="T20" t="s">
        <v>70</v>
      </c>
      <c r="U20" t="str">
        <f>INDEX(FIRE0103!$A$5:$I$72,MATCH('QA checks'!$T20,FIRE0103!$A$5:$A$72,0),MATCH('QA checks'!U$9,FIRE0103!$A$4:$I$4,0))</f>
        <v>..</v>
      </c>
      <c r="V20" t="e">
        <f>IF(P20=INDEX(FIRE0103!$A$5:$I$72,MATCH('QA checks'!$T20,FIRE0103!$A$5:$A$72,0),MATCH('QA checks'!V$9,FIRE0103!$A$4:$I$4,0)),TRUE,"Error")</f>
        <v>#N/A</v>
      </c>
      <c r="W20" t="str">
        <f>INDEX(FIRE0103!$A$5:$I$72,MATCH('QA checks'!$T20,FIRE0103!$A$5:$A$72,0),MATCH('QA checks'!W$9,FIRE0103!$A$4:$I$4,0))</f>
        <v>..</v>
      </c>
    </row>
    <row r="21" spans="8:24" x14ac:dyDescent="0.25">
      <c r="H21">
        <v>0</v>
      </c>
      <c r="I21">
        <v>0</v>
      </c>
      <c r="J21">
        <v>0</v>
      </c>
      <c r="K21">
        <v>0</v>
      </c>
      <c r="L21">
        <v>0</v>
      </c>
      <c r="N21" t="s">
        <v>71</v>
      </c>
      <c r="O21" t="e">
        <f t="shared" si="1"/>
        <v>#N/A</v>
      </c>
      <c r="P21" t="e">
        <f t="shared" si="0"/>
        <v>#N/A</v>
      </c>
      <c r="Q21" t="e">
        <f t="shared" si="0"/>
        <v>#N/A</v>
      </c>
      <c r="R21" t="e">
        <f t="shared" si="0"/>
        <v>#N/A</v>
      </c>
      <c r="T21" t="s">
        <v>71</v>
      </c>
      <c r="U21" t="str">
        <f>INDEX(FIRE0103!$A$5:$I$72,MATCH('QA checks'!$T21,FIRE0103!$A$5:$A$72,0),MATCH('QA checks'!U$9,FIRE0103!$A$4:$I$4,0))</f>
        <v>..</v>
      </c>
      <c r="V21" t="e">
        <f>IF(P21=INDEX(FIRE0103!$A$5:$I$72,MATCH('QA checks'!$T21,FIRE0103!$A$5:$A$72,0),MATCH('QA checks'!V$9,FIRE0103!$A$4:$I$4,0)),TRUE,"Error")</f>
        <v>#N/A</v>
      </c>
      <c r="W21" t="str">
        <f>INDEX(FIRE0103!$A$5:$I$72,MATCH('QA checks'!$T21,FIRE0103!$A$5:$A$72,0),MATCH('QA checks'!W$9,FIRE0103!$A$4:$I$4,0))</f>
        <v>..</v>
      </c>
    </row>
    <row r="22" spans="8:24" x14ac:dyDescent="0.25">
      <c r="H22">
        <v>0</v>
      </c>
      <c r="I22">
        <v>0</v>
      </c>
      <c r="J22">
        <v>0</v>
      </c>
      <c r="K22">
        <v>0</v>
      </c>
      <c r="L22">
        <v>0</v>
      </c>
      <c r="N22" t="s">
        <v>72</v>
      </c>
      <c r="O22" t="e">
        <f t="shared" si="1"/>
        <v>#N/A</v>
      </c>
      <c r="P22" t="e">
        <f t="shared" si="0"/>
        <v>#N/A</v>
      </c>
      <c r="Q22" t="e">
        <f t="shared" si="0"/>
        <v>#N/A</v>
      </c>
      <c r="R22" t="e">
        <f t="shared" si="0"/>
        <v>#N/A</v>
      </c>
      <c r="T22" t="s">
        <v>72</v>
      </c>
      <c r="U22" t="str">
        <f>INDEX(FIRE0103!$A$5:$I$72,MATCH('QA checks'!$T22,FIRE0103!$A$5:$A$72,0),MATCH('QA checks'!U$9,FIRE0103!$A$4:$I$4,0))</f>
        <v>..</v>
      </c>
      <c r="V22" t="e">
        <f>IF(P22=INDEX(FIRE0103!$A$5:$I$72,MATCH('QA checks'!$T22,FIRE0103!$A$5:$A$72,0),MATCH('QA checks'!V$9,FIRE0103!$A$4:$I$4,0)),TRUE,"Error")</f>
        <v>#N/A</v>
      </c>
      <c r="W22" t="str">
        <f>INDEX(FIRE0103!$A$5:$I$72,MATCH('QA checks'!$T22,FIRE0103!$A$5:$A$72,0),MATCH('QA checks'!W$9,FIRE0103!$A$4:$I$4,0))</f>
        <v>..</v>
      </c>
    </row>
    <row r="23" spans="8:24" x14ac:dyDescent="0.25">
      <c r="H23">
        <v>0</v>
      </c>
      <c r="I23">
        <v>0</v>
      </c>
      <c r="J23">
        <v>0</v>
      </c>
      <c r="K23">
        <v>0</v>
      </c>
      <c r="L23">
        <v>0</v>
      </c>
      <c r="N23" t="s">
        <v>73</v>
      </c>
      <c r="O23" t="e">
        <f t="shared" si="1"/>
        <v>#N/A</v>
      </c>
      <c r="P23" t="e">
        <f t="shared" si="0"/>
        <v>#N/A</v>
      </c>
      <c r="Q23" t="e">
        <f t="shared" si="0"/>
        <v>#N/A</v>
      </c>
      <c r="R23" t="e">
        <f t="shared" si="0"/>
        <v>#N/A</v>
      </c>
      <c r="T23" t="s">
        <v>73</v>
      </c>
      <c r="U23" t="str">
        <f>INDEX(FIRE0103!$A$5:$I$72,MATCH('QA checks'!$T23,FIRE0103!$A$5:$A$72,0),MATCH('QA checks'!U$9,FIRE0103!$A$4:$I$4,0))</f>
        <v>..</v>
      </c>
      <c r="W23" t="str">
        <f>INDEX(FIRE0103!$A$5:$I$72,MATCH('QA checks'!$T23,FIRE0103!$A$5:$A$72,0),MATCH('QA checks'!W$9,FIRE0103!$A$4:$I$4,0))</f>
        <v>..</v>
      </c>
    </row>
    <row r="24" spans="8:24" x14ac:dyDescent="0.25">
      <c r="H24">
        <v>0</v>
      </c>
      <c r="I24">
        <v>0</v>
      </c>
      <c r="J24">
        <v>0</v>
      </c>
      <c r="K24">
        <v>0</v>
      </c>
      <c r="L24">
        <v>0</v>
      </c>
      <c r="N24" t="s">
        <v>74</v>
      </c>
      <c r="O24" t="e">
        <f t="shared" si="1"/>
        <v>#N/A</v>
      </c>
      <c r="P24" t="e">
        <f t="shared" si="0"/>
        <v>#N/A</v>
      </c>
      <c r="Q24" t="e">
        <f t="shared" si="0"/>
        <v>#N/A</v>
      </c>
      <c r="R24" t="e">
        <f t="shared" si="0"/>
        <v>#N/A</v>
      </c>
      <c r="T24" t="s">
        <v>74</v>
      </c>
      <c r="U24" t="e">
        <f>IF(O24=INDEX(FIRE0103!$A$5:$I$72,MATCH('QA checks'!$T24,FIRE0103!$A$5:$A$72,0),MATCH('QA checks'!U$9,FIRE0103!$A$4:$I$4,0)),TRUE,"Error")</f>
        <v>#N/A</v>
      </c>
      <c r="V24" t="e">
        <f>IF(P24=INDEX(FIRE0103!$A$5:$I$72,MATCH('QA checks'!$T24,FIRE0103!$A$5:$A$72,0),MATCH('QA checks'!V$9,FIRE0103!$A$4:$I$4,0)),TRUE,"Error")</f>
        <v>#N/A</v>
      </c>
      <c r="W24" t="str">
        <f>INDEX(FIRE0103!$A$5:$I$72,MATCH('QA checks'!$T24,FIRE0103!$A$5:$A$72,0),MATCH('QA checks'!W$9,FIRE0103!$A$4:$I$4,0))</f>
        <v>..</v>
      </c>
      <c r="X24" t="e">
        <f>IF(R24=INDEX(FIRE0103!$A$5:$I$72,MATCH('QA checks'!$T24,FIRE0103!$A$5:$A$72,0),MATCH('QA checks'!X$9,FIRE0103!$A$4:$I$4,0)),TRUE,"Error")</f>
        <v>#N/A</v>
      </c>
    </row>
    <row r="25" spans="8:24" x14ac:dyDescent="0.25">
      <c r="H25">
        <v>0</v>
      </c>
      <c r="I25">
        <v>0</v>
      </c>
      <c r="J25">
        <v>0</v>
      </c>
      <c r="K25">
        <v>0</v>
      </c>
      <c r="L25">
        <v>0</v>
      </c>
      <c r="N25" t="s">
        <v>75</v>
      </c>
      <c r="O25" t="e">
        <f t="shared" si="1"/>
        <v>#N/A</v>
      </c>
      <c r="P25" t="e">
        <f t="shared" si="0"/>
        <v>#N/A</v>
      </c>
      <c r="Q25" t="e">
        <f t="shared" si="0"/>
        <v>#N/A</v>
      </c>
      <c r="R25" t="e">
        <f t="shared" si="0"/>
        <v>#N/A</v>
      </c>
      <c r="T25" t="s">
        <v>75</v>
      </c>
      <c r="U25" t="e">
        <f>IF(O25=INDEX(FIRE0103!$A$5:$I$72,MATCH('QA checks'!$T25,FIRE0103!$A$5:$A$72,0),MATCH('QA checks'!U$9,FIRE0103!$A$4:$I$4,0)),TRUE,"Error")</f>
        <v>#N/A</v>
      </c>
      <c r="V25" t="e">
        <f>IF(P25=INDEX(FIRE0103!$A$5:$I$72,MATCH('QA checks'!$T25,FIRE0103!$A$5:$A$72,0),MATCH('QA checks'!V$9,FIRE0103!$A$4:$I$4,0)),TRUE,"Error")</f>
        <v>#N/A</v>
      </c>
      <c r="W25" t="str">
        <f>INDEX(FIRE0103!$A$5:$I$72,MATCH('QA checks'!$T25,FIRE0103!$A$5:$A$72,0),MATCH('QA checks'!W$9,FIRE0103!$A$4:$I$4,0))</f>
        <v>..</v>
      </c>
      <c r="X25" t="e">
        <f>IF(R25=INDEX(FIRE0103!$A$5:$I$72,MATCH('QA checks'!$T25,FIRE0103!$A$5:$A$72,0),MATCH('QA checks'!X$9,FIRE0103!$A$4:$I$4,0)),TRUE,"Error")</f>
        <v>#N/A</v>
      </c>
    </row>
    <row r="26" spans="8:24" x14ac:dyDescent="0.25">
      <c r="H26">
        <v>0</v>
      </c>
      <c r="I26">
        <v>0</v>
      </c>
      <c r="J26">
        <v>0</v>
      </c>
      <c r="K26">
        <v>0</v>
      </c>
      <c r="L26">
        <v>0</v>
      </c>
      <c r="N26" t="s">
        <v>76</v>
      </c>
      <c r="O26" t="e">
        <f t="shared" si="1"/>
        <v>#N/A</v>
      </c>
      <c r="P26" t="e">
        <f t="shared" si="0"/>
        <v>#N/A</v>
      </c>
      <c r="Q26" t="e">
        <f t="shared" si="0"/>
        <v>#N/A</v>
      </c>
      <c r="R26" t="e">
        <f t="shared" si="0"/>
        <v>#N/A</v>
      </c>
      <c r="T26" t="s">
        <v>76</v>
      </c>
      <c r="U26" t="e">
        <f>IF(O26=INDEX(FIRE0103!$A$5:$I$72,MATCH('QA checks'!$T26,FIRE0103!$A$5:$A$72,0),MATCH('QA checks'!U$9,FIRE0103!$A$4:$I$4,0)),TRUE,"Error")</f>
        <v>#N/A</v>
      </c>
      <c r="V26" t="e">
        <f>IF(P26=INDEX(FIRE0103!$A$5:$I$72,MATCH('QA checks'!$T26,FIRE0103!$A$5:$A$72,0),MATCH('QA checks'!V$9,FIRE0103!$A$4:$I$4,0)),TRUE,"Error")</f>
        <v>#N/A</v>
      </c>
      <c r="W26" t="str">
        <f>INDEX(FIRE0103!$A$5:$I$72,MATCH('QA checks'!$T26,FIRE0103!$A$5:$A$72,0),MATCH('QA checks'!W$9,FIRE0103!$A$4:$I$4,0))</f>
        <v>..</v>
      </c>
      <c r="X26" t="e">
        <f>IF(R26=INDEX(FIRE0103!$A$5:$I$72,MATCH('QA checks'!$T26,FIRE0103!$A$5:$A$72,0),MATCH('QA checks'!X$9,FIRE0103!$A$4:$I$4,0)),TRUE,"Error")</f>
        <v>#N/A</v>
      </c>
    </row>
    <row r="27" spans="8:24" x14ac:dyDescent="0.25">
      <c r="H27">
        <v>0</v>
      </c>
      <c r="I27">
        <v>0</v>
      </c>
      <c r="J27">
        <v>0</v>
      </c>
      <c r="K27">
        <v>0</v>
      </c>
      <c r="L27">
        <v>0</v>
      </c>
      <c r="N27" t="s">
        <v>77</v>
      </c>
      <c r="O27" t="e">
        <f t="shared" si="1"/>
        <v>#N/A</v>
      </c>
      <c r="P27" t="e">
        <f t="shared" si="0"/>
        <v>#N/A</v>
      </c>
      <c r="Q27" t="e">
        <f t="shared" si="0"/>
        <v>#N/A</v>
      </c>
      <c r="R27" t="e">
        <f t="shared" si="0"/>
        <v>#N/A</v>
      </c>
      <c r="T27" t="s">
        <v>77</v>
      </c>
      <c r="U27" t="e">
        <f>IF(O27=INDEX(FIRE0103!$A$5:$I$72,MATCH('QA checks'!$T27,FIRE0103!$A$5:$A$72,0),MATCH('QA checks'!U$9,FIRE0103!$A$4:$I$4,0)),TRUE,"Error")</f>
        <v>#N/A</v>
      </c>
      <c r="V27" t="e">
        <f>IF(P27=INDEX(FIRE0103!$A$5:$I$72,MATCH('QA checks'!$T27,FIRE0103!$A$5:$A$72,0),MATCH('QA checks'!V$9,FIRE0103!$A$4:$I$4,0)),TRUE,"Error")</f>
        <v>#N/A</v>
      </c>
      <c r="W27" t="str">
        <f>INDEX(FIRE0103!$A$5:$I$72,MATCH('QA checks'!$T27,FIRE0103!$A$5:$A$72,0),MATCH('QA checks'!W$9,FIRE0103!$A$4:$I$4,0))</f>
        <v>..</v>
      </c>
      <c r="X27" t="e">
        <f>IF(R27=INDEX(FIRE0103!$A$5:$I$72,MATCH('QA checks'!$T27,FIRE0103!$A$5:$A$72,0),MATCH('QA checks'!X$9,FIRE0103!$A$4:$I$4,0)),TRUE,"Error")</f>
        <v>#N/A</v>
      </c>
    </row>
    <row r="28" spans="8:24" x14ac:dyDescent="0.25">
      <c r="H28">
        <v>0</v>
      </c>
      <c r="I28">
        <v>0</v>
      </c>
      <c r="J28">
        <v>0</v>
      </c>
      <c r="K28">
        <v>0</v>
      </c>
      <c r="L28">
        <v>0</v>
      </c>
      <c r="N28" t="s">
        <v>78</v>
      </c>
      <c r="O28" t="e">
        <f t="shared" si="1"/>
        <v>#N/A</v>
      </c>
      <c r="P28" t="e">
        <f t="shared" ref="P28:Q36" si="2">VLOOKUP($N28,$H$9:$L$61,P$8,FALSE)</f>
        <v>#N/A</v>
      </c>
      <c r="Q28" t="e">
        <f t="shared" si="2"/>
        <v>#N/A</v>
      </c>
      <c r="R28" t="e">
        <f>SUM(O28:Q28)</f>
        <v>#N/A</v>
      </c>
      <c r="T28" t="s">
        <v>78</v>
      </c>
      <c r="U28" t="e">
        <f>IF(O28=INDEX(FIRE0103!$A$5:$I$72,MATCH('QA checks'!$T28,FIRE0103!$A$5:$A$72,0),MATCH('QA checks'!U$9,FIRE0103!$A$4:$I$4,0)),TRUE,"Error")</f>
        <v>#N/A</v>
      </c>
      <c r="V28" t="e">
        <f>IF(P28=INDEX(FIRE0103!$A$5:$I$72,MATCH('QA checks'!$T28,FIRE0103!$A$5:$A$72,0),MATCH('QA checks'!V$9,FIRE0103!$A$4:$I$4,0)),TRUE,"Error")</f>
        <v>#N/A</v>
      </c>
      <c r="W28" t="e">
        <f>IF(Q28=INDEX(FIRE0103!$A$5:$I$72,MATCH('QA checks'!$T28,FIRE0103!$A$5:$A$72,0),MATCH('QA checks'!W$9,FIRE0103!$A$4:$I$4,0)),TRUE,"Error")</f>
        <v>#N/A</v>
      </c>
      <c r="X28" t="e">
        <f>IF(R28=INDEX(FIRE0103!$A$5:$I$72,MATCH('QA checks'!$T28,FIRE0103!$A$5:$A$72,0),MATCH('QA checks'!X$9,FIRE0103!$A$4:$I$4,0)),TRUE,"Error")</f>
        <v>#N/A</v>
      </c>
    </row>
    <row r="29" spans="8:24" x14ac:dyDescent="0.25">
      <c r="H29">
        <v>0</v>
      </c>
      <c r="I29">
        <v>0</v>
      </c>
      <c r="J29">
        <v>0</v>
      </c>
      <c r="K29">
        <v>0</v>
      </c>
      <c r="L29">
        <v>0</v>
      </c>
      <c r="N29" t="s">
        <v>79</v>
      </c>
      <c r="O29" t="e">
        <f t="shared" si="1"/>
        <v>#N/A</v>
      </c>
      <c r="P29" t="e">
        <f t="shared" si="2"/>
        <v>#N/A</v>
      </c>
      <c r="Q29" t="e">
        <f t="shared" si="2"/>
        <v>#N/A</v>
      </c>
      <c r="R29" t="e">
        <f t="shared" ref="R29:R58" si="3">SUM(O29:Q29)</f>
        <v>#N/A</v>
      </c>
      <c r="T29" t="s">
        <v>79</v>
      </c>
      <c r="U29" t="e">
        <f>IF(O29=INDEX(FIRE0103!$A$5:$I$72,MATCH('QA checks'!$T29,FIRE0103!$A$5:$A$72,0),MATCH('QA checks'!U$9,FIRE0103!$A$4:$I$4,0)),TRUE,"Error")</f>
        <v>#N/A</v>
      </c>
      <c r="V29" t="e">
        <f>IF(P29=INDEX(FIRE0103!$A$5:$I$72,MATCH('QA checks'!$T29,FIRE0103!$A$5:$A$72,0),MATCH('QA checks'!V$9,FIRE0103!$A$4:$I$4,0)),TRUE,"Error")</f>
        <v>#N/A</v>
      </c>
      <c r="W29" t="e">
        <f>IF(Q29=INDEX(FIRE0103!$A$5:$I$72,MATCH('QA checks'!$T29,FIRE0103!$A$5:$A$72,0),MATCH('QA checks'!W$9,FIRE0103!$A$4:$I$4,0)),TRUE,"Error")</f>
        <v>#N/A</v>
      </c>
      <c r="X29" t="e">
        <f>IF(R29=INDEX(FIRE0103!$A$5:$I$72,MATCH('QA checks'!$T29,FIRE0103!$A$5:$A$72,0),MATCH('QA checks'!X$9,FIRE0103!$A$4:$I$4,0)),TRUE,"Error")</f>
        <v>#N/A</v>
      </c>
    </row>
    <row r="30" spans="8:24" x14ac:dyDescent="0.25">
      <c r="H30">
        <v>0</v>
      </c>
      <c r="I30">
        <v>0</v>
      </c>
      <c r="J30">
        <v>0</v>
      </c>
      <c r="K30">
        <v>0</v>
      </c>
      <c r="L30">
        <v>0</v>
      </c>
      <c r="N30" t="s">
        <v>80</v>
      </c>
      <c r="O30" t="e">
        <f t="shared" si="1"/>
        <v>#N/A</v>
      </c>
      <c r="P30" t="e">
        <f t="shared" si="2"/>
        <v>#N/A</v>
      </c>
      <c r="Q30" t="e">
        <f t="shared" si="2"/>
        <v>#N/A</v>
      </c>
      <c r="R30" t="e">
        <f t="shared" si="3"/>
        <v>#N/A</v>
      </c>
      <c r="T30" t="s">
        <v>80</v>
      </c>
      <c r="U30" t="e">
        <f>IF(O30=INDEX(FIRE0103!$A$5:$I$72,MATCH('QA checks'!$T30,FIRE0103!$A$5:$A$72,0),MATCH('QA checks'!U$9,FIRE0103!$A$4:$I$4,0)),TRUE,"Error")</f>
        <v>#N/A</v>
      </c>
      <c r="V30" t="e">
        <f>IF(P30=INDEX(FIRE0103!$A$5:$I$72,MATCH('QA checks'!$T30,FIRE0103!$A$5:$A$72,0),MATCH('QA checks'!V$9,FIRE0103!$A$4:$I$4,0)),TRUE,"Error")</f>
        <v>#N/A</v>
      </c>
      <c r="W30" t="e">
        <f>IF(Q30=INDEX(FIRE0103!$A$5:$I$72,MATCH('QA checks'!$T30,FIRE0103!$A$5:$A$72,0),MATCH('QA checks'!W$9,FIRE0103!$A$4:$I$4,0)),TRUE,"Error")</f>
        <v>#N/A</v>
      </c>
      <c r="X30" t="e">
        <f>IF(R30=INDEX(FIRE0103!$A$5:$I$72,MATCH('QA checks'!$T30,FIRE0103!$A$5:$A$72,0),MATCH('QA checks'!X$9,FIRE0103!$A$4:$I$4,0)),TRUE,"Error")</f>
        <v>#N/A</v>
      </c>
    </row>
    <row r="31" spans="8:24" x14ac:dyDescent="0.25">
      <c r="H31">
        <v>0</v>
      </c>
      <c r="I31">
        <v>0</v>
      </c>
      <c r="J31">
        <v>0</v>
      </c>
      <c r="K31">
        <v>0</v>
      </c>
      <c r="L31">
        <v>0</v>
      </c>
      <c r="N31" t="s">
        <v>81</v>
      </c>
      <c r="O31" t="e">
        <f t="shared" si="1"/>
        <v>#N/A</v>
      </c>
      <c r="P31" t="e">
        <f t="shared" si="2"/>
        <v>#N/A</v>
      </c>
      <c r="Q31" t="e">
        <f t="shared" si="2"/>
        <v>#N/A</v>
      </c>
      <c r="R31" t="e">
        <f t="shared" si="3"/>
        <v>#N/A</v>
      </c>
      <c r="T31" t="s">
        <v>81</v>
      </c>
      <c r="U31" t="e">
        <f>IF(O31=INDEX(FIRE0103!$A$5:$I$72,MATCH('QA checks'!$T31,FIRE0103!$A$5:$A$72,0),MATCH('QA checks'!U$9,FIRE0103!$A$4:$I$4,0)),TRUE,"Error")</f>
        <v>#N/A</v>
      </c>
      <c r="V31" t="e">
        <f>IF(P31=INDEX(FIRE0103!$A$5:$I$72,MATCH('QA checks'!$T31,FIRE0103!$A$5:$A$72,0),MATCH('QA checks'!V$9,FIRE0103!$A$4:$I$4,0)),TRUE,"Error")</f>
        <v>#N/A</v>
      </c>
      <c r="W31" t="e">
        <f>IF(Q31=INDEX(FIRE0103!$A$5:$I$72,MATCH('QA checks'!$T31,FIRE0103!$A$5:$A$72,0),MATCH('QA checks'!W$9,FIRE0103!$A$4:$I$4,0)),TRUE,"Error")</f>
        <v>#N/A</v>
      </c>
      <c r="X31" t="e">
        <f>IF(R31=INDEX(FIRE0103!$A$5:$I$72,MATCH('QA checks'!$T31,FIRE0103!$A$5:$A$72,0),MATCH('QA checks'!X$9,FIRE0103!$A$4:$I$4,0)),TRUE,"Error")</f>
        <v>#N/A</v>
      </c>
    </row>
    <row r="32" spans="8:24" x14ac:dyDescent="0.25">
      <c r="H32">
        <v>0</v>
      </c>
      <c r="I32">
        <v>0</v>
      </c>
      <c r="J32">
        <v>0</v>
      </c>
      <c r="K32">
        <v>0</v>
      </c>
      <c r="L32">
        <v>0</v>
      </c>
      <c r="N32" t="s">
        <v>82</v>
      </c>
      <c r="O32" t="e">
        <f t="shared" si="1"/>
        <v>#N/A</v>
      </c>
      <c r="P32" t="e">
        <f t="shared" si="2"/>
        <v>#N/A</v>
      </c>
      <c r="Q32" t="e">
        <f t="shared" si="2"/>
        <v>#N/A</v>
      </c>
      <c r="R32" t="e">
        <f t="shared" si="3"/>
        <v>#N/A</v>
      </c>
      <c r="T32" t="s">
        <v>82</v>
      </c>
      <c r="U32" t="e">
        <f>IF(O32=INDEX(FIRE0103!$A$5:$I$72,MATCH('QA checks'!$T32,FIRE0103!$A$5:$A$72,0),MATCH('QA checks'!U$9,FIRE0103!$A$4:$I$4,0)),TRUE,"Error")</f>
        <v>#N/A</v>
      </c>
      <c r="V32" t="e">
        <f>IF(P32=INDEX(FIRE0103!$A$5:$I$72,MATCH('QA checks'!$T32,FIRE0103!$A$5:$A$72,0),MATCH('QA checks'!V$9,FIRE0103!$A$4:$I$4,0)),TRUE,"Error")</f>
        <v>#N/A</v>
      </c>
      <c r="W32" t="e">
        <f>IF(Q32=INDEX(FIRE0103!$A$5:$I$72,MATCH('QA checks'!$T32,FIRE0103!$A$5:$A$72,0),MATCH('QA checks'!W$9,FIRE0103!$A$4:$I$4,0)),TRUE,"Error")</f>
        <v>#N/A</v>
      </c>
      <c r="X32" t="e">
        <f>IF(R32=INDEX(FIRE0103!$A$5:$I$72,MATCH('QA checks'!$T32,FIRE0103!$A$5:$A$72,0),MATCH('QA checks'!X$9,FIRE0103!$A$4:$I$4,0)),TRUE,"Error")</f>
        <v>#N/A</v>
      </c>
    </row>
    <row r="33" spans="8:24" x14ac:dyDescent="0.25">
      <c r="H33">
        <v>0</v>
      </c>
      <c r="I33">
        <v>0</v>
      </c>
      <c r="J33">
        <v>0</v>
      </c>
      <c r="K33">
        <v>0</v>
      </c>
      <c r="L33">
        <v>0</v>
      </c>
      <c r="N33" t="s">
        <v>83</v>
      </c>
      <c r="O33" t="e">
        <f t="shared" si="1"/>
        <v>#N/A</v>
      </c>
      <c r="P33" t="e">
        <f t="shared" si="2"/>
        <v>#N/A</v>
      </c>
      <c r="Q33" t="e">
        <f t="shared" si="2"/>
        <v>#N/A</v>
      </c>
      <c r="R33" t="e">
        <f t="shared" si="3"/>
        <v>#N/A</v>
      </c>
      <c r="T33" t="s">
        <v>83</v>
      </c>
      <c r="U33" t="e">
        <f>IF(O33=INDEX(FIRE0103!$A$5:$I$72,MATCH('QA checks'!$T33,FIRE0103!$A$5:$A$72,0),MATCH('QA checks'!U$9,FIRE0103!$A$4:$I$4,0)),TRUE,"Error")</f>
        <v>#N/A</v>
      </c>
      <c r="V33" t="e">
        <f>IF(P33=INDEX(FIRE0103!$A$5:$I$72,MATCH('QA checks'!$T33,FIRE0103!$A$5:$A$72,0),MATCH('QA checks'!V$9,FIRE0103!$A$4:$I$4,0)),TRUE,"Error")</f>
        <v>#N/A</v>
      </c>
      <c r="W33" t="e">
        <f>IF(Q33=INDEX(FIRE0103!$A$5:$I$72,MATCH('QA checks'!$T33,FIRE0103!$A$5:$A$72,0),MATCH('QA checks'!W$9,FIRE0103!$A$4:$I$4,0)),TRUE,"Error")</f>
        <v>#N/A</v>
      </c>
      <c r="X33" t="e">
        <f>IF(R33=INDEX(FIRE0103!$A$5:$I$72,MATCH('QA checks'!$T33,FIRE0103!$A$5:$A$72,0),MATCH('QA checks'!X$9,FIRE0103!$A$4:$I$4,0)),TRUE,"Error")</f>
        <v>#N/A</v>
      </c>
    </row>
    <row r="34" spans="8:24" x14ac:dyDescent="0.25">
      <c r="H34">
        <v>0</v>
      </c>
      <c r="I34">
        <v>0</v>
      </c>
      <c r="J34">
        <v>0</v>
      </c>
      <c r="K34">
        <v>0</v>
      </c>
      <c r="L34">
        <v>0</v>
      </c>
      <c r="N34" t="s">
        <v>84</v>
      </c>
      <c r="O34" t="e">
        <f t="shared" si="1"/>
        <v>#N/A</v>
      </c>
      <c r="P34" t="e">
        <f t="shared" si="2"/>
        <v>#N/A</v>
      </c>
      <c r="Q34" t="e">
        <f t="shared" si="2"/>
        <v>#N/A</v>
      </c>
      <c r="R34" t="e">
        <f t="shared" si="3"/>
        <v>#N/A</v>
      </c>
      <c r="T34" t="s">
        <v>84</v>
      </c>
      <c r="U34" t="e">
        <f>IF(O34=INDEX(FIRE0103!$A$5:$I$72,MATCH('QA checks'!$T34,FIRE0103!$A$5:$A$72,0),MATCH('QA checks'!U$9,FIRE0103!$A$4:$I$4,0)),TRUE,"Error")</f>
        <v>#N/A</v>
      </c>
      <c r="V34" t="e">
        <f>IF(P34=INDEX(FIRE0103!$A$5:$I$72,MATCH('QA checks'!$T34,FIRE0103!$A$5:$A$72,0),MATCH('QA checks'!V$9,FIRE0103!$A$4:$I$4,0)),TRUE,"Error")</f>
        <v>#N/A</v>
      </c>
      <c r="W34" t="e">
        <f>IF(Q34=INDEX(FIRE0103!$A$5:$I$72,MATCH('QA checks'!$T34,FIRE0103!$A$5:$A$72,0),MATCH('QA checks'!W$9,FIRE0103!$A$4:$I$4,0)),TRUE,"Error")</f>
        <v>#N/A</v>
      </c>
      <c r="X34" t="e">
        <f>IF(R34=INDEX(FIRE0103!$A$5:$I$72,MATCH('QA checks'!$T34,FIRE0103!$A$5:$A$72,0),MATCH('QA checks'!X$9,FIRE0103!$A$4:$I$4,0)),TRUE,"Error")</f>
        <v>#N/A</v>
      </c>
    </row>
    <row r="35" spans="8:24" x14ac:dyDescent="0.25">
      <c r="H35">
        <v>0</v>
      </c>
      <c r="I35">
        <v>0</v>
      </c>
      <c r="J35">
        <v>0</v>
      </c>
      <c r="K35">
        <v>0</v>
      </c>
      <c r="L35">
        <v>0</v>
      </c>
      <c r="N35" t="s">
        <v>85</v>
      </c>
      <c r="O35" t="e">
        <f t="shared" si="1"/>
        <v>#N/A</v>
      </c>
      <c r="P35" t="e">
        <f t="shared" si="2"/>
        <v>#N/A</v>
      </c>
      <c r="Q35" t="e">
        <f t="shared" si="2"/>
        <v>#N/A</v>
      </c>
      <c r="R35" t="e">
        <f t="shared" si="3"/>
        <v>#N/A</v>
      </c>
      <c r="T35" t="s">
        <v>85</v>
      </c>
      <c r="U35" t="e">
        <f>IF(O35=INDEX(FIRE0103!$A$5:$I$72,MATCH('QA checks'!$T35,FIRE0103!$A$5:$A$72,0),MATCH('QA checks'!U$9,FIRE0103!$A$4:$I$4,0)),TRUE,"Error")</f>
        <v>#N/A</v>
      </c>
      <c r="V35" t="e">
        <f>IF(P35=INDEX(FIRE0103!$A$5:$I$72,MATCH('QA checks'!$T35,FIRE0103!$A$5:$A$72,0),MATCH('QA checks'!V$9,FIRE0103!$A$4:$I$4,0)),TRUE,"Error")</f>
        <v>#N/A</v>
      </c>
      <c r="W35" t="e">
        <f>IF(Q35=INDEX(FIRE0103!$A$5:$I$72,MATCH('QA checks'!$T35,FIRE0103!$A$5:$A$72,0),MATCH('QA checks'!W$9,FIRE0103!$A$4:$I$4,0)),TRUE,"Error")</f>
        <v>#N/A</v>
      </c>
      <c r="X35" t="e">
        <f>IF(R35=INDEX(FIRE0103!$A$5:$I$72,MATCH('QA checks'!$T35,FIRE0103!$A$5:$A$72,0),MATCH('QA checks'!X$9,FIRE0103!$A$4:$I$4,0)),TRUE,"Error")</f>
        <v>#N/A</v>
      </c>
    </row>
    <row r="36" spans="8:24" x14ac:dyDescent="0.25">
      <c r="H36">
        <v>0</v>
      </c>
      <c r="I36">
        <v>0</v>
      </c>
      <c r="J36">
        <v>0</v>
      </c>
      <c r="K36">
        <v>0</v>
      </c>
      <c r="L36">
        <v>0</v>
      </c>
      <c r="N36" t="s">
        <v>86</v>
      </c>
      <c r="O36" t="e">
        <f t="shared" si="1"/>
        <v>#N/A</v>
      </c>
      <c r="P36" t="e">
        <f t="shared" si="2"/>
        <v>#N/A</v>
      </c>
      <c r="Q36" t="e">
        <f t="shared" si="2"/>
        <v>#N/A</v>
      </c>
      <c r="R36" t="e">
        <f t="shared" si="3"/>
        <v>#N/A</v>
      </c>
      <c r="T36" t="s">
        <v>86</v>
      </c>
      <c r="U36" t="e">
        <f>IF(O36=INDEX(FIRE0103!$A$5:$I$72,MATCH('QA checks'!$T36,FIRE0103!$A$5:$A$72,0),MATCH('QA checks'!U$9,FIRE0103!$A$4:$I$4,0)),TRUE,"Error")</f>
        <v>#N/A</v>
      </c>
      <c r="V36" t="e">
        <f>IF(P36=INDEX(FIRE0103!$A$5:$I$72,MATCH('QA checks'!$T36,FIRE0103!$A$5:$A$72,0),MATCH('QA checks'!V$9,FIRE0103!$A$4:$I$4,0)),TRUE,"Error")</f>
        <v>#N/A</v>
      </c>
      <c r="W36" t="e">
        <f>IF(Q36=INDEX(FIRE0103!$A$5:$I$72,MATCH('QA checks'!$T36,FIRE0103!$A$5:$A$72,0),MATCH('QA checks'!W$9,FIRE0103!$A$4:$I$4,0)),TRUE,"Error")</f>
        <v>#N/A</v>
      </c>
      <c r="X36" t="e">
        <f>IF(R36=INDEX(FIRE0103!$A$5:$I$72,MATCH('QA checks'!$T36,FIRE0103!$A$5:$A$72,0),MATCH('QA checks'!X$9,FIRE0103!$A$4:$I$4,0)),TRUE,"Error")</f>
        <v>#N/A</v>
      </c>
    </row>
    <row r="37" spans="8:24" x14ac:dyDescent="0.25">
      <c r="H37">
        <v>0</v>
      </c>
      <c r="I37">
        <v>0</v>
      </c>
      <c r="J37">
        <v>0</v>
      </c>
      <c r="K37">
        <v>0</v>
      </c>
      <c r="L37">
        <v>0</v>
      </c>
      <c r="N37" t="s">
        <v>87</v>
      </c>
      <c r="O37" t="e">
        <f t="shared" si="1"/>
        <v>#N/A</v>
      </c>
      <c r="P37" t="e">
        <f>VLOOKUP($N37,_xlfn.ANCHORARRAY(H9),P$8,FALSE)</f>
        <v>#N/A</v>
      </c>
      <c r="Q37" t="e">
        <f t="shared" ref="Q37:Q58" si="4">VLOOKUP($N37,$H$9:$L$61,Q$8,FALSE)</f>
        <v>#N/A</v>
      </c>
      <c r="R37" t="e">
        <f t="shared" si="3"/>
        <v>#N/A</v>
      </c>
      <c r="T37" t="s">
        <v>87</v>
      </c>
      <c r="U37" t="e">
        <f>IF(O37=INDEX(FIRE0103!$A$5:$I$72,MATCH('QA checks'!$T37,FIRE0103!$A$5:$A$72,0),MATCH('QA checks'!U$9,FIRE0103!$A$4:$I$4,0)),TRUE,"Error")</f>
        <v>#N/A</v>
      </c>
      <c r="V37" t="e">
        <f>IF(P37=INDEX(FIRE0103!$A$5:$I$72,MATCH('QA checks'!$T37,FIRE0103!$A$5:$A$72,0),MATCH('QA checks'!V$9,FIRE0103!$A$4:$I$4,0)),TRUE,"Error")</f>
        <v>#N/A</v>
      </c>
      <c r="W37" t="e">
        <f>IF(Q37=INDEX(FIRE0103!$A$5:$I$72,MATCH('QA checks'!$T37,FIRE0103!$A$5:$A$72,0),MATCH('QA checks'!W$9,FIRE0103!$A$4:$I$4,0)),TRUE,"Error")</f>
        <v>#N/A</v>
      </c>
      <c r="X37" t="e">
        <f>IF(R37=INDEX(FIRE0103!$A$5:$I$72,MATCH('QA checks'!$T37,FIRE0103!$A$5:$A$72,0),MATCH('QA checks'!X$9,FIRE0103!$A$4:$I$4,0)),TRUE,"Error")</f>
        <v>#N/A</v>
      </c>
    </row>
    <row r="38" spans="8:24" x14ac:dyDescent="0.25">
      <c r="H38">
        <v>0</v>
      </c>
      <c r="I38">
        <v>0</v>
      </c>
      <c r="J38">
        <v>0</v>
      </c>
      <c r="K38">
        <v>0</v>
      </c>
      <c r="L38">
        <v>0</v>
      </c>
      <c r="N38" t="s">
        <v>88</v>
      </c>
      <c r="O38" t="e">
        <f t="shared" si="1"/>
        <v>#N/A</v>
      </c>
      <c r="P38" t="e">
        <f t="shared" ref="P38:P58" si="5">VLOOKUP($N38,$H$9:$L$61,P$8,FALSE)</f>
        <v>#N/A</v>
      </c>
      <c r="Q38" t="e">
        <f t="shared" si="4"/>
        <v>#N/A</v>
      </c>
      <c r="R38" t="e">
        <f t="shared" si="3"/>
        <v>#N/A</v>
      </c>
      <c r="T38" t="s">
        <v>88</v>
      </c>
      <c r="U38" t="e">
        <f>IF(O38=INDEX(FIRE0103!$A$5:$I$72,MATCH('QA checks'!$T38,FIRE0103!$A$5:$A$72,0),MATCH('QA checks'!U$9,FIRE0103!$A$4:$I$4,0)),TRUE,"Error")</f>
        <v>#N/A</v>
      </c>
      <c r="V38" t="e">
        <f>IF(P38=INDEX(FIRE0103!$A$5:$I$72,MATCH('QA checks'!$T38,FIRE0103!$A$5:$A$72,0),MATCH('QA checks'!V$9,FIRE0103!$A$4:$I$4,0)),TRUE,"Error")</f>
        <v>#N/A</v>
      </c>
      <c r="W38" t="e">
        <f>IF(Q38=INDEX(FIRE0103!$A$5:$I$72,MATCH('QA checks'!$T38,FIRE0103!$A$5:$A$72,0),MATCH('QA checks'!W$9,FIRE0103!$A$4:$I$4,0)),TRUE,"Error")</f>
        <v>#N/A</v>
      </c>
      <c r="X38" t="e">
        <f>IF(R38=INDEX(FIRE0103!$A$5:$I$72,MATCH('QA checks'!$T38,FIRE0103!$A$5:$A$72,0),MATCH('QA checks'!X$9,FIRE0103!$A$4:$I$4,0)),TRUE,"Error")</f>
        <v>#N/A</v>
      </c>
    </row>
    <row r="39" spans="8:24" x14ac:dyDescent="0.25">
      <c r="H39">
        <v>0</v>
      </c>
      <c r="I39">
        <v>0</v>
      </c>
      <c r="J39">
        <v>0</v>
      </c>
      <c r="K39">
        <v>0</v>
      </c>
      <c r="L39">
        <v>0</v>
      </c>
      <c r="N39" t="s">
        <v>43</v>
      </c>
      <c r="O39" t="e">
        <f t="shared" si="1"/>
        <v>#N/A</v>
      </c>
      <c r="P39" t="e">
        <f t="shared" si="5"/>
        <v>#N/A</v>
      </c>
      <c r="Q39" t="e">
        <f t="shared" si="4"/>
        <v>#N/A</v>
      </c>
      <c r="R39" t="e">
        <f t="shared" si="3"/>
        <v>#N/A</v>
      </c>
      <c r="T39" t="s">
        <v>43</v>
      </c>
      <c r="U39" t="e">
        <f>IF(O39=INDEX(FIRE0103!$A$5:$I$72,MATCH('QA checks'!$T39,FIRE0103!$A$5:$A$72,0),MATCH('QA checks'!U$9,FIRE0103!$A$4:$I$4,0)),TRUE,"Error")</f>
        <v>#N/A</v>
      </c>
      <c r="V39" t="e">
        <f>IF(P39=INDEX(FIRE0103!$A$5:$I$72,MATCH('QA checks'!$T39,FIRE0103!$A$5:$A$72,0),MATCH('QA checks'!V$9,FIRE0103!$A$4:$I$4,0)),TRUE,"Error")</f>
        <v>#N/A</v>
      </c>
      <c r="W39" t="e">
        <f>IF(Q39=INDEX(FIRE0103!$A$5:$I$72,MATCH('QA checks'!$T39,FIRE0103!$A$5:$A$72,0),MATCH('QA checks'!W$9,FIRE0103!$A$4:$I$4,0)),TRUE,"Error")</f>
        <v>#N/A</v>
      </c>
      <c r="X39" t="e">
        <f>IF(R39=INDEX(FIRE0103!$A$5:$I$72,MATCH('QA checks'!$T39,FIRE0103!$A$5:$A$72,0),MATCH('QA checks'!X$9,FIRE0103!$A$4:$I$4,0)),TRUE,"Error")</f>
        <v>#N/A</v>
      </c>
    </row>
    <row r="40" spans="8:24" x14ac:dyDescent="0.25">
      <c r="H40">
        <v>0</v>
      </c>
      <c r="I40">
        <v>0</v>
      </c>
      <c r="J40">
        <v>0</v>
      </c>
      <c r="K40">
        <v>0</v>
      </c>
      <c r="L40">
        <v>0</v>
      </c>
      <c r="N40" t="s">
        <v>46</v>
      </c>
      <c r="O40" t="e">
        <f t="shared" si="1"/>
        <v>#N/A</v>
      </c>
      <c r="P40" t="e">
        <f t="shared" si="5"/>
        <v>#N/A</v>
      </c>
      <c r="Q40" t="e">
        <f t="shared" si="4"/>
        <v>#N/A</v>
      </c>
      <c r="R40" t="e">
        <f t="shared" si="3"/>
        <v>#N/A</v>
      </c>
      <c r="T40" t="s">
        <v>46</v>
      </c>
      <c r="U40" t="e">
        <f>IF(O40=INDEX(FIRE0103!$A$5:$I$72,MATCH('QA checks'!$T40,FIRE0103!$A$5:$A$72,0),MATCH('QA checks'!U$9,FIRE0103!$A$4:$I$4,0)),TRUE,"Error")</f>
        <v>#N/A</v>
      </c>
      <c r="V40" t="e">
        <f>IF(P40=INDEX(FIRE0103!$A$5:$I$72,MATCH('QA checks'!$T40,FIRE0103!$A$5:$A$72,0),MATCH('QA checks'!V$9,FIRE0103!$A$4:$I$4,0)),TRUE,"Error")</f>
        <v>#N/A</v>
      </c>
      <c r="W40" t="e">
        <f>IF(Q40=INDEX(FIRE0103!$A$5:$I$72,MATCH('QA checks'!$T40,FIRE0103!$A$5:$A$72,0),MATCH('QA checks'!W$9,FIRE0103!$A$4:$I$4,0)),TRUE,"Error")</f>
        <v>#N/A</v>
      </c>
      <c r="X40" t="e">
        <f>IF(R40=INDEX(FIRE0103!$A$5:$I$72,MATCH('QA checks'!$T40,FIRE0103!$A$5:$A$72,0),MATCH('QA checks'!X$9,FIRE0103!$A$4:$I$4,0)),TRUE,"Error")</f>
        <v>#N/A</v>
      </c>
    </row>
    <row r="41" spans="8:24" x14ac:dyDescent="0.25">
      <c r="H41">
        <v>0</v>
      </c>
      <c r="I41">
        <v>0</v>
      </c>
      <c r="J41">
        <v>0</v>
      </c>
      <c r="K41">
        <v>0</v>
      </c>
      <c r="L41">
        <v>0</v>
      </c>
      <c r="N41" t="s">
        <v>47</v>
      </c>
      <c r="O41" t="e">
        <f t="shared" si="1"/>
        <v>#N/A</v>
      </c>
      <c r="P41" t="e">
        <f t="shared" si="5"/>
        <v>#N/A</v>
      </c>
      <c r="Q41" t="e">
        <f t="shared" si="4"/>
        <v>#N/A</v>
      </c>
      <c r="R41" t="e">
        <f t="shared" si="3"/>
        <v>#N/A</v>
      </c>
      <c r="T41" t="s">
        <v>47</v>
      </c>
      <c r="U41" t="e">
        <f>IF(O41=INDEX(FIRE0103!$A$5:$I$72,MATCH('QA checks'!$T41,FIRE0103!$A$5:$A$72,0),MATCH('QA checks'!U$9,FIRE0103!$A$4:$I$4,0)),TRUE,"Error")</f>
        <v>#N/A</v>
      </c>
      <c r="V41" t="e">
        <f>IF(P41=INDEX(FIRE0103!$A$5:$I$72,MATCH('QA checks'!$T41,FIRE0103!$A$5:$A$72,0),MATCH('QA checks'!V$9,FIRE0103!$A$4:$I$4,0)),TRUE,"Error")</f>
        <v>#N/A</v>
      </c>
      <c r="W41" t="e">
        <f>IF(Q41=INDEX(FIRE0103!$A$5:$I$72,MATCH('QA checks'!$T41,FIRE0103!$A$5:$A$72,0),MATCH('QA checks'!W$9,FIRE0103!$A$4:$I$4,0)),TRUE,"Error")</f>
        <v>#N/A</v>
      </c>
      <c r="X41" t="e">
        <f>IF(R41=INDEX(FIRE0103!$A$5:$I$72,MATCH('QA checks'!$T41,FIRE0103!$A$5:$A$72,0),MATCH('QA checks'!X$9,FIRE0103!$A$4:$I$4,0)),TRUE,"Error")</f>
        <v>#N/A</v>
      </c>
    </row>
    <row r="42" spans="8:24" x14ac:dyDescent="0.25">
      <c r="H42">
        <v>0</v>
      </c>
      <c r="I42">
        <v>0</v>
      </c>
      <c r="J42">
        <v>0</v>
      </c>
      <c r="K42">
        <v>0</v>
      </c>
      <c r="L42">
        <v>0</v>
      </c>
      <c r="N42" t="s">
        <v>48</v>
      </c>
      <c r="O42" t="e">
        <f t="shared" si="1"/>
        <v>#N/A</v>
      </c>
      <c r="P42" t="e">
        <f t="shared" si="5"/>
        <v>#N/A</v>
      </c>
      <c r="Q42" t="e">
        <f t="shared" si="4"/>
        <v>#N/A</v>
      </c>
      <c r="R42" t="e">
        <f t="shared" si="3"/>
        <v>#N/A</v>
      </c>
      <c r="T42" t="s">
        <v>48</v>
      </c>
      <c r="U42" t="e">
        <f>IF(O42=INDEX(FIRE0103!$A$5:$I$72,MATCH('QA checks'!$T42,FIRE0103!$A$5:$A$72,0),MATCH('QA checks'!U$9,FIRE0103!$A$4:$I$4,0)),TRUE,"Error")</f>
        <v>#N/A</v>
      </c>
      <c r="V42" t="e">
        <f>IF(P42=INDEX(FIRE0103!$A$5:$I$72,MATCH('QA checks'!$T42,FIRE0103!$A$5:$A$72,0),MATCH('QA checks'!V$9,FIRE0103!$A$4:$I$4,0)),TRUE,"Error")</f>
        <v>#N/A</v>
      </c>
      <c r="W42" t="e">
        <f>IF(Q42=INDEX(FIRE0103!$A$5:$I$72,MATCH('QA checks'!$T42,FIRE0103!$A$5:$A$72,0),MATCH('QA checks'!W$9,FIRE0103!$A$4:$I$4,0)),TRUE,"Error")</f>
        <v>#N/A</v>
      </c>
      <c r="X42" t="e">
        <f>IF(R42=INDEX(FIRE0103!$A$5:$I$72,MATCH('QA checks'!$T42,FIRE0103!$A$5:$A$72,0),MATCH('QA checks'!X$9,FIRE0103!$A$4:$I$4,0)),TRUE,"Error")</f>
        <v>#N/A</v>
      </c>
    </row>
    <row r="43" spans="8:24" x14ac:dyDescent="0.25">
      <c r="H43">
        <v>0</v>
      </c>
      <c r="I43">
        <v>0</v>
      </c>
      <c r="J43">
        <v>0</v>
      </c>
      <c r="K43">
        <v>0</v>
      </c>
      <c r="L43">
        <v>0</v>
      </c>
      <c r="N43" t="s">
        <v>49</v>
      </c>
      <c r="O43" t="e">
        <f t="shared" si="1"/>
        <v>#N/A</v>
      </c>
      <c r="P43" t="e">
        <f t="shared" si="5"/>
        <v>#N/A</v>
      </c>
      <c r="Q43" t="e">
        <f t="shared" si="4"/>
        <v>#N/A</v>
      </c>
      <c r="R43" t="e">
        <f t="shared" si="3"/>
        <v>#N/A</v>
      </c>
      <c r="T43" t="s">
        <v>49</v>
      </c>
      <c r="U43" t="e">
        <f>IF(O43=INDEX(FIRE0103!$A$5:$I$72,MATCH('QA checks'!$T43,FIRE0103!$A$5:$A$72,0),MATCH('QA checks'!U$9,FIRE0103!$A$4:$I$4,0)),TRUE,"Error")</f>
        <v>#N/A</v>
      </c>
      <c r="V43" t="e">
        <f>IF(P43=INDEX(FIRE0103!$A$5:$I$72,MATCH('QA checks'!$T43,FIRE0103!$A$5:$A$72,0),MATCH('QA checks'!V$9,FIRE0103!$A$4:$I$4,0)),TRUE,"Error")</f>
        <v>#N/A</v>
      </c>
      <c r="W43" t="e">
        <f>IF(Q43=INDEX(FIRE0103!$A$5:$I$72,MATCH('QA checks'!$T43,FIRE0103!$A$5:$A$72,0),MATCH('QA checks'!W$9,FIRE0103!$A$4:$I$4,0)),TRUE,"Error")</f>
        <v>#N/A</v>
      </c>
      <c r="X43" t="e">
        <f>IF(R43=INDEX(FIRE0103!$A$5:$I$72,MATCH('QA checks'!$T43,FIRE0103!$A$5:$A$72,0),MATCH('QA checks'!X$9,FIRE0103!$A$4:$I$4,0)),TRUE,"Error")</f>
        <v>#N/A</v>
      </c>
    </row>
    <row r="44" spans="8:24" x14ac:dyDescent="0.25">
      <c r="H44">
        <v>0</v>
      </c>
      <c r="I44">
        <v>0</v>
      </c>
      <c r="J44">
        <v>0</v>
      </c>
      <c r="K44">
        <v>0</v>
      </c>
      <c r="L44">
        <v>0</v>
      </c>
      <c r="N44" t="s">
        <v>50</v>
      </c>
      <c r="O44" t="e">
        <f t="shared" si="1"/>
        <v>#N/A</v>
      </c>
      <c r="P44" t="e">
        <f t="shared" si="5"/>
        <v>#N/A</v>
      </c>
      <c r="Q44" t="e">
        <f t="shared" si="4"/>
        <v>#N/A</v>
      </c>
      <c r="R44" t="e">
        <f t="shared" si="3"/>
        <v>#N/A</v>
      </c>
      <c r="T44" t="s">
        <v>50</v>
      </c>
      <c r="U44" t="e">
        <f>IF(O44=INDEX(FIRE0103!$A$5:$I$72,MATCH('QA checks'!$T44,FIRE0103!$A$5:$A$72,0),MATCH('QA checks'!U$9,FIRE0103!$A$4:$I$4,0)),TRUE,"Error")</f>
        <v>#N/A</v>
      </c>
      <c r="V44" t="e">
        <f>IF(P44=INDEX(FIRE0103!$A$5:$I$72,MATCH('QA checks'!$T44,FIRE0103!$A$5:$A$72,0),MATCH('QA checks'!V$9,FIRE0103!$A$4:$I$4,0)),TRUE,"Error")</f>
        <v>#N/A</v>
      </c>
      <c r="W44" t="e">
        <f>IF(Q44=INDEX(FIRE0103!$A$5:$I$72,MATCH('QA checks'!$T44,FIRE0103!$A$5:$A$72,0),MATCH('QA checks'!W$9,FIRE0103!$A$4:$I$4,0)),TRUE,"Error")</f>
        <v>#N/A</v>
      </c>
      <c r="X44" t="e">
        <f>IF(R44=INDEX(FIRE0103!$A$5:$I$72,MATCH('QA checks'!$T44,FIRE0103!$A$5:$A$72,0),MATCH('QA checks'!X$9,FIRE0103!$A$4:$I$4,0)),TRUE,"Error")</f>
        <v>#N/A</v>
      </c>
    </row>
    <row r="45" spans="8:24" x14ac:dyDescent="0.25">
      <c r="H45">
        <v>0</v>
      </c>
      <c r="I45">
        <v>0</v>
      </c>
      <c r="J45">
        <v>0</v>
      </c>
      <c r="K45">
        <v>0</v>
      </c>
      <c r="L45">
        <v>0</v>
      </c>
      <c r="N45" t="s">
        <v>51</v>
      </c>
      <c r="O45" t="e">
        <f t="shared" si="1"/>
        <v>#N/A</v>
      </c>
      <c r="P45" t="e">
        <f t="shared" si="5"/>
        <v>#N/A</v>
      </c>
      <c r="Q45" t="e">
        <f t="shared" si="4"/>
        <v>#N/A</v>
      </c>
      <c r="R45" t="e">
        <f t="shared" si="3"/>
        <v>#N/A</v>
      </c>
      <c r="T45" t="s">
        <v>51</v>
      </c>
      <c r="U45" t="e">
        <f>IF(O45=INDEX(FIRE0103!$A$5:$I$72,MATCH('QA checks'!$T45,FIRE0103!$A$5:$A$72,0),MATCH('QA checks'!U$9,FIRE0103!$A$4:$I$4,0)),TRUE,"Error")</f>
        <v>#N/A</v>
      </c>
      <c r="V45" t="e">
        <f>IF(P45=INDEX(FIRE0103!$A$5:$I$72,MATCH('QA checks'!$T45,FIRE0103!$A$5:$A$72,0),MATCH('QA checks'!V$9,FIRE0103!$A$4:$I$4,0)),TRUE,"Error")</f>
        <v>#N/A</v>
      </c>
      <c r="W45" t="e">
        <f>IF(Q45=INDEX(FIRE0103!$A$5:$I$72,MATCH('QA checks'!$T45,FIRE0103!$A$5:$A$72,0),MATCH('QA checks'!W$9,FIRE0103!$A$4:$I$4,0)),TRUE,"Error")</f>
        <v>#N/A</v>
      </c>
      <c r="X45" t="e">
        <f>IF(R45=INDEX(FIRE0103!$A$5:$I$72,MATCH('QA checks'!$T45,FIRE0103!$A$5:$A$72,0),MATCH('QA checks'!X$9,FIRE0103!$A$4:$I$4,0)),TRUE,"Error")</f>
        <v>#N/A</v>
      </c>
    </row>
    <row r="46" spans="8:24" x14ac:dyDescent="0.25">
      <c r="H46">
        <v>0</v>
      </c>
      <c r="I46">
        <v>0</v>
      </c>
      <c r="J46">
        <v>0</v>
      </c>
      <c r="K46">
        <v>0</v>
      </c>
      <c r="L46">
        <v>0</v>
      </c>
      <c r="N46" t="s">
        <v>52</v>
      </c>
      <c r="O46" t="e">
        <f t="shared" si="1"/>
        <v>#N/A</v>
      </c>
      <c r="P46" t="e">
        <f t="shared" si="5"/>
        <v>#N/A</v>
      </c>
      <c r="Q46" t="e">
        <f t="shared" si="4"/>
        <v>#N/A</v>
      </c>
      <c r="R46" t="e">
        <f t="shared" si="3"/>
        <v>#N/A</v>
      </c>
      <c r="T46" t="s">
        <v>52</v>
      </c>
      <c r="U46" t="e">
        <f>IF(O46=INDEX(FIRE0103!$A$5:$I$72,MATCH('QA checks'!$T46,FIRE0103!$A$5:$A$72,0),MATCH('QA checks'!U$9,FIRE0103!$A$4:$I$4,0)),TRUE,"Error")</f>
        <v>#N/A</v>
      </c>
      <c r="V46" t="e">
        <f>IF(P46=INDEX(FIRE0103!$A$5:$I$72,MATCH('QA checks'!$T46,FIRE0103!$A$5:$A$72,0),MATCH('QA checks'!V$9,FIRE0103!$A$4:$I$4,0)),TRUE,"Error")</f>
        <v>#N/A</v>
      </c>
      <c r="W46" t="e">
        <f>IF(Q46=INDEX(FIRE0103!$A$5:$I$72,MATCH('QA checks'!$T46,FIRE0103!$A$5:$A$72,0),MATCH('QA checks'!W$9,FIRE0103!$A$4:$I$4,0)),TRUE,"Error")</f>
        <v>#N/A</v>
      </c>
      <c r="X46" t="e">
        <f>IF(R46=INDEX(FIRE0103!$A$5:$I$72,MATCH('QA checks'!$T46,FIRE0103!$A$5:$A$72,0),MATCH('QA checks'!X$9,FIRE0103!$A$4:$I$4,0)),TRUE,"Error")</f>
        <v>#N/A</v>
      </c>
    </row>
    <row r="47" spans="8:24" x14ac:dyDescent="0.25">
      <c r="H47">
        <v>0</v>
      </c>
      <c r="I47">
        <v>0</v>
      </c>
      <c r="J47">
        <v>0</v>
      </c>
      <c r="K47">
        <v>0</v>
      </c>
      <c r="L47">
        <v>0</v>
      </c>
      <c r="N47" t="s">
        <v>53</v>
      </c>
      <c r="O47" t="e">
        <f t="shared" si="1"/>
        <v>#N/A</v>
      </c>
      <c r="P47" t="e">
        <f t="shared" si="5"/>
        <v>#N/A</v>
      </c>
      <c r="Q47" t="e">
        <f t="shared" si="4"/>
        <v>#N/A</v>
      </c>
      <c r="R47" t="e">
        <f t="shared" si="3"/>
        <v>#N/A</v>
      </c>
      <c r="T47" t="s">
        <v>53</v>
      </c>
      <c r="U47" t="e">
        <f>IF(O47=INDEX(FIRE0103!$A$5:$I$72,MATCH('QA checks'!$T47,FIRE0103!$A$5:$A$72,0),MATCH('QA checks'!U$9,FIRE0103!$A$4:$I$4,0)),TRUE,"Error")</f>
        <v>#N/A</v>
      </c>
      <c r="V47" t="e">
        <f>IF(P47=INDEX(FIRE0103!$A$5:$I$72,MATCH('QA checks'!$T47,FIRE0103!$A$5:$A$72,0),MATCH('QA checks'!V$9,FIRE0103!$A$4:$I$4,0)),TRUE,"Error")</f>
        <v>#N/A</v>
      </c>
      <c r="W47" t="e">
        <f>IF(Q47=INDEX(FIRE0103!$A$5:$I$72,MATCH('QA checks'!$T47,FIRE0103!$A$5:$A$72,0),MATCH('QA checks'!W$9,FIRE0103!$A$4:$I$4,0)),TRUE,"Error")</f>
        <v>#N/A</v>
      </c>
      <c r="X47" t="e">
        <f>IF(R47=INDEX(FIRE0103!$A$5:$I$72,MATCH('QA checks'!$T47,FIRE0103!$A$5:$A$72,0),MATCH('QA checks'!X$9,FIRE0103!$A$4:$I$4,0)),TRUE,"Error")</f>
        <v>#N/A</v>
      </c>
    </row>
    <row r="48" spans="8:24" x14ac:dyDescent="0.25">
      <c r="H48">
        <v>0</v>
      </c>
      <c r="I48">
        <v>0</v>
      </c>
      <c r="J48">
        <v>0</v>
      </c>
      <c r="K48">
        <v>0</v>
      </c>
      <c r="L48">
        <v>0</v>
      </c>
      <c r="N48" t="s">
        <v>54</v>
      </c>
      <c r="O48" t="e">
        <f t="shared" si="1"/>
        <v>#N/A</v>
      </c>
      <c r="P48" t="e">
        <f t="shared" si="5"/>
        <v>#N/A</v>
      </c>
      <c r="Q48" t="e">
        <f t="shared" si="4"/>
        <v>#N/A</v>
      </c>
      <c r="R48" t="e">
        <f t="shared" si="3"/>
        <v>#N/A</v>
      </c>
      <c r="T48" t="s">
        <v>54</v>
      </c>
      <c r="U48" t="e">
        <f>IF(O48=INDEX(FIRE0103!$A$5:$I$72,MATCH('QA checks'!$T48,FIRE0103!$A$5:$A$72,0),MATCH('QA checks'!U$9,FIRE0103!$A$4:$I$4,0)),TRUE,"Error")</f>
        <v>#N/A</v>
      </c>
      <c r="V48" t="e">
        <f>IF(P48=INDEX(FIRE0103!$A$5:$I$72,MATCH('QA checks'!$T48,FIRE0103!$A$5:$A$72,0),MATCH('QA checks'!V$9,FIRE0103!$A$4:$I$4,0)),TRUE,"Error")</f>
        <v>#N/A</v>
      </c>
      <c r="W48" t="e">
        <f>IF(Q48=INDEX(FIRE0103!$A$5:$I$72,MATCH('QA checks'!$T48,FIRE0103!$A$5:$A$72,0),MATCH('QA checks'!W$9,FIRE0103!$A$4:$I$4,0)),TRUE,"Error")</f>
        <v>#N/A</v>
      </c>
      <c r="X48" t="e">
        <f>IF(R48=INDEX(FIRE0103!$A$5:$I$72,MATCH('QA checks'!$T48,FIRE0103!$A$5:$A$72,0),MATCH('QA checks'!X$9,FIRE0103!$A$4:$I$4,0)),TRUE,"Error")</f>
        <v>#N/A</v>
      </c>
    </row>
    <row r="49" spans="1:24" x14ac:dyDescent="0.25">
      <c r="H49">
        <v>0</v>
      </c>
      <c r="I49">
        <v>0</v>
      </c>
      <c r="J49">
        <v>0</v>
      </c>
      <c r="K49">
        <v>0</v>
      </c>
      <c r="L49">
        <v>0</v>
      </c>
      <c r="N49" t="s">
        <v>55</v>
      </c>
      <c r="O49" t="e">
        <f t="shared" si="1"/>
        <v>#N/A</v>
      </c>
      <c r="P49" t="e">
        <f t="shared" si="5"/>
        <v>#N/A</v>
      </c>
      <c r="Q49" t="e">
        <f t="shared" si="4"/>
        <v>#N/A</v>
      </c>
      <c r="R49" t="e">
        <f t="shared" si="3"/>
        <v>#N/A</v>
      </c>
      <c r="T49" t="s">
        <v>55</v>
      </c>
      <c r="U49" t="e">
        <f>IF(O49=INDEX(FIRE0103!$A$5:$I$72,MATCH('QA checks'!$T49,FIRE0103!$A$5:$A$72,0),MATCH('QA checks'!U$9,FIRE0103!$A$4:$I$4,0)),TRUE,"Error")</f>
        <v>#N/A</v>
      </c>
      <c r="V49" t="e">
        <f>IF(P49=INDEX(FIRE0103!$A$5:$I$72,MATCH('QA checks'!$T49,FIRE0103!$A$5:$A$72,0),MATCH('QA checks'!V$9,FIRE0103!$A$4:$I$4,0)),TRUE,"Error")</f>
        <v>#N/A</v>
      </c>
      <c r="W49" t="e">
        <f>IF(Q49=INDEX(FIRE0103!$A$5:$I$72,MATCH('QA checks'!$T49,FIRE0103!$A$5:$A$72,0),MATCH('QA checks'!W$9,FIRE0103!$A$4:$I$4,0)),TRUE,"Error")</f>
        <v>#N/A</v>
      </c>
      <c r="X49" t="e">
        <f>IF(R49=INDEX(FIRE0103!$A$5:$I$72,MATCH('QA checks'!$T49,FIRE0103!$A$5:$A$72,0),MATCH('QA checks'!X$9,FIRE0103!$A$4:$I$4,0)),TRUE,"Error")</f>
        <v>#N/A</v>
      </c>
    </row>
    <row r="50" spans="1:24" x14ac:dyDescent="0.25">
      <c r="H50">
        <v>0</v>
      </c>
      <c r="I50">
        <v>0</v>
      </c>
      <c r="J50">
        <v>0</v>
      </c>
      <c r="K50">
        <v>0</v>
      </c>
      <c r="L50">
        <v>0</v>
      </c>
      <c r="N50" t="s">
        <v>56</v>
      </c>
      <c r="O50" t="e">
        <f t="shared" si="1"/>
        <v>#N/A</v>
      </c>
      <c r="P50" t="e">
        <f t="shared" si="5"/>
        <v>#N/A</v>
      </c>
      <c r="Q50" t="e">
        <f t="shared" si="4"/>
        <v>#N/A</v>
      </c>
      <c r="R50" t="e">
        <f t="shared" si="3"/>
        <v>#N/A</v>
      </c>
      <c r="T50" t="s">
        <v>56</v>
      </c>
      <c r="U50" t="e">
        <f>IF(O50=INDEX(FIRE0103!$A$5:$I$72,MATCH('QA checks'!$T50,FIRE0103!$A$5:$A$72,0),MATCH('QA checks'!U$9,FIRE0103!$A$4:$I$4,0)),TRUE,"Error")</f>
        <v>#N/A</v>
      </c>
      <c r="V50" t="e">
        <f>IF(P50=INDEX(FIRE0103!$A$5:$I$72,MATCH('QA checks'!$T50,FIRE0103!$A$5:$A$72,0),MATCH('QA checks'!V$9,FIRE0103!$A$4:$I$4,0)),TRUE,"Error")</f>
        <v>#N/A</v>
      </c>
      <c r="W50" t="e">
        <f>IF(Q50=INDEX(FIRE0103!$A$5:$I$72,MATCH('QA checks'!$T50,FIRE0103!$A$5:$A$72,0),MATCH('QA checks'!W$9,FIRE0103!$A$4:$I$4,0)),TRUE,"Error")</f>
        <v>#N/A</v>
      </c>
      <c r="X50" t="e">
        <f>IF(R50=INDEX(FIRE0103!$A$5:$I$72,MATCH('QA checks'!$T50,FIRE0103!$A$5:$A$72,0),MATCH('QA checks'!X$9,FIRE0103!$A$4:$I$4,0)),TRUE,"Error")</f>
        <v>#N/A</v>
      </c>
    </row>
    <row r="51" spans="1:24" x14ac:dyDescent="0.25">
      <c r="H51">
        <v>0</v>
      </c>
      <c r="I51">
        <v>0</v>
      </c>
      <c r="J51">
        <v>0</v>
      </c>
      <c r="K51">
        <v>0</v>
      </c>
      <c r="L51">
        <v>0</v>
      </c>
      <c r="N51" t="s">
        <v>57</v>
      </c>
      <c r="O51" t="e">
        <f t="shared" si="1"/>
        <v>#N/A</v>
      </c>
      <c r="P51" t="e">
        <f t="shared" si="5"/>
        <v>#N/A</v>
      </c>
      <c r="Q51" t="e">
        <f t="shared" si="4"/>
        <v>#N/A</v>
      </c>
      <c r="R51" t="e">
        <f t="shared" si="3"/>
        <v>#N/A</v>
      </c>
      <c r="T51" t="s">
        <v>57</v>
      </c>
      <c r="U51" t="e">
        <f>IF(O51=INDEX(FIRE0103!$A$5:$I$72,MATCH('QA checks'!$T51,FIRE0103!$A$5:$A$72,0),MATCH('QA checks'!U$9,FIRE0103!$A$4:$I$4,0)),TRUE,"Error")</f>
        <v>#N/A</v>
      </c>
      <c r="V51" t="e">
        <f>IF(P51=INDEX(FIRE0103!$A$5:$I$72,MATCH('QA checks'!$T51,FIRE0103!$A$5:$A$72,0),MATCH('QA checks'!V$9,FIRE0103!$A$4:$I$4,0)),TRUE,"Error")</f>
        <v>#N/A</v>
      </c>
      <c r="W51" t="e">
        <f>IF(Q51=INDEX(FIRE0103!$A$5:$I$72,MATCH('QA checks'!$T51,FIRE0103!$A$5:$A$72,0),MATCH('QA checks'!W$9,FIRE0103!$A$4:$I$4,0)),TRUE,"Error")</f>
        <v>#N/A</v>
      </c>
      <c r="X51" t="e">
        <f>IF(R51=INDEX(FIRE0103!$A$5:$I$72,MATCH('QA checks'!$T51,FIRE0103!$A$5:$A$72,0),MATCH('QA checks'!X$9,FIRE0103!$A$4:$I$4,0)),TRUE,"Error")</f>
        <v>#N/A</v>
      </c>
    </row>
    <row r="52" spans="1:24" x14ac:dyDescent="0.25">
      <c r="H52">
        <v>0</v>
      </c>
      <c r="I52">
        <v>0</v>
      </c>
      <c r="J52">
        <v>0</v>
      </c>
      <c r="K52">
        <v>0</v>
      </c>
      <c r="L52">
        <v>0</v>
      </c>
      <c r="N52" t="s">
        <v>58</v>
      </c>
      <c r="O52" t="e">
        <f t="shared" si="1"/>
        <v>#N/A</v>
      </c>
      <c r="P52" t="e">
        <f t="shared" si="5"/>
        <v>#N/A</v>
      </c>
      <c r="Q52" t="e">
        <f t="shared" si="4"/>
        <v>#N/A</v>
      </c>
      <c r="R52" t="e">
        <f t="shared" si="3"/>
        <v>#N/A</v>
      </c>
      <c r="T52" t="s">
        <v>58</v>
      </c>
      <c r="U52" t="e">
        <f>IF(O52=INDEX(FIRE0103!$A$5:$I$72,MATCH('QA checks'!$T52,FIRE0103!$A$5:$A$72,0),MATCH('QA checks'!U$9,FIRE0103!$A$4:$I$4,0)),TRUE,"Error")</f>
        <v>#N/A</v>
      </c>
      <c r="V52" t="e">
        <f>IF(P52=INDEX(FIRE0103!$A$5:$I$72,MATCH('QA checks'!$T52,FIRE0103!$A$5:$A$72,0),MATCH('QA checks'!V$9,FIRE0103!$A$4:$I$4,0)),TRUE,"Error")</f>
        <v>#N/A</v>
      </c>
      <c r="W52" t="e">
        <f>IF(Q52=INDEX(FIRE0103!$A$5:$I$72,MATCH('QA checks'!$T52,FIRE0103!$A$5:$A$72,0),MATCH('QA checks'!W$9,FIRE0103!$A$4:$I$4,0)),TRUE,"Error")</f>
        <v>#N/A</v>
      </c>
      <c r="X52" t="e">
        <f>IF(R52=INDEX(FIRE0103!$A$5:$I$72,MATCH('QA checks'!$T52,FIRE0103!$A$5:$A$72,0),MATCH('QA checks'!X$9,FIRE0103!$A$4:$I$4,0)),TRUE,"Error")</f>
        <v>#N/A</v>
      </c>
    </row>
    <row r="53" spans="1:24" x14ac:dyDescent="0.25">
      <c r="H53">
        <v>0</v>
      </c>
      <c r="I53">
        <v>0</v>
      </c>
      <c r="J53">
        <v>0</v>
      </c>
      <c r="K53">
        <v>0</v>
      </c>
      <c r="L53">
        <v>0</v>
      </c>
      <c r="N53" t="s">
        <v>17</v>
      </c>
      <c r="O53" t="e">
        <f t="shared" si="1"/>
        <v>#N/A</v>
      </c>
      <c r="P53" t="e">
        <f t="shared" si="5"/>
        <v>#N/A</v>
      </c>
      <c r="Q53" t="e">
        <f t="shared" si="4"/>
        <v>#N/A</v>
      </c>
      <c r="R53" t="e">
        <f t="shared" si="3"/>
        <v>#N/A</v>
      </c>
      <c r="T53" t="s">
        <v>17</v>
      </c>
      <c r="U53" t="e">
        <f>IF(O53=INDEX(FIRE0103!$A$5:$I$72,MATCH('QA checks'!$T53,FIRE0103!$A$5:$A$72,0),MATCH('QA checks'!U$9,FIRE0103!$A$4:$I$4,0)),TRUE,"Error")</f>
        <v>#N/A</v>
      </c>
      <c r="V53" t="e">
        <f>IF(P53=INDEX(FIRE0103!$A$5:$I$72,MATCH('QA checks'!$T53,FIRE0103!$A$5:$A$72,0),MATCH('QA checks'!V$9,FIRE0103!$A$4:$I$4,0)),TRUE,"Error")</f>
        <v>#N/A</v>
      </c>
      <c r="W53" t="e">
        <f>IF(Q53=INDEX(FIRE0103!$A$5:$I$72,MATCH('QA checks'!$T53,FIRE0103!$A$5:$A$72,0),MATCH('QA checks'!W$9,FIRE0103!$A$4:$I$4,0)),TRUE,"Error")</f>
        <v>#N/A</v>
      </c>
      <c r="X53" t="e">
        <f>IF(R53=INDEX(FIRE0103!$A$5:$I$72,MATCH('QA checks'!$T53,FIRE0103!$A$5:$A$72,0),MATCH('QA checks'!X$9,FIRE0103!$A$4:$I$4,0)),TRUE,"Error")</f>
        <v>#N/A</v>
      </c>
    </row>
    <row r="54" spans="1:24" x14ac:dyDescent="0.25">
      <c r="H54">
        <v>0</v>
      </c>
      <c r="I54">
        <v>0</v>
      </c>
      <c r="J54">
        <v>0</v>
      </c>
      <c r="K54">
        <v>0</v>
      </c>
      <c r="L54">
        <v>0</v>
      </c>
      <c r="N54" t="s">
        <v>59</v>
      </c>
      <c r="O54" t="e">
        <f t="shared" si="1"/>
        <v>#N/A</v>
      </c>
      <c r="P54" t="e">
        <f t="shared" si="5"/>
        <v>#N/A</v>
      </c>
      <c r="Q54" t="e">
        <f t="shared" si="4"/>
        <v>#N/A</v>
      </c>
      <c r="R54" t="e">
        <f t="shared" si="3"/>
        <v>#N/A</v>
      </c>
      <c r="T54" t="s">
        <v>59</v>
      </c>
      <c r="U54" t="e">
        <f>IF(O54=INDEX(FIRE0103!$A$5:$I$72,MATCH('QA checks'!$T54,FIRE0103!$A$5:$A$72,0),MATCH('QA checks'!U$9,FIRE0103!$A$4:$I$4,0)),TRUE,"Error")</f>
        <v>#N/A</v>
      </c>
      <c r="V54" t="e">
        <f>IF(P54=INDEX(FIRE0103!$A$5:$I$72,MATCH('QA checks'!$T54,FIRE0103!$A$5:$A$72,0),MATCH('QA checks'!V$9,FIRE0103!$A$4:$I$4,0)),TRUE,"Error")</f>
        <v>#N/A</v>
      </c>
      <c r="W54" t="e">
        <f>IF(Q54=INDEX(FIRE0103!$A$5:$I$72,MATCH('QA checks'!$T54,FIRE0103!$A$5:$A$72,0),MATCH('QA checks'!W$9,FIRE0103!$A$4:$I$4,0)),TRUE,"Error")</f>
        <v>#N/A</v>
      </c>
      <c r="X54" t="e">
        <f>IF(R54=INDEX(FIRE0103!$A$5:$I$72,MATCH('QA checks'!$T54,FIRE0103!$A$5:$A$72,0),MATCH('QA checks'!X$9,FIRE0103!$A$4:$I$4,0)),TRUE,"Error")</f>
        <v>#N/A</v>
      </c>
    </row>
    <row r="55" spans="1:24" x14ac:dyDescent="0.25">
      <c r="H55">
        <v>0</v>
      </c>
      <c r="I55">
        <v>0</v>
      </c>
      <c r="J55">
        <v>0</v>
      </c>
      <c r="K55">
        <v>0</v>
      </c>
      <c r="L55">
        <v>0</v>
      </c>
      <c r="N55" t="s">
        <v>149</v>
      </c>
      <c r="O55" t="e">
        <f t="shared" si="1"/>
        <v>#N/A</v>
      </c>
      <c r="P55" t="e">
        <f t="shared" si="5"/>
        <v>#N/A</v>
      </c>
      <c r="Q55" t="e">
        <f t="shared" si="4"/>
        <v>#N/A</v>
      </c>
      <c r="R55" t="e">
        <f t="shared" si="3"/>
        <v>#N/A</v>
      </c>
      <c r="T55" t="s">
        <v>149</v>
      </c>
      <c r="U55" t="e">
        <f>IF(O55=INDEX(FIRE0103!$A$5:$I$72,MATCH('QA checks'!$T55,FIRE0103!$A$5:$A$72,0),MATCH('QA checks'!U$9,FIRE0103!$A$4:$I$4,0)),TRUE,"Error")</f>
        <v>#N/A</v>
      </c>
      <c r="V55" t="e">
        <f>IF(P55=INDEX(FIRE0103!$A$5:$I$72,MATCH('QA checks'!$T55,FIRE0103!$A$5:$A$72,0),MATCH('QA checks'!V$9,FIRE0103!$A$4:$I$4,0)),TRUE,"Error")</f>
        <v>#N/A</v>
      </c>
      <c r="W55" t="e">
        <f>IF(Q55=INDEX(FIRE0103!$A$5:$I$72,MATCH('QA checks'!$T55,FIRE0103!$A$5:$A$72,0),MATCH('QA checks'!W$9,FIRE0103!$A$4:$I$4,0)),TRUE,"Error")</f>
        <v>#N/A</v>
      </c>
      <c r="X55" t="e">
        <f>IF(R55=INDEX(FIRE0103!$A$5:$I$72,MATCH('QA checks'!$T55,FIRE0103!$A$5:$A$72,0),MATCH('QA checks'!X$9,FIRE0103!$A$4:$I$4,0)),TRUE,"Error")</f>
        <v>#N/A</v>
      </c>
    </row>
    <row r="56" spans="1:24" x14ac:dyDescent="0.25">
      <c r="A56" s="62"/>
      <c r="H56">
        <v>0</v>
      </c>
      <c r="I56">
        <v>0</v>
      </c>
      <c r="J56">
        <v>0</v>
      </c>
      <c r="K56">
        <v>0</v>
      </c>
      <c r="L56">
        <v>0</v>
      </c>
      <c r="N56" t="s">
        <v>150</v>
      </c>
      <c r="O56" t="e">
        <f t="shared" si="1"/>
        <v>#N/A</v>
      </c>
      <c r="P56" t="e">
        <f t="shared" si="5"/>
        <v>#N/A</v>
      </c>
      <c r="Q56" t="e">
        <f t="shared" si="4"/>
        <v>#N/A</v>
      </c>
      <c r="R56" t="e">
        <f t="shared" si="3"/>
        <v>#N/A</v>
      </c>
      <c r="T56" t="s">
        <v>150</v>
      </c>
      <c r="U56" t="e">
        <f>IF(O56=INDEX(FIRE0103!$A$5:$I$72,MATCH('QA checks'!$T56,FIRE0103!$A$5:$A$72,0),MATCH('QA checks'!U$9,FIRE0103!$A$4:$I$4,0)),TRUE,"Error")</f>
        <v>#N/A</v>
      </c>
      <c r="V56" t="e">
        <f>IF(P56=INDEX(FIRE0103!$A$5:$I$72,MATCH('QA checks'!$T56,FIRE0103!$A$5:$A$72,0),MATCH('QA checks'!V$9,FIRE0103!$A$4:$I$4,0)),TRUE,"Error")</f>
        <v>#N/A</v>
      </c>
      <c r="W56" t="e">
        <f>IF(Q56=INDEX(FIRE0103!$A$5:$I$72,MATCH('QA checks'!$T56,FIRE0103!$A$5:$A$72,0),MATCH('QA checks'!W$9,FIRE0103!$A$4:$I$4,0)),TRUE,"Error")</f>
        <v>#N/A</v>
      </c>
      <c r="X56" t="e">
        <f>IF(R56=INDEX(FIRE0103!$A$5:$I$72,MATCH('QA checks'!$T56,FIRE0103!$A$5:$A$72,0),MATCH('QA checks'!X$9,FIRE0103!$A$4:$I$4,0)),TRUE,"Error")</f>
        <v>#N/A</v>
      </c>
    </row>
    <row r="57" spans="1:24" x14ac:dyDescent="0.25">
      <c r="A57" s="62"/>
      <c r="H57">
        <v>0</v>
      </c>
      <c r="I57">
        <v>0</v>
      </c>
      <c r="J57">
        <v>0</v>
      </c>
      <c r="K57">
        <v>0</v>
      </c>
      <c r="L57">
        <v>0</v>
      </c>
      <c r="N57" t="s">
        <v>151</v>
      </c>
      <c r="O57" t="e">
        <f t="shared" si="1"/>
        <v>#N/A</v>
      </c>
      <c r="P57" t="e">
        <f t="shared" si="5"/>
        <v>#N/A</v>
      </c>
      <c r="Q57" t="e">
        <f t="shared" si="4"/>
        <v>#N/A</v>
      </c>
      <c r="R57" t="e">
        <f t="shared" si="3"/>
        <v>#N/A</v>
      </c>
      <c r="T57" t="s">
        <v>151</v>
      </c>
      <c r="U57" t="e">
        <f>IF(O57=INDEX(FIRE0103!$A$5:$I$72,MATCH('QA checks'!$T57,FIRE0103!$A$5:$A$72,0),MATCH('QA checks'!U$9,FIRE0103!$A$4:$I$4,0)),TRUE,"Error")</f>
        <v>#N/A</v>
      </c>
      <c r="V57" t="e">
        <f>IF(P57=INDEX(FIRE0103!$A$5:$I$72,MATCH('QA checks'!$T57,FIRE0103!$A$5:$A$72,0),MATCH('QA checks'!V$9,FIRE0103!$A$4:$I$4,0)),TRUE,"Error")</f>
        <v>#N/A</v>
      </c>
      <c r="W57" t="e">
        <f>IF(Q57=INDEX(FIRE0103!$A$5:$I$72,MATCH('QA checks'!$T57,FIRE0103!$A$5:$A$72,0),MATCH('QA checks'!W$9,FIRE0103!$A$4:$I$4,0)),TRUE,"Error")</f>
        <v>#N/A</v>
      </c>
      <c r="X57" t="e">
        <f>IF(R57=INDEX(FIRE0103!$A$5:$I$72,MATCH('QA checks'!$T57,FIRE0103!$A$5:$A$72,0),MATCH('QA checks'!X$9,FIRE0103!$A$4:$I$4,0)),TRUE,"Error")</f>
        <v>#N/A</v>
      </c>
    </row>
    <row r="58" spans="1:24" x14ac:dyDescent="0.25">
      <c r="A58" s="62"/>
      <c r="H58">
        <v>0</v>
      </c>
      <c r="I58">
        <v>0</v>
      </c>
      <c r="J58">
        <v>0</v>
      </c>
      <c r="K58">
        <v>0</v>
      </c>
      <c r="L58">
        <v>0</v>
      </c>
      <c r="N58" t="s">
        <v>152</v>
      </c>
      <c r="O58" t="e">
        <f t="shared" si="1"/>
        <v>#N/A</v>
      </c>
      <c r="P58" t="e">
        <f t="shared" si="5"/>
        <v>#N/A</v>
      </c>
      <c r="Q58" t="e">
        <f t="shared" si="4"/>
        <v>#N/A</v>
      </c>
      <c r="R58" t="e">
        <f t="shared" si="3"/>
        <v>#N/A</v>
      </c>
      <c r="T58" t="s">
        <v>152</v>
      </c>
      <c r="U58" t="e">
        <f>IF(O58=INDEX(FIRE0103!$A$5:$I$72,MATCH('QA checks'!$T58,FIRE0103!$A$5:$A$72,0),MATCH('QA checks'!U$9,FIRE0103!$A$4:$I$4,0)),TRUE,"Error")</f>
        <v>#N/A</v>
      </c>
      <c r="V58" t="e">
        <f>IF(P58=INDEX(FIRE0103!$A$5:$I$72,MATCH('QA checks'!$T58,FIRE0103!$A$5:$A$72,0),MATCH('QA checks'!V$9,FIRE0103!$A$4:$I$4,0)),TRUE,"Error")</f>
        <v>#N/A</v>
      </c>
      <c r="W58" t="e">
        <f>IF(Q58=INDEX(FIRE0103!$A$5:$I$72,MATCH('QA checks'!$T58,FIRE0103!$A$5:$A$72,0),MATCH('QA checks'!W$9,FIRE0103!$A$4:$I$4,0)),TRUE,"Error")</f>
        <v>#N/A</v>
      </c>
      <c r="X58" t="e">
        <f>IF(R58=INDEX(FIRE0103!$A$5:$I$72,MATCH('QA checks'!$T58,FIRE0103!$A$5:$A$72,0),MATCH('QA checks'!X$9,FIRE0103!$A$4:$I$4,0)),TRUE,"Error")</f>
        <v>#N/A</v>
      </c>
    </row>
    <row r="59" spans="1:24" x14ac:dyDescent="0.25">
      <c r="A59" s="62"/>
    </row>
    <row r="60" spans="1:24" ht="45" customHeight="1" x14ac:dyDescent="0.25">
      <c r="A60" s="60" t="s">
        <v>153</v>
      </c>
      <c r="B60">
        <f>COUNTIF($T$65:$X$114,"Error")</f>
        <v>0</v>
      </c>
    </row>
    <row r="64" spans="1:24" x14ac:dyDescent="0.25">
      <c r="A64" s="63" t="s">
        <v>154</v>
      </c>
      <c r="B64" s="63" t="s">
        <v>146</v>
      </c>
      <c r="I64">
        <v>2</v>
      </c>
      <c r="J64">
        <v>4</v>
      </c>
      <c r="K64">
        <v>5</v>
      </c>
      <c r="L64">
        <v>3</v>
      </c>
      <c r="N64" s="61"/>
      <c r="O64" s="61">
        <v>2</v>
      </c>
      <c r="P64" s="61">
        <v>3</v>
      </c>
      <c r="Q64" s="61">
        <v>4</v>
      </c>
      <c r="R64" s="61">
        <v>5</v>
      </c>
      <c r="U64" s="61">
        <v>6</v>
      </c>
      <c r="V64" s="61">
        <v>7</v>
      </c>
      <c r="W64" s="61">
        <v>8</v>
      </c>
      <c r="X64" s="61">
        <v>9</v>
      </c>
    </row>
    <row r="65" spans="1:24" ht="31.5" x14ac:dyDescent="0.25">
      <c r="A65" s="63" t="s">
        <v>147</v>
      </c>
      <c r="B65" t="s">
        <v>42</v>
      </c>
      <c r="C65" t="s">
        <v>89</v>
      </c>
      <c r="D65" t="s">
        <v>91</v>
      </c>
      <c r="E65" t="s">
        <v>92</v>
      </c>
      <c r="F65" t="s">
        <v>148</v>
      </c>
      <c r="H65" t="str" cm="1">
        <f t="array" ref="H65:L114">A65:E114</f>
        <v>Row Labels</v>
      </c>
      <c r="I65" t="str">
        <v>England</v>
      </c>
      <c r="J65" t="str">
        <v>Great Britain</v>
      </c>
      <c r="K65" t="str">
        <v>Scotland</v>
      </c>
      <c r="L65" t="str">
        <v>Wales</v>
      </c>
      <c r="N65" s="61" t="s">
        <v>106</v>
      </c>
      <c r="O65" s="45" t="s">
        <v>110</v>
      </c>
      <c r="P65" s="45" t="s">
        <v>111</v>
      </c>
      <c r="Q65" s="45" t="s">
        <v>112</v>
      </c>
      <c r="R65" s="45" t="s">
        <v>89</v>
      </c>
      <c r="T65" s="61" t="s">
        <v>106</v>
      </c>
      <c r="U65" s="45" t="s">
        <v>110</v>
      </c>
      <c r="V65" s="45" t="s">
        <v>111</v>
      </c>
      <c r="W65" s="45" t="s">
        <v>112</v>
      </c>
      <c r="X65" s="45" t="s">
        <v>89</v>
      </c>
    </row>
    <row r="66" spans="1:24" x14ac:dyDescent="0.25">
      <c r="A66" s="62" t="s">
        <v>60</v>
      </c>
      <c r="B66">
        <v>46820800</v>
      </c>
      <c r="C66">
        <v>54814500</v>
      </c>
      <c r="D66">
        <v>5180200</v>
      </c>
      <c r="E66">
        <v>2813500</v>
      </c>
      <c r="F66">
        <v>109629000</v>
      </c>
      <c r="H66" t="str">
        <v>1981/82</v>
      </c>
      <c r="I66">
        <v>46820800</v>
      </c>
      <c r="J66">
        <v>54814500</v>
      </c>
      <c r="K66">
        <v>5180200</v>
      </c>
      <c r="L66">
        <v>2813500</v>
      </c>
      <c r="N66" t="s">
        <v>60</v>
      </c>
      <c r="O66" s="64" t="e">
        <f t="shared" ref="O66:O97" si="6">1000000*(VLOOKUP($N66,$N$9:$R$58,O$64,FALSE)/VLOOKUP($N66,_xlfn.ANCHORARRAY($H$65),I$64,FALSE))</f>
        <v>#N/A</v>
      </c>
      <c r="P66" s="64" t="e">
        <f t="shared" ref="P66:P97" si="7">1000000*(VLOOKUP($N66,$N$9:$R$58,P$64,FALSE)/VLOOKUP($N66,_xlfn.ANCHORARRAY($H$65),J$64,FALSE))</f>
        <v>#N/A</v>
      </c>
      <c r="Q66" s="64" t="e">
        <f t="shared" ref="Q66:Q97" si="8">1000000*(VLOOKUP($N66,$N$9:$R$58,Q$64,FALSE)/VLOOKUP($N66,_xlfn.ANCHORARRAY($H$65),K$64,FALSE))</f>
        <v>#N/A</v>
      </c>
      <c r="R66" s="64" t="e">
        <f t="shared" ref="R66:R97" si="9">1000000*(VLOOKUP($N66,$N$9:$R$58,R$64,FALSE)/VLOOKUP($N66,_xlfn.ANCHORARRAY($H$65),L$64,FALSE))</f>
        <v>#N/A</v>
      </c>
      <c r="T66" t="s">
        <v>60</v>
      </c>
      <c r="U66" s="64"/>
      <c r="V66" s="64"/>
      <c r="W66" s="64"/>
    </row>
    <row r="67" spans="1:24" x14ac:dyDescent="0.25">
      <c r="A67" s="62" t="s">
        <v>61</v>
      </c>
      <c r="B67">
        <v>46777300</v>
      </c>
      <c r="C67">
        <v>54746200</v>
      </c>
      <c r="D67">
        <v>5164500</v>
      </c>
      <c r="E67">
        <v>2804300</v>
      </c>
      <c r="F67">
        <v>109492300</v>
      </c>
      <c r="H67" t="str">
        <v>1982/83</v>
      </c>
      <c r="I67">
        <v>46777300</v>
      </c>
      <c r="J67">
        <v>54746200</v>
      </c>
      <c r="K67">
        <v>5164500</v>
      </c>
      <c r="L67">
        <v>2804300</v>
      </c>
      <c r="N67" t="s">
        <v>61</v>
      </c>
      <c r="O67" s="64" t="e">
        <f t="shared" si="6"/>
        <v>#N/A</v>
      </c>
      <c r="P67" s="64" t="e">
        <f t="shared" si="7"/>
        <v>#N/A</v>
      </c>
      <c r="Q67" s="64" t="e">
        <f t="shared" si="8"/>
        <v>#N/A</v>
      </c>
      <c r="R67" s="64" t="e">
        <f t="shared" si="9"/>
        <v>#N/A</v>
      </c>
      <c r="T67" t="s">
        <v>61</v>
      </c>
      <c r="U67" s="64"/>
      <c r="V67" s="64"/>
      <c r="W67" s="64"/>
    </row>
    <row r="68" spans="1:24" x14ac:dyDescent="0.25">
      <c r="A68" s="62" t="s">
        <v>62</v>
      </c>
      <c r="B68">
        <v>46813700</v>
      </c>
      <c r="C68">
        <v>54765100</v>
      </c>
      <c r="D68">
        <v>5148100</v>
      </c>
      <c r="E68">
        <v>2803300</v>
      </c>
      <c r="F68">
        <v>109530200</v>
      </c>
      <c r="H68" t="str">
        <v>1983/84</v>
      </c>
      <c r="I68">
        <v>46813700</v>
      </c>
      <c r="J68">
        <v>54765100</v>
      </c>
      <c r="K68">
        <v>5148100</v>
      </c>
      <c r="L68">
        <v>2803300</v>
      </c>
      <c r="N68" t="s">
        <v>62</v>
      </c>
      <c r="O68" s="64" t="e">
        <f t="shared" si="6"/>
        <v>#N/A</v>
      </c>
      <c r="P68" s="64" t="e">
        <f t="shared" si="7"/>
        <v>#N/A</v>
      </c>
      <c r="Q68" s="64" t="e">
        <f t="shared" si="8"/>
        <v>#N/A</v>
      </c>
      <c r="R68" s="64" t="e">
        <f t="shared" si="9"/>
        <v>#N/A</v>
      </c>
      <c r="T68" t="s">
        <v>62</v>
      </c>
      <c r="U68" s="64"/>
      <c r="V68" s="64"/>
      <c r="W68" s="64"/>
    </row>
    <row r="69" spans="1:24" x14ac:dyDescent="0.25">
      <c r="A69" s="62" t="s">
        <v>63</v>
      </c>
      <c r="B69">
        <v>46912400</v>
      </c>
      <c r="C69">
        <v>54852000</v>
      </c>
      <c r="D69">
        <v>5138900</v>
      </c>
      <c r="E69">
        <v>2800700</v>
      </c>
      <c r="F69">
        <v>109704000</v>
      </c>
      <c r="H69" t="str">
        <v>1984/85</v>
      </c>
      <c r="I69">
        <v>46912400</v>
      </c>
      <c r="J69">
        <v>54852000</v>
      </c>
      <c r="K69">
        <v>5138900</v>
      </c>
      <c r="L69">
        <v>2800700</v>
      </c>
      <c r="N69" t="s">
        <v>63</v>
      </c>
      <c r="O69" s="64" t="e">
        <f t="shared" si="6"/>
        <v>#N/A</v>
      </c>
      <c r="P69" s="64" t="e">
        <f t="shared" si="7"/>
        <v>#N/A</v>
      </c>
      <c r="Q69" s="64" t="e">
        <f t="shared" si="8"/>
        <v>#N/A</v>
      </c>
      <c r="R69" s="64" t="e">
        <f t="shared" si="9"/>
        <v>#N/A</v>
      </c>
      <c r="T69" t="s">
        <v>63</v>
      </c>
      <c r="U69" s="64"/>
      <c r="V69" s="64"/>
      <c r="W69" s="64"/>
    </row>
    <row r="70" spans="1:24" x14ac:dyDescent="0.25">
      <c r="A70" s="62" t="s">
        <v>64</v>
      </c>
      <c r="B70">
        <v>47057400</v>
      </c>
      <c r="C70">
        <v>54988600</v>
      </c>
      <c r="D70">
        <v>5127900</v>
      </c>
      <c r="E70">
        <v>2803400</v>
      </c>
      <c r="F70">
        <v>109977300</v>
      </c>
      <c r="H70" t="str">
        <v>1985/86</v>
      </c>
      <c r="I70">
        <v>47057400</v>
      </c>
      <c r="J70">
        <v>54988600</v>
      </c>
      <c r="K70">
        <v>5127900</v>
      </c>
      <c r="L70">
        <v>2803400</v>
      </c>
      <c r="N70" t="s">
        <v>64</v>
      </c>
      <c r="O70" s="64" t="e">
        <f t="shared" si="6"/>
        <v>#N/A</v>
      </c>
      <c r="P70" s="64" t="e">
        <f t="shared" si="7"/>
        <v>#N/A</v>
      </c>
      <c r="Q70" s="64" t="e">
        <f t="shared" si="8"/>
        <v>#N/A</v>
      </c>
      <c r="R70" s="64" t="e">
        <f t="shared" si="9"/>
        <v>#N/A</v>
      </c>
      <c r="T70" t="s">
        <v>64</v>
      </c>
      <c r="U70" s="64"/>
      <c r="V70" s="64"/>
      <c r="W70" s="64"/>
    </row>
    <row r="71" spans="1:24" x14ac:dyDescent="0.25">
      <c r="A71" s="62" t="s">
        <v>65</v>
      </c>
      <c r="B71">
        <v>47187600</v>
      </c>
      <c r="C71">
        <v>55110300</v>
      </c>
      <c r="D71">
        <v>5111800</v>
      </c>
      <c r="E71">
        <v>2810900</v>
      </c>
      <c r="F71">
        <v>110220600</v>
      </c>
      <c r="H71" t="str">
        <v>1986/87</v>
      </c>
      <c r="I71">
        <v>47187600</v>
      </c>
      <c r="J71">
        <v>55110300</v>
      </c>
      <c r="K71">
        <v>5111800</v>
      </c>
      <c r="L71">
        <v>2810900</v>
      </c>
      <c r="N71" t="s">
        <v>65</v>
      </c>
      <c r="O71" s="64" t="e">
        <f t="shared" si="6"/>
        <v>#N/A</v>
      </c>
      <c r="P71" s="64" t="e">
        <f t="shared" si="7"/>
        <v>#N/A</v>
      </c>
      <c r="Q71" s="64" t="e">
        <f t="shared" si="8"/>
        <v>#N/A</v>
      </c>
      <c r="R71" s="64" t="e">
        <f t="shared" si="9"/>
        <v>#N/A</v>
      </c>
      <c r="T71" t="s">
        <v>65</v>
      </c>
      <c r="U71" s="64"/>
      <c r="V71" s="64"/>
      <c r="W71" s="64"/>
    </row>
    <row r="72" spans="1:24" x14ac:dyDescent="0.25">
      <c r="A72" s="62" t="s">
        <v>66</v>
      </c>
      <c r="B72">
        <v>47300400</v>
      </c>
      <c r="C72">
        <v>55222000</v>
      </c>
      <c r="D72">
        <v>5099000</v>
      </c>
      <c r="E72">
        <v>2822600</v>
      </c>
      <c r="F72">
        <v>110444000</v>
      </c>
      <c r="H72" t="str">
        <v>1987/88</v>
      </c>
      <c r="I72">
        <v>47300400</v>
      </c>
      <c r="J72">
        <v>55222000</v>
      </c>
      <c r="K72">
        <v>5099000</v>
      </c>
      <c r="L72">
        <v>2822600</v>
      </c>
      <c r="N72" t="s">
        <v>66</v>
      </c>
      <c r="O72" s="64" t="e">
        <f t="shared" si="6"/>
        <v>#N/A</v>
      </c>
      <c r="P72" s="64" t="e">
        <f t="shared" si="7"/>
        <v>#N/A</v>
      </c>
      <c r="Q72" s="64" t="e">
        <f t="shared" si="8"/>
        <v>#N/A</v>
      </c>
      <c r="R72" s="64" t="e">
        <f t="shared" si="9"/>
        <v>#N/A</v>
      </c>
      <c r="T72" t="s">
        <v>66</v>
      </c>
      <c r="U72" s="64"/>
      <c r="V72" s="64"/>
      <c r="W72" s="64"/>
    </row>
    <row r="73" spans="1:24" x14ac:dyDescent="0.25">
      <c r="A73" s="62" t="s">
        <v>67</v>
      </c>
      <c r="B73">
        <v>47412300</v>
      </c>
      <c r="C73">
        <v>55331000</v>
      </c>
      <c r="D73">
        <v>5077400</v>
      </c>
      <c r="E73">
        <v>2841200</v>
      </c>
      <c r="F73">
        <v>110661900</v>
      </c>
      <c r="H73" t="str">
        <v>1988/89</v>
      </c>
      <c r="I73">
        <v>47412300</v>
      </c>
      <c r="J73">
        <v>55331000</v>
      </c>
      <c r="K73">
        <v>5077400</v>
      </c>
      <c r="L73">
        <v>2841200</v>
      </c>
      <c r="N73" t="s">
        <v>67</v>
      </c>
      <c r="O73" s="64" t="e">
        <f t="shared" si="6"/>
        <v>#N/A</v>
      </c>
      <c r="P73" s="64" t="e">
        <f t="shared" si="7"/>
        <v>#N/A</v>
      </c>
      <c r="Q73" s="64" t="e">
        <f t="shared" si="8"/>
        <v>#N/A</v>
      </c>
      <c r="R73" s="64" t="e">
        <f t="shared" si="9"/>
        <v>#N/A</v>
      </c>
      <c r="T73" t="s">
        <v>67</v>
      </c>
      <c r="U73" s="64"/>
      <c r="V73" s="64"/>
      <c r="W73" s="64"/>
    </row>
    <row r="74" spans="1:24" x14ac:dyDescent="0.25">
      <c r="A74" s="62" t="s">
        <v>68</v>
      </c>
      <c r="B74">
        <v>47552700</v>
      </c>
      <c r="C74">
        <v>55486000</v>
      </c>
      <c r="D74">
        <v>5078200</v>
      </c>
      <c r="E74">
        <v>2855200</v>
      </c>
      <c r="F74">
        <v>110972100</v>
      </c>
      <c r="H74" t="str">
        <v>1989/90</v>
      </c>
      <c r="I74">
        <v>47552700</v>
      </c>
      <c r="J74">
        <v>55486000</v>
      </c>
      <c r="K74">
        <v>5078200</v>
      </c>
      <c r="L74">
        <v>2855200</v>
      </c>
      <c r="N74" t="s">
        <v>68</v>
      </c>
      <c r="O74" s="64" t="e">
        <f t="shared" si="6"/>
        <v>#N/A</v>
      </c>
      <c r="P74" s="64" t="e">
        <f t="shared" si="7"/>
        <v>#N/A</v>
      </c>
      <c r="Q74" s="64" t="e">
        <f t="shared" si="8"/>
        <v>#N/A</v>
      </c>
      <c r="R74" s="64" t="e">
        <f t="shared" si="9"/>
        <v>#N/A</v>
      </c>
      <c r="T74" t="s">
        <v>68</v>
      </c>
      <c r="U74" s="64"/>
      <c r="V74" s="64"/>
      <c r="W74" s="64"/>
    </row>
    <row r="75" spans="1:24" x14ac:dyDescent="0.25">
      <c r="A75" s="62" t="s">
        <v>69</v>
      </c>
      <c r="B75">
        <v>47699100</v>
      </c>
      <c r="C75">
        <v>55641900</v>
      </c>
      <c r="D75">
        <v>5081300</v>
      </c>
      <c r="E75">
        <v>2861500</v>
      </c>
      <c r="F75">
        <v>111283800</v>
      </c>
      <c r="H75" t="str">
        <v>1990/91</v>
      </c>
      <c r="I75">
        <v>47699100</v>
      </c>
      <c r="J75">
        <v>55641900</v>
      </c>
      <c r="K75">
        <v>5081300</v>
      </c>
      <c r="L75">
        <v>2861500</v>
      </c>
      <c r="N75" t="s">
        <v>69</v>
      </c>
      <c r="O75" s="64" t="e">
        <f t="shared" si="6"/>
        <v>#N/A</v>
      </c>
      <c r="P75" s="64" t="e">
        <f t="shared" si="7"/>
        <v>#N/A</v>
      </c>
      <c r="Q75" s="64" t="e">
        <f t="shared" si="8"/>
        <v>#N/A</v>
      </c>
      <c r="R75" s="64" t="e">
        <f t="shared" si="9"/>
        <v>#N/A</v>
      </c>
      <c r="T75" t="s">
        <v>69</v>
      </c>
      <c r="U75" s="64"/>
      <c r="V75" s="64" t="e">
        <f>IF(ROUND(VLOOKUP($T75,$N$66:$R$114,P$64,FALSE),0)=VLOOKUP($T75,FIRE0103!$A$5:$I$72,'QA checks'!V$64,FALSE),TRUE,"Error")</f>
        <v>#N/A</v>
      </c>
      <c r="W75" s="64"/>
    </row>
    <row r="76" spans="1:24" x14ac:dyDescent="0.25">
      <c r="A76" s="62" t="s">
        <v>70</v>
      </c>
      <c r="B76">
        <v>47875000</v>
      </c>
      <c r="C76">
        <v>55831400</v>
      </c>
      <c r="D76">
        <v>5083300</v>
      </c>
      <c r="E76">
        <v>2873000</v>
      </c>
      <c r="F76">
        <v>111662700</v>
      </c>
      <c r="H76" t="str">
        <v>1991/92</v>
      </c>
      <c r="I76">
        <v>47875000</v>
      </c>
      <c r="J76">
        <v>55831400</v>
      </c>
      <c r="K76">
        <v>5083300</v>
      </c>
      <c r="L76">
        <v>2873000</v>
      </c>
      <c r="N76" t="s">
        <v>70</v>
      </c>
      <c r="O76" s="64" t="e">
        <f t="shared" si="6"/>
        <v>#N/A</v>
      </c>
      <c r="P76" s="64" t="e">
        <f t="shared" si="7"/>
        <v>#N/A</v>
      </c>
      <c r="Q76" s="64" t="e">
        <f t="shared" si="8"/>
        <v>#N/A</v>
      </c>
      <c r="R76" s="64" t="e">
        <f t="shared" si="9"/>
        <v>#N/A</v>
      </c>
      <c r="T76" t="s">
        <v>70</v>
      </c>
      <c r="U76" s="64"/>
      <c r="V76" s="64" t="e">
        <f>IF(ROUND(VLOOKUP($T76,$N$66:$R$114,P$64,FALSE),0)=VLOOKUP($T76,FIRE0103!$A$5:$I$72,'QA checks'!V$64,FALSE),TRUE,"Error")</f>
        <v>#N/A</v>
      </c>
      <c r="W76" s="64"/>
    </row>
    <row r="77" spans="1:24" x14ac:dyDescent="0.25">
      <c r="A77" s="62" t="s">
        <v>71</v>
      </c>
      <c r="B77">
        <v>47998000</v>
      </c>
      <c r="C77">
        <v>55961300</v>
      </c>
      <c r="D77">
        <v>5085600</v>
      </c>
      <c r="E77">
        <v>2877700</v>
      </c>
      <c r="F77">
        <v>111922600</v>
      </c>
      <c r="H77" t="str">
        <v>1992/93</v>
      </c>
      <c r="I77">
        <v>47998000</v>
      </c>
      <c r="J77">
        <v>55961300</v>
      </c>
      <c r="K77">
        <v>5085600</v>
      </c>
      <c r="L77">
        <v>2877700</v>
      </c>
      <c r="N77" t="s">
        <v>71</v>
      </c>
      <c r="O77" s="64" t="e">
        <f t="shared" si="6"/>
        <v>#N/A</v>
      </c>
      <c r="P77" s="64" t="e">
        <f t="shared" si="7"/>
        <v>#N/A</v>
      </c>
      <c r="Q77" s="64" t="e">
        <f t="shared" si="8"/>
        <v>#N/A</v>
      </c>
      <c r="R77" s="64" t="e">
        <f t="shared" si="9"/>
        <v>#N/A</v>
      </c>
      <c r="T77" t="s">
        <v>71</v>
      </c>
      <c r="U77" s="64"/>
      <c r="V77" s="64" t="e">
        <f>IF(ROUND(VLOOKUP($T77,$N$66:$R$114,P$64,FALSE),0)=VLOOKUP($T77,FIRE0103!$A$5:$I$72,'QA checks'!V$64,FALSE),TRUE,"Error")</f>
        <v>#N/A</v>
      </c>
      <c r="W77" s="64"/>
    </row>
    <row r="78" spans="1:24" x14ac:dyDescent="0.25">
      <c r="A78" s="62" t="s">
        <v>72</v>
      </c>
      <c r="B78">
        <v>48102300</v>
      </c>
      <c r="C78">
        <v>56078300</v>
      </c>
      <c r="D78">
        <v>5092500</v>
      </c>
      <c r="E78">
        <v>2883600</v>
      </c>
      <c r="F78">
        <v>112156700</v>
      </c>
      <c r="H78" t="str">
        <v>1993/94</v>
      </c>
      <c r="I78">
        <v>48102300</v>
      </c>
      <c r="J78">
        <v>56078300</v>
      </c>
      <c r="K78">
        <v>5092500</v>
      </c>
      <c r="L78">
        <v>2883600</v>
      </c>
      <c r="N78" t="s">
        <v>72</v>
      </c>
      <c r="O78" s="64" t="e">
        <f t="shared" si="6"/>
        <v>#N/A</v>
      </c>
      <c r="P78" s="64" t="e">
        <f t="shared" si="7"/>
        <v>#N/A</v>
      </c>
      <c r="Q78" s="64" t="e">
        <f t="shared" si="8"/>
        <v>#N/A</v>
      </c>
      <c r="R78" s="64" t="e">
        <f t="shared" si="9"/>
        <v>#N/A</v>
      </c>
      <c r="T78" t="s">
        <v>72</v>
      </c>
      <c r="U78" s="64"/>
      <c r="V78" s="64" t="e">
        <f>IF(ROUND(VLOOKUP($T78,$N$66:$R$114,P$64,FALSE),0)=VLOOKUP($T78,FIRE0103!$A$5:$I$72,'QA checks'!V$64,FALSE),TRUE,"Error")</f>
        <v>#N/A</v>
      </c>
      <c r="W78" s="64"/>
    </row>
    <row r="79" spans="1:24" x14ac:dyDescent="0.25">
      <c r="A79" s="62" t="s">
        <v>73</v>
      </c>
      <c r="B79">
        <v>48228800</v>
      </c>
      <c r="C79">
        <v>56218400</v>
      </c>
      <c r="D79">
        <v>5102200</v>
      </c>
      <c r="E79">
        <v>2887400</v>
      </c>
      <c r="F79">
        <v>112436800</v>
      </c>
      <c r="H79" t="str">
        <v>1994/95</v>
      </c>
      <c r="I79">
        <v>48228800</v>
      </c>
      <c r="J79">
        <v>56218400</v>
      </c>
      <c r="K79">
        <v>5102200</v>
      </c>
      <c r="L79">
        <v>2887400</v>
      </c>
      <c r="N79" t="s">
        <v>73</v>
      </c>
      <c r="O79" s="64" t="e">
        <f t="shared" si="6"/>
        <v>#N/A</v>
      </c>
      <c r="P79" s="64" t="e">
        <f t="shared" si="7"/>
        <v>#N/A</v>
      </c>
      <c r="Q79" s="64" t="e">
        <f t="shared" si="8"/>
        <v>#N/A</v>
      </c>
      <c r="R79" s="64" t="e">
        <f t="shared" si="9"/>
        <v>#N/A</v>
      </c>
      <c r="T79" t="s">
        <v>73</v>
      </c>
      <c r="U79" s="64"/>
      <c r="V79" s="64"/>
      <c r="W79" s="64"/>
    </row>
    <row r="80" spans="1:24" x14ac:dyDescent="0.25">
      <c r="A80" s="62" t="s">
        <v>74</v>
      </c>
      <c r="B80">
        <v>48383500</v>
      </c>
      <c r="C80">
        <v>56375700</v>
      </c>
      <c r="D80">
        <v>5103700</v>
      </c>
      <c r="E80">
        <v>2888500</v>
      </c>
      <c r="F80">
        <v>112751400</v>
      </c>
      <c r="H80" t="str">
        <v>1995/96</v>
      </c>
      <c r="I80">
        <v>48383500</v>
      </c>
      <c r="J80">
        <v>56375700</v>
      </c>
      <c r="K80">
        <v>5103700</v>
      </c>
      <c r="L80">
        <v>2888500</v>
      </c>
      <c r="N80" t="s">
        <v>74</v>
      </c>
      <c r="O80" s="64" t="e">
        <f t="shared" si="6"/>
        <v>#N/A</v>
      </c>
      <c r="P80" s="64" t="e">
        <f t="shared" si="7"/>
        <v>#N/A</v>
      </c>
      <c r="Q80" s="64" t="e">
        <f t="shared" si="8"/>
        <v>#N/A</v>
      </c>
      <c r="R80" s="64" t="e">
        <f t="shared" si="9"/>
        <v>#N/A</v>
      </c>
      <c r="T80" t="s">
        <v>74</v>
      </c>
      <c r="U80" s="64" t="e">
        <f>IF(ROUND(VLOOKUP($T80,$N$66:$R$114,O$64,FALSE),0)=VLOOKUP($T80,FIRE0103!$A$5:$I$72,'QA checks'!U$64,FALSE),TRUE,"Error")</f>
        <v>#N/A</v>
      </c>
      <c r="V80" s="64" t="e">
        <f>IF(ROUND(VLOOKUP($T80,$N$66:$R$114,P$64,FALSE),0)=VLOOKUP($T80,FIRE0103!$A$5:$I$72,'QA checks'!V$64,FALSE),TRUE,"Error")</f>
        <v>#N/A</v>
      </c>
      <c r="W80" s="64"/>
      <c r="X80" s="64" t="e">
        <f>IF(ROUND(VLOOKUP($T80,$N$66:$R$114,R$64,FALSE),0)=VLOOKUP($T80,FIRE0103!$A$5:$I$72,'QA checks'!X$64,FALSE),TRUE,"Error")</f>
        <v>#N/A</v>
      </c>
    </row>
    <row r="81" spans="1:24" x14ac:dyDescent="0.25">
      <c r="A81" s="62" t="s">
        <v>75</v>
      </c>
      <c r="B81">
        <v>48519100</v>
      </c>
      <c r="C81">
        <v>56502600</v>
      </c>
      <c r="D81">
        <v>5092200</v>
      </c>
      <c r="E81">
        <v>2891300</v>
      </c>
      <c r="F81">
        <v>113005200</v>
      </c>
      <c r="H81" t="str">
        <v>1996/97</v>
      </c>
      <c r="I81">
        <v>48519100</v>
      </c>
      <c r="J81">
        <v>56502600</v>
      </c>
      <c r="K81">
        <v>5092200</v>
      </c>
      <c r="L81">
        <v>2891300</v>
      </c>
      <c r="N81" t="s">
        <v>75</v>
      </c>
      <c r="O81" s="64" t="e">
        <f t="shared" si="6"/>
        <v>#N/A</v>
      </c>
      <c r="P81" s="64" t="e">
        <f t="shared" si="7"/>
        <v>#N/A</v>
      </c>
      <c r="Q81" s="64" t="e">
        <f t="shared" si="8"/>
        <v>#N/A</v>
      </c>
      <c r="R81" s="64" t="e">
        <f t="shared" si="9"/>
        <v>#N/A</v>
      </c>
      <c r="T81" t="s">
        <v>75</v>
      </c>
      <c r="U81" s="64" t="e">
        <f>IF(ROUND(VLOOKUP($T81,$N$66:$R$114,O$64,FALSE),0)=VLOOKUP($T81,FIRE0103!$A$5:$I$72,'QA checks'!U$64,FALSE),TRUE,"Error")</f>
        <v>#N/A</v>
      </c>
      <c r="V81" s="64" t="e">
        <f>IF(ROUND(VLOOKUP($T81,$N$66:$R$114,P$64,FALSE),0)=VLOOKUP($T81,FIRE0103!$A$5:$I$72,'QA checks'!V$64,FALSE),TRUE,"Error")</f>
        <v>#N/A</v>
      </c>
      <c r="W81" s="64"/>
      <c r="X81" s="64" t="e">
        <f>IF(ROUND(VLOOKUP($T81,$N$66:$R$114,R$64,FALSE),0)=VLOOKUP($T81,FIRE0103!$A$5:$I$72,'QA checks'!X$64,FALSE),TRUE,"Error")</f>
        <v>#N/A</v>
      </c>
    </row>
    <row r="82" spans="1:24" x14ac:dyDescent="0.25">
      <c r="A82" s="62" t="s">
        <v>76</v>
      </c>
      <c r="B82">
        <v>48664800</v>
      </c>
      <c r="C82">
        <v>56643000</v>
      </c>
      <c r="D82">
        <v>5083300</v>
      </c>
      <c r="E82">
        <v>2894900</v>
      </c>
      <c r="F82">
        <v>113286000</v>
      </c>
      <c r="H82" t="str">
        <v>1997/98</v>
      </c>
      <c r="I82">
        <v>48664800</v>
      </c>
      <c r="J82">
        <v>56643000</v>
      </c>
      <c r="K82">
        <v>5083300</v>
      </c>
      <c r="L82">
        <v>2894900</v>
      </c>
      <c r="N82" t="s">
        <v>76</v>
      </c>
      <c r="O82" s="64" t="e">
        <f t="shared" si="6"/>
        <v>#N/A</v>
      </c>
      <c r="P82" s="64" t="e">
        <f t="shared" si="7"/>
        <v>#N/A</v>
      </c>
      <c r="Q82" s="64" t="e">
        <f t="shared" si="8"/>
        <v>#N/A</v>
      </c>
      <c r="R82" s="64" t="e">
        <f t="shared" si="9"/>
        <v>#N/A</v>
      </c>
      <c r="T82" t="s">
        <v>76</v>
      </c>
      <c r="U82" s="64" t="e">
        <f>IF(ROUND(VLOOKUP($T82,$N$66:$R$114,O$64,FALSE),0)=VLOOKUP($T82,FIRE0103!$A$5:$I$72,'QA checks'!U$64,FALSE),TRUE,"Error")</f>
        <v>#N/A</v>
      </c>
      <c r="V82" s="64" t="e">
        <f>IF(ROUND(VLOOKUP($T82,$N$66:$R$114,P$64,FALSE),0)=VLOOKUP($T82,FIRE0103!$A$5:$I$72,'QA checks'!V$64,FALSE),TRUE,"Error")</f>
        <v>#N/A</v>
      </c>
      <c r="W82" s="64"/>
      <c r="X82" s="64" t="e">
        <f>IF(ROUND(VLOOKUP($T82,$N$66:$R$114,R$64,FALSE),0)=VLOOKUP($T82,FIRE0103!$A$5:$I$72,'QA checks'!X$64,FALSE),TRUE,"Error")</f>
        <v>#N/A</v>
      </c>
    </row>
    <row r="83" spans="1:24" x14ac:dyDescent="0.25">
      <c r="A83" s="62" t="s">
        <v>77</v>
      </c>
      <c r="B83">
        <v>48820600</v>
      </c>
      <c r="C83">
        <v>56797200</v>
      </c>
      <c r="D83">
        <v>5077100</v>
      </c>
      <c r="E83">
        <v>2899500</v>
      </c>
      <c r="F83">
        <v>113594400</v>
      </c>
      <c r="H83" t="str">
        <v>1998/99</v>
      </c>
      <c r="I83">
        <v>48820600</v>
      </c>
      <c r="J83">
        <v>56797200</v>
      </c>
      <c r="K83">
        <v>5077100</v>
      </c>
      <c r="L83">
        <v>2899500</v>
      </c>
      <c r="N83" t="s">
        <v>77</v>
      </c>
      <c r="O83" s="64" t="e">
        <f t="shared" si="6"/>
        <v>#N/A</v>
      </c>
      <c r="P83" s="64" t="e">
        <f t="shared" si="7"/>
        <v>#N/A</v>
      </c>
      <c r="Q83" s="64" t="e">
        <f t="shared" si="8"/>
        <v>#N/A</v>
      </c>
      <c r="R83" s="64" t="e">
        <f t="shared" si="9"/>
        <v>#N/A</v>
      </c>
      <c r="T83" t="s">
        <v>77</v>
      </c>
      <c r="U83" s="64" t="e">
        <f>IF(ROUND(VLOOKUP($T83,$N$66:$R$114,O$64,FALSE),0)=VLOOKUP($T83,FIRE0103!$A$5:$I$72,'QA checks'!U$64,FALSE),TRUE,"Error")</f>
        <v>#N/A</v>
      </c>
      <c r="V83" s="64" t="e">
        <f>IF(ROUND(VLOOKUP($T83,$N$66:$R$114,P$64,FALSE),0)=VLOOKUP($T83,FIRE0103!$A$5:$I$72,'QA checks'!V$64,FALSE),TRUE,"Error")</f>
        <v>#N/A</v>
      </c>
      <c r="W83" s="64"/>
      <c r="X83" s="64" t="e">
        <f>IF(ROUND(VLOOKUP($T83,$N$66:$R$114,R$64,FALSE),0)=VLOOKUP($T83,FIRE0103!$A$5:$I$72,'QA checks'!X$64,FALSE),TRUE,"Error")</f>
        <v>#N/A</v>
      </c>
    </row>
    <row r="84" spans="1:24" x14ac:dyDescent="0.25">
      <c r="A84" s="62" t="s">
        <v>78</v>
      </c>
      <c r="B84">
        <v>49032900</v>
      </c>
      <c r="C84">
        <v>57005400</v>
      </c>
      <c r="D84">
        <v>5072000</v>
      </c>
      <c r="E84">
        <v>2900600</v>
      </c>
      <c r="F84">
        <v>114010900</v>
      </c>
      <c r="H84" t="str">
        <v>1999/00</v>
      </c>
      <c r="I84">
        <v>49032900</v>
      </c>
      <c r="J84">
        <v>57005400</v>
      </c>
      <c r="K84">
        <v>5072000</v>
      </c>
      <c r="L84">
        <v>2900600</v>
      </c>
      <c r="N84" t="s">
        <v>78</v>
      </c>
      <c r="O84" s="64" t="e">
        <f t="shared" si="6"/>
        <v>#N/A</v>
      </c>
      <c r="P84" s="64" t="e">
        <f t="shared" si="7"/>
        <v>#N/A</v>
      </c>
      <c r="Q84" s="64" t="e">
        <f t="shared" si="8"/>
        <v>#N/A</v>
      </c>
      <c r="R84" s="64" t="e">
        <f t="shared" si="9"/>
        <v>#N/A</v>
      </c>
      <c r="T84" t="s">
        <v>78</v>
      </c>
      <c r="U84" s="64" t="e">
        <f>IF(ROUND(VLOOKUP($T84,$N$66:$R$114,O$64,FALSE),0)=VLOOKUP($T84,FIRE0103!$A$5:$I$72,'QA checks'!U$64,FALSE),TRUE,"Error")</f>
        <v>#N/A</v>
      </c>
      <c r="V84" s="64" t="e">
        <f>IF(ROUND(VLOOKUP($T84,$N$66:$R$114,P$64,FALSE),0)=VLOOKUP($T84,FIRE0103!$A$5:$I$72,'QA checks'!V$64,FALSE),TRUE,"Error")</f>
        <v>#N/A</v>
      </c>
      <c r="W84" s="64" t="e">
        <f>IF(ROUND(VLOOKUP($T84,$N$66:$R$114,Q$64,FALSE),0)=VLOOKUP($T84,FIRE0103!$A$5:$I$72,'QA checks'!W$64,FALSE),TRUE,"Error")</f>
        <v>#N/A</v>
      </c>
      <c r="X84" s="64" t="e">
        <f>IF(ROUND(VLOOKUP($T84,$N$66:$R$114,R$64,FALSE),0)=VLOOKUP($T84,FIRE0103!$A$5:$I$72,'QA checks'!X$64,FALSE),TRUE,"Error")</f>
        <v>#N/A</v>
      </c>
    </row>
    <row r="85" spans="1:24" x14ac:dyDescent="0.25">
      <c r="A85" s="62" t="s">
        <v>79</v>
      </c>
      <c r="B85">
        <v>49233300</v>
      </c>
      <c r="C85">
        <v>57203100</v>
      </c>
      <c r="D85">
        <v>5062900</v>
      </c>
      <c r="E85">
        <v>2906900</v>
      </c>
      <c r="F85">
        <v>114406200</v>
      </c>
      <c r="H85" t="str">
        <v>2000/01</v>
      </c>
      <c r="I85">
        <v>49233300</v>
      </c>
      <c r="J85">
        <v>57203100</v>
      </c>
      <c r="K85">
        <v>5062900</v>
      </c>
      <c r="L85">
        <v>2906900</v>
      </c>
      <c r="N85" t="s">
        <v>79</v>
      </c>
      <c r="O85" s="64" t="e">
        <f t="shared" si="6"/>
        <v>#N/A</v>
      </c>
      <c r="P85" s="64" t="e">
        <f t="shared" si="7"/>
        <v>#N/A</v>
      </c>
      <c r="Q85" s="64" t="e">
        <f t="shared" si="8"/>
        <v>#N/A</v>
      </c>
      <c r="R85" s="64" t="e">
        <f t="shared" si="9"/>
        <v>#N/A</v>
      </c>
      <c r="T85" t="s">
        <v>79</v>
      </c>
      <c r="U85" s="64" t="e">
        <f>IF(ROUND(VLOOKUP($T85,$N$66:$R$114,O$64,FALSE),0)=VLOOKUP($T85,FIRE0103!$A$5:$I$72,'QA checks'!U$64,FALSE),TRUE,"Error")</f>
        <v>#N/A</v>
      </c>
      <c r="V85" s="64" t="e">
        <f>IF(ROUND(VLOOKUP($T85,$N$66:$R$114,P$64,FALSE),0)=VLOOKUP($T85,FIRE0103!$A$5:$I$72,'QA checks'!V$64,FALSE),TRUE,"Error")</f>
        <v>#N/A</v>
      </c>
      <c r="W85" s="64" t="e">
        <f>IF(ROUND(VLOOKUP($T85,$N$66:$R$114,Q$64,FALSE),0)=VLOOKUP($T85,FIRE0103!$A$5:$I$72,'QA checks'!W$64,FALSE),TRUE,"Error")</f>
        <v>#N/A</v>
      </c>
      <c r="X85" s="64" t="e">
        <f>IF(ROUND(VLOOKUP($T85,$N$66:$R$114,R$64,FALSE),0)=VLOOKUP($T85,FIRE0103!$A$5:$I$72,'QA checks'!X$64,FALSE),TRUE,"Error")</f>
        <v>#N/A</v>
      </c>
    </row>
    <row r="86" spans="1:24" x14ac:dyDescent="0.25">
      <c r="A86" s="62" t="s">
        <v>80</v>
      </c>
      <c r="B86">
        <v>49449700</v>
      </c>
      <c r="C86">
        <v>57424200</v>
      </c>
      <c r="D86">
        <v>5064200</v>
      </c>
      <c r="E86">
        <v>2910200</v>
      </c>
      <c r="F86">
        <v>114848300</v>
      </c>
      <c r="H86" t="str">
        <v>2001/02</v>
      </c>
      <c r="I86">
        <v>49449700</v>
      </c>
      <c r="J86">
        <v>57424200</v>
      </c>
      <c r="K86">
        <v>5064200</v>
      </c>
      <c r="L86">
        <v>2910200</v>
      </c>
      <c r="N86" t="s">
        <v>80</v>
      </c>
      <c r="O86" s="64" t="e">
        <f t="shared" si="6"/>
        <v>#N/A</v>
      </c>
      <c r="P86" s="64" t="e">
        <f t="shared" si="7"/>
        <v>#N/A</v>
      </c>
      <c r="Q86" s="64" t="e">
        <f t="shared" si="8"/>
        <v>#N/A</v>
      </c>
      <c r="R86" s="64" t="e">
        <f t="shared" si="9"/>
        <v>#N/A</v>
      </c>
      <c r="T86" t="s">
        <v>80</v>
      </c>
      <c r="U86" s="64" t="e">
        <f>IF(ROUND(VLOOKUP($T86,$N$66:$R$114,O$64,FALSE),0)=VLOOKUP($T86,FIRE0103!$A$5:$I$72,'QA checks'!U$64,FALSE),TRUE,"Error")</f>
        <v>#N/A</v>
      </c>
      <c r="V86" s="64" t="e">
        <f>IF(ROUND(VLOOKUP($T86,$N$66:$R$114,P$64,FALSE),0)=VLOOKUP($T86,FIRE0103!$A$5:$I$72,'QA checks'!V$64,FALSE),TRUE,"Error")</f>
        <v>#N/A</v>
      </c>
      <c r="W86" s="64" t="e">
        <f>IF(ROUND(VLOOKUP($T86,$N$66:$R$114,Q$64,FALSE),0)=VLOOKUP($T86,FIRE0103!$A$5:$I$72,'QA checks'!W$64,FALSE),TRUE,"Error")</f>
        <v>#N/A</v>
      </c>
      <c r="X86" s="64" t="e">
        <f>IF(ROUND(VLOOKUP($T86,$N$66:$R$114,R$64,FALSE),0)=VLOOKUP($T86,FIRE0103!$A$5:$I$72,'QA checks'!X$64,FALSE),TRUE,"Error")</f>
        <v>#N/A</v>
      </c>
    </row>
    <row r="87" spans="1:24" x14ac:dyDescent="0.25">
      <c r="A87" s="62" t="s">
        <v>81</v>
      </c>
      <c r="B87">
        <v>49679300</v>
      </c>
      <c r="C87">
        <v>57668100</v>
      </c>
      <c r="D87">
        <v>5066000</v>
      </c>
      <c r="E87">
        <v>2922900</v>
      </c>
      <c r="F87">
        <v>115336300</v>
      </c>
      <c r="H87" t="str">
        <v>2002/03</v>
      </c>
      <c r="I87">
        <v>49679300</v>
      </c>
      <c r="J87">
        <v>57668100</v>
      </c>
      <c r="K87">
        <v>5066000</v>
      </c>
      <c r="L87">
        <v>2922900</v>
      </c>
      <c r="N87" t="s">
        <v>81</v>
      </c>
      <c r="O87" s="64" t="e">
        <f t="shared" si="6"/>
        <v>#N/A</v>
      </c>
      <c r="P87" s="64" t="e">
        <f t="shared" si="7"/>
        <v>#N/A</v>
      </c>
      <c r="Q87" s="64" t="e">
        <f t="shared" si="8"/>
        <v>#N/A</v>
      </c>
      <c r="R87" s="64" t="e">
        <f t="shared" si="9"/>
        <v>#N/A</v>
      </c>
      <c r="T87" t="s">
        <v>81</v>
      </c>
      <c r="U87" s="64" t="e">
        <f>IF(ROUND(VLOOKUP($T87,$N$66:$R$114,O$64,FALSE),0)=VLOOKUP($T87,FIRE0103!$A$5:$I$72,'QA checks'!U$64,FALSE),TRUE,"Error")</f>
        <v>#N/A</v>
      </c>
      <c r="V87" s="64" t="e">
        <f>IF(ROUND(VLOOKUP($T87,$N$66:$R$114,P$64,FALSE),0)=VLOOKUP($T87,FIRE0103!$A$5:$I$72,'QA checks'!V$64,FALSE),TRUE,"Error")</f>
        <v>#N/A</v>
      </c>
      <c r="W87" s="64" t="e">
        <f>IF(ROUND(VLOOKUP($T87,$N$66:$R$114,Q$64,FALSE),0)=VLOOKUP($T87,FIRE0103!$A$5:$I$72,'QA checks'!W$64,FALSE),TRUE,"Error")</f>
        <v>#N/A</v>
      </c>
      <c r="X87" s="64" t="e">
        <f>IF(ROUND(VLOOKUP($T87,$N$66:$R$114,R$64,FALSE),0)=VLOOKUP($T87,FIRE0103!$A$5:$I$72,'QA checks'!X$64,FALSE),TRUE,"Error")</f>
        <v>#N/A</v>
      </c>
    </row>
    <row r="88" spans="1:24" x14ac:dyDescent="0.25">
      <c r="A88" s="62" t="s">
        <v>82</v>
      </c>
      <c r="B88">
        <v>49925500</v>
      </c>
      <c r="C88">
        <v>57931700</v>
      </c>
      <c r="D88">
        <v>5068500</v>
      </c>
      <c r="E88">
        <v>2937700</v>
      </c>
      <c r="F88">
        <v>115863400</v>
      </c>
      <c r="H88" t="str">
        <v>2003/04</v>
      </c>
      <c r="I88">
        <v>49925500</v>
      </c>
      <c r="J88">
        <v>57931700</v>
      </c>
      <c r="K88">
        <v>5068500</v>
      </c>
      <c r="L88">
        <v>2937700</v>
      </c>
      <c r="N88" t="s">
        <v>82</v>
      </c>
      <c r="O88" s="64" t="e">
        <f t="shared" si="6"/>
        <v>#N/A</v>
      </c>
      <c r="P88" s="64" t="e">
        <f t="shared" si="7"/>
        <v>#N/A</v>
      </c>
      <c r="Q88" s="64" t="e">
        <f t="shared" si="8"/>
        <v>#N/A</v>
      </c>
      <c r="R88" s="64" t="e">
        <f t="shared" si="9"/>
        <v>#N/A</v>
      </c>
      <c r="T88" t="s">
        <v>82</v>
      </c>
      <c r="U88" s="64" t="e">
        <f>IF(ROUND(VLOOKUP($T88,$N$66:$R$114,O$64,FALSE),0)=VLOOKUP($T88,FIRE0103!$A$5:$I$72,'QA checks'!U$64,FALSE),TRUE,"Error")</f>
        <v>#N/A</v>
      </c>
      <c r="V88" s="64" t="e">
        <f>IF(ROUND(VLOOKUP($T88,$N$66:$R$114,P$64,FALSE),0)=VLOOKUP($T88,FIRE0103!$A$5:$I$72,'QA checks'!V$64,FALSE),TRUE,"Error")</f>
        <v>#N/A</v>
      </c>
      <c r="W88" s="64" t="e">
        <f>IF(ROUND(VLOOKUP($T88,$N$66:$R$114,Q$64,FALSE),0)=VLOOKUP($T88,FIRE0103!$A$5:$I$72,'QA checks'!W$64,FALSE),TRUE,"Error")</f>
        <v>#N/A</v>
      </c>
      <c r="X88" s="64" t="e">
        <f>IF(ROUND(VLOOKUP($T88,$N$66:$R$114,R$64,FALSE),0)=VLOOKUP($T88,FIRE0103!$A$5:$I$72,'QA checks'!X$64,FALSE),TRUE,"Error")</f>
        <v>#N/A</v>
      </c>
    </row>
    <row r="89" spans="1:24" x14ac:dyDescent="0.25">
      <c r="A89" s="62" t="s">
        <v>83</v>
      </c>
      <c r="B89">
        <v>50194600</v>
      </c>
      <c r="C89">
        <v>58236300</v>
      </c>
      <c r="D89">
        <v>5084300</v>
      </c>
      <c r="E89">
        <v>2957400</v>
      </c>
      <c r="F89">
        <v>116472600</v>
      </c>
      <c r="H89" t="str">
        <v>2004/05</v>
      </c>
      <c r="I89">
        <v>50194600</v>
      </c>
      <c r="J89">
        <v>58236300</v>
      </c>
      <c r="K89">
        <v>5084300</v>
      </c>
      <c r="L89">
        <v>2957400</v>
      </c>
      <c r="N89" t="s">
        <v>83</v>
      </c>
      <c r="O89" s="64" t="e">
        <f t="shared" si="6"/>
        <v>#N/A</v>
      </c>
      <c r="P89" s="64" t="e">
        <f t="shared" si="7"/>
        <v>#N/A</v>
      </c>
      <c r="Q89" s="64" t="e">
        <f t="shared" si="8"/>
        <v>#N/A</v>
      </c>
      <c r="R89" s="64" t="e">
        <f t="shared" si="9"/>
        <v>#N/A</v>
      </c>
      <c r="T89" t="s">
        <v>83</v>
      </c>
      <c r="U89" s="64" t="e">
        <f>IF(ROUND(VLOOKUP($T89,$N$66:$R$114,O$64,FALSE),0)=VLOOKUP($T89,FIRE0103!$A$5:$I$72,'QA checks'!U$64,FALSE),TRUE,"Error")</f>
        <v>#N/A</v>
      </c>
      <c r="V89" s="64" t="e">
        <f>IF(ROUND(VLOOKUP($T89,$N$66:$R$114,P$64,FALSE),0)=VLOOKUP($T89,FIRE0103!$A$5:$I$72,'QA checks'!V$64,FALSE),TRUE,"Error")</f>
        <v>#N/A</v>
      </c>
      <c r="W89" s="64" t="e">
        <f>IF(ROUND(VLOOKUP($T89,$N$66:$R$114,Q$64,FALSE),0)=VLOOKUP($T89,FIRE0103!$A$5:$I$72,'QA checks'!W$64,FALSE),TRUE,"Error")</f>
        <v>#N/A</v>
      </c>
      <c r="X89" s="64" t="e">
        <f>IF(ROUND(VLOOKUP($T89,$N$66:$R$114,R$64,FALSE),0)=VLOOKUP($T89,FIRE0103!$A$5:$I$72,'QA checks'!X$64,FALSE),TRUE,"Error")</f>
        <v>#N/A</v>
      </c>
    </row>
    <row r="90" spans="1:24" x14ac:dyDescent="0.25">
      <c r="A90" s="62" t="s">
        <v>84</v>
      </c>
      <c r="B90">
        <v>50606000</v>
      </c>
      <c r="C90">
        <v>58685500</v>
      </c>
      <c r="D90">
        <v>5110200</v>
      </c>
      <c r="E90">
        <v>2969300</v>
      </c>
      <c r="F90">
        <v>117371000</v>
      </c>
      <c r="H90" t="str">
        <v>2005/06</v>
      </c>
      <c r="I90">
        <v>50606000</v>
      </c>
      <c r="J90">
        <v>58685500</v>
      </c>
      <c r="K90">
        <v>5110200</v>
      </c>
      <c r="L90">
        <v>2969300</v>
      </c>
      <c r="N90" t="s">
        <v>84</v>
      </c>
      <c r="O90" s="64" t="e">
        <f t="shared" si="6"/>
        <v>#N/A</v>
      </c>
      <c r="P90" s="64" t="e">
        <f t="shared" si="7"/>
        <v>#N/A</v>
      </c>
      <c r="Q90" s="64" t="e">
        <f t="shared" si="8"/>
        <v>#N/A</v>
      </c>
      <c r="R90" s="64" t="e">
        <f t="shared" si="9"/>
        <v>#N/A</v>
      </c>
      <c r="T90" t="s">
        <v>84</v>
      </c>
      <c r="U90" s="64" t="e">
        <f>IF(ROUND(VLOOKUP($T90,$N$66:$R$114,O$64,FALSE),0)=VLOOKUP($T90,FIRE0103!$A$5:$I$72,'QA checks'!U$64,FALSE),TRUE,"Error")</f>
        <v>#N/A</v>
      </c>
      <c r="V90" s="64" t="e">
        <f>IF(ROUND(VLOOKUP($T90,$N$66:$R$114,P$64,FALSE),0)=VLOOKUP($T90,FIRE0103!$A$5:$I$72,'QA checks'!V$64,FALSE),TRUE,"Error")</f>
        <v>#N/A</v>
      </c>
      <c r="W90" s="64" t="e">
        <f>IF(ROUND(VLOOKUP($T90,$N$66:$R$114,Q$64,FALSE),0)=VLOOKUP($T90,FIRE0103!$A$5:$I$72,'QA checks'!W$64,FALSE),TRUE,"Error")</f>
        <v>#N/A</v>
      </c>
      <c r="X90" s="64" t="e">
        <f>IF(ROUND(VLOOKUP($T90,$N$66:$R$114,R$64,FALSE),0)=VLOOKUP($T90,FIRE0103!$A$5:$I$72,'QA checks'!X$64,FALSE),TRUE,"Error")</f>
        <v>#N/A</v>
      </c>
    </row>
    <row r="91" spans="1:24" x14ac:dyDescent="0.25">
      <c r="A91" s="62" t="s">
        <v>85</v>
      </c>
      <c r="B91">
        <v>50965200</v>
      </c>
      <c r="C91">
        <v>59084000</v>
      </c>
      <c r="D91">
        <v>5133100</v>
      </c>
      <c r="E91">
        <v>2985700</v>
      </c>
      <c r="F91">
        <v>118168000</v>
      </c>
      <c r="H91" t="str">
        <v>2006/07</v>
      </c>
      <c r="I91">
        <v>50965200</v>
      </c>
      <c r="J91">
        <v>59084000</v>
      </c>
      <c r="K91">
        <v>5133100</v>
      </c>
      <c r="L91">
        <v>2985700</v>
      </c>
      <c r="N91" t="s">
        <v>85</v>
      </c>
      <c r="O91" s="64" t="e">
        <f t="shared" si="6"/>
        <v>#N/A</v>
      </c>
      <c r="P91" s="64" t="e">
        <f t="shared" si="7"/>
        <v>#N/A</v>
      </c>
      <c r="Q91" s="64" t="e">
        <f t="shared" si="8"/>
        <v>#N/A</v>
      </c>
      <c r="R91" s="64" t="e">
        <f t="shared" si="9"/>
        <v>#N/A</v>
      </c>
      <c r="T91" t="s">
        <v>85</v>
      </c>
      <c r="U91" s="64" t="e">
        <f>IF(ROUND(VLOOKUP($T91,$N$66:$R$114,O$64,FALSE),0)=VLOOKUP($T91,FIRE0103!$A$5:$I$72,'QA checks'!U$64,FALSE),TRUE,"Error")</f>
        <v>#N/A</v>
      </c>
      <c r="V91" s="64" t="e">
        <f>IF(ROUND(VLOOKUP($T91,$N$66:$R$114,P$64,FALSE),0)=VLOOKUP($T91,FIRE0103!$A$5:$I$72,'QA checks'!V$64,FALSE),TRUE,"Error")</f>
        <v>#N/A</v>
      </c>
      <c r="W91" s="64" t="e">
        <f>IF(ROUND(VLOOKUP($T91,$N$66:$R$114,Q$64,FALSE),0)=VLOOKUP($T91,FIRE0103!$A$5:$I$72,'QA checks'!W$64,FALSE),TRUE,"Error")</f>
        <v>#N/A</v>
      </c>
      <c r="X91" s="64" t="e">
        <f>IF(ROUND(VLOOKUP($T91,$N$66:$R$114,R$64,FALSE),0)=VLOOKUP($T91,FIRE0103!$A$5:$I$72,'QA checks'!X$64,FALSE),TRUE,"Error")</f>
        <v>#N/A</v>
      </c>
    </row>
    <row r="92" spans="1:24" x14ac:dyDescent="0.25">
      <c r="A92" s="62" t="s">
        <v>86</v>
      </c>
      <c r="B92">
        <v>51381100</v>
      </c>
      <c r="C92">
        <v>59557400</v>
      </c>
      <c r="D92">
        <v>5170000</v>
      </c>
      <c r="E92">
        <v>3006300</v>
      </c>
      <c r="F92">
        <v>119114800</v>
      </c>
      <c r="H92" t="str">
        <v>2007/08</v>
      </c>
      <c r="I92">
        <v>51381100</v>
      </c>
      <c r="J92">
        <v>59557400</v>
      </c>
      <c r="K92">
        <v>5170000</v>
      </c>
      <c r="L92">
        <v>3006300</v>
      </c>
      <c r="N92" t="s">
        <v>86</v>
      </c>
      <c r="O92" s="64" t="e">
        <f t="shared" si="6"/>
        <v>#N/A</v>
      </c>
      <c r="P92" s="64" t="e">
        <f t="shared" si="7"/>
        <v>#N/A</v>
      </c>
      <c r="Q92" s="64" t="e">
        <f t="shared" si="8"/>
        <v>#N/A</v>
      </c>
      <c r="R92" s="64" t="e">
        <f t="shared" si="9"/>
        <v>#N/A</v>
      </c>
      <c r="T92" t="s">
        <v>86</v>
      </c>
      <c r="U92" s="64" t="e">
        <f>IF(ROUND(VLOOKUP($T92,$N$66:$R$114,O$64,FALSE),0)=VLOOKUP($T92,FIRE0103!$A$5:$I$72,'QA checks'!U$64,FALSE),TRUE,"Error")</f>
        <v>#N/A</v>
      </c>
      <c r="V92" s="64" t="e">
        <f>IF(ROUND(VLOOKUP($T92,$N$66:$R$114,P$64,FALSE),0)=VLOOKUP($T92,FIRE0103!$A$5:$I$72,'QA checks'!V$64,FALSE),TRUE,"Error")</f>
        <v>#N/A</v>
      </c>
      <c r="W92" s="64" t="e">
        <f>IF(ROUND(VLOOKUP($T92,$N$66:$R$114,Q$64,FALSE),0)=VLOOKUP($T92,FIRE0103!$A$5:$I$72,'QA checks'!W$64,FALSE),TRUE,"Error")</f>
        <v>#N/A</v>
      </c>
      <c r="X92" s="64" t="e">
        <f>IF(ROUND(VLOOKUP($T92,$N$66:$R$114,R$64,FALSE),0)=VLOOKUP($T92,FIRE0103!$A$5:$I$72,'QA checks'!X$64,FALSE),TRUE,"Error")</f>
        <v>#N/A</v>
      </c>
    </row>
    <row r="93" spans="1:24" x14ac:dyDescent="0.25">
      <c r="A93" s="62" t="s">
        <v>87</v>
      </c>
      <c r="B93">
        <v>51815900</v>
      </c>
      <c r="C93">
        <v>60044600</v>
      </c>
      <c r="D93">
        <v>5202900</v>
      </c>
      <c r="E93">
        <v>3025900</v>
      </c>
      <c r="F93">
        <v>120089300</v>
      </c>
      <c r="H93" t="str">
        <v>2008/09</v>
      </c>
      <c r="I93">
        <v>51815900</v>
      </c>
      <c r="J93">
        <v>60044600</v>
      </c>
      <c r="K93">
        <v>5202900</v>
      </c>
      <c r="L93">
        <v>3025900</v>
      </c>
      <c r="N93" t="s">
        <v>87</v>
      </c>
      <c r="O93" s="64" t="e">
        <f t="shared" si="6"/>
        <v>#N/A</v>
      </c>
      <c r="P93" s="64" t="e">
        <f t="shared" si="7"/>
        <v>#N/A</v>
      </c>
      <c r="Q93" s="64" t="e">
        <f t="shared" si="8"/>
        <v>#N/A</v>
      </c>
      <c r="R93" s="64" t="e">
        <f t="shared" si="9"/>
        <v>#N/A</v>
      </c>
      <c r="T93" t="s">
        <v>87</v>
      </c>
      <c r="U93" s="64" t="e">
        <f>IF(ROUND(VLOOKUP($T93,$N$66:$R$114,O$64,FALSE),0)=VLOOKUP($T93,FIRE0103!$A$5:$I$72,'QA checks'!U$64,FALSE),TRUE,"Error")</f>
        <v>#N/A</v>
      </c>
      <c r="V93" s="64" t="e">
        <f>IF(ROUND(VLOOKUP($T93,$N$66:$R$114,P$64,FALSE),0)=VLOOKUP($T93,FIRE0103!$A$5:$I$72,'QA checks'!V$64,FALSE),TRUE,"Error")</f>
        <v>#N/A</v>
      </c>
      <c r="W93" s="64" t="e">
        <f>IF(ROUND(VLOOKUP($T93,$N$66:$R$114,Q$64,FALSE),0)=VLOOKUP($T93,FIRE0103!$A$5:$I$72,'QA checks'!W$64,FALSE),TRUE,"Error")</f>
        <v>#N/A</v>
      </c>
      <c r="X93" s="64" t="e">
        <f>IF(ROUND(VLOOKUP($T93,$N$66:$R$114,R$64,FALSE),0)=VLOOKUP($T93,FIRE0103!$A$5:$I$72,'QA checks'!X$64,FALSE),TRUE,"Error")</f>
        <v>#N/A</v>
      </c>
    </row>
    <row r="94" spans="1:24" x14ac:dyDescent="0.25">
      <c r="A94" s="62" t="s">
        <v>88</v>
      </c>
      <c r="B94">
        <v>52196400</v>
      </c>
      <c r="C94">
        <v>60467200</v>
      </c>
      <c r="D94">
        <v>5231900</v>
      </c>
      <c r="E94">
        <v>3038900</v>
      </c>
      <c r="F94">
        <v>120934400</v>
      </c>
      <c r="H94" t="str">
        <v>2009/10</v>
      </c>
      <c r="I94">
        <v>52196400</v>
      </c>
      <c r="J94">
        <v>60467200</v>
      </c>
      <c r="K94">
        <v>5231900</v>
      </c>
      <c r="L94">
        <v>3038900</v>
      </c>
      <c r="N94" t="s">
        <v>88</v>
      </c>
      <c r="O94" s="64" t="e">
        <f t="shared" si="6"/>
        <v>#N/A</v>
      </c>
      <c r="P94" s="64" t="e">
        <f t="shared" si="7"/>
        <v>#N/A</v>
      </c>
      <c r="Q94" s="64" t="e">
        <f t="shared" si="8"/>
        <v>#N/A</v>
      </c>
      <c r="R94" s="64" t="e">
        <f t="shared" si="9"/>
        <v>#N/A</v>
      </c>
      <c r="T94" t="s">
        <v>88</v>
      </c>
      <c r="U94" s="64" t="e">
        <f>IF(ROUND(VLOOKUP($T94,$N$66:$R$114,O$64,FALSE),0)=VLOOKUP($T94,FIRE0103!$A$5:$I$72,'QA checks'!U$64,FALSE),TRUE,"Error")</f>
        <v>#N/A</v>
      </c>
      <c r="V94" s="64" t="e">
        <f>IF(ROUND(VLOOKUP($T94,$N$66:$R$114,P$64,FALSE),0)=VLOOKUP($T94,FIRE0103!$A$5:$I$72,'QA checks'!V$64,FALSE),TRUE,"Error")</f>
        <v>#N/A</v>
      </c>
      <c r="W94" s="64" t="e">
        <f>IF(ROUND(VLOOKUP($T94,$N$66:$R$114,Q$64,FALSE),0)=VLOOKUP($T94,FIRE0103!$A$5:$I$72,'QA checks'!W$64,FALSE),TRUE,"Error")</f>
        <v>#N/A</v>
      </c>
      <c r="X94" s="64" t="e">
        <f>IF(ROUND(VLOOKUP($T94,$N$66:$R$114,R$64,FALSE),0)=VLOOKUP($T94,FIRE0103!$A$5:$I$72,'QA checks'!X$64,FALSE),TRUE,"Error")</f>
        <v>#N/A</v>
      </c>
    </row>
    <row r="95" spans="1:24" x14ac:dyDescent="0.25">
      <c r="A95" s="62" t="s">
        <v>43</v>
      </c>
      <c r="B95">
        <v>52642500</v>
      </c>
      <c r="C95">
        <v>60954600</v>
      </c>
      <c r="D95">
        <v>5262200</v>
      </c>
      <c r="E95">
        <v>3050000</v>
      </c>
      <c r="F95">
        <v>121909300</v>
      </c>
      <c r="H95" t="str">
        <v>2010/11</v>
      </c>
      <c r="I95">
        <v>52642500</v>
      </c>
      <c r="J95">
        <v>60954600</v>
      </c>
      <c r="K95">
        <v>5262200</v>
      </c>
      <c r="L95">
        <v>3050000</v>
      </c>
      <c r="N95" t="s">
        <v>43</v>
      </c>
      <c r="O95" s="64" t="e">
        <f t="shared" si="6"/>
        <v>#N/A</v>
      </c>
      <c r="P95" s="64" t="e">
        <f t="shared" si="7"/>
        <v>#N/A</v>
      </c>
      <c r="Q95" s="64" t="e">
        <f t="shared" si="8"/>
        <v>#N/A</v>
      </c>
      <c r="R95" s="64" t="e">
        <f t="shared" si="9"/>
        <v>#N/A</v>
      </c>
      <c r="T95" t="s">
        <v>43</v>
      </c>
      <c r="U95" s="64" t="e">
        <f>IF(ROUND(VLOOKUP($T95,$N$66:$R$114,O$64,FALSE),0)=VLOOKUP($T95,FIRE0103!$A$5:$I$72,'QA checks'!U$64,FALSE),TRUE,"Error")</f>
        <v>#N/A</v>
      </c>
      <c r="V95" s="64" t="e">
        <f>IF(ROUND(VLOOKUP($T95,$N$66:$R$114,P$64,FALSE),0)=VLOOKUP($T95,FIRE0103!$A$5:$I$72,'QA checks'!V$64,FALSE),TRUE,"Error")</f>
        <v>#N/A</v>
      </c>
      <c r="W95" s="64" t="e">
        <f>IF(ROUND(VLOOKUP($T95,$N$66:$R$114,Q$64,FALSE),0)=VLOOKUP($T95,FIRE0103!$A$5:$I$72,'QA checks'!W$64,FALSE),TRUE,"Error")</f>
        <v>#N/A</v>
      </c>
      <c r="X95" s="64" t="e">
        <f>IF(ROUND(VLOOKUP($T95,$N$66:$R$114,R$64,FALSE),0)=VLOOKUP($T95,FIRE0103!$A$5:$I$72,'QA checks'!X$64,FALSE),TRUE,"Error")</f>
        <v>#N/A</v>
      </c>
    </row>
    <row r="96" spans="1:24" x14ac:dyDescent="0.25">
      <c r="A96" s="62" t="s">
        <v>46</v>
      </c>
      <c r="B96">
        <v>53107200</v>
      </c>
      <c r="C96">
        <v>61470800</v>
      </c>
      <c r="D96">
        <v>5299900</v>
      </c>
      <c r="E96">
        <v>3063800</v>
      </c>
      <c r="F96">
        <v>122941700</v>
      </c>
      <c r="H96" t="str">
        <v>2011/12</v>
      </c>
      <c r="I96">
        <v>53107200</v>
      </c>
      <c r="J96">
        <v>61470800</v>
      </c>
      <c r="K96">
        <v>5299900</v>
      </c>
      <c r="L96">
        <v>3063800</v>
      </c>
      <c r="N96" t="s">
        <v>46</v>
      </c>
      <c r="O96" s="64" t="e">
        <f t="shared" si="6"/>
        <v>#N/A</v>
      </c>
      <c r="P96" s="64" t="e">
        <f t="shared" si="7"/>
        <v>#N/A</v>
      </c>
      <c r="Q96" s="64" t="e">
        <f t="shared" si="8"/>
        <v>#N/A</v>
      </c>
      <c r="R96" s="64" t="e">
        <f t="shared" si="9"/>
        <v>#N/A</v>
      </c>
      <c r="T96" t="s">
        <v>46</v>
      </c>
      <c r="U96" s="64" t="e">
        <f>IF(ROUND(VLOOKUP($T96,$N$66:$R$114,O$64,FALSE),0)=VLOOKUP($T96,FIRE0103!$A$5:$I$72,'QA checks'!U$64,FALSE),TRUE,"Error")</f>
        <v>#N/A</v>
      </c>
      <c r="V96" s="64" t="e">
        <f>IF(ROUND(VLOOKUP($T96,$N$66:$R$114,P$64,FALSE),0)=VLOOKUP($T96,FIRE0103!$A$5:$I$72,'QA checks'!V$64,FALSE),TRUE,"Error")</f>
        <v>#N/A</v>
      </c>
      <c r="W96" s="64" t="e">
        <f>IF(ROUND(VLOOKUP($T96,$N$66:$R$114,Q$64,FALSE),0)=VLOOKUP($T96,FIRE0103!$A$5:$I$72,'QA checks'!W$64,FALSE),TRUE,"Error")</f>
        <v>#N/A</v>
      </c>
      <c r="X96" s="64" t="e">
        <f>IF(ROUND(VLOOKUP($T96,$N$66:$R$114,R$64,FALSE),0)=VLOOKUP($T96,FIRE0103!$A$5:$I$72,'QA checks'!X$64,FALSE),TRUE,"Error")</f>
        <v>#N/A</v>
      </c>
    </row>
    <row r="97" spans="1:24" x14ac:dyDescent="0.25">
      <c r="A97" s="62" t="s">
        <v>47</v>
      </c>
      <c r="B97">
        <v>53506800</v>
      </c>
      <c r="C97">
        <v>61886200</v>
      </c>
      <c r="D97">
        <v>5308500</v>
      </c>
      <c r="E97">
        <v>3070900</v>
      </c>
      <c r="F97">
        <v>123772400</v>
      </c>
      <c r="H97" t="str">
        <v>2012/13</v>
      </c>
      <c r="I97">
        <v>53506800</v>
      </c>
      <c r="J97">
        <v>61886200</v>
      </c>
      <c r="K97">
        <v>5308500</v>
      </c>
      <c r="L97">
        <v>3070900</v>
      </c>
      <c r="N97" t="s">
        <v>47</v>
      </c>
      <c r="O97" s="64" t="e">
        <f t="shared" si="6"/>
        <v>#N/A</v>
      </c>
      <c r="P97" s="64" t="e">
        <f t="shared" si="7"/>
        <v>#N/A</v>
      </c>
      <c r="Q97" s="64" t="e">
        <f t="shared" si="8"/>
        <v>#N/A</v>
      </c>
      <c r="R97" s="64" t="e">
        <f t="shared" si="9"/>
        <v>#N/A</v>
      </c>
      <c r="T97" t="s">
        <v>47</v>
      </c>
      <c r="U97" s="64" t="e">
        <f>IF(ROUND(VLOOKUP($T97,$N$66:$R$114,O$64,FALSE),0)=VLOOKUP($T97,FIRE0103!$A$5:$I$72,'QA checks'!U$64,FALSE),TRUE,"Error")</f>
        <v>#N/A</v>
      </c>
      <c r="V97" s="64" t="e">
        <f>IF(ROUND(VLOOKUP($T97,$N$66:$R$114,P$64,FALSE),0)=VLOOKUP($T97,FIRE0103!$A$5:$I$72,'QA checks'!V$64,FALSE),TRUE,"Error")</f>
        <v>#N/A</v>
      </c>
      <c r="W97" s="64" t="e">
        <f>IF(ROUND(VLOOKUP($T97,$N$66:$R$114,Q$64,FALSE),0)=VLOOKUP($T97,FIRE0103!$A$5:$I$72,'QA checks'!W$64,FALSE),TRUE,"Error")</f>
        <v>#N/A</v>
      </c>
      <c r="X97" s="64" t="e">
        <f>IF(ROUND(VLOOKUP($T97,$N$66:$R$114,R$64,FALSE),0)=VLOOKUP($T97,FIRE0103!$A$5:$I$72,'QA checks'!X$64,FALSE),TRUE,"Error")</f>
        <v>#N/A</v>
      </c>
    </row>
    <row r="98" spans="1:24" x14ac:dyDescent="0.25">
      <c r="A98" s="62" t="s">
        <v>48</v>
      </c>
      <c r="B98">
        <v>53918700</v>
      </c>
      <c r="C98">
        <v>62307000</v>
      </c>
      <c r="D98">
        <v>5317300</v>
      </c>
      <c r="E98">
        <v>3071100</v>
      </c>
      <c r="F98">
        <v>124614100</v>
      </c>
      <c r="H98" t="str">
        <v>2013/14</v>
      </c>
      <c r="I98">
        <v>53918700</v>
      </c>
      <c r="J98">
        <v>62307000</v>
      </c>
      <c r="K98">
        <v>5317300</v>
      </c>
      <c r="L98">
        <v>3071100</v>
      </c>
      <c r="N98" t="s">
        <v>48</v>
      </c>
      <c r="O98" s="64" t="e">
        <f t="shared" ref="O98:O114" si="10">1000000*(VLOOKUP($N98,$N$9:$R$58,O$64,FALSE)/VLOOKUP($N98,_xlfn.ANCHORARRAY($H$65),I$64,FALSE))</f>
        <v>#N/A</v>
      </c>
      <c r="P98" s="64" t="e">
        <f t="shared" ref="P98:P114" si="11">1000000*(VLOOKUP($N98,$N$9:$R$58,P$64,FALSE)/VLOOKUP($N98,_xlfn.ANCHORARRAY($H$65),J$64,FALSE))</f>
        <v>#N/A</v>
      </c>
      <c r="Q98" s="64" t="e">
        <f t="shared" ref="Q98:Q114" si="12">1000000*(VLOOKUP($N98,$N$9:$R$58,Q$64,FALSE)/VLOOKUP($N98,_xlfn.ANCHORARRAY($H$65),K$64,FALSE))</f>
        <v>#N/A</v>
      </c>
      <c r="R98" s="64" t="e">
        <f t="shared" ref="R98:R114" si="13">1000000*(VLOOKUP($N98,$N$9:$R$58,R$64,FALSE)/VLOOKUP($N98,_xlfn.ANCHORARRAY($H$65),L$64,FALSE))</f>
        <v>#N/A</v>
      </c>
      <c r="T98" t="s">
        <v>48</v>
      </c>
      <c r="U98" s="64" t="e">
        <f>IF(ROUND(VLOOKUP($T98,$N$66:$R$114,O$64,FALSE),0)=VLOOKUP($T98,FIRE0103!$A$5:$I$72,'QA checks'!U$64,FALSE),TRUE,"Error")</f>
        <v>#N/A</v>
      </c>
      <c r="V98" s="64" t="e">
        <f>IF(ROUND(VLOOKUP($T98,$N$66:$R$114,P$64,FALSE),0)=VLOOKUP($T98,FIRE0103!$A$5:$I$72,'QA checks'!V$64,FALSE),TRUE,"Error")</f>
        <v>#N/A</v>
      </c>
      <c r="W98" s="64" t="e">
        <f>IF(ROUND(VLOOKUP($T98,$N$66:$R$114,Q$64,FALSE),0)=VLOOKUP($T98,FIRE0103!$A$5:$I$72,'QA checks'!W$64,FALSE),TRUE,"Error")</f>
        <v>#N/A</v>
      </c>
      <c r="X98" s="64" t="e">
        <f>IF(ROUND(VLOOKUP($T98,$N$66:$R$114,R$64,FALSE),0)=VLOOKUP($T98,FIRE0103!$A$5:$I$72,'QA checks'!X$64,FALSE),TRUE,"Error")</f>
        <v>#N/A</v>
      </c>
    </row>
    <row r="99" spans="1:24" x14ac:dyDescent="0.25">
      <c r="A99" s="62" t="s">
        <v>49</v>
      </c>
      <c r="B99">
        <v>54370300</v>
      </c>
      <c r="C99">
        <v>62776300</v>
      </c>
      <c r="D99">
        <v>5332200</v>
      </c>
      <c r="E99">
        <v>3073800</v>
      </c>
      <c r="F99">
        <v>125552600</v>
      </c>
      <c r="H99" t="str">
        <v>2014/15</v>
      </c>
      <c r="I99">
        <v>54370300</v>
      </c>
      <c r="J99">
        <v>62776300</v>
      </c>
      <c r="K99">
        <v>5332200</v>
      </c>
      <c r="L99">
        <v>3073800</v>
      </c>
      <c r="N99" t="s">
        <v>49</v>
      </c>
      <c r="O99" s="64" t="e">
        <f t="shared" si="10"/>
        <v>#N/A</v>
      </c>
      <c r="P99" s="64" t="e">
        <f t="shared" si="11"/>
        <v>#N/A</v>
      </c>
      <c r="Q99" s="64" t="e">
        <f t="shared" si="12"/>
        <v>#N/A</v>
      </c>
      <c r="R99" s="64" t="e">
        <f t="shared" si="13"/>
        <v>#N/A</v>
      </c>
      <c r="T99" t="s">
        <v>49</v>
      </c>
      <c r="U99" s="64" t="e">
        <f>IF(ROUND(VLOOKUP($T99,$N$66:$R$114,O$64,FALSE),0)=VLOOKUP($T99,FIRE0103!$A$5:$I$72,'QA checks'!U$64,FALSE),TRUE,"Error")</f>
        <v>#N/A</v>
      </c>
      <c r="V99" s="64" t="e">
        <f>IF(ROUND(VLOOKUP($T99,$N$66:$R$114,P$64,FALSE),0)=VLOOKUP($T99,FIRE0103!$A$5:$I$72,'QA checks'!V$64,FALSE),TRUE,"Error")</f>
        <v>#N/A</v>
      </c>
      <c r="W99" s="64" t="e">
        <f>IF(ROUND(VLOOKUP($T99,$N$66:$R$114,Q$64,FALSE),0)=VLOOKUP($T99,FIRE0103!$A$5:$I$72,'QA checks'!W$64,FALSE),TRUE,"Error")</f>
        <v>#N/A</v>
      </c>
      <c r="X99" s="64" t="e">
        <f>IF(ROUND(VLOOKUP($T99,$N$66:$R$114,R$64,FALSE),0)=VLOOKUP($T99,FIRE0103!$A$5:$I$72,'QA checks'!X$64,FALSE),TRUE,"Error")</f>
        <v>#N/A</v>
      </c>
    </row>
    <row r="100" spans="1:24" x14ac:dyDescent="0.25">
      <c r="A100" s="62" t="s">
        <v>50</v>
      </c>
      <c r="B100">
        <v>54808700</v>
      </c>
      <c r="C100">
        <v>63233100</v>
      </c>
      <c r="D100">
        <v>5351700</v>
      </c>
      <c r="E100">
        <v>3072700</v>
      </c>
      <c r="F100">
        <v>126466200</v>
      </c>
      <c r="H100" t="str">
        <v>2015/16</v>
      </c>
      <c r="I100">
        <v>54808700</v>
      </c>
      <c r="J100">
        <v>63233100</v>
      </c>
      <c r="K100">
        <v>5351700</v>
      </c>
      <c r="L100">
        <v>3072700</v>
      </c>
      <c r="N100" t="s">
        <v>50</v>
      </c>
      <c r="O100" s="64" t="e">
        <f t="shared" si="10"/>
        <v>#N/A</v>
      </c>
      <c r="P100" s="64" t="e">
        <f t="shared" si="11"/>
        <v>#N/A</v>
      </c>
      <c r="Q100" s="64" t="e">
        <f t="shared" si="12"/>
        <v>#N/A</v>
      </c>
      <c r="R100" s="64" t="e">
        <f t="shared" si="13"/>
        <v>#N/A</v>
      </c>
      <c r="T100" t="s">
        <v>50</v>
      </c>
      <c r="U100" s="64" t="e">
        <f>IF(ROUND(VLOOKUP($T100,$N$66:$R$114,O$64,FALSE),0)=VLOOKUP($T100,FIRE0103!$A$5:$I$72,'QA checks'!U$64,FALSE),TRUE,"Error")</f>
        <v>#N/A</v>
      </c>
      <c r="V100" s="64" t="e">
        <f>IF(ROUND(VLOOKUP($T100,$N$66:$R$114,P$64,FALSE),0)=VLOOKUP($T100,FIRE0103!$A$5:$I$72,'QA checks'!V$64,FALSE),TRUE,"Error")</f>
        <v>#N/A</v>
      </c>
      <c r="W100" s="64" t="e">
        <f>IF(ROUND(VLOOKUP($T100,$N$66:$R$114,Q$64,FALSE),0)=VLOOKUP($T100,FIRE0103!$A$5:$I$72,'QA checks'!W$64,FALSE),TRUE,"Error")</f>
        <v>#N/A</v>
      </c>
      <c r="X100" s="64" t="e">
        <f>IF(ROUND(VLOOKUP($T100,$N$66:$R$114,R$64,FALSE),0)=VLOOKUP($T100,FIRE0103!$A$5:$I$72,'QA checks'!X$64,FALSE),TRUE,"Error")</f>
        <v>#N/A</v>
      </c>
    </row>
    <row r="101" spans="1:24" x14ac:dyDescent="0.25">
      <c r="A101" s="62" t="s">
        <v>51</v>
      </c>
      <c r="B101">
        <v>55289000</v>
      </c>
      <c r="C101">
        <v>63741100</v>
      </c>
      <c r="D101">
        <v>5374900</v>
      </c>
      <c r="E101">
        <v>3077200</v>
      </c>
      <c r="F101">
        <v>127482200</v>
      </c>
      <c r="H101" t="str">
        <v>2016/17</v>
      </c>
      <c r="I101">
        <v>55289000</v>
      </c>
      <c r="J101">
        <v>63741100</v>
      </c>
      <c r="K101">
        <v>5374900</v>
      </c>
      <c r="L101">
        <v>3077200</v>
      </c>
      <c r="N101" t="s">
        <v>51</v>
      </c>
      <c r="O101" s="64" t="e">
        <f t="shared" si="10"/>
        <v>#N/A</v>
      </c>
      <c r="P101" s="64" t="e">
        <f t="shared" si="11"/>
        <v>#N/A</v>
      </c>
      <c r="Q101" s="64" t="e">
        <f t="shared" si="12"/>
        <v>#N/A</v>
      </c>
      <c r="R101" s="64" t="e">
        <f t="shared" si="13"/>
        <v>#N/A</v>
      </c>
      <c r="T101" t="s">
        <v>51</v>
      </c>
      <c r="U101" s="64" t="e">
        <f>IF(ROUND(VLOOKUP($T101,$N$66:$R$114,O$64,FALSE),0)=VLOOKUP($T101,FIRE0103!$A$5:$I$72,'QA checks'!U$64,FALSE),TRUE,"Error")</f>
        <v>#N/A</v>
      </c>
      <c r="V101" s="64" t="e">
        <f>IF(ROUND(VLOOKUP($T101,$N$66:$R$114,P$64,FALSE),0)=VLOOKUP($T101,FIRE0103!$A$5:$I$72,'QA checks'!V$64,FALSE),TRUE,"Error")</f>
        <v>#N/A</v>
      </c>
      <c r="W101" s="64" t="e">
        <f>IF(ROUND(VLOOKUP($T101,$N$66:$R$114,Q$64,FALSE),0)=VLOOKUP($T101,FIRE0103!$A$5:$I$72,'QA checks'!W$64,FALSE),TRUE,"Error")</f>
        <v>#N/A</v>
      </c>
      <c r="X101" s="64" t="e">
        <f>IF(ROUND(VLOOKUP($T101,$N$66:$R$114,R$64,FALSE),0)=VLOOKUP($T101,FIRE0103!$A$5:$I$72,'QA checks'!X$64,FALSE),TRUE,"Error")</f>
        <v>#N/A</v>
      </c>
    </row>
    <row r="102" spans="1:24" x14ac:dyDescent="0.25">
      <c r="A102" s="62" t="s">
        <v>52</v>
      </c>
      <c r="B102">
        <v>55619500</v>
      </c>
      <c r="C102">
        <v>64090800</v>
      </c>
      <c r="D102">
        <v>5389900</v>
      </c>
      <c r="E102">
        <v>3081400</v>
      </c>
      <c r="F102">
        <v>128181600</v>
      </c>
      <c r="H102" t="str">
        <v>2017/18</v>
      </c>
      <c r="I102">
        <v>55619500</v>
      </c>
      <c r="J102">
        <v>64090800</v>
      </c>
      <c r="K102">
        <v>5389900</v>
      </c>
      <c r="L102">
        <v>3081400</v>
      </c>
      <c r="N102" t="s">
        <v>52</v>
      </c>
      <c r="O102" s="64" t="e">
        <f t="shared" si="10"/>
        <v>#N/A</v>
      </c>
      <c r="P102" s="64" t="e">
        <f t="shared" si="11"/>
        <v>#N/A</v>
      </c>
      <c r="Q102" s="64" t="e">
        <f t="shared" si="12"/>
        <v>#N/A</v>
      </c>
      <c r="R102" s="64" t="e">
        <f t="shared" si="13"/>
        <v>#N/A</v>
      </c>
      <c r="T102" t="s">
        <v>52</v>
      </c>
      <c r="U102" s="64" t="e">
        <f>IF(ROUND(VLOOKUP($T102,$N$66:$R$114,O$64,FALSE),0)=VLOOKUP($T102,FIRE0103!$A$5:$I$72,'QA checks'!U$64,FALSE),TRUE,"Error")</f>
        <v>#N/A</v>
      </c>
      <c r="V102" s="64" t="e">
        <f>IF(ROUND(VLOOKUP($T102,$N$66:$R$114,P$64,FALSE),0)=VLOOKUP($T102,FIRE0103!$A$5:$I$72,'QA checks'!V$64,FALSE),TRUE,"Error")</f>
        <v>#N/A</v>
      </c>
      <c r="W102" s="64" t="e">
        <f>IF(ROUND(VLOOKUP($T102,$N$66:$R$114,Q$64,FALSE),0)=VLOOKUP($T102,FIRE0103!$A$5:$I$72,'QA checks'!W$64,FALSE),TRUE,"Error")</f>
        <v>#N/A</v>
      </c>
      <c r="X102" s="64" t="e">
        <f>IF(ROUND(VLOOKUP($T102,$N$66:$R$114,R$64,FALSE),0)=VLOOKUP($T102,FIRE0103!$A$5:$I$72,'QA checks'!X$64,FALSE),TRUE,"Error")</f>
        <v>#N/A</v>
      </c>
    </row>
    <row r="103" spans="1:24" x14ac:dyDescent="0.25">
      <c r="A103" s="62" t="s">
        <v>53</v>
      </c>
      <c r="B103">
        <v>55924500</v>
      </c>
      <c r="C103">
        <v>64402700</v>
      </c>
      <c r="D103">
        <v>5394300</v>
      </c>
      <c r="E103">
        <v>3083800</v>
      </c>
      <c r="F103">
        <v>128805300</v>
      </c>
      <c r="H103" t="str">
        <v>2018/19</v>
      </c>
      <c r="I103">
        <v>55924500</v>
      </c>
      <c r="J103">
        <v>64402700</v>
      </c>
      <c r="K103">
        <v>5394300</v>
      </c>
      <c r="L103">
        <v>3083800</v>
      </c>
      <c r="N103" t="s">
        <v>53</v>
      </c>
      <c r="O103" s="64" t="e">
        <f t="shared" si="10"/>
        <v>#N/A</v>
      </c>
      <c r="P103" s="64" t="e">
        <f t="shared" si="11"/>
        <v>#N/A</v>
      </c>
      <c r="Q103" s="64" t="e">
        <f t="shared" si="12"/>
        <v>#N/A</v>
      </c>
      <c r="R103" s="64" t="e">
        <f t="shared" si="13"/>
        <v>#N/A</v>
      </c>
      <c r="T103" t="s">
        <v>53</v>
      </c>
      <c r="U103" s="64" t="e">
        <f>IF(ROUND(VLOOKUP($T103,$N$66:$R$114,O$64,FALSE),0)=VLOOKUP($T103,FIRE0103!$A$5:$I$72,'QA checks'!U$64,FALSE),TRUE,"Error")</f>
        <v>#N/A</v>
      </c>
      <c r="V103" s="64" t="e">
        <f>IF(ROUND(VLOOKUP($T103,$N$66:$R$114,P$64,FALSE),0)=VLOOKUP($T103,FIRE0103!$A$5:$I$72,'QA checks'!V$64,FALSE),TRUE,"Error")</f>
        <v>#N/A</v>
      </c>
      <c r="W103" s="64" t="e">
        <f>IF(ROUND(VLOOKUP($T103,$N$66:$R$114,Q$64,FALSE),0)=VLOOKUP($T103,FIRE0103!$A$5:$I$72,'QA checks'!W$64,FALSE),TRUE,"Error")</f>
        <v>#N/A</v>
      </c>
      <c r="X103" s="64" t="e">
        <f>IF(ROUND(VLOOKUP($T103,$N$66:$R$114,R$64,FALSE),0)=VLOOKUP($T103,FIRE0103!$A$5:$I$72,'QA checks'!X$64,FALSE),TRUE,"Error")</f>
        <v>#N/A</v>
      </c>
    </row>
    <row r="104" spans="1:24" x14ac:dyDescent="0.25">
      <c r="A104" s="62" t="s">
        <v>54</v>
      </c>
      <c r="B104">
        <v>56230100</v>
      </c>
      <c r="C104">
        <v>64732200</v>
      </c>
      <c r="D104">
        <v>5414400</v>
      </c>
      <c r="E104">
        <v>3087700</v>
      </c>
      <c r="F104">
        <v>129464400</v>
      </c>
      <c r="H104" t="str">
        <v>2019/20</v>
      </c>
      <c r="I104">
        <v>56230100</v>
      </c>
      <c r="J104">
        <v>64732200</v>
      </c>
      <c r="K104">
        <v>5414400</v>
      </c>
      <c r="L104">
        <v>3087700</v>
      </c>
      <c r="N104" t="s">
        <v>54</v>
      </c>
      <c r="O104" s="64" t="e">
        <f t="shared" si="10"/>
        <v>#N/A</v>
      </c>
      <c r="P104" s="64" t="e">
        <f t="shared" si="11"/>
        <v>#N/A</v>
      </c>
      <c r="Q104" s="64" t="e">
        <f t="shared" si="12"/>
        <v>#N/A</v>
      </c>
      <c r="R104" s="64" t="e">
        <f t="shared" si="13"/>
        <v>#N/A</v>
      </c>
      <c r="T104" t="s">
        <v>54</v>
      </c>
      <c r="U104" s="64" t="e">
        <f>IF(ROUND(VLOOKUP($T104,$N$66:$R$114,O$64,FALSE),0)=VLOOKUP($T104,FIRE0103!$A$5:$I$72,'QA checks'!U$64,FALSE),TRUE,"Error")</f>
        <v>#N/A</v>
      </c>
      <c r="V104" s="64" t="e">
        <f>IF(ROUND(VLOOKUP($T104,$N$66:$R$114,P$64,FALSE),0)=VLOOKUP($T104,FIRE0103!$A$5:$I$72,'QA checks'!V$64,FALSE),TRUE,"Error")</f>
        <v>#N/A</v>
      </c>
      <c r="W104" s="64" t="e">
        <f>IF(ROUND(VLOOKUP($T104,$N$66:$R$114,Q$64,FALSE),0)=VLOOKUP($T104,FIRE0103!$A$5:$I$72,'QA checks'!W$64,FALSE),TRUE,"Error")</f>
        <v>#N/A</v>
      </c>
      <c r="X104" s="64" t="e">
        <f>IF(ROUND(VLOOKUP($T104,$N$66:$R$114,R$64,FALSE),0)=VLOOKUP($T104,FIRE0103!$A$5:$I$72,'QA checks'!X$64,FALSE),TRUE,"Error")</f>
        <v>#N/A</v>
      </c>
    </row>
    <row r="105" spans="1:24" x14ac:dyDescent="0.25">
      <c r="A105" s="62" t="s">
        <v>55</v>
      </c>
      <c r="B105">
        <v>56326000</v>
      </c>
      <c r="C105">
        <v>64843500</v>
      </c>
      <c r="D105">
        <v>5413100</v>
      </c>
      <c r="E105">
        <v>3104500</v>
      </c>
      <c r="F105">
        <v>129687100</v>
      </c>
      <c r="H105" t="str">
        <v>2020/21</v>
      </c>
      <c r="I105">
        <v>56326000</v>
      </c>
      <c r="J105">
        <v>64843500</v>
      </c>
      <c r="K105">
        <v>5413100</v>
      </c>
      <c r="L105">
        <v>3104500</v>
      </c>
      <c r="N105" t="s">
        <v>55</v>
      </c>
      <c r="O105" s="64" t="e">
        <f t="shared" si="10"/>
        <v>#N/A</v>
      </c>
      <c r="P105" s="64" t="e">
        <f t="shared" si="11"/>
        <v>#N/A</v>
      </c>
      <c r="Q105" s="64" t="e">
        <f t="shared" si="12"/>
        <v>#N/A</v>
      </c>
      <c r="R105" s="64" t="e">
        <f t="shared" si="13"/>
        <v>#N/A</v>
      </c>
      <c r="T105" t="s">
        <v>55</v>
      </c>
      <c r="U105" s="64" t="e">
        <f>IF(ROUND(VLOOKUP($T105,$N$66:$R$114,O$64,FALSE),0)=VLOOKUP($T105,FIRE0103!$A$5:$I$72,'QA checks'!U$64,FALSE),TRUE,"Error")</f>
        <v>#N/A</v>
      </c>
      <c r="V105" s="64" t="e">
        <f>IF(ROUND(VLOOKUP($T105,$N$66:$R$114,P$64,FALSE),0)=VLOOKUP($T105,FIRE0103!$A$5:$I$72,'QA checks'!V$64,FALSE),TRUE,"Error")</f>
        <v>#N/A</v>
      </c>
      <c r="W105" s="64" t="e">
        <f>IF(ROUND(VLOOKUP($T105,$N$66:$R$114,Q$64,FALSE),0)=VLOOKUP($T105,FIRE0103!$A$5:$I$72,'QA checks'!W$64,FALSE),TRUE,"Error")</f>
        <v>#N/A</v>
      </c>
      <c r="X105" s="64" t="e">
        <f>IF(ROUND(VLOOKUP($T105,$N$66:$R$114,R$64,FALSE),0)=VLOOKUP($T105,FIRE0103!$A$5:$I$72,'QA checks'!X$64,FALSE),TRUE,"Error")</f>
        <v>#N/A</v>
      </c>
    </row>
    <row r="106" spans="1:24" x14ac:dyDescent="0.25">
      <c r="A106" s="62" t="s">
        <v>56</v>
      </c>
      <c r="B106">
        <v>56554900</v>
      </c>
      <c r="C106">
        <v>65078900</v>
      </c>
      <c r="D106">
        <v>5418400</v>
      </c>
      <c r="E106">
        <v>3105600</v>
      </c>
      <c r="F106">
        <v>130157800</v>
      </c>
      <c r="H106" t="str">
        <v>2021/22</v>
      </c>
      <c r="I106">
        <v>56554900</v>
      </c>
      <c r="J106">
        <v>65078900</v>
      </c>
      <c r="K106">
        <v>5418400</v>
      </c>
      <c r="L106">
        <v>3105600</v>
      </c>
      <c r="N106" t="s">
        <v>56</v>
      </c>
      <c r="O106" s="64" t="e">
        <f t="shared" si="10"/>
        <v>#N/A</v>
      </c>
      <c r="P106" s="64" t="e">
        <f t="shared" si="11"/>
        <v>#N/A</v>
      </c>
      <c r="Q106" s="64" t="e">
        <f t="shared" si="12"/>
        <v>#N/A</v>
      </c>
      <c r="R106" s="64" t="e">
        <f t="shared" si="13"/>
        <v>#N/A</v>
      </c>
      <c r="T106" t="s">
        <v>56</v>
      </c>
      <c r="U106" s="64" t="e">
        <f>IF(ROUND(VLOOKUP($T106,$N$66:$R$114,O$64,FALSE),0)=VLOOKUP($T106,FIRE0103!$A$5:$I$72,'QA checks'!U$64,FALSE),TRUE,"Error")</f>
        <v>#N/A</v>
      </c>
      <c r="V106" s="64" t="e">
        <f>IF(ROUND(VLOOKUP($T106,$N$66:$R$114,P$64,FALSE),0)=VLOOKUP($T106,FIRE0103!$A$5:$I$72,'QA checks'!V$64,FALSE),TRUE,"Error")</f>
        <v>#N/A</v>
      </c>
      <c r="W106" s="64" t="e">
        <f>IF(ROUND(VLOOKUP($T106,$N$66:$R$114,Q$64,FALSE),0)=VLOOKUP($T106,FIRE0103!$A$5:$I$72,'QA checks'!W$64,FALSE),TRUE,"Error")</f>
        <v>#N/A</v>
      </c>
      <c r="X106" s="64" t="e">
        <f>IF(ROUND(VLOOKUP($T106,$N$66:$R$114,R$64,FALSE),0)=VLOOKUP($T106,FIRE0103!$A$5:$I$72,'QA checks'!X$64,FALSE),TRUE,"Error")</f>
        <v>#N/A</v>
      </c>
    </row>
    <row r="107" spans="1:24" x14ac:dyDescent="0.25">
      <c r="A107" s="62" t="s">
        <v>57</v>
      </c>
      <c r="B107">
        <v>57112500</v>
      </c>
      <c r="C107">
        <v>65692200</v>
      </c>
      <c r="D107">
        <v>5447000</v>
      </c>
      <c r="E107">
        <v>3132700</v>
      </c>
      <c r="F107">
        <v>131384400</v>
      </c>
      <c r="H107" t="str">
        <v>2022/23</v>
      </c>
      <c r="I107">
        <v>57112500</v>
      </c>
      <c r="J107">
        <v>65692200</v>
      </c>
      <c r="K107">
        <v>5447000</v>
      </c>
      <c r="L107">
        <v>3132700</v>
      </c>
      <c r="N107" t="s">
        <v>57</v>
      </c>
      <c r="O107" s="64" t="e">
        <f t="shared" si="10"/>
        <v>#N/A</v>
      </c>
      <c r="P107" s="64" t="e">
        <f t="shared" si="11"/>
        <v>#N/A</v>
      </c>
      <c r="Q107" s="64" t="e">
        <f t="shared" si="12"/>
        <v>#N/A</v>
      </c>
      <c r="R107" s="64" t="e">
        <f t="shared" si="13"/>
        <v>#N/A</v>
      </c>
      <c r="T107" t="s">
        <v>57</v>
      </c>
      <c r="U107" s="64" t="e">
        <f>IF(ROUND(VLOOKUP($T107,$N$66:$R$114,O$64,FALSE),0)=VLOOKUP($T107,FIRE0103!$A$5:$I$72,'QA checks'!U$64,FALSE),TRUE,"Error")</f>
        <v>#N/A</v>
      </c>
      <c r="V107" s="64" t="e">
        <f>IF(ROUND(VLOOKUP($T107,$N$66:$R$114,P$64,FALSE),0)=VLOOKUP($T107,FIRE0103!$A$5:$I$72,'QA checks'!V$64,FALSE),TRUE,"Error")</f>
        <v>#N/A</v>
      </c>
      <c r="W107" s="64" t="e">
        <f>IF(ROUND(VLOOKUP($T107,$N$66:$R$114,Q$64,FALSE),0)=VLOOKUP($T107,FIRE0103!$A$5:$I$72,'QA checks'!W$64,FALSE),TRUE,"Error")</f>
        <v>#N/A</v>
      </c>
      <c r="X107" s="64" t="e">
        <f>IF(ROUND(VLOOKUP($T107,$N$66:$R$114,R$64,FALSE),0)=VLOOKUP($T107,FIRE0103!$A$5:$I$72,'QA checks'!X$64,FALSE),TRUE,"Error")</f>
        <v>#N/A</v>
      </c>
    </row>
    <row r="108" spans="1:24" x14ac:dyDescent="0.25">
      <c r="A108" s="62" t="s">
        <v>58</v>
      </c>
      <c r="B108">
        <v>57690300</v>
      </c>
      <c r="C108">
        <v>66344800</v>
      </c>
      <c r="D108">
        <v>5490100</v>
      </c>
      <c r="E108">
        <v>3164400</v>
      </c>
      <c r="F108">
        <v>132689600</v>
      </c>
      <c r="H108" t="str">
        <v>2023/24</v>
      </c>
      <c r="I108">
        <v>57690300</v>
      </c>
      <c r="J108">
        <v>66344800</v>
      </c>
      <c r="K108">
        <v>5490100</v>
      </c>
      <c r="L108">
        <v>3164400</v>
      </c>
      <c r="N108" t="s">
        <v>58</v>
      </c>
      <c r="O108" s="64" t="e">
        <f t="shared" si="10"/>
        <v>#N/A</v>
      </c>
      <c r="P108" s="64" t="e">
        <f t="shared" si="11"/>
        <v>#N/A</v>
      </c>
      <c r="Q108" s="64" t="e">
        <f t="shared" si="12"/>
        <v>#N/A</v>
      </c>
      <c r="R108" s="64" t="e">
        <f t="shared" si="13"/>
        <v>#N/A</v>
      </c>
      <c r="T108" t="s">
        <v>58</v>
      </c>
      <c r="U108" s="64" t="e">
        <f>IF(ROUND(VLOOKUP($T108,$N$66:$R$114,O$64,FALSE),0)=VLOOKUP($T108,FIRE0103!$A$5:$I$72,'QA checks'!U$64,FALSE),TRUE,"Error")</f>
        <v>#N/A</v>
      </c>
      <c r="V108" s="64" t="e">
        <f>IF(ROUND(VLOOKUP($T108,$N$66:$R$114,P$64,FALSE),0)=VLOOKUP($T108,FIRE0103!$A$5:$I$72,'QA checks'!V$64,FALSE),TRUE,"Error")</f>
        <v>#N/A</v>
      </c>
      <c r="W108" s="64" t="e">
        <f>IF(ROUND(VLOOKUP($T108,$N$66:$R$114,Q$64,FALSE),0)=VLOOKUP($T108,FIRE0103!$A$5:$I$72,'QA checks'!W$64,FALSE),TRUE,"Error")</f>
        <v>#N/A</v>
      </c>
      <c r="X108" s="64" t="e">
        <f>IF(ROUND(VLOOKUP($T108,$N$66:$R$114,R$64,FALSE),0)=VLOOKUP($T108,FIRE0103!$A$5:$I$72,'QA checks'!X$64,FALSE),TRUE,"Error")</f>
        <v>#N/A</v>
      </c>
    </row>
    <row r="109" spans="1:24" x14ac:dyDescent="0.25">
      <c r="A109" s="62" t="s">
        <v>148</v>
      </c>
      <c r="B109">
        <v>2185706700</v>
      </c>
      <c r="C109">
        <v>2536227200</v>
      </c>
      <c r="D109">
        <v>223407100</v>
      </c>
      <c r="E109">
        <v>127113900</v>
      </c>
      <c r="F109">
        <v>5072454900</v>
      </c>
      <c r="H109" t="str">
        <v>Grand Total</v>
      </c>
      <c r="I109">
        <v>2185706700</v>
      </c>
      <c r="J109">
        <v>2536227200</v>
      </c>
      <c r="K109">
        <v>223407100</v>
      </c>
      <c r="L109">
        <v>127113900</v>
      </c>
      <c r="N109" t="s">
        <v>17</v>
      </c>
      <c r="O109" s="64" t="e">
        <f t="shared" si="10"/>
        <v>#N/A</v>
      </c>
      <c r="P109" s="64" t="e">
        <f t="shared" si="11"/>
        <v>#N/A</v>
      </c>
      <c r="Q109" s="64" t="e">
        <f t="shared" si="12"/>
        <v>#N/A</v>
      </c>
      <c r="R109" s="64" t="e">
        <f t="shared" si="13"/>
        <v>#N/A</v>
      </c>
      <c r="T109" t="s">
        <v>17</v>
      </c>
      <c r="U109" s="64" t="e">
        <f>IF(ROUND(VLOOKUP($T109,$N$66:$R$114,O$64,FALSE),0)=VLOOKUP($T109,FIRE0103!$A$5:$I$72,'QA checks'!U$64,FALSE),TRUE,"Error")</f>
        <v>#N/A</v>
      </c>
      <c r="V109" s="64" t="e">
        <f>IF(ROUND(VLOOKUP($T109,$N$66:$R$114,P$64,FALSE),0)=VLOOKUP($T109,FIRE0103!$A$5:$I$72,'QA checks'!V$64,FALSE),TRUE,"Error")</f>
        <v>#N/A</v>
      </c>
      <c r="W109" s="64" t="e">
        <f>IF(ROUND(VLOOKUP($T109,$N$66:$R$114,Q$64,FALSE),0)=VLOOKUP($T109,FIRE0103!$A$5:$I$72,'QA checks'!W$64,FALSE),TRUE,"Error")</f>
        <v>#N/A</v>
      </c>
      <c r="X109" s="64" t="e">
        <f>IF(ROUND(VLOOKUP($T109,$N$66:$R$114,R$64,FALSE),0)=VLOOKUP($T109,FIRE0103!$A$5:$I$72,'QA checks'!X$64,FALSE),TRUE,"Error")</f>
        <v>#N/A</v>
      </c>
    </row>
    <row r="110" spans="1:24" x14ac:dyDescent="0.25">
      <c r="H110">
        <v>0</v>
      </c>
      <c r="I110">
        <v>0</v>
      </c>
      <c r="J110">
        <v>0</v>
      </c>
      <c r="K110">
        <v>0</v>
      </c>
      <c r="L110">
        <v>0</v>
      </c>
      <c r="N110" t="s">
        <v>59</v>
      </c>
      <c r="O110" s="64" t="e">
        <f t="shared" si="10"/>
        <v>#N/A</v>
      </c>
      <c r="P110" s="64" t="e">
        <f t="shared" si="11"/>
        <v>#N/A</v>
      </c>
      <c r="Q110" s="64" t="e">
        <f t="shared" si="12"/>
        <v>#N/A</v>
      </c>
      <c r="R110" s="64" t="e">
        <f t="shared" si="13"/>
        <v>#N/A</v>
      </c>
      <c r="T110" t="s">
        <v>59</v>
      </c>
      <c r="U110" s="64" t="e">
        <f>IF(ROUND(VLOOKUP($T110,$N$66:$R$114,O$64,FALSE),0)=VLOOKUP($T110,FIRE0103!$A$5:$I$72,'QA checks'!U$64,FALSE),TRUE,"Error")</f>
        <v>#N/A</v>
      </c>
      <c r="V110" s="64" t="e">
        <f>IF(ROUND(VLOOKUP($T110,$N$66:$R$114,P$64,FALSE),0)=VLOOKUP($T110,FIRE0103!$A$5:$I$72,'QA checks'!V$64,FALSE),TRUE,"Error")</f>
        <v>#N/A</v>
      </c>
      <c r="W110" s="64" t="e">
        <f>IF(ROUND(VLOOKUP($T110,$N$66:$R$114,Q$64,FALSE),0)=VLOOKUP($T110,FIRE0103!$A$5:$I$72,'QA checks'!W$64,FALSE),TRUE,"Error")</f>
        <v>#N/A</v>
      </c>
      <c r="X110" s="64" t="e">
        <f>IF(ROUND(VLOOKUP($T110,$N$66:$R$114,R$64,FALSE),0)=VLOOKUP($T110,FIRE0103!$A$5:$I$72,'QA checks'!X$64,FALSE),TRUE,"Error")</f>
        <v>#N/A</v>
      </c>
    </row>
    <row r="111" spans="1:24" x14ac:dyDescent="0.25">
      <c r="H111">
        <v>0</v>
      </c>
      <c r="I111">
        <v>0</v>
      </c>
      <c r="J111">
        <v>0</v>
      </c>
      <c r="K111">
        <v>0</v>
      </c>
      <c r="L111">
        <v>0</v>
      </c>
      <c r="N111" t="s">
        <v>149</v>
      </c>
      <c r="O111" s="64" t="e">
        <f t="shared" si="10"/>
        <v>#N/A</v>
      </c>
      <c r="P111" s="64" t="e">
        <f t="shared" si="11"/>
        <v>#N/A</v>
      </c>
      <c r="Q111" s="64" t="e">
        <f t="shared" si="12"/>
        <v>#N/A</v>
      </c>
      <c r="R111" s="64" t="e">
        <f t="shared" si="13"/>
        <v>#N/A</v>
      </c>
      <c r="T111" t="s">
        <v>149</v>
      </c>
      <c r="U111" s="64" t="e">
        <f>IF(ROUND(VLOOKUP($T111,$N$66:$R$114,O$64,FALSE),0)=VLOOKUP($T111,FIRE0103!$A$5:$I$72,'QA checks'!U$64,FALSE),TRUE,"Error")</f>
        <v>#N/A</v>
      </c>
      <c r="V111" s="64" t="e">
        <f>IF(ROUND(VLOOKUP($T111,$N$66:$R$114,P$64,FALSE),0)=VLOOKUP($T111,FIRE0103!$A$5:$I$72,'QA checks'!V$64,FALSE),TRUE,"Error")</f>
        <v>#N/A</v>
      </c>
      <c r="W111" s="64" t="e">
        <f>IF(ROUND(VLOOKUP($T111,$N$66:$R$114,Q$64,FALSE),0)=VLOOKUP($T111,FIRE0103!$A$5:$I$72,'QA checks'!W$64,FALSE),TRUE,"Error")</f>
        <v>#N/A</v>
      </c>
      <c r="X111" s="64" t="e">
        <f>IF(ROUND(VLOOKUP($T111,$N$66:$R$114,R$64,FALSE),0)=VLOOKUP($T111,FIRE0103!$A$5:$I$72,'QA checks'!X$64,FALSE),TRUE,"Error")</f>
        <v>#N/A</v>
      </c>
    </row>
    <row r="112" spans="1:24" x14ac:dyDescent="0.25">
      <c r="H112">
        <v>0</v>
      </c>
      <c r="I112">
        <v>0</v>
      </c>
      <c r="J112">
        <v>0</v>
      </c>
      <c r="K112">
        <v>0</v>
      </c>
      <c r="L112">
        <v>0</v>
      </c>
      <c r="N112" t="s">
        <v>150</v>
      </c>
      <c r="O112" s="64" t="e">
        <f t="shared" si="10"/>
        <v>#N/A</v>
      </c>
      <c r="P112" s="64" t="e">
        <f t="shared" si="11"/>
        <v>#N/A</v>
      </c>
      <c r="Q112" s="64" t="e">
        <f t="shared" si="12"/>
        <v>#N/A</v>
      </c>
      <c r="R112" s="64" t="e">
        <f t="shared" si="13"/>
        <v>#N/A</v>
      </c>
      <c r="T112" t="s">
        <v>150</v>
      </c>
      <c r="U112" s="64" t="e">
        <f>IF(ROUND(VLOOKUP($T112,$N$66:$R$114,O$64,FALSE),0)=VLOOKUP($T112,FIRE0103!$A$5:$I$72,'QA checks'!U$64,FALSE),TRUE,"Error")</f>
        <v>#N/A</v>
      </c>
      <c r="V112" s="64" t="e">
        <f>IF(ROUND(VLOOKUP($T112,$N$66:$R$114,P$64,FALSE),0)=VLOOKUP($T112,FIRE0103!$A$5:$I$72,'QA checks'!V$64,FALSE),TRUE,"Error")</f>
        <v>#N/A</v>
      </c>
      <c r="W112" s="64" t="e">
        <f>IF(ROUND(VLOOKUP($T112,$N$66:$R$114,Q$64,FALSE),0)=VLOOKUP($T112,FIRE0103!$A$5:$I$72,'QA checks'!W$64,FALSE),TRUE,"Error")</f>
        <v>#N/A</v>
      </c>
      <c r="X112" s="64" t="e">
        <f>IF(ROUND(VLOOKUP($T112,$N$66:$R$114,R$64,FALSE),0)=VLOOKUP($T112,FIRE0103!$A$5:$I$72,'QA checks'!X$64,FALSE),TRUE,"Error")</f>
        <v>#N/A</v>
      </c>
    </row>
    <row r="113" spans="8:24" x14ac:dyDescent="0.25">
      <c r="H113">
        <v>0</v>
      </c>
      <c r="I113">
        <v>0</v>
      </c>
      <c r="J113">
        <v>0</v>
      </c>
      <c r="K113">
        <v>0</v>
      </c>
      <c r="L113">
        <v>0</v>
      </c>
      <c r="N113" t="s">
        <v>151</v>
      </c>
      <c r="O113" s="64" t="e">
        <f t="shared" si="10"/>
        <v>#N/A</v>
      </c>
      <c r="P113" s="64" t="e">
        <f t="shared" si="11"/>
        <v>#N/A</v>
      </c>
      <c r="Q113" s="64" t="e">
        <f t="shared" si="12"/>
        <v>#N/A</v>
      </c>
      <c r="R113" s="64" t="e">
        <f t="shared" si="13"/>
        <v>#N/A</v>
      </c>
      <c r="T113" t="s">
        <v>151</v>
      </c>
      <c r="U113" s="64" t="e">
        <f>IF(ROUND(VLOOKUP($T113,$N$66:$R$114,O$64,FALSE),0)=VLOOKUP($T113,FIRE0103!$A$5:$I$72,'QA checks'!U$64,FALSE),TRUE,"Error")</f>
        <v>#N/A</v>
      </c>
      <c r="V113" s="64" t="e">
        <f>IF(ROUND(VLOOKUP($T113,$N$66:$R$114,P$64,FALSE),0)=VLOOKUP($T113,FIRE0103!$A$5:$I$72,'QA checks'!V$64,FALSE),TRUE,"Error")</f>
        <v>#N/A</v>
      </c>
      <c r="W113" s="64" t="e">
        <f>IF(ROUND(VLOOKUP($T113,$N$66:$R$114,Q$64,FALSE),0)=VLOOKUP($T113,FIRE0103!$A$5:$I$72,'QA checks'!W$64,FALSE),TRUE,"Error")</f>
        <v>#N/A</v>
      </c>
      <c r="X113" s="64" t="e">
        <f>IF(ROUND(VLOOKUP($T113,$N$66:$R$114,R$64,FALSE),0)=VLOOKUP($T113,FIRE0103!$A$5:$I$72,'QA checks'!X$64,FALSE),TRUE,"Error")</f>
        <v>#N/A</v>
      </c>
    </row>
    <row r="114" spans="8:24" x14ac:dyDescent="0.25">
      <c r="H114">
        <v>0</v>
      </c>
      <c r="I114">
        <v>0</v>
      </c>
      <c r="J114">
        <v>0</v>
      </c>
      <c r="K114">
        <v>0</v>
      </c>
      <c r="L114">
        <v>0</v>
      </c>
      <c r="N114" t="s">
        <v>152</v>
      </c>
      <c r="O114" s="64" t="e">
        <f t="shared" si="10"/>
        <v>#N/A</v>
      </c>
      <c r="P114" s="64" t="e">
        <f t="shared" si="11"/>
        <v>#N/A</v>
      </c>
      <c r="Q114" s="64" t="e">
        <f t="shared" si="12"/>
        <v>#N/A</v>
      </c>
      <c r="R114" s="64" t="e">
        <f t="shared" si="13"/>
        <v>#N/A</v>
      </c>
      <c r="T114" t="s">
        <v>152</v>
      </c>
      <c r="U114" s="64" t="e">
        <f>IF(ROUND(VLOOKUP($T114,$N$66:$R$114,O$64,FALSE),0)=VLOOKUP($T114,FIRE0103!$A$5:$I$72,'QA checks'!U$64,FALSE),TRUE,"Error")</f>
        <v>#N/A</v>
      </c>
      <c r="V114" s="64" t="e">
        <f>IF(ROUND(VLOOKUP($T114,$N$66:$R$114,P$64,FALSE),0)=VLOOKUP($T114,FIRE0103!$A$5:$I$72,'QA checks'!V$64,FALSE),TRUE,"Error")</f>
        <v>#N/A</v>
      </c>
      <c r="W114" s="64" t="e">
        <f>IF(ROUND(VLOOKUP($T114,$N$66:$R$114,Q$64,FALSE),0)=VLOOKUP($T114,FIRE0103!$A$5:$I$72,'QA checks'!W$64,FALSE),TRUE,"Error")</f>
        <v>#N/A</v>
      </c>
      <c r="X114" s="64" t="e">
        <f>IF(ROUND(VLOOKUP($T114,$N$66:$R$114,R$64,FALSE),0)=VLOOKUP($T114,FIRE0103!$A$5:$I$72,'QA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47" operator="containsText" text="error">
      <formula>NOT(ISERROR(SEARCH("error",A4)))</formula>
    </cfRule>
  </conditionalFormatting>
  <conditionalFormatting sqref="B1">
    <cfRule type="containsText" dxfId="10" priority="41" operator="containsText" text="PASS">
      <formula>NOT(ISERROR(SEARCH("PASS",B1)))</formula>
    </cfRule>
    <cfRule type="cellIs" dxfId="9" priority="42" operator="greaterThan">
      <formula>0</formula>
    </cfRule>
  </conditionalFormatting>
  <conditionalFormatting sqref="B4">
    <cfRule type="cellIs" dxfId="8" priority="44" operator="equal">
      <formula>0</formula>
    </cfRule>
    <cfRule type="cellIs" dxfId="7" priority="48" operator="greaterThan">
      <formula>0</formula>
    </cfRule>
  </conditionalFormatting>
  <conditionalFormatting sqref="B60">
    <cfRule type="cellIs" dxfId="6" priority="7" operator="equal">
      <formula>0</formula>
    </cfRule>
    <cfRule type="cellIs" dxfId="5" priority="8"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46" operator="containsText" text="true">
      <formula>NOT(ISERROR(SEARCH("true",A4)))</formula>
    </cfRule>
  </conditionalFormatting>
  <conditionalFormatting sqref="T10:X58">
    <cfRule type="containsText" dxfId="3" priority="9" operator="containsText" text="True">
      <formula>NOT(ISERROR(SEARCH("True",T10)))</formula>
    </cfRule>
    <cfRule type="containsText" dxfId="2" priority="10" operator="containsText" text="Error">
      <formula>NOT(ISERROR(SEARCH("Error",T10)))</formula>
    </cfRule>
  </conditionalFormatting>
  <conditionalFormatting sqref="U9:X9">
    <cfRule type="containsText" dxfId="1" priority="11" operator="containsText" text="true">
      <formula>NOT(ISERROR(SEARCH("true",U9)))</formula>
    </cfRule>
    <cfRule type="containsText" dxfId="0" priority="12" operator="containsText" text="error">
      <formula>NOT(ISERROR(SEARCH("error",U9)))</formula>
    </cfRule>
  </conditionalFormatting>
  <pageMargins left="0.7" right="0.7" top="0.75" bottom="0.75" header="0.3" footer="0.3"/>
  <pageSetup paperSize="9" orientation="portrait" horizontalDpi="300" verticalDpi="0" r:id="rId3"/>
  <headerFooter>
    <oddHeader>&amp;C&amp;"Aptos"&amp;10&amp;K000000 OFFICIAL-SENSITIVE&amp;1#_x000D_</oddHeader>
    <oddFooter>&amp;C_x000D_&amp;1#&amp;"Aptos"&amp;10&amp;K000000 OFFICIAL-SENSITIVE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31449E-68B5-4125-9018-56B0BC34AC9C}"/>
</file>

<file path=customXml/itemProps2.xml><?xml version="1.0" encoding="utf-8"?>
<ds:datastoreItem xmlns:ds="http://schemas.openxmlformats.org/officeDocument/2006/customXml" ds:itemID="{9AABB01E-6B68-4868-8645-1C66158A8FD9}">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purl.org/dc/terms/"/>
    <ds:schemaRef ds:uri="f2aea08d-7fae-41c6-92ff-91df552a059b"/>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3BF59656-816A-4BB7-BD3B-28B191D6ACA0}"/>
</file>

<file path=docMetadata/LabelInfo.xml><?xml version="1.0" encoding="utf-8"?>
<clbl:labelList xmlns:clbl="http://schemas.microsoft.com/office/2020/mipLabelMetadata">
  <clbl:label id="{247d46da-5217-4778-863d-a406d1533580}"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fires</vt:lpstr>
      <vt:lpstr>Data - population</vt:lpstr>
      <vt:lpstr>FIRE0103_working</vt:lpstr>
      <vt:lpstr>FIRE0103</vt:lpstr>
      <vt:lpstr>QA checks</vt:lpstr>
      <vt:lpstr>Contents!Print_Area</vt:lpstr>
      <vt:lpstr>FIRE0103!Print_Area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2025-09-24T09:37:21Z</dcterms:created>
  <dcterms:modified xsi:type="dcterms:W3CDTF">2025-10-17T09:17:35Z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