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hidePivotFieldList="1" defaultThemeVersion="124226"/>
  <xr:revisionPtr revIDLastSave="0" documentId="8_{AC9E0491-DE6F-4B18-9564-2E66B0CF1B50}" xr6:coauthVersionLast="47" xr6:coauthVersionMax="47" xr10:uidLastSave="{00000000-0000-0000-0000-000000000000}"/>
  <workbookProtection workbookAlgorithmName="SHA-512" workbookHashValue="FStpauTdYrxhaZ20HKNOJ+62DXj9Ahum++KrAgXGYHERMTSkJtV0NEfV2KP0CRCz1hod8ByLtmLVxfUdG36JcA==" workbookSaltValue="GRZ2JE3sEI+ptDzvUE33MQ==" workbookSpinCount="100000" lockStructure="1"/>
  <bookViews>
    <workbookView xWindow="-18930" yWindow="-16320" windowWidth="29040" windowHeight="15720" tabRatio="728" xr2:uid="{00000000-000D-0000-FFFF-FFFF00000000}"/>
  </bookViews>
  <sheets>
    <sheet name="Cover_sheet" sheetId="7" r:id="rId1"/>
    <sheet name="config" sheetId="13" state="hidden" r:id="rId2"/>
    <sheet name="Contents" sheetId="8" r:id="rId3"/>
    <sheet name="Data - dwelling fires" sheetId="15" r:id="rId4"/>
    <sheet name="Data - population" sheetId="3" r:id="rId5"/>
    <sheet name="FIRE0201_working" sheetId="1" state="hidden" r:id="rId6"/>
    <sheet name="FIRE0201" sheetId="4" r:id="rId7"/>
    <sheet name="QA checks" sheetId="14" state="hidden" r:id="rId8"/>
  </sheets>
  <definedNames>
    <definedName name="_xlnm._FilterDatabase" localSheetId="3" hidden="1">'Data - dwelling fires'!$A$1:$D$201</definedName>
    <definedName name="_xlnm._FilterDatabase" localSheetId="4" hidden="1">'Data - population'!$A$1:$D$217</definedName>
    <definedName name="_xlnm.Print_Area" localSheetId="2">Contents!$A$1:$E$6</definedName>
    <definedName name="_xlnm.Print_Area" localSheetId="6">FIRE0201!$A$1:$J$76</definedName>
    <definedName name="_xlnm.Print_Titles" localSheetId="6">FIRE0201!$A:$A,FIRE0201!$1:$4</definedName>
  </definedNames>
  <calcPr calcId="191029"/>
  <pivotCaches>
    <pivotCache cacheId="0" r:id="rId9"/>
    <pivotCache cacheId="1"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8" i="14" l="1"/>
  <c r="B217" i="3"/>
  <c r="B216" i="3"/>
  <c r="B215" i="3"/>
  <c r="B214" i="3"/>
  <c r="B213" i="3"/>
  <c r="B212" i="3"/>
  <c r="B211" i="3"/>
  <c r="B210" i="3"/>
  <c r="B209" i="3"/>
  <c r="B208" i="3"/>
  <c r="B207" i="3"/>
  <c r="B206" i="3"/>
  <c r="B205" i="3"/>
  <c r="B204" i="3"/>
  <c r="B203" i="3"/>
  <c r="B202" i="3"/>
  <c r="B201" i="3"/>
  <c r="B200" i="3"/>
  <c r="B199" i="3"/>
  <c r="B198" i="3"/>
  <c r="B197" i="3"/>
  <c r="B196" i="3"/>
  <c r="B195" i="3"/>
  <c r="B194" i="3"/>
  <c r="B193" i="3"/>
  <c r="B192" i="3"/>
  <c r="B191" i="3"/>
  <c r="B190" i="3"/>
  <c r="B189" i="3"/>
  <c r="B188" i="3"/>
  <c r="B187" i="3"/>
  <c r="B186" i="3"/>
  <c r="B185" i="3"/>
  <c r="B184" i="3"/>
  <c r="B183" i="3"/>
  <c r="B182" i="3"/>
  <c r="B181" i="3"/>
  <c r="B180" i="3"/>
  <c r="B179" i="3"/>
  <c r="B178" i="3"/>
  <c r="B177" i="3"/>
  <c r="B176" i="3"/>
  <c r="B175" i="3"/>
  <c r="B174" i="3"/>
  <c r="B173" i="3"/>
  <c r="B172" i="3"/>
  <c r="B171" i="3"/>
  <c r="B170" i="3"/>
  <c r="B169" i="3"/>
  <c r="B168" i="3"/>
  <c r="B167" i="3"/>
  <c r="B166" i="3"/>
  <c r="B165" i="3"/>
  <c r="B164" i="3"/>
  <c r="B163" i="3"/>
  <c r="B162" i="3"/>
  <c r="B161" i="3"/>
  <c r="B160" i="3"/>
  <c r="B159" i="3"/>
  <c r="B158" i="3"/>
  <c r="B157" i="3"/>
  <c r="B156" i="3"/>
  <c r="B155" i="3"/>
  <c r="B154" i="3"/>
  <c r="B153" i="3"/>
  <c r="B152" i="3"/>
  <c r="B151" i="3"/>
  <c r="B150" i="3"/>
  <c r="B149" i="3"/>
  <c r="B148" i="3"/>
  <c r="B147" i="3"/>
  <c r="B146" i="3"/>
  <c r="B145" i="3"/>
  <c r="B144" i="3"/>
  <c r="B143" i="3"/>
  <c r="B142" i="3"/>
  <c r="B141" i="3"/>
  <c r="B140" i="3"/>
  <c r="B139" i="3"/>
  <c r="B138" i="3"/>
  <c r="B137" i="3"/>
  <c r="B136" i="3"/>
  <c r="B135" i="3"/>
  <c r="B134" i="3"/>
  <c r="B133" i="3"/>
  <c r="B132" i="3"/>
  <c r="B131" i="3"/>
  <c r="B130" i="3"/>
  <c r="B129" i="3"/>
  <c r="B128" i="3"/>
  <c r="B127" i="3"/>
  <c r="B126" i="3"/>
  <c r="B125" i="3"/>
  <c r="B124" i="3"/>
  <c r="B123" i="3"/>
  <c r="B122" i="3"/>
  <c r="B121" i="3"/>
  <c r="B120" i="3"/>
  <c r="B119" i="3"/>
  <c r="B118" i="3"/>
  <c r="B117" i="3"/>
  <c r="B116" i="3"/>
  <c r="B115" i="3"/>
  <c r="B114" i="3"/>
  <c r="B113" i="3"/>
  <c r="B112" i="3"/>
  <c r="B111" i="3"/>
  <c r="B110" i="3"/>
  <c r="B109" i="3"/>
  <c r="B108" i="3"/>
  <c r="B107" i="3"/>
  <c r="B106" i="3"/>
  <c r="B105" i="3"/>
  <c r="B104" i="3"/>
  <c r="B103" i="3"/>
  <c r="B102" i="3"/>
  <c r="B101" i="3"/>
  <c r="B100" i="3"/>
  <c r="B99" i="3"/>
  <c r="B98" i="3"/>
  <c r="B97" i="3"/>
  <c r="B96" i="3"/>
  <c r="B95" i="3"/>
  <c r="B94" i="3"/>
  <c r="B93" i="3"/>
  <c r="B92" i="3"/>
  <c r="B91" i="3"/>
  <c r="B90" i="3"/>
  <c r="B89" i="3"/>
  <c r="B88" i="3"/>
  <c r="B87" i="3"/>
  <c r="B86" i="3"/>
  <c r="B85" i="3"/>
  <c r="B84" i="3"/>
  <c r="B83" i="3"/>
  <c r="B82" i="3"/>
  <c r="B81" i="3"/>
  <c r="B80" i="3"/>
  <c r="B79" i="3"/>
  <c r="B78" i="3"/>
  <c r="B77" i="3"/>
  <c r="B76" i="3"/>
  <c r="B75" i="3"/>
  <c r="B74" i="3"/>
  <c r="B73" i="3"/>
  <c r="B72" i="3"/>
  <c r="B71" i="3"/>
  <c r="B70" i="3"/>
  <c r="B69" i="3"/>
  <c r="B68" i="3"/>
  <c r="B67" i="3"/>
  <c r="B66" i="3"/>
  <c r="B65" i="3"/>
  <c r="B64" i="3"/>
  <c r="B63" i="3"/>
  <c r="B62" i="3"/>
  <c r="B61" i="3"/>
  <c r="B60" i="3"/>
  <c r="B59" i="3"/>
  <c r="B58" i="3"/>
  <c r="B57" i="3"/>
  <c r="B56" i="3"/>
  <c r="B55" i="3"/>
  <c r="B54" i="3"/>
  <c r="B53" i="3"/>
  <c r="B52" i="3"/>
  <c r="B51" i="3"/>
  <c r="B50" i="3"/>
  <c r="B49" i="3"/>
  <c r="B48" i="3"/>
  <c r="B47" i="3"/>
  <c r="B46" i="3"/>
  <c r="B45" i="3"/>
  <c r="B44" i="3"/>
  <c r="B43" i="3"/>
  <c r="B42" i="3"/>
  <c r="B41" i="3"/>
  <c r="B40" i="3"/>
  <c r="B39" i="3"/>
  <c r="B38" i="3"/>
  <c r="B37" i="3"/>
  <c r="B36" i="3"/>
  <c r="B35" i="3"/>
  <c r="B34" i="3"/>
  <c r="B33" i="3"/>
  <c r="B32" i="3"/>
  <c r="B31" i="3"/>
  <c r="B30" i="3"/>
  <c r="B29" i="3"/>
  <c r="B28" i="3"/>
  <c r="B27" i="3"/>
  <c r="B26" i="3"/>
  <c r="B25" i="3"/>
  <c r="B24" i="3"/>
  <c r="B23" i="3"/>
  <c r="B22" i="3"/>
  <c r="B21" i="3"/>
  <c r="B20" i="3"/>
  <c r="B19" i="3"/>
  <c r="B18" i="3"/>
  <c r="B17" i="3"/>
  <c r="B16" i="3"/>
  <c r="B15" i="3"/>
  <c r="B14" i="3"/>
  <c r="B13" i="3"/>
  <c r="B12" i="3"/>
  <c r="B11" i="3"/>
  <c r="B10" i="3"/>
  <c r="B9" i="3"/>
  <c r="N48" i="1" l="1" a="1"/>
  <c r="N48" i="1" s="1"/>
  <c r="M48" i="1" a="1"/>
  <c r="M48" i="1" s="1"/>
  <c r="L48" i="1" a="1"/>
  <c r="L48" i="1" s="1"/>
  <c r="K48" i="1" a="1"/>
  <c r="K48" i="1" s="1"/>
  <c r="H61" i="14" a="1"/>
  <c r="H61" i="14" s="1"/>
  <c r="G5" i="14" a="1"/>
  <c r="G5" i="14" s="1"/>
  <c r="A55" i="4"/>
  <c r="A10" i="7"/>
  <c r="O65" i="14" l="1"/>
  <c r="P103" i="14"/>
  <c r="P97" i="14"/>
  <c r="P85" i="14"/>
  <c r="P73" i="14"/>
  <c r="O103" i="14"/>
  <c r="O97" i="14"/>
  <c r="O88" i="14"/>
  <c r="O79" i="14"/>
  <c r="O73" i="14"/>
  <c r="R102" i="14"/>
  <c r="R93" i="14"/>
  <c r="R81" i="14"/>
  <c r="R63" i="14"/>
  <c r="R62" i="14"/>
  <c r="Q105" i="14"/>
  <c r="Q96" i="14"/>
  <c r="Q84" i="14"/>
  <c r="Q72" i="14"/>
  <c r="P105" i="14"/>
  <c r="P96" i="14"/>
  <c r="P87" i="14"/>
  <c r="P78" i="14"/>
  <c r="P72" i="14"/>
  <c r="O105" i="14"/>
  <c r="O99" i="14"/>
  <c r="O87" i="14"/>
  <c r="O84" i="14"/>
  <c r="O72" i="14"/>
  <c r="O69" i="14"/>
  <c r="O66" i="14"/>
  <c r="O63" i="14"/>
  <c r="R110" i="14"/>
  <c r="X110" i="14" s="1"/>
  <c r="R107" i="14"/>
  <c r="X107" i="14" s="1"/>
  <c r="R104" i="14"/>
  <c r="R101" i="14"/>
  <c r="R98" i="14"/>
  <c r="R95" i="14"/>
  <c r="R92" i="14"/>
  <c r="R89" i="14"/>
  <c r="R86" i="14"/>
  <c r="R83" i="14"/>
  <c r="R80" i="14"/>
  <c r="R77" i="14"/>
  <c r="R74" i="14"/>
  <c r="R71" i="14"/>
  <c r="R68" i="14"/>
  <c r="R65" i="14"/>
  <c r="R106" i="14"/>
  <c r="X106" i="14" s="1"/>
  <c r="R97" i="14"/>
  <c r="R91" i="14"/>
  <c r="R85" i="14"/>
  <c r="R79" i="14"/>
  <c r="R73" i="14"/>
  <c r="R67" i="14"/>
  <c r="Q106" i="14"/>
  <c r="W106" i="14" s="1"/>
  <c r="Q97" i="14"/>
  <c r="Q88" i="14"/>
  <c r="Q79" i="14"/>
  <c r="Q70" i="14"/>
  <c r="P100" i="14"/>
  <c r="P88" i="14"/>
  <c r="P76" i="14"/>
  <c r="P70" i="14"/>
  <c r="O109" i="14"/>
  <c r="O94" i="14"/>
  <c r="O82" i="14"/>
  <c r="O67" i="14"/>
  <c r="R108" i="14"/>
  <c r="X108" i="14" s="1"/>
  <c r="R96" i="14"/>
  <c r="R84" i="14"/>
  <c r="R72" i="14"/>
  <c r="Q102" i="14"/>
  <c r="Q93" i="14"/>
  <c r="Q81" i="14"/>
  <c r="Q63" i="14"/>
  <c r="P102" i="14"/>
  <c r="P90" i="14"/>
  <c r="P75" i="14"/>
  <c r="P69" i="14"/>
  <c r="P62" i="14"/>
  <c r="O93" i="14"/>
  <c r="O75" i="14"/>
  <c r="Q110" i="14"/>
  <c r="W110" i="14" s="1"/>
  <c r="Q107" i="14"/>
  <c r="W107" i="14" s="1"/>
  <c r="Q104" i="14"/>
  <c r="Q101" i="14"/>
  <c r="Q98" i="14"/>
  <c r="Q95" i="14"/>
  <c r="Q92" i="14"/>
  <c r="Q89" i="14"/>
  <c r="Q86" i="14"/>
  <c r="Q83" i="14"/>
  <c r="Q80" i="14"/>
  <c r="Q77" i="14"/>
  <c r="Q74" i="14"/>
  <c r="Q71" i="14"/>
  <c r="Q68" i="14"/>
  <c r="Q65" i="14"/>
  <c r="R103" i="14"/>
  <c r="Q103" i="14"/>
  <c r="Q94" i="14"/>
  <c r="Q85" i="14"/>
  <c r="Q73" i="14"/>
  <c r="Q64" i="14"/>
  <c r="P109" i="14"/>
  <c r="V109" i="14" s="1"/>
  <c r="P94" i="14"/>
  <c r="P82" i="14"/>
  <c r="P64" i="14"/>
  <c r="O100" i="14"/>
  <c r="O85" i="14"/>
  <c r="O70" i="14"/>
  <c r="O62" i="14"/>
  <c r="R99" i="14"/>
  <c r="R90" i="14"/>
  <c r="R78" i="14"/>
  <c r="R69" i="14"/>
  <c r="Q108" i="14"/>
  <c r="W108" i="14" s="1"/>
  <c r="Q90" i="14"/>
  <c r="Q78" i="14"/>
  <c r="Q69" i="14"/>
  <c r="Q62" i="14"/>
  <c r="P99" i="14"/>
  <c r="P84" i="14"/>
  <c r="P66" i="14"/>
  <c r="O108" i="14"/>
  <c r="U108" i="14" s="1"/>
  <c r="O96" i="14"/>
  <c r="O81" i="14"/>
  <c r="P110" i="14"/>
  <c r="V110" i="14" s="1"/>
  <c r="P107" i="14"/>
  <c r="V107" i="14" s="1"/>
  <c r="P104" i="14"/>
  <c r="P101" i="14"/>
  <c r="P98" i="14"/>
  <c r="P95" i="14"/>
  <c r="P92" i="14"/>
  <c r="P89" i="14"/>
  <c r="P86" i="14"/>
  <c r="P83" i="14"/>
  <c r="P80" i="14"/>
  <c r="P77" i="14"/>
  <c r="P74" i="14"/>
  <c r="P71" i="14"/>
  <c r="P68" i="14"/>
  <c r="P65" i="14"/>
  <c r="R109" i="14"/>
  <c r="X109" i="14" s="1"/>
  <c r="R100" i="14"/>
  <c r="R94" i="14"/>
  <c r="R88" i="14"/>
  <c r="R82" i="14"/>
  <c r="R76" i="14"/>
  <c r="R70" i="14"/>
  <c r="R64" i="14"/>
  <c r="Q109" i="14"/>
  <c r="W109" i="14" s="1"/>
  <c r="Q100" i="14"/>
  <c r="Q91" i="14"/>
  <c r="Q82" i="14"/>
  <c r="Q76" i="14"/>
  <c r="Q67" i="14"/>
  <c r="P106" i="14"/>
  <c r="V106" i="14" s="1"/>
  <c r="P91" i="14"/>
  <c r="P79" i="14"/>
  <c r="P67" i="14"/>
  <c r="O106" i="14"/>
  <c r="U106" i="14" s="1"/>
  <c r="O91" i="14"/>
  <c r="O76" i="14"/>
  <c r="O64" i="14"/>
  <c r="R105" i="14"/>
  <c r="R87" i="14"/>
  <c r="R75" i="14"/>
  <c r="R66" i="14"/>
  <c r="Q99" i="14"/>
  <c r="Q87" i="14"/>
  <c r="Q75" i="14"/>
  <c r="Q66" i="14"/>
  <c r="P108" i="14"/>
  <c r="P93" i="14"/>
  <c r="P81" i="14"/>
  <c r="P63" i="14"/>
  <c r="O102" i="14"/>
  <c r="O90" i="14"/>
  <c r="O78" i="14"/>
  <c r="O110" i="14"/>
  <c r="U110" i="14" s="1"/>
  <c r="O107" i="14"/>
  <c r="U107" i="14" s="1"/>
  <c r="O104" i="14"/>
  <c r="O101" i="14"/>
  <c r="O98" i="14"/>
  <c r="O95" i="14"/>
  <c r="O92" i="14"/>
  <c r="O89" i="14"/>
  <c r="O86" i="14"/>
  <c r="O83" i="14"/>
  <c r="O80" i="14"/>
  <c r="O77" i="14"/>
  <c r="O74" i="14"/>
  <c r="O71" i="14"/>
  <c r="O68" i="14"/>
  <c r="O48" i="1"/>
  <c r="U109" i="14"/>
  <c r="V108" i="14"/>
  <c r="P54" i="14"/>
  <c r="O54" i="14"/>
  <c r="O50" i="14"/>
  <c r="N50" i="14"/>
  <c r="Q52" i="14"/>
  <c r="Q51" i="14"/>
  <c r="Q50" i="14"/>
  <c r="N54" i="14"/>
  <c r="Q54" i="14"/>
  <c r="Q53" i="14"/>
  <c r="P53" i="14"/>
  <c r="O53" i="14"/>
  <c r="P51" i="14"/>
  <c r="N53" i="14"/>
  <c r="O51" i="14"/>
  <c r="P52" i="14"/>
  <c r="N51" i="14"/>
  <c r="O52" i="14"/>
  <c r="P50" i="14"/>
  <c r="N52" i="14"/>
  <c r="A8" i="7"/>
  <c r="K49" i="1" a="1"/>
  <c r="K49" i="1" s="1"/>
  <c r="L49" i="1" a="1"/>
  <c r="L49" i="1" s="1"/>
  <c r="M49" i="1" a="1"/>
  <c r="M49" i="1" s="1"/>
  <c r="N49" i="1" a="1"/>
  <c r="N49" i="1" s="1"/>
  <c r="A2" i="8"/>
  <c r="A9" i="7"/>
  <c r="A5" i="7"/>
  <c r="A3" i="7"/>
  <c r="O49" i="1" l="1"/>
  <c r="K47" i="1" a="1"/>
  <c r="K47" i="1" s="1"/>
  <c r="L47" i="1" a="1"/>
  <c r="L47" i="1" s="1"/>
  <c r="M47" i="1" a="1"/>
  <c r="M47" i="1" s="1"/>
  <c r="N47" i="1" a="1"/>
  <c r="N47" i="1" s="1"/>
  <c r="K46" i="1" a="1"/>
  <c r="K46" i="1" s="1"/>
  <c r="L46" i="1" a="1"/>
  <c r="L46" i="1" s="1"/>
  <c r="M46" i="1" a="1"/>
  <c r="M46" i="1" s="1"/>
  <c r="N46" i="1" a="1"/>
  <c r="N46" i="1" s="1"/>
  <c r="O47" i="1" l="1"/>
  <c r="O46" i="1"/>
  <c r="K45" i="1" a="1"/>
  <c r="K45" i="1" s="1"/>
  <c r="L45" i="1" a="1"/>
  <c r="L45" i="1" s="1"/>
  <c r="M45" i="1" a="1"/>
  <c r="M45" i="1" s="1"/>
  <c r="N45" i="1" a="1"/>
  <c r="N45" i="1" s="1"/>
  <c r="O45" i="1" l="1"/>
  <c r="N44" i="1" a="1"/>
  <c r="N44" i="1" s="1"/>
  <c r="M44" i="1" a="1"/>
  <c r="M44" i="1" s="1"/>
  <c r="L44" i="1" a="1"/>
  <c r="L44" i="1" s="1"/>
  <c r="K44" i="1" a="1"/>
  <c r="K44" i="1" s="1"/>
  <c r="N43" i="1" a="1"/>
  <c r="N43" i="1" s="1"/>
  <c r="M43" i="1" a="1"/>
  <c r="M43" i="1" s="1"/>
  <c r="L43" i="1" a="1"/>
  <c r="L43" i="1" s="1"/>
  <c r="K43" i="1" a="1"/>
  <c r="K43" i="1" s="1"/>
  <c r="N42" i="1" a="1"/>
  <c r="N42" i="1" s="1"/>
  <c r="M42" i="1" a="1"/>
  <c r="M42" i="1" s="1"/>
  <c r="L42" i="1" a="1"/>
  <c r="L42" i="1" s="1"/>
  <c r="K42" i="1" a="1"/>
  <c r="K42" i="1" s="1"/>
  <c r="N41" i="1" a="1"/>
  <c r="N41" i="1" s="1"/>
  <c r="M41" i="1" a="1"/>
  <c r="M41" i="1" s="1"/>
  <c r="L41" i="1" a="1"/>
  <c r="L41" i="1" s="1"/>
  <c r="K41" i="1" a="1"/>
  <c r="K41" i="1" s="1"/>
  <c r="N40" i="1" a="1"/>
  <c r="N40" i="1" s="1"/>
  <c r="M40" i="1" a="1"/>
  <c r="M40" i="1" s="1"/>
  <c r="L40" i="1" a="1"/>
  <c r="L40" i="1" s="1"/>
  <c r="K40" i="1" a="1"/>
  <c r="K40" i="1" s="1"/>
  <c r="N39" i="1" a="1"/>
  <c r="N39" i="1" s="1"/>
  <c r="M39" i="1" a="1"/>
  <c r="M39" i="1" s="1"/>
  <c r="L39" i="1" a="1"/>
  <c r="L39" i="1" s="1"/>
  <c r="K39" i="1" a="1"/>
  <c r="K39" i="1" s="1"/>
  <c r="N38" i="1" a="1"/>
  <c r="N38" i="1" s="1"/>
  <c r="M38" i="1" a="1"/>
  <c r="M38" i="1" s="1"/>
  <c r="L38" i="1" a="1"/>
  <c r="L38" i="1" s="1"/>
  <c r="K38" i="1" a="1"/>
  <c r="K38" i="1" s="1"/>
  <c r="N37" i="1" a="1"/>
  <c r="N37" i="1" s="1"/>
  <c r="M37" i="1" a="1"/>
  <c r="M37" i="1" s="1"/>
  <c r="L37" i="1" a="1"/>
  <c r="L37" i="1" s="1"/>
  <c r="K37" i="1" a="1"/>
  <c r="K37" i="1" s="1"/>
  <c r="N36" i="1" a="1"/>
  <c r="N36" i="1" s="1"/>
  <c r="M36" i="1" a="1"/>
  <c r="M36" i="1" s="1"/>
  <c r="L36" i="1" a="1"/>
  <c r="L36" i="1" s="1"/>
  <c r="K36" i="1" a="1"/>
  <c r="K36" i="1" s="1"/>
  <c r="N35" i="1" a="1"/>
  <c r="N35" i="1" s="1"/>
  <c r="M35" i="1" a="1"/>
  <c r="M35" i="1" s="1"/>
  <c r="L35" i="1" a="1"/>
  <c r="L35" i="1" s="1"/>
  <c r="K35" i="1" a="1"/>
  <c r="K35" i="1" s="1"/>
  <c r="N34" i="1" a="1"/>
  <c r="N34" i="1" s="1"/>
  <c r="M34" i="1" a="1"/>
  <c r="M34" i="1" s="1"/>
  <c r="L34" i="1" a="1"/>
  <c r="L34" i="1" s="1"/>
  <c r="K34" i="1" a="1"/>
  <c r="K34" i="1" s="1"/>
  <c r="N33" i="1" a="1"/>
  <c r="N33" i="1" s="1"/>
  <c r="M33" i="1" a="1"/>
  <c r="M33" i="1" s="1"/>
  <c r="L33" i="1" a="1"/>
  <c r="L33" i="1" s="1"/>
  <c r="K33" i="1" a="1"/>
  <c r="K33" i="1" s="1"/>
  <c r="N32" i="1" a="1"/>
  <c r="N32" i="1" s="1"/>
  <c r="M32" i="1" a="1"/>
  <c r="M32" i="1" s="1"/>
  <c r="L32" i="1" a="1"/>
  <c r="L32" i="1" s="1"/>
  <c r="K32" i="1" a="1"/>
  <c r="K32" i="1" s="1"/>
  <c r="N31" i="1" a="1"/>
  <c r="N31" i="1" s="1"/>
  <c r="M31" i="1" a="1"/>
  <c r="M31" i="1" s="1"/>
  <c r="L31" i="1" a="1"/>
  <c r="L31" i="1" s="1"/>
  <c r="K31" i="1" a="1"/>
  <c r="K31" i="1" s="1"/>
  <c r="N30" i="1" a="1"/>
  <c r="N30" i="1" s="1"/>
  <c r="M30" i="1" a="1"/>
  <c r="M30" i="1" s="1"/>
  <c r="L30" i="1" a="1"/>
  <c r="L30" i="1" s="1"/>
  <c r="K30" i="1" a="1"/>
  <c r="K30" i="1" s="1"/>
  <c r="N29" i="1" a="1"/>
  <c r="N29" i="1" s="1"/>
  <c r="M29" i="1" a="1"/>
  <c r="M29" i="1" s="1"/>
  <c r="L29" i="1" a="1"/>
  <c r="L29" i="1" s="1"/>
  <c r="K29" i="1" a="1"/>
  <c r="K29" i="1" s="1"/>
  <c r="N28" i="1" a="1"/>
  <c r="N28" i="1" s="1"/>
  <c r="M28" i="1" a="1"/>
  <c r="M28" i="1" s="1"/>
  <c r="L28" i="1" a="1"/>
  <c r="L28" i="1" s="1"/>
  <c r="K28" i="1" a="1"/>
  <c r="K28" i="1" s="1"/>
  <c r="O28" i="1" s="1"/>
  <c r="N27" i="1" a="1"/>
  <c r="N27" i="1" s="1"/>
  <c r="M27" i="1" a="1"/>
  <c r="M27" i="1" s="1"/>
  <c r="L27" i="1" a="1"/>
  <c r="L27" i="1" s="1"/>
  <c r="K27" i="1" a="1"/>
  <c r="K27" i="1" s="1"/>
  <c r="N26" i="1" a="1"/>
  <c r="N26" i="1" s="1"/>
  <c r="M26" i="1" a="1"/>
  <c r="M26" i="1" s="1"/>
  <c r="L26" i="1" a="1"/>
  <c r="L26" i="1" s="1"/>
  <c r="K26" i="1" a="1"/>
  <c r="K26" i="1" s="1"/>
  <c r="N25" i="1" a="1"/>
  <c r="N25" i="1" s="1"/>
  <c r="M25" i="1" a="1"/>
  <c r="M25" i="1" s="1"/>
  <c r="L25" i="1" a="1"/>
  <c r="L25" i="1" s="1"/>
  <c r="K25" i="1" a="1"/>
  <c r="K25" i="1" s="1"/>
  <c r="O25" i="1" s="1"/>
  <c r="N24" i="1" a="1"/>
  <c r="N24" i="1" s="1"/>
  <c r="M24" i="1" a="1"/>
  <c r="M24" i="1" s="1"/>
  <c r="L24" i="1" a="1"/>
  <c r="L24" i="1" s="1"/>
  <c r="K24" i="1" a="1"/>
  <c r="K24" i="1" s="1"/>
  <c r="N23" i="1" a="1"/>
  <c r="N23" i="1" s="1"/>
  <c r="M23" i="1" a="1"/>
  <c r="M23" i="1" s="1"/>
  <c r="L23" i="1" a="1"/>
  <c r="L23" i="1" s="1"/>
  <c r="K23" i="1" a="1"/>
  <c r="K23" i="1" s="1"/>
  <c r="N22" i="1" a="1"/>
  <c r="N22" i="1" s="1"/>
  <c r="M22" i="1" a="1"/>
  <c r="M22" i="1" s="1"/>
  <c r="L22" i="1" a="1"/>
  <c r="L22" i="1" s="1"/>
  <c r="K22" i="1" a="1"/>
  <c r="K22" i="1" s="1"/>
  <c r="O22" i="1" s="1"/>
  <c r="N21" i="1" a="1"/>
  <c r="N21" i="1" s="1"/>
  <c r="M21" i="1" a="1"/>
  <c r="M21" i="1" s="1"/>
  <c r="L21" i="1" a="1"/>
  <c r="L21" i="1" s="1"/>
  <c r="K21" i="1" a="1"/>
  <c r="K21" i="1" s="1"/>
  <c r="N20" i="1" a="1"/>
  <c r="N20" i="1" s="1"/>
  <c r="M20" i="1" a="1"/>
  <c r="M20" i="1" s="1"/>
  <c r="L20" i="1" a="1"/>
  <c r="L20" i="1" s="1"/>
  <c r="K20" i="1" a="1"/>
  <c r="K20" i="1" s="1"/>
  <c r="N19" i="1" a="1"/>
  <c r="N19" i="1" s="1"/>
  <c r="M19" i="1" a="1"/>
  <c r="M19" i="1" s="1"/>
  <c r="L19" i="1" a="1"/>
  <c r="L19" i="1" s="1"/>
  <c r="K19" i="1" a="1"/>
  <c r="K19" i="1" s="1"/>
  <c r="N18" i="1" a="1"/>
  <c r="N18" i="1" s="1"/>
  <c r="M18" i="1" a="1"/>
  <c r="M18" i="1" s="1"/>
  <c r="L18" i="1" a="1"/>
  <c r="L18" i="1" s="1"/>
  <c r="K18" i="1" a="1"/>
  <c r="K18" i="1" s="1"/>
  <c r="N17" i="1" a="1"/>
  <c r="N17" i="1" s="1"/>
  <c r="M17" i="1" a="1"/>
  <c r="M17" i="1" s="1"/>
  <c r="L17" i="1" a="1"/>
  <c r="L17" i="1" s="1"/>
  <c r="K17" i="1" a="1"/>
  <c r="K17" i="1" s="1"/>
  <c r="N16" i="1" a="1"/>
  <c r="N16" i="1" s="1"/>
  <c r="M16" i="1" a="1"/>
  <c r="M16" i="1" s="1"/>
  <c r="L16" i="1" a="1"/>
  <c r="L16" i="1" s="1"/>
  <c r="K16" i="1" a="1"/>
  <c r="K16" i="1" s="1"/>
  <c r="O16" i="1" s="1"/>
  <c r="N15" i="1" a="1"/>
  <c r="N15" i="1" s="1"/>
  <c r="M15" i="1" a="1"/>
  <c r="M15" i="1" s="1"/>
  <c r="L15" i="1" a="1"/>
  <c r="L15" i="1" s="1"/>
  <c r="K15" i="1" a="1"/>
  <c r="K15" i="1" s="1"/>
  <c r="N14" i="1" a="1"/>
  <c r="N14" i="1" s="1"/>
  <c r="M14" i="1" a="1"/>
  <c r="M14" i="1" s="1"/>
  <c r="L14" i="1" a="1"/>
  <c r="L14" i="1" s="1"/>
  <c r="K14" i="1" a="1"/>
  <c r="K14" i="1" s="1"/>
  <c r="N13" i="1" a="1"/>
  <c r="N13" i="1" s="1"/>
  <c r="M13" i="1" a="1"/>
  <c r="M13" i="1" s="1"/>
  <c r="L13" i="1" a="1"/>
  <c r="L13" i="1" s="1"/>
  <c r="K13" i="1" a="1"/>
  <c r="K13" i="1" s="1"/>
  <c r="O13" i="1" s="1"/>
  <c r="N12" i="1" a="1"/>
  <c r="N12" i="1" s="1"/>
  <c r="M12" i="1" a="1"/>
  <c r="M12" i="1" s="1"/>
  <c r="L12" i="1" a="1"/>
  <c r="L12" i="1" s="1"/>
  <c r="K12" i="1" a="1"/>
  <c r="K12" i="1" s="1"/>
  <c r="N11" i="1" a="1"/>
  <c r="N11" i="1" s="1"/>
  <c r="M11" i="1" a="1"/>
  <c r="M11" i="1" s="1"/>
  <c r="L11" i="1" a="1"/>
  <c r="L11" i="1" s="1"/>
  <c r="K11" i="1" a="1"/>
  <c r="K11" i="1" s="1"/>
  <c r="N10" i="1" a="1"/>
  <c r="N10" i="1" s="1"/>
  <c r="M10" i="1" a="1"/>
  <c r="M10" i="1" s="1"/>
  <c r="L10" i="1" a="1"/>
  <c r="L10" i="1" s="1"/>
  <c r="K10" i="1" a="1"/>
  <c r="K10" i="1" s="1"/>
  <c r="O10" i="1" s="1"/>
  <c r="N9" i="1" a="1"/>
  <c r="N9" i="1" s="1"/>
  <c r="M9" i="1" a="1"/>
  <c r="M9" i="1" s="1"/>
  <c r="L9" i="1" a="1"/>
  <c r="L9" i="1" s="1"/>
  <c r="K9" i="1" a="1"/>
  <c r="K9" i="1" s="1"/>
  <c r="N8" i="1" a="1"/>
  <c r="N8" i="1" s="1"/>
  <c r="M8" i="1" a="1"/>
  <c r="M8" i="1" s="1"/>
  <c r="L8" i="1" a="1"/>
  <c r="L8" i="1" s="1"/>
  <c r="K8" i="1" a="1"/>
  <c r="K8" i="1" s="1"/>
  <c r="N7" i="1" a="1"/>
  <c r="N7" i="1" s="1"/>
  <c r="M7" i="1" a="1"/>
  <c r="M7" i="1" s="1"/>
  <c r="L7" i="1" a="1"/>
  <c r="L7" i="1" s="1"/>
  <c r="K7" i="1" a="1"/>
  <c r="K7" i="1" s="1"/>
  <c r="O7" i="1" s="1"/>
  <c r="N6" i="1" a="1"/>
  <c r="N6" i="1" s="1"/>
  <c r="M6" i="1" a="1"/>
  <c r="M6" i="1" s="1"/>
  <c r="L6" i="1" a="1"/>
  <c r="L6" i="1" s="1"/>
  <c r="K6" i="1" a="1"/>
  <c r="K6" i="1" s="1"/>
  <c r="N5" i="1" a="1"/>
  <c r="N5" i="1" s="1"/>
  <c r="M5" i="1" a="1"/>
  <c r="M5" i="1" s="1"/>
  <c r="L5" i="1" a="1"/>
  <c r="L5" i="1" s="1"/>
  <c r="K5" i="1" a="1"/>
  <c r="K5" i="1" s="1"/>
  <c r="B3" i="1"/>
  <c r="O31" i="1" l="1"/>
  <c r="O34" i="1"/>
  <c r="O37" i="1"/>
  <c r="O40" i="1"/>
  <c r="O43" i="1"/>
  <c r="D49" i="1" a="1"/>
  <c r="D49" i="1" s="1"/>
  <c r="D45" i="1" a="1"/>
  <c r="D45" i="1" s="1"/>
  <c r="D41" i="1" a="1"/>
  <c r="D41" i="1" s="1"/>
  <c r="D37" i="1" a="1"/>
  <c r="D37" i="1" s="1"/>
  <c r="D33" i="1" a="1"/>
  <c r="D33" i="1" s="1"/>
  <c r="D29" i="1" a="1"/>
  <c r="D29" i="1" s="1"/>
  <c r="C27" i="1" a="1"/>
  <c r="C27" i="1" s="1"/>
  <c r="C25" i="1" a="1"/>
  <c r="C25" i="1" s="1"/>
  <c r="C23" i="1" a="1"/>
  <c r="C23" i="1" s="1"/>
  <c r="C19" i="1" a="1"/>
  <c r="C19" i="1" s="1"/>
  <c r="C15" i="1" a="1"/>
  <c r="C15" i="1" s="1"/>
  <c r="C11" i="1" a="1"/>
  <c r="C11" i="1" s="1"/>
  <c r="C7" i="1" a="1"/>
  <c r="C7" i="1" s="1"/>
  <c r="D44" i="1" a="1"/>
  <c r="D44" i="1" s="1"/>
  <c r="C18" i="1" a="1"/>
  <c r="C18" i="1" s="1"/>
  <c r="G18" i="1" s="1"/>
  <c r="G18" i="4" s="1"/>
  <c r="V75" i="14" s="1"/>
  <c r="C10" i="1" a="1"/>
  <c r="C10" i="1" s="1"/>
  <c r="C44" i="1" a="1"/>
  <c r="C44" i="1" s="1"/>
  <c r="C44" i="4" s="1"/>
  <c r="O45" i="14" s="1"/>
  <c r="C36" i="1" a="1"/>
  <c r="C36" i="1" s="1"/>
  <c r="D28" i="1" a="1"/>
  <c r="D28" i="1" s="1"/>
  <c r="H28" i="1" s="1"/>
  <c r="H28" i="4" s="1"/>
  <c r="W85" i="14" s="1"/>
  <c r="B22" i="1" a="1"/>
  <c r="B22" i="1" s="1"/>
  <c r="B10" i="1" a="1"/>
  <c r="B10" i="1" s="1"/>
  <c r="B44" i="1" a="1"/>
  <c r="B44" i="1" s="1"/>
  <c r="B32" i="1" a="1"/>
  <c r="B32" i="1" s="1"/>
  <c r="D17" i="1" a="1"/>
  <c r="D17" i="1" s="1"/>
  <c r="D5" i="1" a="1"/>
  <c r="D5" i="1" s="1"/>
  <c r="D43" i="1" a="1"/>
  <c r="D43" i="1" s="1"/>
  <c r="H43" i="1" s="1"/>
  <c r="H43" i="4" s="1"/>
  <c r="W100" i="14" s="1"/>
  <c r="D31" i="1" a="1"/>
  <c r="D31" i="1" s="1"/>
  <c r="C24" i="1" a="1"/>
  <c r="C24" i="1" s="1"/>
  <c r="C17" i="1" a="1"/>
  <c r="C17" i="1" s="1"/>
  <c r="C5" i="1" a="1"/>
  <c r="C5" i="1" s="1"/>
  <c r="G5" i="1" s="1"/>
  <c r="G5" i="4" s="1"/>
  <c r="C43" i="1" a="1"/>
  <c r="C43" i="1" s="1"/>
  <c r="G43" i="1" s="1"/>
  <c r="G43" i="4" s="1"/>
  <c r="V100" i="14" s="1"/>
  <c r="C31" i="1" a="1"/>
  <c r="C31" i="1" s="1"/>
  <c r="G31" i="1" s="1"/>
  <c r="G31" i="4" s="1"/>
  <c r="V88" i="14" s="1"/>
  <c r="B17" i="1" a="1"/>
  <c r="B17" i="1" s="1"/>
  <c r="B9" i="1" a="1"/>
  <c r="B9" i="1" s="1"/>
  <c r="F9" i="1" s="1"/>
  <c r="F9" i="4" s="1"/>
  <c r="U66" i="14" s="1"/>
  <c r="B43" i="1" a="1"/>
  <c r="B43" i="1" s="1"/>
  <c r="F43" i="1" s="1"/>
  <c r="F43" i="4" s="1"/>
  <c r="U100" i="14" s="1"/>
  <c r="B35" i="1" a="1"/>
  <c r="B35" i="1" s="1"/>
  <c r="F35" i="1" s="1"/>
  <c r="F35" i="4" s="1"/>
  <c r="U92" i="14" s="1"/>
  <c r="B26" i="1" a="1"/>
  <c r="B26" i="1" s="1"/>
  <c r="F26" i="1" s="1"/>
  <c r="F26" i="4" s="1"/>
  <c r="U83" i="14" s="1"/>
  <c r="D20" i="1" a="1"/>
  <c r="D20" i="1" s="1"/>
  <c r="D12" i="1" a="1"/>
  <c r="D12" i="1" s="1"/>
  <c r="H12" i="1" s="1"/>
  <c r="H12" i="4" s="1"/>
  <c r="D42" i="1" a="1"/>
  <c r="D42" i="1" s="1"/>
  <c r="H42" i="1" s="1"/>
  <c r="H42" i="4" s="1"/>
  <c r="W99" i="14" s="1"/>
  <c r="D34" i="1" a="1"/>
  <c r="D34" i="1" s="1"/>
  <c r="H34" i="1" s="1"/>
  <c r="H34" i="4" s="1"/>
  <c r="W91" i="14" s="1"/>
  <c r="C16" i="1" a="1"/>
  <c r="C16" i="1" s="1"/>
  <c r="C8" i="1" a="1"/>
  <c r="C8" i="1" s="1"/>
  <c r="C42" i="1" a="1"/>
  <c r="C42" i="1" s="1"/>
  <c r="G42" i="1" s="1"/>
  <c r="G42" i="4" s="1"/>
  <c r="V99" i="14" s="1"/>
  <c r="D27" i="1" a="1"/>
  <c r="D27" i="1" s="1"/>
  <c r="H27" i="1" s="1"/>
  <c r="H27" i="4" s="1"/>
  <c r="W84" i="14" s="1"/>
  <c r="D23" i="1" a="1"/>
  <c r="D23" i="1" s="1"/>
  <c r="H23" i="1" s="1"/>
  <c r="H23" i="4" s="1"/>
  <c r="W80" i="14" s="1"/>
  <c r="B12" i="1" a="1"/>
  <c r="B12" i="1" s="1"/>
  <c r="F12" i="1" s="1"/>
  <c r="F12" i="4" s="1"/>
  <c r="U69" i="14" s="1"/>
  <c r="B42" i="1" a="1"/>
  <c r="B42" i="1" s="1"/>
  <c r="B30" i="1" a="1"/>
  <c r="B30" i="1" s="1"/>
  <c r="D15" i="1" a="1"/>
  <c r="D15" i="1" s="1"/>
  <c r="H15" i="1" s="1"/>
  <c r="H15" i="4" s="1"/>
  <c r="D7" i="1" a="1"/>
  <c r="D7" i="1" s="1"/>
  <c r="H7" i="1" s="1"/>
  <c r="H7" i="4" s="1"/>
  <c r="C49" i="1" a="1"/>
  <c r="C49" i="1" s="1"/>
  <c r="C45" i="1" a="1"/>
  <c r="C45" i="1" s="1"/>
  <c r="C41" i="1" a="1"/>
  <c r="C41" i="1" s="1"/>
  <c r="G41" i="1" s="1"/>
  <c r="G41" i="4" s="1"/>
  <c r="V98" i="14" s="1"/>
  <c r="C37" i="1" a="1"/>
  <c r="C37" i="1" s="1"/>
  <c r="G37" i="1" s="1"/>
  <c r="G37" i="4" s="1"/>
  <c r="V94" i="14" s="1"/>
  <c r="C33" i="1" a="1"/>
  <c r="C33" i="1" s="1"/>
  <c r="G33" i="1" s="1"/>
  <c r="G33" i="4" s="1"/>
  <c r="V90" i="14" s="1"/>
  <c r="C29" i="1" a="1"/>
  <c r="C29" i="1" s="1"/>
  <c r="G29" i="1" s="1"/>
  <c r="G29" i="4" s="1"/>
  <c r="V86" i="14" s="1"/>
  <c r="B23" i="1" a="1"/>
  <c r="B23" i="1" s="1"/>
  <c r="F23" i="1" s="1"/>
  <c r="F23" i="4" s="1"/>
  <c r="U80" i="14" s="1"/>
  <c r="B19" i="1" a="1"/>
  <c r="B19" i="1" s="1"/>
  <c r="B15" i="1" a="1"/>
  <c r="B15" i="1" s="1"/>
  <c r="B11" i="1" a="1"/>
  <c r="B11" i="1" s="1"/>
  <c r="B7" i="1" a="1"/>
  <c r="B7" i="1" s="1"/>
  <c r="D48" i="1" a="1"/>
  <c r="D48" i="1" s="1"/>
  <c r="D48" i="4" s="1"/>
  <c r="D40" i="1" a="1"/>
  <c r="D40" i="1" s="1"/>
  <c r="H40" i="1" s="1"/>
  <c r="H40" i="4" s="1"/>
  <c r="W97" i="14" s="1"/>
  <c r="D36" i="1" a="1"/>
  <c r="D36" i="1" s="1"/>
  <c r="H36" i="1" s="1"/>
  <c r="H36" i="4" s="1"/>
  <c r="W93" i="14" s="1"/>
  <c r="D32" i="1" a="1"/>
  <c r="D32" i="1" s="1"/>
  <c r="H32" i="1" s="1"/>
  <c r="H32" i="4" s="1"/>
  <c r="W89" i="14" s="1"/>
  <c r="C22" i="1" a="1"/>
  <c r="C22" i="1" s="1"/>
  <c r="G22" i="1" s="1"/>
  <c r="G22" i="4" s="1"/>
  <c r="V79" i="14" s="1"/>
  <c r="C14" i="1" a="1"/>
  <c r="C14" i="1" s="1"/>
  <c r="C6" i="1" a="1"/>
  <c r="C6" i="1" s="1"/>
  <c r="G6" i="1" s="1"/>
  <c r="G6" i="4" s="1"/>
  <c r="C48" i="1" a="1"/>
  <c r="C48" i="1" s="1"/>
  <c r="C48" i="4" s="1"/>
  <c r="C40" i="1" a="1"/>
  <c r="C40" i="1" s="1"/>
  <c r="C32" i="1" a="1"/>
  <c r="C32" i="1" s="1"/>
  <c r="D26" i="1" a="1"/>
  <c r="D26" i="1" s="1"/>
  <c r="H26" i="1" s="1"/>
  <c r="H26" i="4" s="1"/>
  <c r="W83" i="14" s="1"/>
  <c r="D24" i="1" a="1"/>
  <c r="D24" i="1" s="1"/>
  <c r="H24" i="1" s="1"/>
  <c r="H24" i="4" s="1"/>
  <c r="W81" i="14" s="1"/>
  <c r="B18" i="1" a="1"/>
  <c r="B18" i="1" s="1"/>
  <c r="F18" i="1" s="1"/>
  <c r="F18" i="4" s="1"/>
  <c r="U75" i="14" s="1"/>
  <c r="B14" i="1" a="1"/>
  <c r="B14" i="1" s="1"/>
  <c r="F14" i="1" s="1"/>
  <c r="F14" i="4" s="1"/>
  <c r="U71" i="14" s="1"/>
  <c r="B6" i="1" a="1"/>
  <c r="B6" i="1" s="1"/>
  <c r="F6" i="1" s="1"/>
  <c r="F6" i="4" s="1"/>
  <c r="U63" i="14" s="1"/>
  <c r="B48" i="1" a="1"/>
  <c r="B48" i="1" s="1"/>
  <c r="B48" i="4" s="1"/>
  <c r="B40" i="1" a="1"/>
  <c r="B40" i="1" s="1"/>
  <c r="F40" i="1" s="1"/>
  <c r="F40" i="4" s="1"/>
  <c r="U97" i="14" s="1"/>
  <c r="B36" i="1" a="1"/>
  <c r="B36" i="1" s="1"/>
  <c r="F36" i="1" s="1"/>
  <c r="F36" i="4" s="1"/>
  <c r="U93" i="14" s="1"/>
  <c r="D21" i="1" a="1"/>
  <c r="D21" i="1" s="1"/>
  <c r="H21" i="1" s="1"/>
  <c r="H21" i="4" s="1"/>
  <c r="W78" i="14" s="1"/>
  <c r="D13" i="1" a="1"/>
  <c r="D13" i="1" s="1"/>
  <c r="H13" i="1" s="1"/>
  <c r="H13" i="4" s="1"/>
  <c r="D9" i="1" a="1"/>
  <c r="D9" i="1" s="1"/>
  <c r="H9" i="1" s="1"/>
  <c r="H9" i="4" s="1"/>
  <c r="D47" i="1" a="1"/>
  <c r="D47" i="1" s="1"/>
  <c r="D47" i="4" s="1"/>
  <c r="P48" i="14" s="1"/>
  <c r="D39" i="1" a="1"/>
  <c r="D39" i="1" s="1"/>
  <c r="H39" i="1" s="1"/>
  <c r="H39" i="4" s="1"/>
  <c r="W96" i="14" s="1"/>
  <c r="D35" i="1" a="1"/>
  <c r="D35" i="1" s="1"/>
  <c r="C28" i="1" a="1"/>
  <c r="C28" i="1" s="1"/>
  <c r="G28" i="1" s="1"/>
  <c r="G28" i="4" s="1"/>
  <c r="V85" i="14" s="1"/>
  <c r="C26" i="1" a="1"/>
  <c r="C26" i="1" s="1"/>
  <c r="G26" i="1" s="1"/>
  <c r="G26" i="4" s="1"/>
  <c r="V83" i="14" s="1"/>
  <c r="C21" i="1" a="1"/>
  <c r="C21" i="1" s="1"/>
  <c r="G21" i="1" s="1"/>
  <c r="G21" i="4" s="1"/>
  <c r="V78" i="14" s="1"/>
  <c r="C13" i="1" a="1"/>
  <c r="C13" i="1" s="1"/>
  <c r="G13" i="1" s="1"/>
  <c r="G13" i="4" s="1"/>
  <c r="C9" i="1" a="1"/>
  <c r="C9" i="1" s="1"/>
  <c r="G9" i="1" s="1"/>
  <c r="G9" i="4" s="1"/>
  <c r="C47" i="1" a="1"/>
  <c r="C47" i="1" s="1"/>
  <c r="C47" i="4" s="1"/>
  <c r="O48" i="14" s="1"/>
  <c r="C39" i="1" a="1"/>
  <c r="C39" i="1" s="1"/>
  <c r="C35" i="1" a="1"/>
  <c r="C35" i="1" s="1"/>
  <c r="G35" i="1" s="1"/>
  <c r="G35" i="4" s="1"/>
  <c r="V92" i="14" s="1"/>
  <c r="B21" i="1" a="1"/>
  <c r="B21" i="1" s="1"/>
  <c r="F21" i="1" s="1"/>
  <c r="F21" i="4" s="1"/>
  <c r="U78" i="14" s="1"/>
  <c r="B13" i="1" a="1"/>
  <c r="B13" i="1" s="1"/>
  <c r="F13" i="1" s="1"/>
  <c r="F13" i="4" s="1"/>
  <c r="U70" i="14" s="1"/>
  <c r="B5" i="1" a="1"/>
  <c r="B5" i="1" s="1"/>
  <c r="B47" i="1" a="1"/>
  <c r="B47" i="1" s="1"/>
  <c r="B39" i="1" a="1"/>
  <c r="B39" i="1" s="1"/>
  <c r="B31" i="1" a="1"/>
  <c r="B31" i="1" s="1"/>
  <c r="B28" i="1" a="1"/>
  <c r="B28" i="1" s="1"/>
  <c r="F28" i="1" s="1"/>
  <c r="F28" i="4" s="1"/>
  <c r="U85" i="14" s="1"/>
  <c r="B24" i="1" a="1"/>
  <c r="B24" i="1" s="1"/>
  <c r="F24" i="1" s="1"/>
  <c r="F24" i="4" s="1"/>
  <c r="U81" i="14" s="1"/>
  <c r="D16" i="1" a="1"/>
  <c r="D16" i="1" s="1"/>
  <c r="H16" i="1" s="1"/>
  <c r="H16" i="4" s="1"/>
  <c r="D8" i="1" a="1"/>
  <c r="D8" i="1" s="1"/>
  <c r="H8" i="1" s="1"/>
  <c r="H8" i="4" s="1"/>
  <c r="D46" i="1" a="1"/>
  <c r="D46" i="1" s="1"/>
  <c r="D46" i="4" s="1"/>
  <c r="P47" i="14" s="1"/>
  <c r="D38" i="1" a="1"/>
  <c r="D38" i="1" s="1"/>
  <c r="H38" i="1" s="1"/>
  <c r="H38" i="4" s="1"/>
  <c r="W95" i="14" s="1"/>
  <c r="D30" i="1" a="1"/>
  <c r="D30" i="1" s="1"/>
  <c r="H30" i="1" s="1"/>
  <c r="H30" i="4" s="1"/>
  <c r="W87" i="14" s="1"/>
  <c r="C20" i="1" a="1"/>
  <c r="C20" i="1" s="1"/>
  <c r="G20" i="1" s="1"/>
  <c r="G20" i="4" s="1"/>
  <c r="V77" i="14" s="1"/>
  <c r="C12" i="1" a="1"/>
  <c r="C12" i="1" s="1"/>
  <c r="G12" i="1" s="1"/>
  <c r="G12" i="4" s="1"/>
  <c r="C46" i="1" a="1"/>
  <c r="C46" i="1" s="1"/>
  <c r="C46" i="4" s="1"/>
  <c r="O47" i="14" s="1"/>
  <c r="C38" i="1" a="1"/>
  <c r="C38" i="1" s="1"/>
  <c r="G38" i="1" s="1"/>
  <c r="G38" i="4" s="1"/>
  <c r="V95" i="14" s="1"/>
  <c r="C34" i="1" a="1"/>
  <c r="C34" i="1" s="1"/>
  <c r="G34" i="1" s="1"/>
  <c r="G34" i="4" s="1"/>
  <c r="V91" i="14" s="1"/>
  <c r="C30" i="1" a="1"/>
  <c r="C30" i="1" s="1"/>
  <c r="D25" i="1" a="1"/>
  <c r="D25" i="1" s="1"/>
  <c r="H25" i="1" s="1"/>
  <c r="H25" i="4" s="1"/>
  <c r="W82" i="14" s="1"/>
  <c r="B20" i="1" a="1"/>
  <c r="B20" i="1" s="1"/>
  <c r="F20" i="1" s="1"/>
  <c r="F20" i="4" s="1"/>
  <c r="U77" i="14" s="1"/>
  <c r="B16" i="1" a="1"/>
  <c r="B16" i="1" s="1"/>
  <c r="B8" i="1" a="1"/>
  <c r="B8" i="1" s="1"/>
  <c r="F8" i="1" s="1"/>
  <c r="F8" i="4" s="1"/>
  <c r="U65" i="14" s="1"/>
  <c r="B46" i="1" a="1"/>
  <c r="B46" i="1" s="1"/>
  <c r="B46" i="4" s="1"/>
  <c r="N47" i="14" s="1"/>
  <c r="B38" i="1" a="1"/>
  <c r="B38" i="1" s="1"/>
  <c r="B34" i="1" a="1"/>
  <c r="B34" i="1" s="1"/>
  <c r="D19" i="1" a="1"/>
  <c r="D19" i="1" s="1"/>
  <c r="H19" i="1" s="1"/>
  <c r="H19" i="4" s="1"/>
  <c r="W76" i="14" s="1"/>
  <c r="D11" i="1" a="1"/>
  <c r="D11" i="1" s="1"/>
  <c r="H11" i="1" s="1"/>
  <c r="H11" i="4" s="1"/>
  <c r="B49" i="1" a="1"/>
  <c r="B49" i="1" s="1"/>
  <c r="B45" i="1" a="1"/>
  <c r="B45" i="1" s="1"/>
  <c r="B45" i="4" s="1"/>
  <c r="N46" i="14" s="1"/>
  <c r="B41" i="1" a="1"/>
  <c r="B41" i="1" s="1"/>
  <c r="B37" i="1" a="1"/>
  <c r="B37" i="1" s="1"/>
  <c r="B33" i="1" a="1"/>
  <c r="B33" i="1" s="1"/>
  <c r="B29" i="1" a="1"/>
  <c r="B29" i="1" s="1"/>
  <c r="B27" i="1" a="1"/>
  <c r="B27" i="1" s="1"/>
  <c r="E27" i="1" s="1" a="1"/>
  <c r="E27" i="1" s="1"/>
  <c r="B25" i="1" a="1"/>
  <c r="B25" i="1" s="1"/>
  <c r="D22" i="1" a="1"/>
  <c r="D22" i="1" s="1"/>
  <c r="H22" i="1" s="1"/>
  <c r="H22" i="4" s="1"/>
  <c r="W79" i="14" s="1"/>
  <c r="D18" i="1" a="1"/>
  <c r="D18" i="1" s="1"/>
  <c r="H18" i="1" s="1"/>
  <c r="H18" i="4" s="1"/>
  <c r="W75" i="14" s="1"/>
  <c r="D14" i="1" a="1"/>
  <c r="D14" i="1" s="1"/>
  <c r="H14" i="1" s="1"/>
  <c r="H14" i="4" s="1"/>
  <c r="D10" i="1" a="1"/>
  <c r="D10" i="1" s="1"/>
  <c r="H10" i="1" s="1"/>
  <c r="H10" i="4" s="1"/>
  <c r="D6" i="1" a="1"/>
  <c r="D6" i="1" s="1"/>
  <c r="H6" i="1" s="1"/>
  <c r="H6" i="4" s="1"/>
  <c r="O35" i="1"/>
  <c r="O14" i="1"/>
  <c r="O20" i="1"/>
  <c r="O26" i="1"/>
  <c r="O29" i="1"/>
  <c r="O32" i="1"/>
  <c r="O17" i="1"/>
  <c r="O23" i="1"/>
  <c r="O8" i="1"/>
  <c r="O38" i="1"/>
  <c r="O41" i="1"/>
  <c r="O44" i="1"/>
  <c r="O19" i="1"/>
  <c r="O5" i="1"/>
  <c r="O11" i="1"/>
  <c r="O6" i="1"/>
  <c r="O9" i="1"/>
  <c r="O12" i="1"/>
  <c r="O15" i="1"/>
  <c r="O18" i="1"/>
  <c r="O21" i="1"/>
  <c r="O24" i="1"/>
  <c r="O27" i="1"/>
  <c r="O30" i="1"/>
  <c r="O33" i="1"/>
  <c r="O36" i="1"/>
  <c r="O39" i="1"/>
  <c r="O42" i="1"/>
  <c r="B44" i="4"/>
  <c r="N45" i="14" s="1"/>
  <c r="F32" i="1"/>
  <c r="F32" i="4" s="1"/>
  <c r="U89" i="14" s="1"/>
  <c r="G27" i="1"/>
  <c r="G27" i="4" s="1"/>
  <c r="V84" i="14" s="1"/>
  <c r="G25" i="1"/>
  <c r="G25" i="4" s="1"/>
  <c r="V82" i="14" s="1"/>
  <c r="G23" i="1"/>
  <c r="G23" i="4" s="1"/>
  <c r="V80" i="14" s="1"/>
  <c r="H20" i="1"/>
  <c r="H20" i="4" s="1"/>
  <c r="W77" i="14" s="1"/>
  <c r="G19" i="1"/>
  <c r="G19" i="4" s="1"/>
  <c r="V76" i="14" s="1"/>
  <c r="G17" i="1"/>
  <c r="G17" i="4" s="1"/>
  <c r="V74" i="14" s="1"/>
  <c r="G15" i="1"/>
  <c r="G15" i="4" s="1"/>
  <c r="V72" i="14" s="1"/>
  <c r="G11" i="1"/>
  <c r="G11" i="4" s="1"/>
  <c r="F10" i="1"/>
  <c r="F10" i="4" s="1"/>
  <c r="U67" i="14" s="1"/>
  <c r="G7" i="1"/>
  <c r="G7" i="4" s="1"/>
  <c r="D44" i="4"/>
  <c r="P45" i="14" s="1"/>
  <c r="H41" i="1"/>
  <c r="H41" i="4" s="1"/>
  <c r="W98" i="14" s="1"/>
  <c r="H37" i="1"/>
  <c r="H37" i="4" s="1"/>
  <c r="W94" i="14" s="1"/>
  <c r="H33" i="1"/>
  <c r="H33" i="4" s="1"/>
  <c r="W90" i="14" s="1"/>
  <c r="H29" i="1"/>
  <c r="H29" i="4" s="1"/>
  <c r="W86" i="14" s="1"/>
  <c r="F17" i="1"/>
  <c r="F17" i="4" s="1"/>
  <c r="U74" i="14" s="1"/>
  <c r="G10" i="1"/>
  <c r="G10" i="4" s="1"/>
  <c r="H17" i="1"/>
  <c r="H17" i="4" s="1"/>
  <c r="H5" i="1"/>
  <c r="H5" i="4" s="1"/>
  <c r="F44" i="1"/>
  <c r="F44" i="4" s="1"/>
  <c r="U101" i="14" s="1"/>
  <c r="G36" i="1"/>
  <c r="G36" i="4" s="1"/>
  <c r="V93" i="14" s="1"/>
  <c r="G44" i="1"/>
  <c r="G44" i="4" s="1"/>
  <c r="V101" i="14" s="1"/>
  <c r="F42" i="1"/>
  <c r="F42" i="4" s="1"/>
  <c r="U99" i="14" s="1"/>
  <c r="F30" i="1"/>
  <c r="F30" i="4" s="1"/>
  <c r="U87" i="14" s="1"/>
  <c r="E33" i="1" l="1" a="1"/>
  <c r="E33" i="1" s="1"/>
  <c r="E37" i="1" a="1"/>
  <c r="E37" i="1" s="1"/>
  <c r="E41" i="1" a="1"/>
  <c r="E41" i="1" s="1"/>
  <c r="E5" i="1" a="1"/>
  <c r="E5" i="1" s="1"/>
  <c r="I5" i="1" s="1"/>
  <c r="I5" i="4" s="1"/>
  <c r="E23" i="1" a="1"/>
  <c r="E23" i="1" s="1"/>
  <c r="I23" i="1" s="1"/>
  <c r="I23" i="4" s="1"/>
  <c r="X80" i="14" s="1"/>
  <c r="E49" i="1" a="1"/>
  <c r="E49" i="1" s="1"/>
  <c r="E29" i="1" a="1"/>
  <c r="E29" i="1" s="1"/>
  <c r="F5" i="1"/>
  <c r="F5" i="4" s="1"/>
  <c r="U62" i="14" s="1"/>
  <c r="E31" i="1" a="1"/>
  <c r="E31" i="1" s="1"/>
  <c r="E25" i="1" a="1"/>
  <c r="E25" i="1" s="1"/>
  <c r="I25" i="1" s="1"/>
  <c r="I25" i="4" s="1"/>
  <c r="X82" i="14" s="1"/>
  <c r="E16" i="1" a="1"/>
  <c r="E16" i="1" s="1"/>
  <c r="I16" i="1" s="1"/>
  <c r="I16" i="4" s="1"/>
  <c r="E36" i="1" a="1"/>
  <c r="E36" i="1" s="1"/>
  <c r="I36" i="1" s="1"/>
  <c r="I36" i="4" s="1"/>
  <c r="X93" i="14" s="1"/>
  <c r="B47" i="4"/>
  <c r="N48" i="14" s="1"/>
  <c r="F16" i="1"/>
  <c r="F16" i="4" s="1"/>
  <c r="U73" i="14" s="1"/>
  <c r="F33" i="1"/>
  <c r="F33" i="4" s="1"/>
  <c r="U90" i="14" s="1"/>
  <c r="F41" i="1"/>
  <c r="F41" i="4" s="1"/>
  <c r="U98" i="14" s="1"/>
  <c r="E39" i="1" a="1"/>
  <c r="E39" i="1" s="1"/>
  <c r="I39" i="1" s="1"/>
  <c r="I39" i="4" s="1"/>
  <c r="X96" i="14" s="1"/>
  <c r="E15" i="1" a="1"/>
  <c r="E15" i="1" s="1"/>
  <c r="I15" i="1" s="1"/>
  <c r="I15" i="4" s="1"/>
  <c r="E44" i="1" a="1"/>
  <c r="E44" i="1" s="1"/>
  <c r="F39" i="1"/>
  <c r="F39" i="4" s="1"/>
  <c r="U96" i="14" s="1"/>
  <c r="E7" i="1" a="1"/>
  <c r="E7" i="1" s="1"/>
  <c r="I7" i="1" s="1"/>
  <c r="I7" i="4" s="1"/>
  <c r="E8" i="1" a="1"/>
  <c r="E8" i="1" s="1"/>
  <c r="I8" i="1" s="1"/>
  <c r="I8" i="4" s="1"/>
  <c r="E17" i="1" a="1"/>
  <c r="E17" i="1" s="1"/>
  <c r="I17" i="1" s="1"/>
  <c r="I17" i="4" s="1"/>
  <c r="E13" i="1" a="1"/>
  <c r="E13" i="1" s="1"/>
  <c r="I13" i="1" s="1"/>
  <c r="I13" i="4" s="1"/>
  <c r="E42" i="1" a="1"/>
  <c r="E42" i="1" s="1"/>
  <c r="I42" i="1" s="1"/>
  <c r="I42" i="4" s="1"/>
  <c r="X99" i="14" s="1"/>
  <c r="E35" i="1" a="1"/>
  <c r="E35" i="1" s="1"/>
  <c r="I35" i="1" s="1"/>
  <c r="I35" i="4" s="1"/>
  <c r="X92" i="14" s="1"/>
  <c r="F25" i="1"/>
  <c r="F25" i="4" s="1"/>
  <c r="U82" i="14" s="1"/>
  <c r="E34" i="1" a="1"/>
  <c r="E34" i="1" s="1"/>
  <c r="I34" i="1" s="1"/>
  <c r="I34" i="4" s="1"/>
  <c r="X91" i="14" s="1"/>
  <c r="E38" i="1" a="1"/>
  <c r="E38" i="1" s="1"/>
  <c r="I38" i="1" s="1"/>
  <c r="I38" i="4" s="1"/>
  <c r="X95" i="14" s="1"/>
  <c r="E21" i="1" a="1"/>
  <c r="E21" i="1" s="1"/>
  <c r="I21" i="1" s="1"/>
  <c r="I21" i="4" s="1"/>
  <c r="X78" i="14" s="1"/>
  <c r="E19" i="1" a="1"/>
  <c r="E19" i="1" s="1"/>
  <c r="I19" i="1" s="1"/>
  <c r="I19" i="4" s="1"/>
  <c r="X76" i="14" s="1"/>
  <c r="E12" i="1" a="1"/>
  <c r="E12" i="1" s="1"/>
  <c r="I12" i="1" s="1"/>
  <c r="I12" i="4" s="1"/>
  <c r="E43" i="1" a="1"/>
  <c r="E43" i="1" s="1"/>
  <c r="I43" i="1" s="1"/>
  <c r="I43" i="4" s="1"/>
  <c r="X100" i="14" s="1"/>
  <c r="E32" i="1" a="1"/>
  <c r="E32" i="1" s="1"/>
  <c r="I32" i="1" s="1"/>
  <c r="I32" i="4" s="1"/>
  <c r="X89" i="14" s="1"/>
  <c r="E46" i="1" a="1"/>
  <c r="E46" i="1" s="1"/>
  <c r="E46" i="4" s="1"/>
  <c r="Q47" i="14" s="1"/>
  <c r="E9" i="1" a="1"/>
  <c r="E9" i="1" s="1"/>
  <c r="I9" i="1" s="1"/>
  <c r="I9" i="4" s="1"/>
  <c r="E10" i="1" a="1"/>
  <c r="E10" i="1" s="1"/>
  <c r="I10" i="1" s="1"/>
  <c r="I10" i="4" s="1"/>
  <c r="F31" i="1"/>
  <c r="F31" i="4" s="1"/>
  <c r="U88" i="14" s="1"/>
  <c r="E47" i="1" a="1"/>
  <c r="E47" i="1" s="1"/>
  <c r="E22" i="1" a="1"/>
  <c r="E22" i="1" s="1"/>
  <c r="I22" i="1" s="1"/>
  <c r="I22" i="4" s="1"/>
  <c r="X79" i="14" s="1"/>
  <c r="B49" i="4"/>
  <c r="N49" i="14" s="1"/>
  <c r="E20" i="1" a="1"/>
  <c r="E20" i="1" s="1"/>
  <c r="I20" i="1" s="1"/>
  <c r="I20" i="4" s="1"/>
  <c r="X77" i="14" s="1"/>
  <c r="E40" i="1" a="1"/>
  <c r="E40" i="1" s="1"/>
  <c r="I40" i="1" s="1"/>
  <c r="I40" i="4" s="1"/>
  <c r="X97" i="14" s="1"/>
  <c r="E24" i="1" a="1"/>
  <c r="E24" i="1" s="1"/>
  <c r="I24" i="1" s="1"/>
  <c r="I24" i="4" s="1"/>
  <c r="X81" i="14" s="1"/>
  <c r="E48" i="1" a="1"/>
  <c r="E48" i="1" s="1"/>
  <c r="E48" i="4" s="1"/>
  <c r="F34" i="1"/>
  <c r="F34" i="4" s="1"/>
  <c r="U91" i="14" s="1"/>
  <c r="F38" i="1"/>
  <c r="F38" i="4" s="1"/>
  <c r="U95" i="14" s="1"/>
  <c r="E28" i="1" a="1"/>
  <c r="E28" i="1" s="1"/>
  <c r="I28" i="1" s="1"/>
  <c r="I28" i="4" s="1"/>
  <c r="X85" i="14" s="1"/>
  <c r="E6" i="1" a="1"/>
  <c r="E6" i="1" s="1"/>
  <c r="I6" i="1" s="1"/>
  <c r="I6" i="4" s="1"/>
  <c r="E45" i="1" a="1"/>
  <c r="E45" i="1" s="1"/>
  <c r="E14" i="1" a="1"/>
  <c r="E14" i="1" s="1"/>
  <c r="I14" i="1" s="1"/>
  <c r="I14" i="4" s="1"/>
  <c r="E18" i="1" a="1"/>
  <c r="E18" i="1" s="1"/>
  <c r="I18" i="1" s="1"/>
  <c r="I18" i="4" s="1"/>
  <c r="X75" i="14" s="1"/>
  <c r="E11" i="1" a="1"/>
  <c r="E11" i="1" s="1"/>
  <c r="I11" i="1" s="1"/>
  <c r="I11" i="4" s="1"/>
  <c r="E30" i="1" a="1"/>
  <c r="E30" i="1" s="1"/>
  <c r="I30" i="1" s="1"/>
  <c r="I30" i="4" s="1"/>
  <c r="X87" i="14" s="1"/>
  <c r="E26" i="1" a="1"/>
  <c r="E26" i="1" s="1"/>
  <c r="I26" i="1" s="1"/>
  <c r="I26" i="4" s="1"/>
  <c r="X83" i="14" s="1"/>
  <c r="H48" i="1"/>
  <c r="H48" i="4" s="1"/>
  <c r="G48" i="1"/>
  <c r="G48" i="4" s="1"/>
  <c r="F48" i="1"/>
  <c r="F48" i="4" s="1"/>
  <c r="H44" i="1"/>
  <c r="H44" i="4" s="1"/>
  <c r="W101" i="14" s="1"/>
  <c r="D49" i="4"/>
  <c r="P49" i="14" s="1"/>
  <c r="H49" i="1"/>
  <c r="H49" i="4" s="1"/>
  <c r="G49" i="1"/>
  <c r="G49" i="4" s="1"/>
  <c r="C49" i="4"/>
  <c r="F49" i="1"/>
  <c r="F49" i="4" s="1"/>
  <c r="F47" i="1"/>
  <c r="F27" i="1"/>
  <c r="F27" i="4" s="1"/>
  <c r="U84" i="14" s="1"/>
  <c r="G47" i="1"/>
  <c r="H47" i="1"/>
  <c r="H46" i="1"/>
  <c r="H46" i="4" s="1"/>
  <c r="W103" i="14" s="1"/>
  <c r="G46" i="1"/>
  <c r="G46" i="4" s="1"/>
  <c r="V103" i="14" s="1"/>
  <c r="F46" i="1"/>
  <c r="F46" i="4" s="1"/>
  <c r="U103" i="14" s="1"/>
  <c r="F19" i="1"/>
  <c r="F19" i="4" s="1"/>
  <c r="U76" i="14" s="1"/>
  <c r="I31" i="1"/>
  <c r="I31" i="4" s="1"/>
  <c r="X88" i="14" s="1"/>
  <c r="H45" i="1"/>
  <c r="H45" i="4" s="1"/>
  <c r="W102" i="14" s="1"/>
  <c r="D45" i="4"/>
  <c r="P46" i="14" s="1"/>
  <c r="G45" i="1"/>
  <c r="G45" i="4" s="1"/>
  <c r="V102" i="14" s="1"/>
  <c r="C45" i="4"/>
  <c r="O46" i="14" s="1"/>
  <c r="F15" i="1"/>
  <c r="F15" i="4" s="1"/>
  <c r="U72" i="14" s="1"/>
  <c r="F11" i="1"/>
  <c r="F11" i="4" s="1"/>
  <c r="U68" i="14" s="1"/>
  <c r="F45" i="1"/>
  <c r="F45" i="4" s="1"/>
  <c r="U102" i="14" s="1"/>
  <c r="I29" i="1"/>
  <c r="I29" i="4" s="1"/>
  <c r="X86" i="14" s="1"/>
  <c r="F7" i="1"/>
  <c r="F7" i="4" s="1"/>
  <c r="U64" i="14" s="1"/>
  <c r="I37" i="1"/>
  <c r="I37" i="4" s="1"/>
  <c r="X94" i="14" s="1"/>
  <c r="I41" i="1"/>
  <c r="I41" i="4" s="1"/>
  <c r="X98" i="14" s="1"/>
  <c r="G24" i="1"/>
  <c r="G24" i="4" s="1"/>
  <c r="V81" i="14" s="1"/>
  <c r="H31" i="1"/>
  <c r="H31" i="4" s="1"/>
  <c r="W88" i="14" s="1"/>
  <c r="G32" i="1"/>
  <c r="G32" i="4" s="1"/>
  <c r="V89" i="14" s="1"/>
  <c r="F29" i="1"/>
  <c r="F29" i="4" s="1"/>
  <c r="U86" i="14" s="1"/>
  <c r="G8" i="1"/>
  <c r="G8" i="4" s="1"/>
  <c r="F37" i="1"/>
  <c r="F37" i="4" s="1"/>
  <c r="U94" i="14" s="1"/>
  <c r="I27" i="1"/>
  <c r="I27" i="4" s="1"/>
  <c r="X84" i="14" s="1"/>
  <c r="G16" i="1"/>
  <c r="G16" i="4" s="1"/>
  <c r="V73" i="14" s="1"/>
  <c r="G14" i="1"/>
  <c r="G14" i="4" s="1"/>
  <c r="V71" i="14" s="1"/>
  <c r="H35" i="1"/>
  <c r="H35" i="4" s="1"/>
  <c r="W92" i="14" s="1"/>
  <c r="G40" i="1"/>
  <c r="G40" i="4" s="1"/>
  <c r="V97" i="14" s="1"/>
  <c r="F22" i="1"/>
  <c r="F22" i="4" s="1"/>
  <c r="U79" i="14" s="1"/>
  <c r="G30" i="1"/>
  <c r="G30" i="4" s="1"/>
  <c r="V87" i="14" s="1"/>
  <c r="G39" i="1"/>
  <c r="G39" i="4" s="1"/>
  <c r="V96" i="14" s="1"/>
  <c r="I33" i="1"/>
  <c r="I33" i="4" s="1"/>
  <c r="X90" i="14" s="1"/>
  <c r="C3" i="4"/>
  <c r="W105" i="14" l="1"/>
  <c r="H47" i="4"/>
  <c r="W104" i="14" s="1"/>
  <c r="G47" i="4"/>
  <c r="V104" i="14" s="1"/>
  <c r="F47" i="4"/>
  <c r="U104" i="14" s="1"/>
  <c r="U105" i="14"/>
  <c r="E47" i="4"/>
  <c r="V105" i="14"/>
  <c r="I48" i="1"/>
  <c r="I48" i="4" s="1"/>
  <c r="O49" i="14"/>
  <c r="I49" i="1"/>
  <c r="I49" i="4" s="1"/>
  <c r="E49" i="4"/>
  <c r="Q49" i="14" s="1"/>
  <c r="I47" i="1"/>
  <c r="I46" i="1"/>
  <c r="I46" i="4" s="1"/>
  <c r="X103" i="14" s="1"/>
  <c r="I44" i="1"/>
  <c r="I44" i="4" s="1"/>
  <c r="X101" i="14" s="1"/>
  <c r="E44" i="4"/>
  <c r="Q45" i="14" s="1"/>
  <c r="I45" i="1"/>
  <c r="I45" i="4" s="1"/>
  <c r="X102" i="14" s="1"/>
  <c r="E45" i="4"/>
  <c r="Q46" i="14" s="1"/>
  <c r="G3" i="4"/>
  <c r="X105" i="14" l="1"/>
  <c r="I47" i="4"/>
  <c r="X104" i="14" s="1"/>
  <c r="D43" i="4"/>
  <c r="P44" i="14" s="1"/>
  <c r="B43" i="4"/>
  <c r="N44" i="14" s="1"/>
  <c r="C43" i="4"/>
  <c r="O44" i="14" s="1"/>
  <c r="B42" i="4"/>
  <c r="N43" i="14" s="1"/>
  <c r="B8" i="4"/>
  <c r="N9" i="14" s="1"/>
  <c r="D30" i="4"/>
  <c r="P31" i="14" s="1"/>
  <c r="D6" i="4"/>
  <c r="C5" i="4"/>
  <c r="B18" i="4"/>
  <c r="N19" i="14" s="1"/>
  <c r="D37" i="4"/>
  <c r="P38" i="14" s="1"/>
  <c r="B31" i="4"/>
  <c r="N32" i="14" s="1"/>
  <c r="B19" i="4"/>
  <c r="N20" i="14" s="1"/>
  <c r="B58" i="14" l="1"/>
  <c r="C24" i="4"/>
  <c r="O25" i="14" s="1"/>
  <c r="E43" i="4"/>
  <c r="Q44" i="14" s="1"/>
  <c r="C42" i="4"/>
  <c r="O43" i="14" s="1"/>
  <c r="D42" i="4"/>
  <c r="P43" i="14" s="1"/>
  <c r="E19" i="4"/>
  <c r="Q20" i="14" s="1"/>
  <c r="B7" i="4"/>
  <c r="N8" i="14" s="1"/>
  <c r="E7" i="4"/>
  <c r="C36" i="4"/>
  <c r="O37" i="14" s="1"/>
  <c r="B13" i="4"/>
  <c r="N14" i="14" s="1"/>
  <c r="D39" i="4"/>
  <c r="P40" i="14" s="1"/>
  <c r="D5" i="4"/>
  <c r="D13" i="4"/>
  <c r="C18" i="4"/>
  <c r="O19" i="14" s="1"/>
  <c r="B34" i="4"/>
  <c r="N35" i="14" s="1"/>
  <c r="E38" i="4"/>
  <c r="Q39" i="14" s="1"/>
  <c r="C31" i="4"/>
  <c r="O32" i="14" s="1"/>
  <c r="D17" i="4"/>
  <c r="C30" i="4"/>
  <c r="O31" i="14" s="1"/>
  <c r="E27" i="4"/>
  <c r="Q28" i="14" s="1"/>
  <c r="D25" i="4"/>
  <c r="P26" i="14" s="1"/>
  <c r="C34" i="4"/>
  <c r="O35" i="14" s="1"/>
  <c r="C25" i="4"/>
  <c r="O26" i="14" s="1"/>
  <c r="D11" i="4"/>
  <c r="E24" i="4"/>
  <c r="Q25" i="14" s="1"/>
  <c r="C40" i="4"/>
  <c r="O41" i="14" s="1"/>
  <c r="D22" i="4"/>
  <c r="P23" i="14" s="1"/>
  <c r="D33" i="4"/>
  <c r="P34" i="14" s="1"/>
  <c r="E22" i="4"/>
  <c r="Q23" i="14" s="1"/>
  <c r="C6" i="4"/>
  <c r="E15" i="4"/>
  <c r="B36" i="4"/>
  <c r="N37" i="14" s="1"/>
  <c r="B35" i="4"/>
  <c r="N36" i="14" s="1"/>
  <c r="C15" i="4"/>
  <c r="O16" i="14" s="1"/>
  <c r="B12" i="4"/>
  <c r="N13" i="14" s="1"/>
  <c r="E23" i="4"/>
  <c r="Q24" i="14" s="1"/>
  <c r="C19" i="4"/>
  <c r="O20" i="14" s="1"/>
  <c r="C22" i="4"/>
  <c r="O23" i="14" s="1"/>
  <c r="D19" i="4"/>
  <c r="P20" i="14" s="1"/>
  <c r="B30" i="4"/>
  <c r="N31" i="14" s="1"/>
  <c r="E17" i="4"/>
  <c r="B39" i="4"/>
  <c r="N40" i="14" s="1"/>
  <c r="D23" i="4"/>
  <c r="P24" i="14" s="1"/>
  <c r="C9" i="4"/>
  <c r="B38" i="4"/>
  <c r="N39" i="14" s="1"/>
  <c r="C39" i="4"/>
  <c r="O40" i="14" s="1"/>
  <c r="B10" i="4"/>
  <c r="N11" i="14" s="1"/>
  <c r="C7" i="4"/>
  <c r="D14" i="4"/>
  <c r="D9" i="4"/>
  <c r="D21" i="4"/>
  <c r="P22" i="14" s="1"/>
  <c r="B15" i="4"/>
  <c r="N16" i="14" s="1"/>
  <c r="B28" i="4"/>
  <c r="N29" i="14" s="1"/>
  <c r="B27" i="4"/>
  <c r="N28" i="14" s="1"/>
  <c r="D27" i="4"/>
  <c r="P28" i="14" s="1"/>
  <c r="C37" i="4"/>
  <c r="O38" i="14" s="1"/>
  <c r="B23" i="4"/>
  <c r="N24" i="14" s="1"/>
  <c r="C11" i="4"/>
  <c r="D35" i="4"/>
  <c r="P36" i="14" s="1"/>
  <c r="C28" i="4"/>
  <c r="O29" i="14" s="1"/>
  <c r="B25" i="4"/>
  <c r="N26" i="14" s="1"/>
  <c r="C27" i="4"/>
  <c r="O28" i="14" s="1"/>
  <c r="B40" i="4"/>
  <c r="N41" i="14" s="1"/>
  <c r="B26" i="4"/>
  <c r="N27" i="14" s="1"/>
  <c r="C14" i="4"/>
  <c r="O15" i="14" s="1"/>
  <c r="D38" i="4"/>
  <c r="P39" i="14" s="1"/>
  <c r="B33" i="4"/>
  <c r="N34" i="14" s="1"/>
  <c r="D28" i="4"/>
  <c r="P29" i="14" s="1"/>
  <c r="D31" i="4"/>
  <c r="P32" i="14" s="1"/>
  <c r="B16" i="4"/>
  <c r="N17" i="14" s="1"/>
  <c r="C21" i="4"/>
  <c r="O22" i="14" s="1"/>
  <c r="B5" i="4"/>
  <c r="N6" i="14" s="1"/>
  <c r="B29" i="4"/>
  <c r="N30" i="14" s="1"/>
  <c r="C17" i="4"/>
  <c r="O18" i="14" s="1"/>
  <c r="D41" i="4"/>
  <c r="P42" i="14" s="1"/>
  <c r="D36" i="4"/>
  <c r="P37" i="14" s="1"/>
  <c r="C33" i="4"/>
  <c r="O34" i="14" s="1"/>
  <c r="D18" i="4"/>
  <c r="P19" i="14" s="1"/>
  <c r="E6" i="4"/>
  <c r="B24" i="4"/>
  <c r="N25" i="14" s="1"/>
  <c r="D7" i="4"/>
  <c r="C32" i="4"/>
  <c r="O33" i="14" s="1"/>
  <c r="C20" i="4"/>
  <c r="O21" i="14" s="1"/>
  <c r="D8" i="4"/>
  <c r="D40" i="4"/>
  <c r="P41" i="14" s="1"/>
  <c r="B37" i="4"/>
  <c r="N38" i="14" s="1"/>
  <c r="D26" i="4"/>
  <c r="P27" i="14" s="1"/>
  <c r="B11" i="4"/>
  <c r="N12" i="14" s="1"/>
  <c r="C35" i="4"/>
  <c r="O36" i="14" s="1"/>
  <c r="C23" i="4"/>
  <c r="O24" i="14" s="1"/>
  <c r="C12" i="4"/>
  <c r="B9" i="4"/>
  <c r="N10" i="14" s="1"/>
  <c r="B41" i="4"/>
  <c r="N42" i="14" s="1"/>
  <c r="B6" i="4"/>
  <c r="N7" i="14" s="1"/>
  <c r="E36" i="4"/>
  <c r="Q37" i="14" s="1"/>
  <c r="E30" i="4"/>
  <c r="Q31" i="14" s="1"/>
  <c r="B14" i="4"/>
  <c r="N15" i="14" s="1"/>
  <c r="C38" i="4"/>
  <c r="O39" i="14" s="1"/>
  <c r="C26" i="4"/>
  <c r="O27" i="14" s="1"/>
  <c r="C16" i="4"/>
  <c r="O17" i="14" s="1"/>
  <c r="D12" i="4"/>
  <c r="C10" i="4"/>
  <c r="C29" i="4"/>
  <c r="O30" i="14" s="1"/>
  <c r="D10" i="4"/>
  <c r="B32" i="4"/>
  <c r="N33" i="14" s="1"/>
  <c r="B17" i="4"/>
  <c r="N18" i="14" s="1"/>
  <c r="C41" i="4"/>
  <c r="O42" i="14" s="1"/>
  <c r="D29" i="4"/>
  <c r="P30" i="14" s="1"/>
  <c r="D20" i="4"/>
  <c r="P21" i="14" s="1"/>
  <c r="D16" i="4"/>
  <c r="D15" i="4"/>
  <c r="C13" i="4"/>
  <c r="D34" i="4"/>
  <c r="P35" i="14" s="1"/>
  <c r="B20" i="4"/>
  <c r="N21" i="14" s="1"/>
  <c r="C8" i="4"/>
  <c r="D32" i="4"/>
  <c r="P33" i="14" s="1"/>
  <c r="D24" i="4"/>
  <c r="P25" i="14" s="1"/>
  <c r="B21" i="4"/>
  <c r="N22" i="14" s="1"/>
  <c r="B22" i="4"/>
  <c r="N23" i="14" s="1"/>
  <c r="E31" i="4" l="1"/>
  <c r="Q32" i="14" s="1"/>
  <c r="E25" i="4"/>
  <c r="Q26" i="14" s="1"/>
  <c r="E42" i="4"/>
  <c r="Q43" i="14" s="1"/>
  <c r="E33" i="4"/>
  <c r="Q34" i="14" s="1"/>
  <c r="E39" i="4"/>
  <c r="Q40" i="14" s="1"/>
  <c r="E28" i="4"/>
  <c r="Q29" i="14" s="1"/>
  <c r="E12" i="4"/>
  <c r="E8" i="4"/>
  <c r="E35" i="4"/>
  <c r="Q36" i="14" s="1"/>
  <c r="E41" i="4"/>
  <c r="Q42" i="14" s="1"/>
  <c r="E9" i="4"/>
  <c r="E20" i="4"/>
  <c r="Q21" i="14" s="1"/>
  <c r="E5" i="4"/>
  <c r="E13" i="4"/>
  <c r="E32" i="4"/>
  <c r="Q33" i="14" s="1"/>
  <c r="E34" i="4"/>
  <c r="Q35" i="14" s="1"/>
  <c r="E26" i="4"/>
  <c r="Q27" i="14" s="1"/>
  <c r="E40" i="4"/>
  <c r="Q41" i="14" s="1"/>
  <c r="E11" i="4"/>
  <c r="E18" i="4"/>
  <c r="Q19" i="14" s="1"/>
  <c r="E37" i="4"/>
  <c r="Q38" i="14" s="1"/>
  <c r="E29" i="4"/>
  <c r="Q30" i="14" s="1"/>
  <c r="E10" i="4"/>
  <c r="E21" i="4"/>
  <c r="Q22" i="14" s="1"/>
  <c r="E14" i="4"/>
  <c r="E16" i="4"/>
  <c r="B3" i="14" l="1"/>
  <c r="B1" i="14"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<sst xmlns="http://schemas.openxmlformats.org/spreadsheetml/2006/main" count="1303" uniqueCount="163">
  <si>
    <t>Fire and rescue incident statistics</t>
  </si>
  <si>
    <t>Table 0201</t>
  </si>
  <si>
    <t>Contents</t>
  </si>
  <si>
    <t>We’re always looking to improve the accessibility of our documents.</t>
  </si>
  <si>
    <t>If you find any problems, or have any feedback, relating to accessibility</t>
  </si>
  <si>
    <t>Pubdate</t>
  </si>
  <si>
    <t>Upcoming date</t>
  </si>
  <si>
    <t>Datacut date</t>
  </si>
  <si>
    <t>Responsible statistician</t>
  </si>
  <si>
    <t>year ending month</t>
  </si>
  <si>
    <t xml:space="preserve">year    </t>
  </si>
  <si>
    <t xml:space="preserve">To access data tables, select the table number or tabs. </t>
  </si>
  <si>
    <t>Cover sheet</t>
  </si>
  <si>
    <t>Sheet</t>
  </si>
  <si>
    <t>Title</t>
  </si>
  <si>
    <t>Detail</t>
  </si>
  <si>
    <t>Period covered</t>
  </si>
  <si>
    <t>Accredited Official Statistics?</t>
  </si>
  <si>
    <t>FIRE0201</t>
  </si>
  <si>
    <t>Dwelling fires attended by fire and rescue services by motive, population and nation</t>
  </si>
  <si>
    <t xml:space="preserve">Shows the number of dwelling fires attended by fire and rescue services by nation and population. </t>
  </si>
  <si>
    <t>Yes</t>
  </si>
  <si>
    <t>Data - dwelling fires</t>
  </si>
  <si>
    <t xml:space="preserve">Raw data for dwelling fires for the main data tables </t>
  </si>
  <si>
    <t>Provides the raw data on dwelling fires.</t>
  </si>
  <si>
    <t>Data - population</t>
  </si>
  <si>
    <t>Population figures by country</t>
  </si>
  <si>
    <t>Provides raw data on population by nation.</t>
  </si>
  <si>
    <t>COUNTRY</t>
  </si>
  <si>
    <t>FINANCIAL_YEAR</t>
  </si>
  <si>
    <t>DWELLING_FIRE_TYPE</t>
  </si>
  <si>
    <t>TOTAL_DWELLING_FIRES</t>
  </si>
  <si>
    <t>England</t>
  </si>
  <si>
    <t>2010/11</t>
  </si>
  <si>
    <t>2011/12</t>
  </si>
  <si>
    <t>2012/13</t>
  </si>
  <si>
    <t>2013/14</t>
  </si>
  <si>
    <t>2014/15</t>
  </si>
  <si>
    <t>2015/16</t>
  </si>
  <si>
    <t>2016/17</t>
  </si>
  <si>
    <t>2017/18</t>
  </si>
  <si>
    <t>2018/19</t>
  </si>
  <si>
    <t>2019/20</t>
  </si>
  <si>
    <t>2020/21</t>
  </si>
  <si>
    <t>2021/22</t>
  </si>
  <si>
    <t>2022/23</t>
  </si>
  <si>
    <t>2023/24</t>
  </si>
  <si>
    <t>2024/25</t>
  </si>
  <si>
    <t>1981/82</t>
  </si>
  <si>
    <t>1982/83</t>
  </si>
  <si>
    <t>1983/84</t>
  </si>
  <si>
    <t>1984/85</t>
  </si>
  <si>
    <t>1985/86</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</si>
  <si>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</si>
  <si>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</si>
  <si>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</si>
  <si>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</si>
  <si>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</si>
  <si>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</si>
  <si>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</si>
  <si>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</si>
  <si>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</si>
  <si>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</si>
  <si>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</si>
  <si>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</si>
  <si>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</si>
  <si>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</si>
  <si>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</si>
  <si>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</si>
  <si>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</si>
  <si>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</si>
  <si>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</si>
  <si>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</si>
  <si>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</si>
  <si>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</si>
  <si>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</si>
  <si>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</si>
  <si>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Scotland</t>
  </si>
  <si>
    <t>Wales</t>
  </si>
  <si>
    <t>CALENDAR_YEAR</t>
  </si>
  <si>
    <t>TOTAL_POPULATION</t>
  </si>
  <si>
    <t>Great Britain</t>
  </si>
  <si>
    <t>Population</t>
  </si>
  <si>
    <t>Year</t>
  </si>
  <si>
    <r>
      <t>FIRE STATISTICS TABLE 0201: Dwelling fires attended by fire and rescue services by motive</t>
    </r>
    <r>
      <rPr>
        <b/>
        <vertAlign val="superscript"/>
        <sz val="12"/>
        <rFont val="Arial Black"/>
        <family val="2"/>
      </rPr>
      <t>1</t>
    </r>
    <r>
      <rPr>
        <b/>
        <sz val="12"/>
        <rFont val="Arial Black"/>
        <family val="2"/>
      </rPr>
      <t>, population</t>
    </r>
    <r>
      <rPr>
        <b/>
        <vertAlign val="superscript"/>
        <sz val="12"/>
        <rFont val="Arial Black"/>
        <family val="2"/>
      </rPr>
      <t>2</t>
    </r>
    <r>
      <rPr>
        <b/>
        <sz val="12"/>
        <rFont val="Arial Black"/>
        <family val="2"/>
      </rPr>
      <t xml:space="preserve"> and nation</t>
    </r>
  </si>
  <si>
    <t>Total dwelling fires</t>
  </si>
  <si>
    <r>
      <t>England</t>
    </r>
    <r>
      <rPr>
        <b/>
        <vertAlign val="superscript"/>
        <sz val="12"/>
        <rFont val="Arial"/>
        <family val="2"/>
      </rPr>
      <t>3</t>
    </r>
  </si>
  <si>
    <r>
      <t>Scotland</t>
    </r>
    <r>
      <rPr>
        <b/>
        <vertAlign val="superscript"/>
        <sz val="12"/>
        <rFont val="Arial"/>
        <family val="2"/>
      </rPr>
      <t>4</t>
    </r>
  </si>
  <si>
    <r>
      <t>Wales</t>
    </r>
    <r>
      <rPr>
        <b/>
        <vertAlign val="superscript"/>
        <sz val="12"/>
        <rFont val="Arial"/>
        <family val="2"/>
      </rPr>
      <t>5</t>
    </r>
  </si>
  <si>
    <t>Footnotes</t>
  </si>
  <si>
    <t>1 The motive for the fire can be recorded as one of: Accidental, Deliberate or Not Known. For the purpose of these tables accidental is defined as when the motive was recorded</t>
  </si>
  <si>
    <t>as either Accidental or Not Known. For more detailed technical definitions of motives, see the Fire Statistics Definitions document here:</t>
  </si>
  <si>
    <t>2 Using Office for National Statistics mid year population estimates that fall in the relevant financial year.</t>
  </si>
  <si>
    <t>Note on 1990 to 1993:</t>
  </si>
  <si>
    <t>Scotland figures are for calendar years (1990, 1991, 1992, 1993) rather than financial years.</t>
  </si>
  <si>
    <t>Note on 2009/10:</t>
  </si>
  <si>
    <t xml:space="preserve">Before 1 April 2009 fire incident statistics were based on the FDR1 paper form. This approach means the statistics for before this date can be less robust, </t>
  </si>
  <si>
    <t>especially for non-fire incidents which were based on a sample of returns. Since this date the statistics are based on an online collection tool, the Incident Recording System (IRS).</t>
  </si>
  <si>
    <t>General note:</t>
  </si>
  <si>
    <t xml:space="preserve">Fire data are collected by the Incident Recording System (IRS) which collects information on all incidents attended by fire and rescue services. </t>
  </si>
  <si>
    <t>For a variety of reasons some records take longer than others for fire and rescue services to upload to the IRS and therefore totals are constantly being amended (by relatively small numbers).</t>
  </si>
  <si>
    <t>.. denotes data not available.</t>
  </si>
  <si>
    <t>The full set of fire statistics releases, tables and guidance can be found on our landing page, here-</t>
  </si>
  <si>
    <t>https://www.gov.uk/government/collections/fire-statistics</t>
  </si>
  <si>
    <t>The statistics in this table for England and Wales are Accredited Official Statistics. The Scottish Fire and Rescue Service is working towards achieving UK Statistics Authority accreditation.</t>
  </si>
  <si>
    <t>Contact: stats.inclusion@gov.wales</t>
  </si>
  <si>
    <t>Contact: National.Statistics@firescotland.gov.uk</t>
  </si>
  <si>
    <t>end of table</t>
  </si>
  <si>
    <t>Accidental dwelling fires</t>
  </si>
  <si>
    <t>Deliberate dwelling fires</t>
  </si>
  <si>
    <t xml:space="preserve">financial year </t>
  </si>
  <si>
    <t>Check</t>
  </si>
  <si>
    <t>1971/72</t>
  </si>
  <si>
    <t>1972/73</t>
  </si>
  <si>
    <t>1973/74</t>
  </si>
  <si>
    <t>1974/75</t>
  </si>
  <si>
    <t>1975/76</t>
  </si>
  <si>
    <t>1976/77</t>
  </si>
  <si>
    <t>1977/78</t>
  </si>
  <si>
    <t>1978/79</t>
  </si>
  <si>
    <t>1979/80</t>
  </si>
  <si>
    <t>1980/81</t>
  </si>
  <si>
    <t>copyright year</t>
  </si>
  <si>
    <t>Source: MHCLG Incident Recording System and Office for National Statistic's mid year population estimates</t>
  </si>
  <si>
    <t>Row Labels</t>
  </si>
  <si>
    <t>Grand Total</t>
  </si>
  <si>
    <t>Sum of TOTAL_DWELLING_FIRES</t>
  </si>
  <si>
    <t>Column Labels</t>
  </si>
  <si>
    <t>QA</t>
  </si>
  <si>
    <t>England3</t>
  </si>
  <si>
    <t>Scotland4</t>
  </si>
  <si>
    <t>Wales5</t>
  </si>
  <si>
    <t>2025/26</t>
  </si>
  <si>
    <t>2026/27</t>
  </si>
  <si>
    <t>2027/28</t>
  </si>
  <si>
    <t>2028/29</t>
  </si>
  <si>
    <t>2029/30</t>
  </si>
  <si>
    <t>Check dwelling fires numbers</t>
  </si>
  <si>
    <t>Check total fires per 1 million people numbers</t>
  </si>
  <si>
    <t>Sum of TOTAL_POPULATION</t>
  </si>
  <si>
    <t>Press enquiries: NewsDesk@communities.gov.uk</t>
  </si>
  <si>
    <t>Please email us at firestatistics@communities.gov.uk</t>
  </si>
  <si>
    <t>Email: FireStatistics@communities.gov.uk</t>
  </si>
  <si>
    <t>Contact: FireStatistics@communities.gov.uk</t>
  </si>
  <si>
    <t>Note on Suffolk in 2024/25:</t>
  </si>
  <si>
    <t>The data will be revised in due course, as incidents are updated to the IRS.</t>
  </si>
  <si>
    <t>Accidental Dwelling fires</t>
  </si>
  <si>
    <t>Deliberate Dwelling fires</t>
  </si>
  <si>
    <t>Accidental Dwelling Fires</t>
  </si>
  <si>
    <t>Deliberate Dwelling Fires</t>
  </si>
  <si>
    <t>Total Dwelling Fires</t>
  </si>
  <si>
    <t>1981/82 to 2024/25</t>
  </si>
  <si>
    <t>29 January 2026</t>
  </si>
  <si>
    <t>25 November 2025</t>
  </si>
  <si>
    <t>September</t>
  </si>
  <si>
    <t>Ollie Gee</t>
  </si>
  <si>
    <t>1971/72 to 2024/25</t>
  </si>
  <si>
    <t>https://www.gov.uk/government/publications/fire-statistics-guidance/fire-statistics-definitions</t>
  </si>
  <si>
    <t>4 Figures for Scotland are from the latest statistical release, published by the Scottish Fire and Rescue Service on 31 October 2025. This included data received by 10 September 2025.</t>
  </si>
  <si>
    <t>5 Figures for Wales are from the latest statistical release, published by the Welsh Government on 17 December 2025.</t>
  </si>
  <si>
    <t>Please select total, accidental or deliberate dwelling fires from drop down list in the box below:</t>
  </si>
  <si>
    <t>TBC</t>
  </si>
  <si>
    <t>Suffolk FRS could not submit all incidents due to technical reasons. Therefore, these statistics do not contain data for all incidents attended from September 2024 to September 2025 from Suffolk.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</si>
</sst>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0"/>
    <numFmt numFmtId="166" formatCode="_-* #,##0_-;\-* #,##0_-;_-* &quot;-&quot;??_-;_-@_-"/>
    <numFmt numFmtId="167" formatCode="_(* #,##0_);_(* \(#,##0\);_(* &quot;-&quot;??_);_(@_)"/>
  </numFmts>
  <fonts count="35" x14ac:knownFonts="1">
    <font>
      <sz val="11"/>
      <color theme="1"/>
      <name val="Calibri"/>
      <family val="2"/>
      <scheme val="minor"/>
    </font>
    <font>
      <sz val="11"/>
      <color theme="1"/>
      <name val="Calibri"/>
      <family val="2"/>
      <scheme val="minor"/>
    </font>
    <font>
      <u/>
      <sz val="11"/>
      <color theme="10"/>
      <name val="Calibri"/>
      <family val="2"/>
      <scheme val="minor"/>
    </font>
    <font>
      <sz val="10"/>
      <name val="Arial"/>
      <family val="2"/>
    </font>
    <font>
      <sz val="10"/>
      <color rgb="FF000000"/>
      <name val="Arial"/>
      <family val="2"/>
    </font>
    <font>
      <sz val="11"/>
      <color rgb="FF000000"/>
      <name val="Calibri"/>
      <family val="2"/>
    </font>
    <font>
      <sz val="12"/>
      <color rgb="FF000000"/>
      <name val="Arial"/>
      <family val="2"/>
    </font>
    <font>
      <sz val="22"/>
      <color rgb="FF0000FF"/>
      <name val="Arial"/>
      <family val="2"/>
    </font>
    <font>
      <sz val="18"/>
      <color rgb="FF0000FF"/>
      <name val="Arial"/>
      <family val="2"/>
    </font>
    <font>
      <b/>
      <sz val="18"/>
      <color rgb="FF0000FF"/>
      <name val="Arial"/>
      <family val="2"/>
    </font>
    <font>
      <sz val="10"/>
      <color rgb="FF0000FF"/>
      <name val="Arial"/>
      <family val="2"/>
    </font>
    <font>
      <u/>
      <sz val="12"/>
      <color theme="10"/>
      <name val="Arial"/>
      <family val="2"/>
    </font>
    <font>
      <u/>
      <sz val="10"/>
      <color rgb="FF0000FF"/>
      <name val="Arial"/>
      <family val="2"/>
    </font>
    <font>
      <u/>
      <sz val="12"/>
      <color rgb="FF0000FF"/>
      <name val="Arial"/>
      <family val="2"/>
    </font>
    <font>
      <b/>
      <sz val="11"/>
      <name val="Arial Black"/>
      <family val="2"/>
    </font>
    <font>
      <u/>
      <sz val="10"/>
      <color indexed="12"/>
      <name val="Arial"/>
      <family val="2"/>
    </font>
    <font>
      <sz val="8"/>
      <name val="Calibri"/>
      <family val="2"/>
      <scheme val="minor"/>
    </font>
    <font>
      <sz val="14"/>
      <name val="Arial"/>
      <family val="2"/>
    </font>
    <font>
      <sz val="12"/>
      <name val="Arial"/>
      <family val="2"/>
    </font>
    <font>
      <b/>
      <sz val="12"/>
      <color rgb="FF000000"/>
      <name val="Arial"/>
      <family val="2"/>
    </font>
    <font>
      <sz val="11"/>
      <color theme="0" tint="-0.249977111117893"/>
      <name val="Calibri"/>
      <family val="2"/>
      <scheme val="minor"/>
    </font>
    <font>
      <b/>
      <sz val="11"/>
      <color theme="0" tint="-0.249977111117893"/>
      <name val="Calibri"/>
      <family val="2"/>
      <scheme val="minor"/>
    </font>
    <font>
      <b/>
      <sz val="12"/>
      <name val="Arial"/>
      <family val="2"/>
    </font>
    <font>
      <b/>
      <sz val="12"/>
      <color theme="1"/>
      <name val="Arial"/>
      <family val="2"/>
    </font>
    <font>
      <sz val="12"/>
      <color theme="1"/>
      <name val="Arial"/>
      <family val="2"/>
    </font>
    <font>
      <sz val="12"/>
      <color rgb="FFFF0000"/>
      <name val="Arial"/>
      <family val="2"/>
    </font>
    <font>
      <sz val="12"/>
      <color theme="0"/>
      <name val="Arial"/>
      <family val="2"/>
    </font>
    <font>
      <b/>
      <vertAlign val="superscript"/>
      <sz val="12"/>
      <name val="Arial"/>
      <family val="2"/>
    </font>
    <font>
      <b/>
      <sz val="12"/>
      <name val="Arial Black"/>
      <family val="2"/>
    </font>
    <font>
      <b/>
      <vertAlign val="superscript"/>
      <sz val="12"/>
      <name val="Arial Black"/>
      <family val="2"/>
    </font>
    <font>
      <i/>
      <sz val="11"/>
      <color rgb="FFFF0000"/>
      <name val="Calibri"/>
      <family val="2"/>
      <scheme val="minor"/>
    </font>
    <font>
      <b/>
      <sz val="11"/>
      <color theme="1"/>
      <name val="Calibri"/>
      <family val="2"/>
      <scheme val="minor"/>
    </font>
    <font>
      <b/>
      <sz val="36"/>
      <name val="Calibri"/>
      <family val="2"/>
      <scheme val="minor"/>
    </font>
    <font>
      <b/>
      <sz val="36"/>
      <color theme="1"/>
      <name val="Calibri"/>
      <family val="2"/>
      <scheme val="minor"/>
    </font>
    <font>
      <b/>
      <sz val="18"/>
      <color theme="0"/>
      <name val="Calibri"/>
      <family val="2"/>
      <scheme val="minor"/>
    </font>
  </fonts>
  <fills count="9">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rgb="FFFF0000"/>
        <bgColor indexed="64"/>
      </patternFill>
    </fill>
    <fill>
      <patternFill patternType="solid">
        <fgColor rgb="FFFFFFFF"/>
        <bgColor rgb="FFFFFFFF"/>
      </patternFill>
    </fill>
    <fill>
      <patternFill patternType="solid">
        <fgColor theme="0"/>
        <bgColor rgb="FFFFFFFF"/>
      </patternFill>
    </fill>
    <fill>
      <patternFill patternType="solid">
        <fgColor rgb="FFFFFF00"/>
        <bgColor indexed="64"/>
      </patternFill>
    </fill>
    <fill>
      <patternFill patternType="solid">
        <fgColor rgb="FFFFFFFF"/>
        <bgColor indexed="64"/>
      </patternFill>
    </fill>
  </fills>
  <borders count="4">
    <border>
      <left/>
      <right/>
      <top/>
      <bottom/>
      <diagonal/>
    </border>
    <border>
      <left/>
      <right/>
      <top/>
      <bottom style="medium">
        <color rgb="FF000000"/>
      </bottom>
      <diagonal/>
    </border>
    <border>
      <left/>
      <right/>
      <top/>
      <bottom style="thin">
        <color rgb="FF000000"/>
      </bottom>
      <diagonal/>
    </border>
    <border>
      <left/>
      <right/>
      <top/>
      <bottom style="medium">
        <color indexed="64"/>
      </bottom>
      <diagonal/>
    </border>
  </borders>
  <cellStyleXfs count="21">
    <xf numFmtId="0" fontId="0" fillId="0" borderId="0"/>
    <xf numFmtId="0" fontId="2" fillId="0" borderId="0" applyNumberFormat="0" applyFill="0" applyBorder="0" applyAlignment="0" applyProtection="0"/>
    <xf numFmtId="9" fontId="1" fillId="0" borderId="0" applyFont="0" applyFill="0" applyBorder="0" applyAlignment="0" applyProtection="0"/>
    <xf numFmtId="0" fontId="3" fillId="0" borderId="0"/>
    <xf numFmtId="164" fontId="1" fillId="0" borderId="0" applyFont="0" applyFill="0" applyBorder="0" applyAlignment="0" applyProtection="0"/>
    <xf numFmtId="164" fontId="3" fillId="0" borderId="0" applyFont="0" applyFill="0" applyBorder="0" applyAlignment="0" applyProtection="0"/>
    <xf numFmtId="0" fontId="5" fillId="0" borderId="0" applyNumberFormat="0" applyBorder="0" applyProtection="0"/>
    <xf numFmtId="9" fontId="3" fillId="0" borderId="0" applyFont="0" applyFill="0" applyBorder="0" applyAlignment="0" applyProtection="0"/>
    <xf numFmtId="0" fontId="6" fillId="0" borderId="0" applyNumberFormat="0" applyBorder="0" applyProtection="0"/>
    <xf numFmtId="0" fontId="4" fillId="0" borderId="0" applyNumberFormat="0" applyBorder="0" applyProtection="0"/>
    <xf numFmtId="0" fontId="5" fillId="0" borderId="0" applyNumberFormat="0" applyFont="0" applyBorder="0" applyProtection="0"/>
    <xf numFmtId="0" fontId="12" fillId="0" borderId="0" applyNumberFormat="0" applyFill="0" applyBorder="0" applyAlignment="0" applyProtection="0"/>
    <xf numFmtId="0" fontId="13" fillId="0" borderId="0" applyNumberFormat="0" applyFill="0" applyBorder="0" applyAlignment="0" applyProtection="0"/>
    <xf numFmtId="0" fontId="4" fillId="0" borderId="0" applyNumberFormat="0" applyBorder="0" applyProtection="0"/>
    <xf numFmtId="0" fontId="5" fillId="0" borderId="0"/>
    <xf numFmtId="0" fontId="5" fillId="0" borderId="0" applyNumberFormat="0" applyFont="0" applyBorder="0" applyProtection="0"/>
    <xf numFmtId="0" fontId="4" fillId="0" borderId="0" applyNumberFormat="0" applyBorder="0" applyProtection="0"/>
    <xf numFmtId="0" fontId="15" fillId="0" borderId="0" applyNumberFormat="0" applyFill="0" applyBorder="0" applyAlignment="0" applyProtection="0">
      <alignment vertical="top"/>
      <protection locked="0"/>
    </xf>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cellStyleXfs>
  <cellXfs count="120">
    <xf numFmtId="0" fontId="0" fillId="0" borderId="0" xfId="0"/>
    <xf numFmtId="0" fontId="0" fillId="2" borderId="0" xfId="0" applyFill="1"/>
    <xf numFmtId="0" fontId="4" fillId="5" borderId="0" xfId="8" applyFont="1" applyFill="1"/>
    <xf numFmtId="0" fontId="9" fillId="0" borderId="0" xfId="9" applyFont="1" applyAlignment="1">
      <alignment vertical="center"/>
    </xf>
    <xf numFmtId="0" fontId="10" fillId="0" borderId="0" xfId="8" applyFont="1"/>
    <xf numFmtId="0" fontId="18" fillId="5" borderId="0" xfId="8" applyFont="1" applyFill="1"/>
    <xf numFmtId="0" fontId="11" fillId="6" borderId="0" xfId="1" applyFont="1" applyFill="1" applyAlignment="1"/>
    <xf numFmtId="0" fontId="6" fillId="6" borderId="0" xfId="10" applyFont="1" applyFill="1"/>
    <xf numFmtId="0" fontId="0" fillId="0" borderId="0" xfId="0" applyAlignment="1">
      <alignment horizontal="right"/>
    </xf>
    <xf numFmtId="0" fontId="20" fillId="0" borderId="0" xfId="0" applyFont="1"/>
    <xf numFmtId="0" fontId="4" fillId="6" borderId="0" xfId="8" applyFont="1" applyFill="1"/>
    <xf numFmtId="0" fontId="17" fillId="6" borderId="0" xfId="8" applyFont="1" applyFill="1"/>
    <xf numFmtId="0" fontId="13" fillId="6" borderId="0" xfId="11" applyFont="1" applyFill="1" applyAlignment="1"/>
    <xf numFmtId="0" fontId="22" fillId="5" borderId="0" xfId="13" applyFont="1" applyFill="1"/>
    <xf numFmtId="0" fontId="18" fillId="5" borderId="0" xfId="13" applyFont="1" applyFill="1"/>
    <xf numFmtId="0" fontId="6" fillId="5" borderId="0" xfId="13" applyFont="1" applyFill="1" applyAlignment="1">
      <alignment horizontal="left"/>
    </xf>
    <xf numFmtId="0" fontId="6" fillId="5" borderId="0" xfId="13" applyFont="1" applyFill="1"/>
    <xf numFmtId="0" fontId="18" fillId="6" borderId="0" xfId="13" applyFont="1" applyFill="1"/>
    <xf numFmtId="0" fontId="6" fillId="6" borderId="0" xfId="13" applyFont="1" applyFill="1" applyAlignment="1">
      <alignment horizontal="left"/>
    </xf>
    <xf numFmtId="0" fontId="6" fillId="6" borderId="0" xfId="13" applyFont="1" applyFill="1"/>
    <xf numFmtId="0" fontId="18" fillId="6" borderId="0" xfId="9" applyFont="1" applyFill="1"/>
    <xf numFmtId="0" fontId="6" fillId="6" borderId="0" xfId="9" applyFont="1" applyFill="1" applyAlignment="1">
      <alignment horizontal="left"/>
    </xf>
    <xf numFmtId="0" fontId="6" fillId="6" borderId="0" xfId="9" applyFont="1" applyFill="1"/>
    <xf numFmtId="0" fontId="6" fillId="5" borderId="0" xfId="9" applyFont="1" applyFill="1"/>
    <xf numFmtId="0" fontId="22" fillId="6" borderId="0" xfId="13" applyFont="1" applyFill="1" applyAlignment="1">
      <alignment wrapText="1"/>
    </xf>
    <xf numFmtId="0" fontId="22" fillId="6" borderId="0" xfId="13" applyFont="1" applyFill="1" applyAlignment="1">
      <alignment horizontal="left" wrapText="1"/>
    </xf>
    <xf numFmtId="0" fontId="11" fillId="6" borderId="0" xfId="1" applyFont="1" applyFill="1" applyAlignment="1">
      <alignment horizontal="left" vertical="center"/>
    </xf>
    <xf numFmtId="0" fontId="18" fillId="6" borderId="0" xfId="15" applyFont="1" applyFill="1" applyAlignment="1">
      <alignment horizontal="left" vertical="center" wrapText="1"/>
    </xf>
    <xf numFmtId="1" fontId="18" fillId="6" borderId="0" xfId="15" applyNumberFormat="1" applyFont="1" applyFill="1" applyAlignment="1">
      <alignment horizontal="left" vertical="center"/>
    </xf>
    <xf numFmtId="0" fontId="6" fillId="6" borderId="0" xfId="14" applyFont="1" applyFill="1"/>
    <xf numFmtId="0" fontId="6" fillId="5" borderId="0" xfId="14" applyFont="1" applyFill="1"/>
    <xf numFmtId="0" fontId="18" fillId="6" borderId="0" xfId="14" applyFont="1" applyFill="1"/>
    <xf numFmtId="0" fontId="24" fillId="2" borderId="0" xfId="0" applyFont="1" applyFill="1"/>
    <xf numFmtId="49" fontId="0" fillId="0" borderId="0" xfId="0" applyNumberFormat="1"/>
    <xf numFmtId="0" fontId="7" fillId="6" borderId="0" xfId="8" applyFont="1" applyFill="1"/>
    <xf numFmtId="0" fontId="8" fillId="6" borderId="0" xfId="16" applyFont="1" applyFill="1" applyAlignment="1">
      <alignment vertical="center"/>
    </xf>
    <xf numFmtId="0" fontId="11" fillId="6" borderId="0" xfId="1" applyFont="1" applyFill="1"/>
    <xf numFmtId="0" fontId="19" fillId="6" borderId="0" xfId="9" applyFont="1" applyFill="1"/>
    <xf numFmtId="0" fontId="0" fillId="0" borderId="0" xfId="0" pivotButton="1"/>
    <xf numFmtId="0" fontId="0" fillId="0" borderId="0" xfId="0" applyAlignment="1">
      <alignment horizontal="left"/>
    </xf>
    <xf numFmtId="0" fontId="32" fillId="7" borderId="0" xfId="0" applyFont="1" applyFill="1" applyAlignment="1">
      <alignment horizontal="center" vertical="center"/>
    </xf>
    <xf numFmtId="0" fontId="33" fillId="0" borderId="0" xfId="0" applyFont="1" applyAlignment="1">
      <alignment horizontal="center" vertical="center"/>
    </xf>
    <xf numFmtId="0" fontId="34" fillId="4" borderId="0" xfId="0" applyFont="1" applyFill="1" applyAlignment="1">
      <alignment horizontal="left" vertical="center" wrapText="1"/>
    </xf>
    <xf numFmtId="0" fontId="31" fillId="0" borderId="0" xfId="0" applyFont="1"/>
    <xf numFmtId="0" fontId="0" fillId="8" borderId="0" xfId="0" applyFill="1"/>
    <xf numFmtId="0" fontId="0" fillId="8" borderId="0" xfId="0" applyFill="1" applyAlignment="1">
      <alignment horizontal="right"/>
    </xf>
    <xf numFmtId="0" fontId="20" fillId="8" borderId="0" xfId="0" applyFont="1" applyFill="1"/>
    <xf numFmtId="0" fontId="20" fillId="8" borderId="0" xfId="0" applyFont="1" applyFill="1" applyAlignment="1">
      <alignment horizontal="right" vertical="center" wrapText="1"/>
    </xf>
    <xf numFmtId="0" fontId="21" fillId="8" borderId="0" xfId="0" applyFont="1" applyFill="1" applyAlignment="1">
      <alignment horizontal="right" vertical="center" wrapText="1"/>
    </xf>
    <xf numFmtId="0" fontId="30" fillId="8" borderId="0" xfId="0" applyFont="1" applyFill="1" applyAlignment="1">
      <alignment horizontal="right" vertical="center" wrapText="1"/>
    </xf>
    <xf numFmtId="3" fontId="1" fillId="8" borderId="0" xfId="0" applyNumberFormat="1" applyFont="1" applyFill="1" applyAlignment="1">
      <alignment horizontal="right"/>
    </xf>
    <xf numFmtId="3" fontId="20" fillId="8" borderId="0" xfId="0" applyNumberFormat="1" applyFont="1" applyFill="1" applyAlignment="1">
      <alignment horizontal="right"/>
    </xf>
    <xf numFmtId="3" fontId="30" fillId="8" borderId="0" xfId="0" applyNumberFormat="1" applyFont="1" applyFill="1"/>
    <xf numFmtId="3" fontId="0" fillId="8" borderId="0" xfId="0" applyNumberFormat="1" applyFill="1" applyAlignment="1">
      <alignment horizontal="right"/>
    </xf>
    <xf numFmtId="0" fontId="28" fillId="8" borderId="0" xfId="0" applyFont="1" applyFill="1" applyAlignment="1">
      <alignment vertical="center"/>
    </xf>
    <xf numFmtId="0" fontId="14" fillId="8" borderId="0" xfId="0" applyFont="1" applyFill="1" applyAlignment="1">
      <alignment vertical="center"/>
    </xf>
    <xf numFmtId="0" fontId="22" fillId="8" borderId="0" xfId="0" applyFont="1" applyFill="1"/>
    <xf numFmtId="0" fontId="18" fillId="8" borderId="0" xfId="0" applyFont="1" applyFill="1"/>
    <xf numFmtId="0" fontId="24" fillId="8" borderId="0" xfId="0" applyFont="1" applyFill="1"/>
    <xf numFmtId="0" fontId="22" fillId="8" borderId="0" xfId="0" applyFont="1" applyFill="1" applyAlignment="1">
      <alignment vertical="center"/>
    </xf>
    <xf numFmtId="3" fontId="18" fillId="8" borderId="0" xfId="0" applyNumberFormat="1" applyFont="1" applyFill="1" applyAlignment="1">
      <alignment horizontal="right"/>
    </xf>
    <xf numFmtId="3" fontId="22" fillId="8" borderId="0" xfId="0" applyNumberFormat="1" applyFont="1" applyFill="1" applyAlignment="1">
      <alignment horizontal="right"/>
    </xf>
    <xf numFmtId="3" fontId="24" fillId="8" borderId="0" xfId="0" applyNumberFormat="1" applyFont="1" applyFill="1"/>
    <xf numFmtId="4" fontId="24" fillId="8" borderId="0" xfId="0" applyNumberFormat="1" applyFont="1" applyFill="1"/>
    <xf numFmtId="3" fontId="25" fillId="8" borderId="0" xfId="0" applyNumberFormat="1" applyFont="1" applyFill="1"/>
    <xf numFmtId="0" fontId="24" fillId="8" borderId="0" xfId="0" applyFont="1" applyFill="1" applyAlignment="1">
      <alignment horizontal="right"/>
    </xf>
    <xf numFmtId="165" fontId="25" fillId="8" borderId="0" xfId="0" applyNumberFormat="1" applyFont="1" applyFill="1"/>
    <xf numFmtId="10" fontId="18" fillId="8" borderId="0" xfId="2" applyNumberFormat="1" applyFont="1" applyFill="1"/>
    <xf numFmtId="9" fontId="18" fillId="8" borderId="0" xfId="2" applyFont="1" applyFill="1"/>
    <xf numFmtId="3" fontId="18" fillId="8" borderId="0" xfId="0" applyNumberFormat="1" applyFont="1" applyFill="1"/>
    <xf numFmtId="0" fontId="11" fillId="8" borderId="0" xfId="1" applyFont="1" applyFill="1" applyAlignment="1"/>
    <xf numFmtId="0" fontId="18" fillId="8" borderId="0" xfId="0" applyFont="1" applyFill="1" applyAlignment="1">
      <alignment vertical="top"/>
    </xf>
    <xf numFmtId="0" fontId="24" fillId="8" borderId="0" xfId="0" applyFont="1" applyFill="1" applyAlignment="1">
      <alignment vertical="top"/>
    </xf>
    <xf numFmtId="0" fontId="11" fillId="8" borderId="0" xfId="1" applyFont="1" applyFill="1" applyAlignment="1">
      <alignment vertical="top"/>
    </xf>
    <xf numFmtId="0" fontId="11" fillId="8" borderId="0" xfId="1" applyFont="1" applyFill="1" applyAlignment="1">
      <alignment vertical="top" wrapText="1"/>
    </xf>
    <xf numFmtId="0" fontId="11" fillId="8" borderId="0" xfId="1" applyFont="1" applyFill="1" applyAlignment="1">
      <alignment wrapText="1"/>
    </xf>
    <xf numFmtId="0" fontId="18" fillId="8" borderId="0" xfId="0" applyFont="1" applyFill="1" applyAlignment="1">
      <alignment horizontal="left"/>
    </xf>
    <xf numFmtId="0" fontId="24" fillId="8" borderId="0" xfId="0" applyFont="1" applyFill="1" applyAlignment="1">
      <alignment wrapText="1"/>
    </xf>
    <xf numFmtId="0" fontId="24" fillId="8" borderId="0" xfId="0" applyFont="1" applyFill="1" applyAlignment="1">
      <alignment horizontal="left" wrapText="1"/>
    </xf>
    <xf numFmtId="0" fontId="25" fillId="8" borderId="0" xfId="0" applyFont="1" applyFill="1" applyAlignment="1">
      <alignment wrapText="1"/>
    </xf>
    <xf numFmtId="0" fontId="11" fillId="8" borderId="0" xfId="1" applyFont="1" applyFill="1" applyAlignment="1">
      <alignment horizontal="right"/>
    </xf>
    <xf numFmtId="0" fontId="26" fillId="8" borderId="0" xfId="0" applyFont="1" applyFill="1"/>
    <xf numFmtId="0" fontId="1" fillId="8" borderId="0" xfId="0" applyFont="1" applyFill="1"/>
    <xf numFmtId="0" fontId="0" fillId="8" borderId="0" xfId="0" applyFill="1" applyAlignment="1">
      <alignment vertical="top" wrapText="1"/>
    </xf>
    <xf numFmtId="0" fontId="22" fillId="8" borderId="1" xfId="0" applyFont="1" applyFill="1" applyBorder="1"/>
    <xf numFmtId="0" fontId="22" fillId="8" borderId="1" xfId="0" applyFont="1" applyFill="1" applyBorder="1" applyAlignment="1">
      <alignment horizontal="left"/>
    </xf>
    <xf numFmtId="0" fontId="22" fillId="8" borderId="1" xfId="0" applyFont="1" applyFill="1" applyBorder="1" applyAlignment="1">
      <alignment horizontal="right" vertical="center" wrapText="1"/>
    </xf>
    <xf numFmtId="0" fontId="18" fillId="8" borderId="2" xfId="0" applyFont="1" applyFill="1" applyBorder="1"/>
    <xf numFmtId="3" fontId="18" fillId="8" borderId="2" xfId="0" applyNumberFormat="1" applyFont="1" applyFill="1" applyBorder="1" applyAlignment="1">
      <alignment horizontal="right"/>
    </xf>
    <xf numFmtId="3" fontId="22" fillId="8" borderId="2" xfId="0" applyNumberFormat="1" applyFont="1" applyFill="1" applyBorder="1" applyAlignment="1">
      <alignment horizontal="right"/>
    </xf>
    <xf numFmtId="0" fontId="0" fillId="8" borderId="3" xfId="0" applyFill="1" applyBorder="1"/>
    <xf numFmtId="0" fontId="0" fillId="8" borderId="3" xfId="0" applyFill="1" applyBorder="1" applyAlignment="1">
      <alignment horizontal="right"/>
    </xf>
    <xf numFmtId="3" fontId="0" fillId="8" borderId="3" xfId="0" applyNumberFormat="1" applyFill="1" applyBorder="1" applyAlignment="1">
      <alignment horizontal="right"/>
    </xf>
    <xf numFmtId="0" fontId="20" fillId="8" borderId="3" xfId="0" applyFont="1" applyFill="1" applyBorder="1"/>
    <xf numFmtId="3" fontId="30" fillId="8" borderId="3" xfId="0" applyNumberFormat="1" applyFont="1" applyFill="1" applyBorder="1"/>
    <xf numFmtId="0" fontId="18" fillId="8" borderId="3" xfId="0" applyFont="1" applyFill="1" applyBorder="1"/>
    <xf numFmtId="3" fontId="18" fillId="8" borderId="3" xfId="0" applyNumberFormat="1" applyFont="1" applyFill="1" applyBorder="1" applyAlignment="1">
      <alignment horizontal="right"/>
    </xf>
    <xf numFmtId="3" fontId="22" fillId="8" borderId="3" xfId="0" applyNumberFormat="1" applyFont="1" applyFill="1" applyBorder="1" applyAlignment="1">
      <alignment horizontal="right"/>
    </xf>
    <xf numFmtId="0" fontId="23" fillId="0" borderId="0" xfId="0" applyFont="1" applyAlignment="1">
      <alignment horizontal="right"/>
    </xf>
    <xf numFmtId="49" fontId="24" fillId="0" borderId="0" xfId="0" applyNumberFormat="1" applyFont="1" applyAlignment="1">
      <alignment horizontal="right"/>
    </xf>
    <xf numFmtId="0" fontId="24" fillId="0" borderId="0" xfId="0" applyFont="1" applyAlignment="1">
      <alignment horizontal="right"/>
    </xf>
    <xf numFmtId="0" fontId="11" fillId="5" borderId="0" xfId="1" applyFont="1" applyFill="1" applyAlignment="1" applyProtection="1"/>
    <xf numFmtId="0" fontId="23" fillId="0" borderId="0" xfId="0" applyFont="1"/>
    <xf numFmtId="0" fontId="24" fillId="0" borderId="0" xfId="0" applyFont="1"/>
    <xf numFmtId="164" fontId="23" fillId="0" borderId="0" xfId="20" applyFont="1" applyFill="1" applyBorder="1"/>
    <xf numFmtId="164" fontId="24" fillId="0" borderId="0" xfId="20" applyFont="1" applyFill="1" applyBorder="1"/>
    <xf numFmtId="0" fontId="24" fillId="0" borderId="0" xfId="20" applyNumberFormat="1" applyFont="1" applyFill="1" applyBorder="1" applyAlignment="1">
      <alignment horizontal="right"/>
    </xf>
    <xf numFmtId="0" fontId="24" fillId="0" borderId="0" xfId="20" applyNumberFormat="1" applyFont="1" applyFill="1" applyBorder="1"/>
    <xf numFmtId="0" fontId="24" fillId="3" borderId="0" xfId="0" applyFont="1" applyFill="1"/>
    <xf numFmtId="0" fontId="18" fillId="0" borderId="0" xfId="0" applyFont="1"/>
    <xf numFmtId="167" fontId="23" fillId="0" borderId="0" xfId="20" applyNumberFormat="1" applyFont="1" applyFill="1" applyBorder="1" applyAlignment="1">
      <alignment horizontal="right"/>
    </xf>
    <xf numFmtId="167" fontId="24" fillId="0" borderId="0" xfId="20" applyNumberFormat="1" applyFont="1"/>
    <xf numFmtId="167" fontId="24" fillId="3" borderId="0" xfId="20" applyNumberFormat="1" applyFont="1" applyFill="1"/>
    <xf numFmtId="167" fontId="24" fillId="0" borderId="0" xfId="20" applyNumberFormat="1" applyFont="1" applyAlignment="1">
      <alignment horizontal="right"/>
    </xf>
    <xf numFmtId="0" fontId="6" fillId="5" borderId="0" xfId="13" applyFont="1" applyFill="1" applyAlignment="1">
      <alignment horizontal="center"/>
    </xf>
    <xf numFmtId="0" fontId="6" fillId="6" borderId="0" xfId="8" applyFont="1" applyFill="1"/>
    <xf numFmtId="0" fontId="13" fillId="6" borderId="0" xfId="12" applyFont="1" applyFill="1" applyAlignment="1"/>
    <xf numFmtId="0" fontId="6" fillId="5" borderId="0" xfId="14" applyFont="1" applyFill="1" applyAlignment="1">
      <alignment wrapText="1"/>
    </xf>
    <xf numFmtId="0" fontId="6" fillId="6" borderId="0" xfId="14" applyFont="1" applyFill="1" applyAlignment="1">
      <alignment horizontal="left"/>
    </xf>
    <xf numFmtId="0" fontId="6" fillId="5" borderId="0" xfId="14" applyFont="1" applyFill="1" applyAlignment="1">
      <alignment horizontal="left"/>
    </xf>
  </cellXfs>
  <cellStyles count="21">
    <cellStyle name="Comma" xfId="20" builtinId="3"/>
    <cellStyle name="Comma 2" xfId="4" xr:uid="{00000000-0005-0000-0000-000001000000}"/>
    <cellStyle name="Comma 2 2" xfId="18" xr:uid="{4D70620C-149A-4C05-991E-60DF9A2CE576}"/>
    <cellStyle name="Comma 3" xfId="5" xr:uid="{00000000-0005-0000-0000-000002000000}"/>
    <cellStyle name="Comma 3 2" xfId="19" xr:uid="{831B28CD-7303-422E-8C64-99FB073B00A8}"/>
    <cellStyle name="Hyperlink" xfId="1" builtinId="8"/>
    <cellStyle name="Hyperlink 2 2" xfId="11" xr:uid="{57D78E79-1708-49B0-AF9B-B58F8E71DD5E}"/>
    <cellStyle name="Hyperlink 3" xfId="17" xr:uid="{EA8D559F-8398-47D8-BCFC-4C458B841B65}"/>
    <cellStyle name="Hyperlink 6" xfId="12" xr:uid="{0D27BB42-2C74-4F9A-B116-9F3F6CB1BE83}"/>
    <cellStyle name="Normal" xfId="0" builtinId="0"/>
    <cellStyle name="Normal 2" xfId="3" xr:uid="{00000000-0005-0000-0000-000005000000}"/>
    <cellStyle name="Normal 2 2 2" xfId="9" xr:uid="{E2C35B40-ED8F-4254-8553-29EFBA38B6C4}"/>
    <cellStyle name="Normal 2 2 2 2" xfId="16" xr:uid="{6AC631F9-DD50-4E15-A2A0-5BB1BC7BED82}"/>
    <cellStyle name="Normal 2 3" xfId="13" xr:uid="{9A280B7F-C778-4781-947E-695C2CAD72B3}"/>
    <cellStyle name="Normal 2 4" xfId="15" xr:uid="{104AF83F-CF51-4061-8AB4-9B223D6D2E10}"/>
    <cellStyle name="Normal 4" xfId="6" xr:uid="{00000000-0005-0000-0000-000006000000}"/>
    <cellStyle name="Normal 5 2" xfId="14" xr:uid="{1CE8F879-CA3B-4CC2-8AA6-A5BCD8E280B5}"/>
    <cellStyle name="Normal 6 2" xfId="8" xr:uid="{4314C8AC-CC20-458A-8C50-80AB0B06C5B7}"/>
    <cellStyle name="Normal 7 2" xfId="10" xr:uid="{EB98F3F4-8FC6-4615-8322-B04CAF75149F}"/>
    <cellStyle name="Per cent" xfId="2" builtinId="5"/>
    <cellStyle name="Percent 2" xfId="7" xr:uid="{00000000-0005-0000-0000-000008000000}"/>
  </cellStyles>
  <dxfs count="14">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06/relationships/rdRichValueTypes" Target="richData/rdRichValueType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0/relationships/richValueRel" Target="richData/richValueRel.xml"/><Relationship Id="rId10" Type="http://schemas.openxmlformats.org/officeDocument/2006/relationships/pivotCacheDefinition" Target="pivotCache/pivotCacheDefinition2.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sheetMetadata" Target="metadata.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3873503</xdr:colOff>
      <xdr:row>0</xdr:row>
      <xdr:rowOff>30475</xdr:rowOff>
    </xdr:from>
    <xdr:ext cx="996311" cy="969648"/>
    <xdr:pic>
      <xdr:nvPicPr>
        <xdr:cNvPr id="3" name="Picture 5" descr="Accredited Official Statistics logo&#10;">
          <a:extLst>
            <a:ext uri="{FF2B5EF4-FFF2-40B4-BE49-F238E27FC236}">
              <a16:creationId xmlns:a16="http://schemas.microsoft.com/office/drawing/2014/main" id="{CD001D3D-CADD-45FB-BED4-1C8F758EA382}"/>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1338" b="1338"/>
        <a:stretch/>
      </xdr:blipFill>
      <xdr:spPr>
        <a:xfrm>
          <a:off x="3873503" y="30475"/>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249736</xdr:colOff>
      <xdr:row>0</xdr:row>
      <xdr:rowOff>9525</xdr:rowOff>
    </xdr:from>
    <xdr:ext cx="917390" cy="906051"/>
    <xdr:pic>
      <xdr:nvPicPr>
        <xdr:cNvPr id="2" name="Picture 22" descr="Accredited Official Statistics logo">
          <a:extLst>
            <a:ext uri="{FF2B5EF4-FFF2-40B4-BE49-F238E27FC236}">
              <a16:creationId xmlns:a16="http://schemas.microsoft.com/office/drawing/2014/main" id="{B63C03B6-EE9B-4BB1-A124-62D88D20F53F}"/>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8984161" y="9525"/>
          <a:ext cx="917390" cy="906051"/>
        </a:xfrm>
        <a:prstGeom prst="rect">
          <a:avLst/>
        </a:prstGeom>
        <a:noFill/>
        <a:ln cap="flat">
          <a:noFill/>
        </a:ln>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72.655382638892" createdVersion="8" refreshedVersion="8" minRefreshableVersion="3" recordCount="1217" xr:uid="{52F3DDBE-3AFF-4040-A61D-F7596C47E1F6}">
  <cacheSource type="worksheet">
    <worksheetSource ref="A1:D1048576" sheet="Data - population"/>
  </cacheSource>
  <cacheFields count="4">
    <cacheField name="CALENDAR_YEAR" numFmtId="0">
      <sharedItems containsString="0" containsBlank="1" containsNumber="1" containsInteger="1" minValue="1971" maxValue="2023"/>
    </cacheField>
    <cacheField name="FINANCIAL_YEAR" numFmtId="0">
      <sharedItems containsBlank="1" count="54">
        <s v="1971/72"/>
        <s v="1972/73"/>
        <s v="1973/74"/>
        <s v="1974/75"/>
        <s v="1975/76"/>
        <s v="1976/77"/>
        <s v="1977/78"/>
        <s v="1978/79"/>
        <s v="1979/80"/>
        <s v="1980/81"/>
        <s v="1981/82"/>
        <s v="1982/83"/>
        <s v="1983/84"/>
        <s v="1984/85"/>
        <s v="1985/86"/>
        <s v="1986/87"/>
        <s v="1987/88"/>
        <s v="1988/89"/>
        <s v="1989/90"/>
        <s v="1990/91"/>
        <s v="1991/92"/>
        <s v="1992/93"/>
        <s v="1993/94"/>
        <s v="1994/95"/>
        <s v="1995/96"/>
        <s v="1996/97"/>
        <s v="1997/98"/>
        <s v="1998/99"/>
        <s v="1999/00"/>
        <s v="2000/01"/>
        <s v="2001/02"/>
        <s v="2002/03"/>
        <s v="2003/04"/>
        <s v="2004/05"/>
        <s v="2005/06"/>
        <s v="2006/07"/>
        <s v="2007/08"/>
        <s v="2008/09"/>
        <s v="2009/10"/>
        <s v="2010/11"/>
        <s v="2011/12"/>
        <s v="2012/13"/>
        <s v="2013/14"/>
        <s v="2014/15"/>
        <s v="2015/16"/>
        <s v="2016/17"/>
        <s v="2017/18"/>
        <s v="2018/19"/>
        <s v="2019/20"/>
        <s v="2020/21"/>
        <s v="2021/22"/>
        <s v="2022/23"/>
        <s v="2023/24"/>
        <m/>
      </sharedItems>
    </cacheField>
    <cacheField name="COUNTRY" numFmtId="0">
      <sharedItems containsBlank="1" count="5">
        <s v="England"/>
        <s v="Scotland"/>
        <s v="Wales"/>
        <s v="Great Britain"/>
        <m/>
      </sharedItems>
    </cacheField>
    <cacheField name="TOTAL_POPULATION" numFmtId="166">
      <sharedItems containsString="0" containsBlank="1" containsNumber="1" containsInteger="1" minValue="2740300" maxValue="6634480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036.663331597221" createdVersion="8" refreshedVersion="8" minRefreshableVersion="3" recordCount="201" xr:uid="{0C2EF366-CAF9-4E3C-AB8F-510BC767ACFB}">
  <cacheSource type="worksheet">
    <worksheetSource ref="A1:D1048576" sheet="Data - dwelling fires"/>
  </cacheSource>
  <cacheFields count="4">
    <cacheField name="COUNTRY" numFmtId="0">
      <sharedItems containsBlank="1" count="4">
        <s v="England"/>
        <s v="Scotland"/>
        <s v="Wales"/>
        <m/>
      </sharedItems>
    </cacheField>
    <cacheField name="FINANCIAL_YEAR" numFmtId="0">
      <sharedItems containsBlank="1" count="46">
        <s v="2025/26"/>
        <s v="2024/25"/>
        <s v="2023/24"/>
        <s v="2022/23"/>
        <s v="2021/22"/>
        <s v="2020/21"/>
        <s v="2019/20"/>
        <s v="2018/19"/>
        <s v="2017/18"/>
        <s v="2016/17"/>
        <s v="2015/16"/>
        <s v="2014/15"/>
        <s v="2013/14"/>
        <s v="2012/13"/>
        <s v="2011/12"/>
        <s v="2010/11"/>
        <s v="2009/10"/>
        <s v="2008/09"/>
        <s v="2007/08"/>
        <s v="2006/07"/>
        <s v="2005/06"/>
        <s v="2004/05"/>
        <s v="2003/04"/>
        <s v="2002/03"/>
        <s v="2001/02"/>
        <s v="2000/01"/>
        <s v="1999/00"/>
        <s v="1998/99"/>
        <s v="1997/98"/>
        <s v="1996/97"/>
        <s v="1995/96"/>
        <s v="1994/95"/>
        <s v="1993/94"/>
        <s v="1992/93"/>
        <s v="1991/92"/>
        <s v="1990/91"/>
        <s v="1989/90"/>
        <s v="1988/89"/>
        <s v="1987/88"/>
        <s v="1986/87"/>
        <s v="1985/86"/>
        <s v="1984/85"/>
        <s v="1983/84"/>
        <s v="1982/83"/>
        <s v="1981/82"/>
        <m/>
      </sharedItems>
    </cacheField>
    <cacheField name="DWELLING_FIRE_TYPE" numFmtId="0">
      <sharedItems containsBlank="1"/>
    </cacheField>
    <cacheField name="TOTAL_DWELLING_FIRES" numFmtId="0">
      <sharedItems containsString="0" containsBlank="1" containsNumber="1" containsInteger="1" minValue="101" maxValue="4735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17">
  <r>
    <n v="1971"/>
    <x v="0"/>
    <x v="0"/>
    <n v="46411700"/>
  </r>
  <r>
    <n v="1972"/>
    <x v="1"/>
    <x v="0"/>
    <n v="46571900"/>
  </r>
  <r>
    <n v="1973"/>
    <x v="2"/>
    <x v="0"/>
    <n v="46686200"/>
  </r>
  <r>
    <n v="1974"/>
    <x v="3"/>
    <x v="0"/>
    <n v="46682700"/>
  </r>
  <r>
    <n v="1975"/>
    <x v="4"/>
    <x v="0"/>
    <n v="46674400"/>
  </r>
  <r>
    <n v="1976"/>
    <x v="5"/>
    <x v="0"/>
    <n v="46659900"/>
  </r>
  <r>
    <n v="1977"/>
    <x v="6"/>
    <x v="0"/>
    <n v="46639800"/>
  </r>
  <r>
    <n v="1978"/>
    <x v="7"/>
    <x v="0"/>
    <n v="46638200"/>
  </r>
  <r>
    <n v="1979"/>
    <x v="8"/>
    <x v="0"/>
    <n v="46698100"/>
  </r>
  <r>
    <n v="1980"/>
    <x v="9"/>
    <x v="0"/>
    <n v="46787200"/>
  </r>
  <r>
    <n v="1981"/>
    <x v="10"/>
    <x v="0"/>
    <n v="46820800"/>
  </r>
  <r>
    <n v="1982"/>
    <x v="11"/>
    <x v="0"/>
    <n v="46777300"/>
  </r>
  <r>
    <n v="1983"/>
    <x v="12"/>
    <x v="0"/>
    <n v="46813700"/>
  </r>
  <r>
    <n v="1984"/>
    <x v="13"/>
    <x v="0"/>
    <n v="46912400"/>
  </r>
  <r>
    <n v="1985"/>
    <x v="14"/>
    <x v="0"/>
    <n v="47057400"/>
  </r>
  <r>
    <n v="1986"/>
    <x v="15"/>
    <x v="0"/>
    <n v="47187600"/>
  </r>
  <r>
    <n v="1987"/>
    <x v="16"/>
    <x v="0"/>
    <n v="47300400"/>
  </r>
  <r>
    <n v="1988"/>
    <x v="17"/>
    <x v="0"/>
    <n v="47412300"/>
  </r>
  <r>
    <n v="1989"/>
    <x v="18"/>
    <x v="0"/>
    <n v="47552700"/>
  </r>
  <r>
    <n v="1990"/>
    <x v="19"/>
    <x v="0"/>
    <n v="47699100"/>
  </r>
  <r>
    <n v="1991"/>
    <x v="20"/>
    <x v="0"/>
    <n v="47875000"/>
  </r>
  <r>
    <n v="1992"/>
    <x v="21"/>
    <x v="0"/>
    <n v="47998000"/>
  </r>
  <r>
    <n v="1993"/>
    <x v="22"/>
    <x v="0"/>
    <n v="48102300"/>
  </r>
  <r>
    <n v="1994"/>
    <x v="23"/>
    <x v="0"/>
    <n v="48228800"/>
  </r>
  <r>
    <n v="1995"/>
    <x v="24"/>
    <x v="0"/>
    <n v="48383500"/>
  </r>
  <r>
    <n v="1996"/>
    <x v="25"/>
    <x v="0"/>
    <n v="48519100"/>
  </r>
  <r>
    <n v="1997"/>
    <x v="26"/>
    <x v="0"/>
    <n v="48664800"/>
  </r>
  <r>
    <n v="1998"/>
    <x v="27"/>
    <x v="0"/>
    <n v="48820600"/>
  </r>
  <r>
    <n v="1999"/>
    <x v="28"/>
    <x v="0"/>
    <n v="49032900"/>
  </r>
  <r>
    <n v="2000"/>
    <x v="29"/>
    <x v="0"/>
    <n v="49233300"/>
  </r>
  <r>
    <n v="2001"/>
    <x v="30"/>
    <x v="0"/>
    <n v="49449700"/>
  </r>
  <r>
    <n v="2002"/>
    <x v="31"/>
    <x v="0"/>
    <n v="49679300"/>
  </r>
  <r>
    <n v="2003"/>
    <x v="32"/>
    <x v="0"/>
    <n v="49925500"/>
  </r>
  <r>
    <n v="2004"/>
    <x v="33"/>
    <x v="0"/>
    <n v="50194600"/>
  </r>
  <r>
    <n v="2005"/>
    <x v="34"/>
    <x v="0"/>
    <n v="50606000"/>
  </r>
  <r>
    <n v="2006"/>
    <x v="35"/>
    <x v="0"/>
    <n v="50965200"/>
  </r>
  <r>
    <n v="2007"/>
    <x v="36"/>
    <x v="0"/>
    <n v="51381100"/>
  </r>
  <r>
    <n v="2008"/>
    <x v="37"/>
    <x v="0"/>
    <n v="51815900"/>
  </r>
  <r>
    <n v="2009"/>
    <x v="38"/>
    <x v="0"/>
    <n v="52196400"/>
  </r>
  <r>
    <n v="2010"/>
    <x v="39"/>
    <x v="0"/>
    <n v="52642500"/>
  </r>
  <r>
    <n v="2011"/>
    <x v="40"/>
    <x v="0"/>
    <n v="53107200"/>
  </r>
  <r>
    <n v="2012"/>
    <x v="41"/>
    <x v="0"/>
    <n v="53506800"/>
  </r>
  <r>
    <n v="2013"/>
    <x v="42"/>
    <x v="0"/>
    <n v="53918700"/>
  </r>
  <r>
    <n v="2014"/>
    <x v="43"/>
    <x v="0"/>
    <n v="54370300"/>
  </r>
  <r>
    <n v="2015"/>
    <x v="44"/>
    <x v="0"/>
    <n v="54808700"/>
  </r>
  <r>
    <n v="2016"/>
    <x v="45"/>
    <x v="0"/>
    <n v="55289000"/>
  </r>
  <r>
    <n v="2017"/>
    <x v="46"/>
    <x v="0"/>
    <n v="55619500"/>
  </r>
  <r>
    <n v="2018"/>
    <x v="47"/>
    <x v="0"/>
    <n v="55924500"/>
  </r>
  <r>
    <n v="2019"/>
    <x v="48"/>
    <x v="0"/>
    <n v="56230100"/>
  </r>
  <r>
    <n v="2020"/>
    <x v="49"/>
    <x v="0"/>
    <n v="56326000"/>
  </r>
  <r>
    <n v="2021"/>
    <x v="50"/>
    <x v="0"/>
    <n v="56554900"/>
  </r>
  <r>
    <n v="2022"/>
    <x v="51"/>
    <x v="0"/>
    <n v="57112500"/>
  </r>
  <r>
    <n v="2023"/>
    <x v="52"/>
    <x v="0"/>
    <n v="57690300"/>
  </r>
  <r>
    <n v="1971"/>
    <x v="0"/>
    <x v="1"/>
    <n v="5235600"/>
  </r>
  <r>
    <n v="1972"/>
    <x v="1"/>
    <x v="1"/>
    <n v="5230600"/>
  </r>
  <r>
    <n v="1973"/>
    <x v="2"/>
    <x v="1"/>
    <n v="5233900"/>
  </r>
  <r>
    <n v="1974"/>
    <x v="3"/>
    <x v="1"/>
    <n v="5240800"/>
  </r>
  <r>
    <n v="1975"/>
    <x v="4"/>
    <x v="1"/>
    <n v="5232400"/>
  </r>
  <r>
    <n v="1976"/>
    <x v="5"/>
    <x v="1"/>
    <n v="5233400"/>
  </r>
  <r>
    <n v="1977"/>
    <x v="6"/>
    <x v="1"/>
    <n v="5226200"/>
  </r>
  <r>
    <n v="1978"/>
    <x v="7"/>
    <x v="1"/>
    <n v="5212300"/>
  </r>
  <r>
    <n v="1979"/>
    <x v="8"/>
    <x v="1"/>
    <n v="5203600"/>
  </r>
  <r>
    <n v="1980"/>
    <x v="9"/>
    <x v="1"/>
    <n v="5193900"/>
  </r>
  <r>
    <n v="1981"/>
    <x v="10"/>
    <x v="1"/>
    <n v="5180200"/>
  </r>
  <r>
    <n v="1982"/>
    <x v="11"/>
    <x v="1"/>
    <n v="5164500"/>
  </r>
  <r>
    <n v="1983"/>
    <x v="12"/>
    <x v="1"/>
    <n v="5148100"/>
  </r>
  <r>
    <n v="1984"/>
    <x v="13"/>
    <x v="1"/>
    <n v="5138900"/>
  </r>
  <r>
    <n v="1985"/>
    <x v="14"/>
    <x v="1"/>
    <n v="5127900"/>
  </r>
  <r>
    <n v="1986"/>
    <x v="15"/>
    <x v="1"/>
    <n v="5111800"/>
  </r>
  <r>
    <n v="1987"/>
    <x v="16"/>
    <x v="1"/>
    <n v="5099000"/>
  </r>
  <r>
    <n v="1988"/>
    <x v="17"/>
    <x v="1"/>
    <n v="5077400"/>
  </r>
  <r>
    <n v="1989"/>
    <x v="18"/>
    <x v="1"/>
    <n v="5078200"/>
  </r>
  <r>
    <n v="1990"/>
    <x v="19"/>
    <x v="1"/>
    <n v="5081300"/>
  </r>
  <r>
    <n v="1991"/>
    <x v="20"/>
    <x v="1"/>
    <n v="5083300"/>
  </r>
  <r>
    <n v="1992"/>
    <x v="21"/>
    <x v="1"/>
    <n v="5085600"/>
  </r>
  <r>
    <n v="1993"/>
    <x v="22"/>
    <x v="1"/>
    <n v="5092500"/>
  </r>
  <r>
    <n v="1994"/>
    <x v="23"/>
    <x v="1"/>
    <n v="5102200"/>
  </r>
  <r>
    <n v="1995"/>
    <x v="24"/>
    <x v="1"/>
    <n v="5103700"/>
  </r>
  <r>
    <n v="1996"/>
    <x v="25"/>
    <x v="1"/>
    <n v="5092200"/>
  </r>
  <r>
    <n v="1997"/>
    <x v="26"/>
    <x v="1"/>
    <n v="5083300"/>
  </r>
  <r>
    <n v="1998"/>
    <x v="27"/>
    <x v="1"/>
    <n v="5077100"/>
  </r>
  <r>
    <n v="1999"/>
    <x v="28"/>
    <x v="1"/>
    <n v="5072000"/>
  </r>
  <r>
    <n v="2000"/>
    <x v="29"/>
    <x v="1"/>
    <n v="5062900"/>
  </r>
  <r>
    <n v="2001"/>
    <x v="30"/>
    <x v="1"/>
    <n v="5064200"/>
  </r>
  <r>
    <n v="2002"/>
    <x v="31"/>
    <x v="1"/>
    <n v="5066000"/>
  </r>
  <r>
    <n v="2003"/>
    <x v="32"/>
    <x v="1"/>
    <n v="5068500"/>
  </r>
  <r>
    <n v="2004"/>
    <x v="33"/>
    <x v="1"/>
    <n v="5084300"/>
  </r>
  <r>
    <n v="2005"/>
    <x v="34"/>
    <x v="1"/>
    <n v="5110200"/>
  </r>
  <r>
    <n v="2006"/>
    <x v="35"/>
    <x v="1"/>
    <n v="5133100"/>
  </r>
  <r>
    <n v="2007"/>
    <x v="36"/>
    <x v="1"/>
    <n v="5170000"/>
  </r>
  <r>
    <n v="2008"/>
    <x v="37"/>
    <x v="1"/>
    <n v="5202900"/>
  </r>
  <r>
    <n v="2009"/>
    <x v="38"/>
    <x v="1"/>
    <n v="5231900"/>
  </r>
  <r>
    <n v="2010"/>
    <x v="39"/>
    <x v="1"/>
    <n v="5262200"/>
  </r>
  <r>
    <n v="2011"/>
    <x v="40"/>
    <x v="1"/>
    <n v="5299900"/>
  </r>
  <r>
    <n v="2012"/>
    <x v="41"/>
    <x v="1"/>
    <n v="5308500"/>
  </r>
  <r>
    <n v="2013"/>
    <x v="42"/>
    <x v="1"/>
    <n v="5317300"/>
  </r>
  <r>
    <n v="2014"/>
    <x v="43"/>
    <x v="1"/>
    <n v="5332200"/>
  </r>
  <r>
    <n v="2015"/>
    <x v="44"/>
    <x v="1"/>
    <n v="5351700"/>
  </r>
  <r>
    <n v="2016"/>
    <x v="45"/>
    <x v="1"/>
    <n v="5374900"/>
  </r>
  <r>
    <n v="2017"/>
    <x v="46"/>
    <x v="1"/>
    <n v="5389900"/>
  </r>
  <r>
    <n v="2018"/>
    <x v="47"/>
    <x v="1"/>
    <n v="5394300"/>
  </r>
  <r>
    <n v="2019"/>
    <x v="48"/>
    <x v="1"/>
    <n v="5414400"/>
  </r>
  <r>
    <n v="2020"/>
    <x v="49"/>
    <x v="1"/>
    <n v="5413100"/>
  </r>
  <r>
    <n v="2021"/>
    <x v="50"/>
    <x v="1"/>
    <n v="5418400"/>
  </r>
  <r>
    <n v="2022"/>
    <x v="51"/>
    <x v="1"/>
    <n v="5447000"/>
  </r>
  <r>
    <n v="2023"/>
    <x v="52"/>
    <x v="1"/>
    <n v="5490100"/>
  </r>
  <r>
    <n v="1971"/>
    <x v="0"/>
    <x v="2"/>
    <n v="2740300"/>
  </r>
  <r>
    <n v="1972"/>
    <x v="1"/>
    <x v="2"/>
    <n v="2755200"/>
  </r>
  <r>
    <n v="1973"/>
    <x v="2"/>
    <x v="2"/>
    <n v="2772800"/>
  </r>
  <r>
    <n v="1974"/>
    <x v="3"/>
    <x v="2"/>
    <n v="2785200"/>
  </r>
  <r>
    <n v="1975"/>
    <x v="4"/>
    <x v="2"/>
    <n v="2795400"/>
  </r>
  <r>
    <n v="1976"/>
    <x v="5"/>
    <x v="2"/>
    <n v="2799300"/>
  </r>
  <r>
    <n v="1977"/>
    <x v="6"/>
    <x v="2"/>
    <n v="2800600"/>
  </r>
  <r>
    <n v="1978"/>
    <x v="7"/>
    <x v="2"/>
    <n v="2804300"/>
  </r>
  <r>
    <n v="1979"/>
    <x v="8"/>
    <x v="2"/>
    <n v="2810100"/>
  </r>
  <r>
    <n v="1980"/>
    <x v="9"/>
    <x v="2"/>
    <n v="2815800"/>
  </r>
  <r>
    <n v="1981"/>
    <x v="10"/>
    <x v="2"/>
    <n v="2813500"/>
  </r>
  <r>
    <n v="1982"/>
    <x v="11"/>
    <x v="2"/>
    <n v="2804300"/>
  </r>
  <r>
    <n v="1983"/>
    <x v="12"/>
    <x v="2"/>
    <n v="2803300"/>
  </r>
  <r>
    <n v="1984"/>
    <x v="13"/>
    <x v="2"/>
    <n v="2800700"/>
  </r>
  <r>
    <n v="1985"/>
    <x v="14"/>
    <x v="2"/>
    <n v="2803400"/>
  </r>
  <r>
    <n v="1986"/>
    <x v="15"/>
    <x v="2"/>
    <n v="2810900"/>
  </r>
  <r>
    <n v="1987"/>
    <x v="16"/>
    <x v="2"/>
    <n v="2822600"/>
  </r>
  <r>
    <n v="1988"/>
    <x v="17"/>
    <x v="2"/>
    <n v="2841200"/>
  </r>
  <r>
    <n v="1989"/>
    <x v="18"/>
    <x v="2"/>
    <n v="2855200"/>
  </r>
  <r>
    <n v="1990"/>
    <x v="19"/>
    <x v="2"/>
    <n v="2861500"/>
  </r>
  <r>
    <n v="1991"/>
    <x v="20"/>
    <x v="2"/>
    <n v="2873000"/>
  </r>
  <r>
    <n v="1992"/>
    <x v="21"/>
    <x v="2"/>
    <n v="2877700"/>
  </r>
  <r>
    <n v="1993"/>
    <x v="22"/>
    <x v="2"/>
    <n v="2883600"/>
  </r>
  <r>
    <n v="1994"/>
    <x v="23"/>
    <x v="2"/>
    <n v="2887400"/>
  </r>
  <r>
    <n v="1995"/>
    <x v="24"/>
    <x v="2"/>
    <n v="2888500"/>
  </r>
  <r>
    <n v="1996"/>
    <x v="25"/>
    <x v="2"/>
    <n v="2891300"/>
  </r>
  <r>
    <n v="1997"/>
    <x v="26"/>
    <x v="2"/>
    <n v="2894900"/>
  </r>
  <r>
    <n v="1998"/>
    <x v="27"/>
    <x v="2"/>
    <n v="2899500"/>
  </r>
  <r>
    <n v="1999"/>
    <x v="28"/>
    <x v="2"/>
    <n v="2900600"/>
  </r>
  <r>
    <n v="2000"/>
    <x v="29"/>
    <x v="2"/>
    <n v="2906900"/>
  </r>
  <r>
    <n v="2001"/>
    <x v="30"/>
    <x v="2"/>
    <n v="2910200"/>
  </r>
  <r>
    <n v="2002"/>
    <x v="31"/>
    <x v="2"/>
    <n v="2922900"/>
  </r>
  <r>
    <n v="2003"/>
    <x v="32"/>
    <x v="2"/>
    <n v="2937700"/>
  </r>
  <r>
    <n v="2004"/>
    <x v="33"/>
    <x v="2"/>
    <n v="2957400"/>
  </r>
  <r>
    <n v="2005"/>
    <x v="34"/>
    <x v="2"/>
    <n v="2969300"/>
  </r>
  <r>
    <n v="2006"/>
    <x v="35"/>
    <x v="2"/>
    <n v="2985700"/>
  </r>
  <r>
    <n v="2007"/>
    <x v="36"/>
    <x v="2"/>
    <n v="3006300"/>
  </r>
  <r>
    <n v="2008"/>
    <x v="37"/>
    <x v="2"/>
    <n v="3025900"/>
  </r>
  <r>
    <n v="2009"/>
    <x v="38"/>
    <x v="2"/>
    <n v="3038900"/>
  </r>
  <r>
    <n v="2010"/>
    <x v="39"/>
    <x v="2"/>
    <n v="3050000"/>
  </r>
  <r>
    <n v="2011"/>
    <x v="40"/>
    <x v="2"/>
    <n v="3063800"/>
  </r>
  <r>
    <n v="2012"/>
    <x v="41"/>
    <x v="2"/>
    <n v="3070900"/>
  </r>
  <r>
    <n v="2013"/>
    <x v="42"/>
    <x v="2"/>
    <n v="3071100"/>
  </r>
  <r>
    <n v="2014"/>
    <x v="43"/>
    <x v="2"/>
    <n v="3073800"/>
  </r>
  <r>
    <n v="2015"/>
    <x v="44"/>
    <x v="2"/>
    <n v="3072700"/>
  </r>
  <r>
    <n v="2016"/>
    <x v="45"/>
    <x v="2"/>
    <n v="3077200"/>
  </r>
  <r>
    <n v="2017"/>
    <x v="46"/>
    <x v="2"/>
    <n v="3081400"/>
  </r>
  <r>
    <n v="2018"/>
    <x v="47"/>
    <x v="2"/>
    <n v="3083800"/>
  </r>
  <r>
    <n v="2019"/>
    <x v="48"/>
    <x v="2"/>
    <n v="3087700"/>
  </r>
  <r>
    <n v="2020"/>
    <x v="49"/>
    <x v="2"/>
    <n v="3104500"/>
  </r>
  <r>
    <n v="2021"/>
    <x v="50"/>
    <x v="2"/>
    <n v="3105600"/>
  </r>
  <r>
    <n v="2022"/>
    <x v="51"/>
    <x v="2"/>
    <n v="3132700"/>
  </r>
  <r>
    <n v="2023"/>
    <x v="52"/>
    <x v="2"/>
    <n v="3164400"/>
  </r>
  <r>
    <n v="1971"/>
    <x v="0"/>
    <x v="3"/>
    <n v="54387600"/>
  </r>
  <r>
    <n v="1972"/>
    <x v="1"/>
    <x v="3"/>
    <n v="54557700"/>
  </r>
  <r>
    <n v="1973"/>
    <x v="2"/>
    <x v="3"/>
    <n v="54692900"/>
  </r>
  <r>
    <n v="1974"/>
    <x v="3"/>
    <x v="3"/>
    <n v="54708700"/>
  </r>
  <r>
    <n v="1975"/>
    <x v="4"/>
    <x v="3"/>
    <n v="54702200"/>
  </r>
  <r>
    <n v="1976"/>
    <x v="5"/>
    <x v="3"/>
    <n v="54692600"/>
  </r>
  <r>
    <n v="1977"/>
    <x v="6"/>
    <x v="3"/>
    <n v="54666600"/>
  </r>
  <r>
    <n v="1978"/>
    <x v="7"/>
    <x v="3"/>
    <n v="54654800"/>
  </r>
  <r>
    <n v="1979"/>
    <x v="8"/>
    <x v="3"/>
    <n v="54711800"/>
  </r>
  <r>
    <n v="1980"/>
    <x v="9"/>
    <x v="3"/>
    <n v="54796900"/>
  </r>
  <r>
    <n v="1981"/>
    <x v="10"/>
    <x v="3"/>
    <n v="54814500"/>
  </r>
  <r>
    <n v="1982"/>
    <x v="11"/>
    <x v="3"/>
    <n v="54746200"/>
  </r>
  <r>
    <n v="1983"/>
    <x v="12"/>
    <x v="3"/>
    <n v="54765100"/>
  </r>
  <r>
    <n v="1984"/>
    <x v="13"/>
    <x v="3"/>
    <n v="54852000"/>
  </r>
  <r>
    <n v="1985"/>
    <x v="14"/>
    <x v="3"/>
    <n v="54988600"/>
  </r>
  <r>
    <n v="1986"/>
    <x v="15"/>
    <x v="3"/>
    <n v="55110300"/>
  </r>
  <r>
    <n v="1987"/>
    <x v="16"/>
    <x v="3"/>
    <n v="55222000"/>
  </r>
  <r>
    <n v="1988"/>
    <x v="17"/>
    <x v="3"/>
    <n v="55331000"/>
  </r>
  <r>
    <n v="1989"/>
    <x v="18"/>
    <x v="3"/>
    <n v="55486000"/>
  </r>
  <r>
    <n v="1990"/>
    <x v="19"/>
    <x v="3"/>
    <n v="55641900"/>
  </r>
  <r>
    <n v="1991"/>
    <x v="20"/>
    <x v="3"/>
    <n v="55831400"/>
  </r>
  <r>
    <n v="1992"/>
    <x v="21"/>
    <x v="3"/>
    <n v="55961300"/>
  </r>
  <r>
    <n v="1993"/>
    <x v="22"/>
    <x v="3"/>
    <n v="56078300"/>
  </r>
  <r>
    <n v="1994"/>
    <x v="23"/>
    <x v="3"/>
    <n v="56218400"/>
  </r>
  <r>
    <n v="1995"/>
    <x v="24"/>
    <x v="3"/>
    <n v="56375700"/>
  </r>
  <r>
    <n v="1996"/>
    <x v="25"/>
    <x v="3"/>
    <n v="56502600"/>
  </r>
  <r>
    <n v="1997"/>
    <x v="26"/>
    <x v="3"/>
    <n v="56643000"/>
  </r>
  <r>
    <n v="1998"/>
    <x v="27"/>
    <x v="3"/>
    <n v="56797200"/>
  </r>
  <r>
    <n v="1999"/>
    <x v="28"/>
    <x v="3"/>
    <n v="57005400"/>
  </r>
  <r>
    <n v="2000"/>
    <x v="29"/>
    <x v="3"/>
    <n v="57203100"/>
  </r>
  <r>
    <n v="2001"/>
    <x v="30"/>
    <x v="3"/>
    <n v="57424200"/>
  </r>
  <r>
    <n v="2002"/>
    <x v="31"/>
    <x v="3"/>
    <n v="57668100"/>
  </r>
  <r>
    <n v="2003"/>
    <x v="32"/>
    <x v="3"/>
    <n v="57931700"/>
  </r>
  <r>
    <n v="2004"/>
    <x v="33"/>
    <x v="3"/>
    <n v="58236300"/>
  </r>
  <r>
    <n v="2005"/>
    <x v="34"/>
    <x v="3"/>
    <n v="58685500"/>
  </r>
  <r>
    <n v="2006"/>
    <x v="35"/>
    <x v="3"/>
    <n v="59084000"/>
  </r>
  <r>
    <n v="2007"/>
    <x v="36"/>
    <x v="3"/>
    <n v="59557400"/>
  </r>
  <r>
    <n v="2008"/>
    <x v="37"/>
    <x v="3"/>
    <n v="60044600"/>
  </r>
  <r>
    <n v="2009"/>
    <x v="38"/>
    <x v="3"/>
    <n v="60467200"/>
  </r>
  <r>
    <n v="2010"/>
    <x v="39"/>
    <x v="3"/>
    <n v="60954600"/>
  </r>
  <r>
    <n v="2011"/>
    <x v="40"/>
    <x v="3"/>
    <n v="61470800"/>
  </r>
  <r>
    <n v="2012"/>
    <x v="41"/>
    <x v="3"/>
    <n v="61886200"/>
  </r>
  <r>
    <n v="2013"/>
    <x v="42"/>
    <x v="3"/>
    <n v="62307000"/>
  </r>
  <r>
    <n v="2014"/>
    <x v="43"/>
    <x v="3"/>
    <n v="62776300"/>
  </r>
  <r>
    <n v="2015"/>
    <x v="44"/>
    <x v="3"/>
    <n v="63233100"/>
  </r>
  <r>
    <n v="2016"/>
    <x v="45"/>
    <x v="3"/>
    <n v="63741100"/>
  </r>
  <r>
    <n v="2017"/>
    <x v="46"/>
    <x v="3"/>
    <n v="64090800"/>
  </r>
  <r>
    <n v="2018"/>
    <x v="47"/>
    <x v="3"/>
    <n v="64402700"/>
  </r>
  <r>
    <n v="2019"/>
    <x v="48"/>
    <x v="3"/>
    <n v="64732200"/>
  </r>
  <r>
    <n v="2020"/>
    <x v="49"/>
    <x v="3"/>
    <n v="64843500"/>
  </r>
  <r>
    <n v="2021"/>
    <x v="50"/>
    <x v="3"/>
    <n v="65078900"/>
  </r>
  <r>
    <n v="2022"/>
    <x v="51"/>
    <x v="3"/>
    <n v="65692200"/>
  </r>
  <r>
    <n v="2023"/>
    <x v="52"/>
    <x v="3"/>
    <n v="66344800"/>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1">
  <r>
    <x v="0"/>
    <x v="0"/>
    <s v="Accidental Dwelling fires"/>
    <n v="11854"/>
  </r>
  <r>
    <x v="0"/>
    <x v="0"/>
    <s v="Deliberate Dwelling fires"/>
    <n v="1253"/>
  </r>
  <r>
    <x v="0"/>
    <x v="1"/>
    <s v="Accidental Dwelling fires"/>
    <n v="22973"/>
  </r>
  <r>
    <x v="0"/>
    <x v="1"/>
    <s v="Deliberate Dwelling fires"/>
    <n v="2466"/>
  </r>
  <r>
    <x v="1"/>
    <x v="1"/>
    <s v="Accidental Dwelling fires"/>
    <n v="3687"/>
  </r>
  <r>
    <x v="1"/>
    <x v="1"/>
    <s v="Deliberate Dwelling fires"/>
    <n v="417"/>
  </r>
  <r>
    <x v="2"/>
    <x v="1"/>
    <s v="Accidental Dwelling fires"/>
    <n v="1331"/>
  </r>
  <r>
    <x v="2"/>
    <x v="1"/>
    <s v="Deliberate Dwelling fires"/>
    <n v="101"/>
  </r>
  <r>
    <x v="0"/>
    <x v="2"/>
    <s v="Accidental Dwelling fires"/>
    <n v="23000"/>
  </r>
  <r>
    <x v="0"/>
    <x v="2"/>
    <s v="Deliberate Dwelling fires"/>
    <n v="2590"/>
  </r>
  <r>
    <x v="1"/>
    <x v="2"/>
    <s v="Accidental Dwelling fires"/>
    <n v="3820"/>
  </r>
  <r>
    <x v="1"/>
    <x v="2"/>
    <s v="Deliberate Dwelling fires"/>
    <n v="438"/>
  </r>
  <r>
    <x v="2"/>
    <x v="2"/>
    <s v="Accidental Dwelling fires"/>
    <n v="1376"/>
  </r>
  <r>
    <x v="2"/>
    <x v="2"/>
    <s v="Deliberate Dwelling fires"/>
    <n v="124"/>
  </r>
  <r>
    <x v="0"/>
    <x v="3"/>
    <s v="Accidental Dwelling fires"/>
    <n v="24094"/>
  </r>
  <r>
    <x v="0"/>
    <x v="3"/>
    <s v="Deliberate Dwelling fires"/>
    <n v="2744"/>
  </r>
  <r>
    <x v="1"/>
    <x v="3"/>
    <s v="Accidental Dwelling fires"/>
    <n v="3874"/>
  </r>
  <r>
    <x v="1"/>
    <x v="3"/>
    <s v="Deliberate Dwelling fires"/>
    <n v="430"/>
  </r>
  <r>
    <x v="2"/>
    <x v="3"/>
    <s v="Accidental Dwelling fires"/>
    <n v="1379"/>
  </r>
  <r>
    <x v="2"/>
    <x v="3"/>
    <s v="Deliberate Dwelling fires"/>
    <n v="163"/>
  </r>
  <r>
    <x v="0"/>
    <x v="4"/>
    <s v="Accidental Dwelling fires"/>
    <n v="24479"/>
  </r>
  <r>
    <x v="0"/>
    <x v="4"/>
    <s v="Deliberate Dwelling fires"/>
    <n v="2693"/>
  </r>
  <r>
    <x v="1"/>
    <x v="4"/>
    <s v="Accidental Dwelling fires"/>
    <n v="4196"/>
  </r>
  <r>
    <x v="1"/>
    <x v="4"/>
    <s v="Deliberate Dwelling fires"/>
    <n v="439"/>
  </r>
  <r>
    <x v="2"/>
    <x v="4"/>
    <s v="Accidental Dwelling fires"/>
    <n v="1468"/>
  </r>
  <r>
    <x v="2"/>
    <x v="4"/>
    <s v="Deliberate Dwelling fires"/>
    <n v="120"/>
  </r>
  <r>
    <x v="0"/>
    <x v="5"/>
    <s v="Accidental Dwelling fires"/>
    <n v="24286"/>
  </r>
  <r>
    <x v="0"/>
    <x v="5"/>
    <s v="Deliberate Dwelling fires"/>
    <n v="2732"/>
  </r>
  <r>
    <x v="1"/>
    <x v="5"/>
    <s v="Accidental Dwelling fires"/>
    <n v="4147"/>
  </r>
  <r>
    <x v="1"/>
    <x v="5"/>
    <s v="Deliberate Dwelling fires"/>
    <n v="518"/>
  </r>
  <r>
    <x v="2"/>
    <x v="5"/>
    <s v="Accidental Dwelling fires"/>
    <n v="1375"/>
  </r>
  <r>
    <x v="2"/>
    <x v="5"/>
    <s v="Deliberate Dwelling fires"/>
    <n v="126"/>
  </r>
  <r>
    <x v="0"/>
    <x v="6"/>
    <s v="Accidental Dwelling fires"/>
    <n v="25531"/>
  </r>
  <r>
    <x v="0"/>
    <x v="6"/>
    <s v="Deliberate Dwelling fires"/>
    <n v="2973"/>
  </r>
  <r>
    <x v="1"/>
    <x v="6"/>
    <s v="Accidental Dwelling fires"/>
    <n v="4366"/>
  </r>
  <r>
    <x v="1"/>
    <x v="6"/>
    <s v="Deliberate Dwelling fires"/>
    <n v="525"/>
  </r>
  <r>
    <x v="2"/>
    <x v="6"/>
    <s v="Accidental Dwelling fires"/>
    <n v="1498"/>
  </r>
  <r>
    <x v="2"/>
    <x v="6"/>
    <s v="Deliberate Dwelling fires"/>
    <n v="130"/>
  </r>
  <r>
    <x v="0"/>
    <x v="7"/>
    <s v="Accidental Dwelling fires"/>
    <n v="26562"/>
  </r>
  <r>
    <x v="0"/>
    <x v="7"/>
    <s v="Deliberate Dwelling fires"/>
    <n v="3036"/>
  </r>
  <r>
    <x v="1"/>
    <x v="7"/>
    <s v="Accidental Dwelling fires"/>
    <n v="4635"/>
  </r>
  <r>
    <x v="1"/>
    <x v="7"/>
    <s v="Deliberate Dwelling fires"/>
    <n v="510"/>
  </r>
  <r>
    <x v="2"/>
    <x v="7"/>
    <s v="Accidental Dwelling fires"/>
    <n v="1430"/>
  </r>
  <r>
    <x v="2"/>
    <x v="7"/>
    <s v="Deliberate Dwelling fires"/>
    <n v="125"/>
  </r>
  <r>
    <x v="0"/>
    <x v="8"/>
    <s v="Accidental Dwelling fires"/>
    <n v="27596"/>
  </r>
  <r>
    <x v="0"/>
    <x v="8"/>
    <s v="Deliberate Dwelling fires"/>
    <n v="3228"/>
  </r>
  <r>
    <x v="1"/>
    <x v="8"/>
    <s v="Accidental Dwelling fires"/>
    <n v="4750"/>
  </r>
  <r>
    <x v="1"/>
    <x v="8"/>
    <s v="Deliberate Dwelling fires"/>
    <n v="561"/>
  </r>
  <r>
    <x v="2"/>
    <x v="8"/>
    <s v="Accidental Dwelling fires"/>
    <n v="1485"/>
  </r>
  <r>
    <x v="2"/>
    <x v="8"/>
    <s v="Deliberate Dwelling fires"/>
    <n v="132"/>
  </r>
  <r>
    <x v="0"/>
    <x v="9"/>
    <s v="Accidental Dwelling fires"/>
    <n v="27248"/>
  </r>
  <r>
    <x v="0"/>
    <x v="9"/>
    <s v="Deliberate Dwelling fires"/>
    <n v="3105"/>
  </r>
  <r>
    <x v="1"/>
    <x v="9"/>
    <s v="Accidental Dwelling fires"/>
    <n v="4922"/>
  </r>
  <r>
    <x v="1"/>
    <x v="9"/>
    <s v="Deliberate Dwelling fires"/>
    <n v="618"/>
  </r>
  <r>
    <x v="2"/>
    <x v="9"/>
    <s v="Accidental Dwelling fires"/>
    <n v="1719"/>
  </r>
  <r>
    <x v="2"/>
    <x v="9"/>
    <s v="Deliberate Dwelling fires"/>
    <n v="139"/>
  </r>
  <r>
    <x v="0"/>
    <x v="10"/>
    <s v="Accidental Dwelling fires"/>
    <n v="28361"/>
  </r>
  <r>
    <x v="0"/>
    <x v="10"/>
    <s v="Deliberate Dwelling fires"/>
    <n v="3017"/>
  </r>
  <r>
    <x v="1"/>
    <x v="10"/>
    <s v="Accidental Dwelling fires"/>
    <n v="5067"/>
  </r>
  <r>
    <x v="1"/>
    <x v="10"/>
    <s v="Deliberate Dwelling fires"/>
    <n v="605"/>
  </r>
  <r>
    <x v="2"/>
    <x v="10"/>
    <s v="Accidental Dwelling fires"/>
    <n v="1609"/>
  </r>
  <r>
    <x v="2"/>
    <x v="10"/>
    <s v="Deliberate Dwelling fires"/>
    <n v="166"/>
  </r>
  <r>
    <x v="0"/>
    <x v="11"/>
    <s v="Accidental Dwelling fires"/>
    <n v="28319"/>
  </r>
  <r>
    <x v="0"/>
    <x v="11"/>
    <s v="Deliberate Dwelling fires"/>
    <n v="3012"/>
  </r>
  <r>
    <x v="1"/>
    <x v="11"/>
    <s v="Accidental Dwelling fires"/>
    <n v="4953"/>
  </r>
  <r>
    <x v="1"/>
    <x v="11"/>
    <s v="Deliberate Dwelling fires"/>
    <n v="622"/>
  </r>
  <r>
    <x v="2"/>
    <x v="11"/>
    <s v="Accidental Dwelling fires"/>
    <n v="1636"/>
  </r>
  <r>
    <x v="2"/>
    <x v="11"/>
    <s v="Deliberate Dwelling fires"/>
    <n v="173"/>
  </r>
  <r>
    <x v="0"/>
    <x v="12"/>
    <s v="Accidental Dwelling fires"/>
    <n v="28616"/>
  </r>
  <r>
    <x v="0"/>
    <x v="12"/>
    <s v="Deliberate Dwelling fires"/>
    <n v="3295"/>
  </r>
  <r>
    <x v="1"/>
    <x v="12"/>
    <s v="Accidental Dwelling fires"/>
    <n v="4673"/>
  </r>
  <r>
    <x v="1"/>
    <x v="12"/>
    <s v="Deliberate Dwelling fires"/>
    <n v="650"/>
  </r>
  <r>
    <x v="2"/>
    <x v="12"/>
    <s v="Accidental Dwelling fires"/>
    <n v="1732"/>
  </r>
  <r>
    <x v="2"/>
    <x v="12"/>
    <s v="Deliberate Dwelling fires"/>
    <n v="178"/>
  </r>
  <r>
    <x v="0"/>
    <x v="13"/>
    <s v="Accidental Dwelling fires"/>
    <n v="29674"/>
  </r>
  <r>
    <x v="0"/>
    <x v="13"/>
    <s v="Deliberate Dwelling fires"/>
    <n v="3627"/>
  </r>
  <r>
    <x v="1"/>
    <x v="13"/>
    <s v="Accidental Dwelling fires"/>
    <n v="4997"/>
  </r>
  <r>
    <x v="1"/>
    <x v="13"/>
    <s v="Deliberate Dwelling fires"/>
    <n v="832"/>
  </r>
  <r>
    <x v="2"/>
    <x v="13"/>
    <s v="Accidental Dwelling fires"/>
    <n v="1725"/>
  </r>
  <r>
    <x v="2"/>
    <x v="13"/>
    <s v="Deliberate Dwelling fires"/>
    <n v="186"/>
  </r>
  <r>
    <x v="0"/>
    <x v="14"/>
    <s v="Accidental Dwelling fires"/>
    <n v="30802"/>
  </r>
  <r>
    <x v="0"/>
    <x v="14"/>
    <s v="Deliberate Dwelling fires"/>
    <n v="4615"/>
  </r>
  <r>
    <x v="1"/>
    <x v="14"/>
    <s v="Accidental Dwelling fires"/>
    <n v="5118"/>
  </r>
  <r>
    <x v="1"/>
    <x v="14"/>
    <s v="Deliberate Dwelling fires"/>
    <n v="1040"/>
  </r>
  <r>
    <x v="2"/>
    <x v="14"/>
    <s v="Accidental Dwelling fires"/>
    <n v="1790"/>
  </r>
  <r>
    <x v="2"/>
    <x v="14"/>
    <s v="Deliberate Dwelling fires"/>
    <n v="233"/>
  </r>
  <r>
    <x v="0"/>
    <x v="15"/>
    <s v="Accidental Dwelling fires"/>
    <n v="31718"/>
  </r>
  <r>
    <x v="0"/>
    <x v="15"/>
    <s v="Deliberate Dwelling fires"/>
    <n v="4893"/>
  </r>
  <r>
    <x v="1"/>
    <x v="15"/>
    <s v="Accidental Dwelling fires"/>
    <n v="5210"/>
  </r>
  <r>
    <x v="1"/>
    <x v="15"/>
    <s v="Deliberate Dwelling fires"/>
    <n v="1084"/>
  </r>
  <r>
    <x v="2"/>
    <x v="15"/>
    <s v="Accidental Dwelling fires"/>
    <n v="1826"/>
  </r>
  <r>
    <x v="2"/>
    <x v="15"/>
    <s v="Deliberate Dwelling fires"/>
    <n v="282"/>
  </r>
  <r>
    <x v="0"/>
    <x v="16"/>
    <s v="Accidental Dwelling fires"/>
    <n v="33032"/>
  </r>
  <r>
    <x v="0"/>
    <x v="16"/>
    <s v="Deliberate Dwelling fires"/>
    <n v="5344"/>
  </r>
  <r>
    <x v="1"/>
    <x v="16"/>
    <s v="Accidental Dwelling fires"/>
    <n v="5375"/>
  </r>
  <r>
    <x v="1"/>
    <x v="16"/>
    <s v="Deliberate Dwelling fires"/>
    <n v="1193"/>
  </r>
  <r>
    <x v="2"/>
    <x v="16"/>
    <s v="Accidental Dwelling fires"/>
    <n v="1865"/>
  </r>
  <r>
    <x v="2"/>
    <x v="16"/>
    <s v="Deliberate Dwelling fires"/>
    <n v="338"/>
  </r>
  <r>
    <x v="0"/>
    <x v="17"/>
    <s v="Accidental Dwelling fires"/>
    <n v="32428"/>
  </r>
  <r>
    <x v="0"/>
    <x v="17"/>
    <s v="Deliberate Dwelling fires"/>
    <n v="6156"/>
  </r>
  <r>
    <x v="1"/>
    <x v="17"/>
    <s v="Accidental Dwelling fires"/>
    <n v="5397"/>
  </r>
  <r>
    <x v="1"/>
    <x v="17"/>
    <s v="Deliberate Dwelling fires"/>
    <n v="1308"/>
  </r>
  <r>
    <x v="2"/>
    <x v="17"/>
    <s v="Accidental Dwelling fires"/>
    <n v="1919"/>
  </r>
  <r>
    <x v="2"/>
    <x v="17"/>
    <s v="Deliberate Dwelling fires"/>
    <n v="338"/>
  </r>
  <r>
    <x v="0"/>
    <x v="18"/>
    <s v="Accidental Dwelling fires"/>
    <n v="34258"/>
  </r>
  <r>
    <x v="0"/>
    <x v="18"/>
    <s v="Deliberate Dwelling fires"/>
    <n v="7078"/>
  </r>
  <r>
    <x v="1"/>
    <x v="18"/>
    <s v="Accidental Dwelling fires"/>
    <n v="5479"/>
  </r>
  <r>
    <x v="1"/>
    <x v="18"/>
    <s v="Deliberate Dwelling fires"/>
    <n v="1187"/>
  </r>
  <r>
    <x v="2"/>
    <x v="18"/>
    <s v="Accidental Dwelling fires"/>
    <n v="2035"/>
  </r>
  <r>
    <x v="2"/>
    <x v="18"/>
    <s v="Deliberate Dwelling fires"/>
    <n v="345"/>
  </r>
  <r>
    <x v="0"/>
    <x v="19"/>
    <s v="Accidental Dwelling fires"/>
    <n v="36660"/>
  </r>
  <r>
    <x v="0"/>
    <x v="19"/>
    <s v="Deliberate Dwelling fires"/>
    <n v="7762"/>
  </r>
  <r>
    <x v="1"/>
    <x v="19"/>
    <s v="Accidental Dwelling fires"/>
    <n v="5594"/>
  </r>
  <r>
    <x v="1"/>
    <x v="19"/>
    <s v="Deliberate Dwelling fires"/>
    <n v="1369"/>
  </r>
  <r>
    <x v="2"/>
    <x v="19"/>
    <s v="Accidental Dwelling fires"/>
    <n v="1990"/>
  </r>
  <r>
    <x v="2"/>
    <x v="19"/>
    <s v="Deliberate Dwelling fires"/>
    <n v="410"/>
  </r>
  <r>
    <x v="0"/>
    <x v="20"/>
    <s v="Accidental Dwelling fires"/>
    <n v="38307"/>
  </r>
  <r>
    <x v="0"/>
    <x v="20"/>
    <s v="Deliberate Dwelling fires"/>
    <n v="7941"/>
  </r>
  <r>
    <x v="1"/>
    <x v="20"/>
    <s v="Accidental Dwelling fires"/>
    <n v="5628"/>
  </r>
  <r>
    <x v="1"/>
    <x v="20"/>
    <s v="Deliberate Dwelling fires"/>
    <n v="1433"/>
  </r>
  <r>
    <x v="2"/>
    <x v="20"/>
    <s v="Accidental Dwelling fires"/>
    <n v="2172"/>
  </r>
  <r>
    <x v="2"/>
    <x v="20"/>
    <s v="Deliberate Dwelling fires"/>
    <n v="376"/>
  </r>
  <r>
    <x v="0"/>
    <x v="21"/>
    <s v="Accidental Dwelling fires"/>
    <n v="38288"/>
  </r>
  <r>
    <x v="0"/>
    <x v="21"/>
    <s v="Deliberate Dwelling fires"/>
    <n v="9146"/>
  </r>
  <r>
    <x v="1"/>
    <x v="21"/>
    <s v="Total Dwelling Fires"/>
    <n v="7048"/>
  </r>
  <r>
    <x v="2"/>
    <x v="21"/>
    <s v="Accidental Dwelling fires"/>
    <n v="2150"/>
  </r>
  <r>
    <x v="2"/>
    <x v="21"/>
    <s v="Deliberate Dwelling fires"/>
    <n v="442"/>
  </r>
  <r>
    <x v="0"/>
    <x v="22"/>
    <s v="Accidental Dwelling fires"/>
    <n v="40029"/>
  </r>
  <r>
    <x v="0"/>
    <x v="22"/>
    <s v="Deliberate Dwelling fires"/>
    <n v="10801"/>
  </r>
  <r>
    <x v="1"/>
    <x v="22"/>
    <s v="Total Dwelling Fires"/>
    <n v="8131"/>
  </r>
  <r>
    <x v="2"/>
    <x v="22"/>
    <s v="Accidental Dwelling fires"/>
    <n v="2279"/>
  </r>
  <r>
    <x v="2"/>
    <x v="22"/>
    <s v="Deliberate Dwelling fires"/>
    <n v="508"/>
  </r>
  <r>
    <x v="0"/>
    <x v="23"/>
    <s v="Accidental Dwelling fires"/>
    <n v="38652"/>
  </r>
  <r>
    <x v="0"/>
    <x v="23"/>
    <s v="Deliberate Dwelling fires"/>
    <n v="10247"/>
  </r>
  <r>
    <x v="1"/>
    <x v="23"/>
    <s v="Total Dwelling Fires"/>
    <n v="7875"/>
  </r>
  <r>
    <x v="2"/>
    <x v="23"/>
    <s v="Accidental Dwelling fires"/>
    <n v="2377"/>
  </r>
  <r>
    <x v="2"/>
    <x v="23"/>
    <s v="Deliberate Dwelling fires"/>
    <n v="547"/>
  </r>
  <r>
    <x v="0"/>
    <x v="24"/>
    <s v="Accidental Dwelling fires"/>
    <n v="42850"/>
  </r>
  <r>
    <x v="0"/>
    <x v="24"/>
    <s v="Deliberate Dwelling fires"/>
    <n v="11681"/>
  </r>
  <r>
    <x v="1"/>
    <x v="24"/>
    <s v="Total Dwelling Fires"/>
    <n v="8895"/>
  </r>
  <r>
    <x v="2"/>
    <x v="24"/>
    <s v="Accidental Dwelling fires"/>
    <n v="2490"/>
  </r>
  <r>
    <x v="2"/>
    <x v="24"/>
    <s v="Deliberate Dwelling fires"/>
    <n v="596"/>
  </r>
  <r>
    <x v="0"/>
    <x v="25"/>
    <s v="Accidental Dwelling fires"/>
    <n v="44287"/>
  </r>
  <r>
    <x v="0"/>
    <x v="25"/>
    <s v="Deliberate Dwelling fires"/>
    <n v="10646"/>
  </r>
  <r>
    <x v="1"/>
    <x v="25"/>
    <s v="Total Dwelling Fires"/>
    <n v="9257"/>
  </r>
  <r>
    <x v="2"/>
    <x v="25"/>
    <s v="Total Dwelling Fires"/>
    <n v="3202"/>
  </r>
  <r>
    <x v="0"/>
    <x v="26"/>
    <s v="Accidental Dwelling fires"/>
    <n v="47350"/>
  </r>
  <r>
    <x v="0"/>
    <x v="26"/>
    <s v="Deliberate Dwelling fires"/>
    <n v="10930"/>
  </r>
  <r>
    <x v="1"/>
    <x v="26"/>
    <s v="Total Dwelling Fires"/>
    <n v="9316"/>
  </r>
  <r>
    <x v="2"/>
    <x v="26"/>
    <s v="Total Dwelling Fires"/>
    <n v="3486"/>
  </r>
  <r>
    <x v="0"/>
    <x v="27"/>
    <s v="Accidental Dwelling fires"/>
    <n v="45698"/>
  </r>
  <r>
    <x v="0"/>
    <x v="27"/>
    <s v="Deliberate Dwelling fires"/>
    <n v="10210"/>
  </r>
  <r>
    <x v="1"/>
    <x v="27"/>
    <s v="Total Dwelling Fires"/>
    <n v="9222"/>
  </r>
  <r>
    <x v="2"/>
    <x v="27"/>
    <s v="Total Dwelling Fires"/>
    <n v="3109"/>
  </r>
  <r>
    <x v="0"/>
    <x v="28"/>
    <s v="Accidental Dwelling fires"/>
    <n v="46717"/>
  </r>
  <r>
    <x v="0"/>
    <x v="28"/>
    <s v="Deliberate Dwelling fires"/>
    <n v="10891"/>
  </r>
  <r>
    <x v="1"/>
    <x v="28"/>
    <s v="Total Dwelling Fires"/>
    <n v="9282"/>
  </r>
  <r>
    <x v="2"/>
    <x v="28"/>
    <s v="Total Dwelling Fires"/>
    <n v="3386"/>
  </r>
  <r>
    <x v="0"/>
    <x v="29"/>
    <s v="Accidental Dwelling fires"/>
    <n v="45448"/>
  </r>
  <r>
    <x v="0"/>
    <x v="29"/>
    <s v="Deliberate Dwelling fires"/>
    <n v="11216"/>
  </r>
  <r>
    <x v="1"/>
    <x v="29"/>
    <s v="Total Dwelling Fires"/>
    <n v="9461"/>
  </r>
  <r>
    <x v="2"/>
    <x v="29"/>
    <s v="Total Dwelling Fires"/>
    <n v="3296"/>
  </r>
  <r>
    <x v="0"/>
    <x v="30"/>
    <s v="Accidental Dwelling fires"/>
    <n v="42438"/>
  </r>
  <r>
    <x v="0"/>
    <x v="30"/>
    <s v="Deliberate Dwelling fires"/>
    <n v="11049"/>
  </r>
  <r>
    <x v="1"/>
    <x v="30"/>
    <s v="Total Dwelling Fires"/>
    <n v="9313"/>
  </r>
  <r>
    <x v="2"/>
    <x v="30"/>
    <s v="Total Dwelling Fires"/>
    <n v="3128"/>
  </r>
  <r>
    <x v="0"/>
    <x v="31"/>
    <s v="Accidental Dwelling fires"/>
    <n v="40851"/>
  </r>
  <r>
    <x v="0"/>
    <x v="31"/>
    <s v="Deliberate Dwelling fires"/>
    <n v="11012"/>
  </r>
  <r>
    <x v="1"/>
    <x v="31"/>
    <s v="Total Dwelling Fires"/>
    <n v="9139"/>
  </r>
  <r>
    <x v="2"/>
    <x v="31"/>
    <s v="Total Dwelling Fires"/>
    <n v="3030"/>
  </r>
  <r>
    <x v="0"/>
    <x v="32"/>
    <s v="Accidental Dwelling fires"/>
    <n v="42023"/>
  </r>
  <r>
    <x v="0"/>
    <x v="32"/>
    <s v="Deliberate Dwelling fires"/>
    <n v="8937"/>
  </r>
  <r>
    <x v="1"/>
    <x v="32"/>
    <s v="Total Dwelling Fires"/>
    <n v="9786"/>
  </r>
  <r>
    <x v="0"/>
    <x v="33"/>
    <s v="Accidental Dwelling fires"/>
    <n v="41920"/>
  </r>
  <r>
    <x v="0"/>
    <x v="33"/>
    <s v="Deliberate Dwelling fires"/>
    <n v="8279"/>
  </r>
  <r>
    <x v="1"/>
    <x v="33"/>
    <s v="Total Dwelling Fires"/>
    <n v="9612"/>
  </r>
  <r>
    <x v="0"/>
    <x v="34"/>
    <s v="Accidental Dwelling fires"/>
    <n v="41941"/>
  </r>
  <r>
    <x v="0"/>
    <x v="34"/>
    <s v="Deliberate Dwelling fires"/>
    <n v="7617"/>
  </r>
  <r>
    <x v="1"/>
    <x v="34"/>
    <s v="Total Dwelling Fires"/>
    <n v="9799"/>
  </r>
  <r>
    <x v="0"/>
    <x v="35"/>
    <s v="Accidental Dwelling fires"/>
    <n v="41455"/>
  </r>
  <r>
    <x v="0"/>
    <x v="35"/>
    <s v="Deliberate Dwelling fires"/>
    <n v="7176"/>
  </r>
  <r>
    <x v="1"/>
    <x v="35"/>
    <s v="Total Dwelling Fires"/>
    <n v="9811"/>
  </r>
  <r>
    <x v="0"/>
    <x v="36"/>
    <s v="Accidental Dwelling fires"/>
    <n v="42769"/>
  </r>
  <r>
    <x v="0"/>
    <x v="36"/>
    <s v="Deliberate Dwelling fires"/>
    <n v="7151"/>
  </r>
  <r>
    <x v="0"/>
    <x v="37"/>
    <s v="Accidental Dwelling fires"/>
    <n v="43271"/>
  </r>
  <r>
    <x v="0"/>
    <x v="37"/>
    <s v="Deliberate Dwelling fires"/>
    <n v="6200"/>
  </r>
  <r>
    <x v="0"/>
    <x v="38"/>
    <s v="Accidental Dwelling fires"/>
    <n v="42810"/>
  </r>
  <r>
    <x v="0"/>
    <x v="38"/>
    <s v="Deliberate Dwelling fires"/>
    <n v="6040"/>
  </r>
  <r>
    <x v="0"/>
    <x v="39"/>
    <s v="Accidental Dwelling fires"/>
    <n v="43641"/>
  </r>
  <r>
    <x v="0"/>
    <x v="39"/>
    <s v="Deliberate Dwelling fires"/>
    <n v="5650"/>
  </r>
  <r>
    <x v="0"/>
    <x v="40"/>
    <s v="Accidental Dwelling fires"/>
    <n v="43311"/>
  </r>
  <r>
    <x v="0"/>
    <x v="40"/>
    <s v="Deliberate Dwelling fires"/>
    <n v="5718"/>
  </r>
  <r>
    <x v="0"/>
    <x v="41"/>
    <s v="Accidental Dwelling fires"/>
    <n v="42115"/>
  </r>
  <r>
    <x v="0"/>
    <x v="41"/>
    <s v="Deliberate Dwelling fires"/>
    <n v="5000"/>
  </r>
  <r>
    <x v="0"/>
    <x v="42"/>
    <s v="Accidental Dwelling fires"/>
    <n v="40599"/>
  </r>
  <r>
    <x v="0"/>
    <x v="42"/>
    <s v="Deliberate Dwelling fires"/>
    <n v="4365"/>
  </r>
  <r>
    <x v="0"/>
    <x v="43"/>
    <s v="Accidental Dwelling fires"/>
    <n v="40212"/>
  </r>
  <r>
    <x v="0"/>
    <x v="43"/>
    <s v="Deliberate Dwelling fires"/>
    <n v="3882"/>
  </r>
  <r>
    <x v="0"/>
    <x v="44"/>
    <s v="Accidental Dwelling fires"/>
    <n v="40961"/>
  </r>
  <r>
    <x v="0"/>
    <x v="44"/>
    <s v="Deliberate Dwelling fires"/>
    <n v="3640"/>
  </r>
  <r>
    <x v="3"/>
    <x v="45"/>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48D5DBB-7C8C-49A3-93C8-509E4F7EE269}" name="PivotTable6"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60:F115" firstHeaderRow="1" firstDataRow="2" firstDataCol="1"/>
  <pivotFields count="4">
    <pivotField showAll="0"/>
    <pivotField axis="axisRow" showAll="0">
      <items count="5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t="default"/>
      </items>
    </pivotField>
    <pivotField axis="axisCol" showAll="0">
      <items count="6">
        <item x="0"/>
        <item x="3"/>
        <item x="1"/>
        <item x="2"/>
        <item h="1" x="4"/>
        <item t="default"/>
      </items>
    </pivotField>
    <pivotField dataField="1" showAll="0"/>
  </pivotFields>
  <rowFields count="1">
    <field x="1"/>
  </rowFields>
  <rowItems count="54">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t="grand">
      <x/>
    </i>
  </rowItems>
  <colFields count="1">
    <field x="2"/>
  </colFields>
  <colItems count="5">
    <i>
      <x/>
    </i>
    <i>
      <x v="1"/>
    </i>
    <i>
      <x v="2"/>
    </i>
    <i>
      <x v="3"/>
    </i>
    <i t="grand">
      <x/>
    </i>
  </colItems>
  <dataFields count="1">
    <dataField name="Sum of TOTAL_POPULATION"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20B5A3B-DA2A-4642-AAB8-90C047DDCAA3}" name="PivotTable5"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E51" firstHeaderRow="1" firstDataRow="2" firstDataCol="1"/>
  <pivotFields count="4">
    <pivotField axis="axisCol" showAll="0">
      <items count="5">
        <item x="0"/>
        <item x="1"/>
        <item x="2"/>
        <item h="1" x="3"/>
        <item t="default"/>
      </items>
    </pivotField>
    <pivotField axis="axisRow" showAll="0">
      <items count="47">
        <item x="44"/>
        <item x="43"/>
        <item x="42"/>
        <item x="41"/>
        <item x="40"/>
        <item x="39"/>
        <item x="38"/>
        <item x="37"/>
        <item x="36"/>
        <item x="35"/>
        <item x="34"/>
        <item x="33"/>
        <item x="32"/>
        <item x="31"/>
        <item x="30"/>
        <item x="29"/>
        <item x="28"/>
        <item x="27"/>
        <item x="26"/>
        <item x="25"/>
        <item x="24"/>
        <item x="23"/>
        <item x="22"/>
        <item x="21"/>
        <item x="20"/>
        <item x="19"/>
        <item x="18"/>
        <item x="17"/>
        <item x="16"/>
        <item x="15"/>
        <item x="14"/>
        <item x="13"/>
        <item x="12"/>
        <item x="11"/>
        <item x="10"/>
        <item x="9"/>
        <item x="8"/>
        <item x="7"/>
        <item x="6"/>
        <item x="5"/>
        <item x="4"/>
        <item x="3"/>
        <item x="2"/>
        <item x="1"/>
        <item x="45"/>
        <item x="0"/>
        <item t="default"/>
      </items>
    </pivotField>
    <pivotField showAll="0"/>
    <pivotField dataField="1" numFmtId="166" showAll="0"/>
  </pivotFields>
  <rowFields count="1">
    <field x="1"/>
  </rowFields>
  <rowItems count="4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5"/>
    </i>
    <i t="grand">
      <x/>
    </i>
  </rowItems>
  <colFields count="1">
    <field x="0"/>
  </colFields>
  <colItems count="4">
    <i>
      <x/>
    </i>
    <i>
      <x v="1"/>
    </i>
    <i>
      <x v="2"/>
    </i>
    <i t="grand">
      <x/>
    </i>
  </colItems>
  <dataFields count="1">
    <dataField name="Sum of TOTAL_DWELLING_FIRES"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v>MHCLG logo</v>
  </rv>
  <rv s="0">
    <v>1</v>
    <v>5</v>
    <v>MHCLG Logo</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collections/fire-statistics-monitor" TargetMode="External"/><Relationship Id="rId7" Type="http://schemas.openxmlformats.org/officeDocument/2006/relationships/drawing" Target="../drawings/drawing1.xml"/><Relationship Id="rId2" Type="http://schemas.openxmlformats.org/officeDocument/2006/relationships/hyperlink" Target="https://www.gov.uk/search/research-and-statistics?keywords=fire&amp;content_store_document_type=upcoming_statistics&amp;order=release-date-oldest" TargetMode="External"/><Relationship Id="rId1" Type="http://schemas.openxmlformats.org/officeDocument/2006/relationships/hyperlink" Target="mailto:firestatistics@communities.gov.uk"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NewsDesk@communities.gov.u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https://www.firescotland.gov.uk/about-us/fire-and-rescue-statistics.aspx" TargetMode="External"/><Relationship Id="rId3" Type="http://schemas.openxmlformats.org/officeDocument/2006/relationships/hyperlink" Target="mailto:National.Statistics@firescotland.gov.uk" TargetMode="External"/><Relationship Id="rId7" Type="http://schemas.openxmlformats.org/officeDocument/2006/relationships/hyperlink" Target="https://code.statisticsauthority.gov.uk/" TargetMode="External"/><Relationship Id="rId12" Type="http://schemas.openxmlformats.org/officeDocument/2006/relationships/printerSettings" Target="../printerSettings/printerSettings7.bin"/><Relationship Id="rId2" Type="http://schemas.openxmlformats.org/officeDocument/2006/relationships/hyperlink" Target="mailto:stats.inclusion@gov.wales" TargetMode="External"/><Relationship Id="rId1" Type="http://schemas.openxmlformats.org/officeDocument/2006/relationships/hyperlink" Target="https://www.statisticsauthority.gov.uk/code-of-practice/" TargetMode="External"/><Relationship Id="rId6" Type="http://schemas.openxmlformats.org/officeDocument/2006/relationships/hyperlink" Target="https://www.gov.uk/government/collections/fire-statistics-monitor" TargetMode="External"/><Relationship Id="rId11" Type="http://schemas.openxmlformats.org/officeDocument/2006/relationships/hyperlink" Target="mailto:firestatistics@communities.gov.uk" TargetMode="External"/><Relationship Id="rId5" Type="http://schemas.openxmlformats.org/officeDocument/2006/relationships/hyperlink" Target="https://www.gov.uk/government/publications/fire-statistics-guidance/fire-statistics-definitions" TargetMode="External"/><Relationship Id="rId10" Type="http://schemas.openxmlformats.org/officeDocument/2006/relationships/hyperlink" Target="https://www.firescotland.gov.uk/about/statistics/" TargetMode="External"/><Relationship Id="rId4" Type="http://schemas.openxmlformats.org/officeDocument/2006/relationships/hyperlink" Target="https://www.gov.uk/government/collections/fire-statistics" TargetMode="External"/><Relationship Id="rId9" Type="http://schemas.openxmlformats.org/officeDocument/2006/relationships/hyperlink" Target="https://gov.wales/fire-and-rescue-incident-statistics"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D624B-EF15-4F71-ADB1-A7828D4BD185}">
  <sheetPr codeName="Sheet1"/>
  <dimension ref="A1:K14"/>
  <sheetViews>
    <sheetView tabSelected="1" workbookViewId="0"/>
  </sheetViews>
  <sheetFormatPr defaultRowHeight="12.5" x14ac:dyDescent="0.25"/>
  <cols>
    <col min="1" max="1" width="74" style="2" bestFit="1" customWidth="1"/>
    <col min="2" max="255" width="9.453125" style="2" customWidth="1"/>
    <col min="256" max="256" width="2.81640625" style="2" customWidth="1"/>
    <col min="257" max="257" width="74" style="2" bestFit="1" customWidth="1"/>
    <col min="258" max="511" width="9.453125" style="2" customWidth="1"/>
    <col min="512" max="512" width="2.81640625" style="2" customWidth="1"/>
    <col min="513" max="513" width="74" style="2" bestFit="1" customWidth="1"/>
    <col min="514" max="767" width="9.453125" style="2" customWidth="1"/>
    <col min="768" max="768" width="2.81640625" style="2" customWidth="1"/>
    <col min="769" max="769" width="74" style="2" bestFit="1" customWidth="1"/>
    <col min="770" max="1023" width="9.453125" style="2" customWidth="1"/>
    <col min="1024" max="1024" width="2.81640625" style="2" customWidth="1"/>
    <col min="1025" max="1025" width="74" style="2" bestFit="1" customWidth="1"/>
    <col min="1026" max="1279" width="9.453125" style="2" customWidth="1"/>
    <col min="1280" max="1280" width="2.81640625" style="2" customWidth="1"/>
    <col min="1281" max="1281" width="74" style="2" bestFit="1" customWidth="1"/>
    <col min="1282" max="1535" width="9.453125" style="2" customWidth="1"/>
    <col min="1536" max="1536" width="2.81640625" style="2" customWidth="1"/>
    <col min="1537" max="1537" width="74" style="2" bestFit="1" customWidth="1"/>
    <col min="1538" max="1791" width="9.453125" style="2" customWidth="1"/>
    <col min="1792" max="1792" width="2.81640625" style="2" customWidth="1"/>
    <col min="1793" max="1793" width="74" style="2" bestFit="1" customWidth="1"/>
    <col min="1794" max="2047" width="9.453125" style="2" customWidth="1"/>
    <col min="2048" max="2048" width="2.81640625" style="2" customWidth="1"/>
    <col min="2049" max="2049" width="74" style="2" bestFit="1" customWidth="1"/>
    <col min="2050" max="2303" width="9.453125" style="2" customWidth="1"/>
    <col min="2304" max="2304" width="2.81640625" style="2" customWidth="1"/>
    <col min="2305" max="2305" width="74" style="2" bestFit="1" customWidth="1"/>
    <col min="2306" max="2559" width="9.453125" style="2" customWidth="1"/>
    <col min="2560" max="2560" width="2.81640625" style="2" customWidth="1"/>
    <col min="2561" max="2561" width="74" style="2" bestFit="1" customWidth="1"/>
    <col min="2562" max="2815" width="9.453125" style="2" customWidth="1"/>
    <col min="2816" max="2816" width="2.81640625" style="2" customWidth="1"/>
    <col min="2817" max="2817" width="74" style="2" bestFit="1" customWidth="1"/>
    <col min="2818" max="3071" width="9.453125" style="2" customWidth="1"/>
    <col min="3072" max="3072" width="2.81640625" style="2" customWidth="1"/>
    <col min="3073" max="3073" width="74" style="2" bestFit="1" customWidth="1"/>
    <col min="3074" max="3327" width="9.453125" style="2" customWidth="1"/>
    <col min="3328" max="3328" width="2.81640625" style="2" customWidth="1"/>
    <col min="3329" max="3329" width="74" style="2" bestFit="1" customWidth="1"/>
    <col min="3330" max="3583" width="9.453125" style="2" customWidth="1"/>
    <col min="3584" max="3584" width="2.81640625" style="2" customWidth="1"/>
    <col min="3585" max="3585" width="74" style="2" bestFit="1" customWidth="1"/>
    <col min="3586" max="3839" width="9.453125" style="2" customWidth="1"/>
    <col min="3840" max="3840" width="2.81640625" style="2" customWidth="1"/>
    <col min="3841" max="3841" width="74" style="2" bestFit="1" customWidth="1"/>
    <col min="3842" max="4095" width="9.453125" style="2" customWidth="1"/>
    <col min="4096" max="4096" width="2.81640625" style="2" customWidth="1"/>
    <col min="4097" max="4097" width="74" style="2" bestFit="1" customWidth="1"/>
    <col min="4098" max="4351" width="9.453125" style="2" customWidth="1"/>
    <col min="4352" max="4352" width="2.81640625" style="2" customWidth="1"/>
    <col min="4353" max="4353" width="74" style="2" bestFit="1" customWidth="1"/>
    <col min="4354" max="4607" width="9.453125" style="2" customWidth="1"/>
    <col min="4608" max="4608" width="2.81640625" style="2" customWidth="1"/>
    <col min="4609" max="4609" width="74" style="2" bestFit="1" customWidth="1"/>
    <col min="4610" max="4863" width="9.453125" style="2" customWidth="1"/>
    <col min="4864" max="4864" width="2.81640625" style="2" customWidth="1"/>
    <col min="4865" max="4865" width="74" style="2" bestFit="1" customWidth="1"/>
    <col min="4866" max="5119" width="9.453125" style="2" customWidth="1"/>
    <col min="5120" max="5120" width="2.81640625" style="2" customWidth="1"/>
    <col min="5121" max="5121" width="74" style="2" bestFit="1" customWidth="1"/>
    <col min="5122" max="5375" width="9.453125" style="2" customWidth="1"/>
    <col min="5376" max="5376" width="2.81640625" style="2" customWidth="1"/>
    <col min="5377" max="5377" width="74" style="2" bestFit="1" customWidth="1"/>
    <col min="5378" max="5631" width="9.453125" style="2" customWidth="1"/>
    <col min="5632" max="5632" width="2.81640625" style="2" customWidth="1"/>
    <col min="5633" max="5633" width="74" style="2" bestFit="1" customWidth="1"/>
    <col min="5634" max="5887" width="9.453125" style="2" customWidth="1"/>
    <col min="5888" max="5888" width="2.81640625" style="2" customWidth="1"/>
    <col min="5889" max="5889" width="74" style="2" bestFit="1" customWidth="1"/>
    <col min="5890" max="6143" width="9.453125" style="2" customWidth="1"/>
    <col min="6144" max="6144" width="2.81640625" style="2" customWidth="1"/>
    <col min="6145" max="6145" width="74" style="2" bestFit="1" customWidth="1"/>
    <col min="6146" max="6399" width="9.453125" style="2" customWidth="1"/>
    <col min="6400" max="6400" width="2.81640625" style="2" customWidth="1"/>
    <col min="6401" max="6401" width="74" style="2" bestFit="1" customWidth="1"/>
    <col min="6402" max="6655" width="9.453125" style="2" customWidth="1"/>
    <col min="6656" max="6656" width="2.81640625" style="2" customWidth="1"/>
    <col min="6657" max="6657" width="74" style="2" bestFit="1" customWidth="1"/>
    <col min="6658" max="6911" width="9.453125" style="2" customWidth="1"/>
    <col min="6912" max="6912" width="2.81640625" style="2" customWidth="1"/>
    <col min="6913" max="6913" width="74" style="2" bestFit="1" customWidth="1"/>
    <col min="6914" max="7167" width="9.453125" style="2" customWidth="1"/>
    <col min="7168" max="7168" width="2.81640625" style="2" customWidth="1"/>
    <col min="7169" max="7169" width="74" style="2" bestFit="1" customWidth="1"/>
    <col min="7170" max="7423" width="9.453125" style="2" customWidth="1"/>
    <col min="7424" max="7424" width="2.81640625" style="2" customWidth="1"/>
    <col min="7425" max="7425" width="74" style="2" bestFit="1" customWidth="1"/>
    <col min="7426" max="7679" width="9.453125" style="2" customWidth="1"/>
    <col min="7680" max="7680" width="2.81640625" style="2" customWidth="1"/>
    <col min="7681" max="7681" width="74" style="2" bestFit="1" customWidth="1"/>
    <col min="7682" max="7935" width="9.453125" style="2" customWidth="1"/>
    <col min="7936" max="7936" width="2.81640625" style="2" customWidth="1"/>
    <col min="7937" max="7937" width="74" style="2" bestFit="1" customWidth="1"/>
    <col min="7938" max="8191" width="9.453125" style="2" customWidth="1"/>
    <col min="8192" max="8192" width="2.81640625" style="2" customWidth="1"/>
    <col min="8193" max="8193" width="74" style="2" bestFit="1" customWidth="1"/>
    <col min="8194" max="8447" width="9.453125" style="2" customWidth="1"/>
    <col min="8448" max="8448" width="2.81640625" style="2" customWidth="1"/>
    <col min="8449" max="8449" width="74" style="2" bestFit="1" customWidth="1"/>
    <col min="8450" max="8703" width="9.453125" style="2" customWidth="1"/>
    <col min="8704" max="8704" width="2.81640625" style="2" customWidth="1"/>
    <col min="8705" max="8705" width="74" style="2" bestFit="1" customWidth="1"/>
    <col min="8706" max="8959" width="9.453125" style="2" customWidth="1"/>
    <col min="8960" max="8960" width="2.81640625" style="2" customWidth="1"/>
    <col min="8961" max="8961" width="74" style="2" bestFit="1" customWidth="1"/>
    <col min="8962" max="9215" width="9.453125" style="2" customWidth="1"/>
    <col min="9216" max="9216" width="2.81640625" style="2" customWidth="1"/>
    <col min="9217" max="9217" width="74" style="2" bestFit="1" customWidth="1"/>
    <col min="9218" max="9471" width="9.453125" style="2" customWidth="1"/>
    <col min="9472" max="9472" width="2.81640625" style="2" customWidth="1"/>
    <col min="9473" max="9473" width="74" style="2" bestFit="1" customWidth="1"/>
    <col min="9474" max="9727" width="9.453125" style="2" customWidth="1"/>
    <col min="9728" max="9728" width="2.81640625" style="2" customWidth="1"/>
    <col min="9729" max="9729" width="74" style="2" bestFit="1" customWidth="1"/>
    <col min="9730" max="9983" width="9.453125" style="2" customWidth="1"/>
    <col min="9984" max="9984" width="2.81640625" style="2" customWidth="1"/>
    <col min="9985" max="9985" width="74" style="2" bestFit="1" customWidth="1"/>
    <col min="9986" max="10239" width="9.453125" style="2" customWidth="1"/>
    <col min="10240" max="10240" width="2.81640625" style="2" customWidth="1"/>
    <col min="10241" max="10241" width="74" style="2" bestFit="1" customWidth="1"/>
    <col min="10242" max="10495" width="9.453125" style="2" customWidth="1"/>
    <col min="10496" max="10496" width="2.81640625" style="2" customWidth="1"/>
    <col min="10497" max="10497" width="74" style="2" bestFit="1" customWidth="1"/>
    <col min="10498" max="10751" width="9.453125" style="2" customWidth="1"/>
    <col min="10752" max="10752" width="2.81640625" style="2" customWidth="1"/>
    <col min="10753" max="10753" width="74" style="2" bestFit="1" customWidth="1"/>
    <col min="10754" max="11007" width="9.453125" style="2" customWidth="1"/>
    <col min="11008" max="11008" width="2.81640625" style="2" customWidth="1"/>
    <col min="11009" max="11009" width="74" style="2" bestFit="1" customWidth="1"/>
    <col min="11010" max="11263" width="9.453125" style="2" customWidth="1"/>
    <col min="11264" max="11264" width="2.81640625" style="2" customWidth="1"/>
    <col min="11265" max="11265" width="74" style="2" bestFit="1" customWidth="1"/>
    <col min="11266" max="11519" width="9.453125" style="2" customWidth="1"/>
    <col min="11520" max="11520" width="2.81640625" style="2" customWidth="1"/>
    <col min="11521" max="11521" width="74" style="2" bestFit="1" customWidth="1"/>
    <col min="11522" max="11775" width="9.453125" style="2" customWidth="1"/>
    <col min="11776" max="11776" width="2.81640625" style="2" customWidth="1"/>
    <col min="11777" max="11777" width="74" style="2" bestFit="1" customWidth="1"/>
    <col min="11778" max="12031" width="9.453125" style="2" customWidth="1"/>
    <col min="12032" max="12032" width="2.81640625" style="2" customWidth="1"/>
    <col min="12033" max="12033" width="74" style="2" bestFit="1" customWidth="1"/>
    <col min="12034" max="12287" width="9.453125" style="2" customWidth="1"/>
    <col min="12288" max="12288" width="2.81640625" style="2" customWidth="1"/>
    <col min="12289" max="12289" width="74" style="2" bestFit="1" customWidth="1"/>
    <col min="12290" max="12543" width="9.453125" style="2" customWidth="1"/>
    <col min="12544" max="12544" width="2.81640625" style="2" customWidth="1"/>
    <col min="12545" max="12545" width="74" style="2" bestFit="1" customWidth="1"/>
    <col min="12546" max="12799" width="9.453125" style="2" customWidth="1"/>
    <col min="12800" max="12800" width="2.81640625" style="2" customWidth="1"/>
    <col min="12801" max="12801" width="74" style="2" bestFit="1" customWidth="1"/>
    <col min="12802" max="13055" width="9.453125" style="2" customWidth="1"/>
    <col min="13056" max="13056" width="2.81640625" style="2" customWidth="1"/>
    <col min="13057" max="13057" width="74" style="2" bestFit="1" customWidth="1"/>
    <col min="13058" max="13311" width="9.453125" style="2" customWidth="1"/>
    <col min="13312" max="13312" width="2.81640625" style="2" customWidth="1"/>
    <col min="13313" max="13313" width="74" style="2" bestFit="1" customWidth="1"/>
    <col min="13314" max="13567" width="9.453125" style="2" customWidth="1"/>
    <col min="13568" max="13568" width="2.81640625" style="2" customWidth="1"/>
    <col min="13569" max="13569" width="74" style="2" bestFit="1" customWidth="1"/>
    <col min="13570" max="13823" width="9.453125" style="2" customWidth="1"/>
    <col min="13824" max="13824" width="2.81640625" style="2" customWidth="1"/>
    <col min="13825" max="13825" width="74" style="2" bestFit="1" customWidth="1"/>
    <col min="13826" max="14079" width="9.453125" style="2" customWidth="1"/>
    <col min="14080" max="14080" width="2.81640625" style="2" customWidth="1"/>
    <col min="14081" max="14081" width="74" style="2" bestFit="1" customWidth="1"/>
    <col min="14082" max="14335" width="9.453125" style="2" customWidth="1"/>
    <col min="14336" max="14336" width="2.81640625" style="2" customWidth="1"/>
    <col min="14337" max="14337" width="74" style="2" bestFit="1" customWidth="1"/>
    <col min="14338" max="14591" width="9.453125" style="2" customWidth="1"/>
    <col min="14592" max="14592" width="2.81640625" style="2" customWidth="1"/>
    <col min="14593" max="14593" width="74" style="2" bestFit="1" customWidth="1"/>
    <col min="14594" max="14847" width="9.453125" style="2" customWidth="1"/>
    <col min="14848" max="14848" width="2.81640625" style="2" customWidth="1"/>
    <col min="14849" max="14849" width="74" style="2" bestFit="1" customWidth="1"/>
    <col min="14850" max="15103" width="9.453125" style="2" customWidth="1"/>
    <col min="15104" max="15104" width="2.81640625" style="2" customWidth="1"/>
    <col min="15105" max="15105" width="74" style="2" bestFit="1" customWidth="1"/>
    <col min="15106" max="15359" width="9.453125" style="2" customWidth="1"/>
    <col min="15360" max="15360" width="2.81640625" style="2" customWidth="1"/>
    <col min="15361" max="15361" width="74" style="2" bestFit="1" customWidth="1"/>
    <col min="15362" max="15615" width="9.453125" style="2" customWidth="1"/>
    <col min="15616" max="15616" width="2.81640625" style="2" customWidth="1"/>
    <col min="15617" max="15617" width="74" style="2" bestFit="1" customWidth="1"/>
    <col min="15618" max="15871" width="9.453125" style="2" customWidth="1"/>
    <col min="15872" max="15872" width="2.81640625" style="2" customWidth="1"/>
    <col min="15873" max="15873" width="74" style="2" bestFit="1" customWidth="1"/>
    <col min="15874" max="16127" width="9.453125" style="2" customWidth="1"/>
    <col min="16128" max="16128" width="2.81640625" style="2" customWidth="1"/>
    <col min="16129" max="16129" width="74" style="2" bestFit="1" customWidth="1"/>
    <col min="16130" max="16384" width="9.453125" style="2" customWidth="1"/>
  </cols>
  <sheetData>
    <row r="1" spans="1:11" ht="84" customHeight="1" x14ac:dyDescent="0.25">
      <c r="A1" s="2" t="e" vm="1">
        <v>#VALUE!</v>
      </c>
    </row>
    <row r="2" spans="1:11" ht="27.5" x14ac:dyDescent="0.55000000000000004">
      <c r="A2" s="34" t="s">
        <v>0</v>
      </c>
    </row>
    <row r="3" spans="1:11" ht="22.5" x14ac:dyDescent="0.25">
      <c r="A3" s="35" t="str">
        <f>_xlfn.CONCAT("England, year ending ",config!B5," ",config!B6,": data tables")</f>
        <v>England, year ending September 2025: data tables</v>
      </c>
      <c r="B3" s="10"/>
    </row>
    <row r="4" spans="1:11" ht="45" customHeight="1" x14ac:dyDescent="0.35">
      <c r="A4" s="11" t="s">
        <v>1</v>
      </c>
      <c r="B4" s="10"/>
      <c r="C4" s="3"/>
      <c r="K4" s="4"/>
    </row>
    <row r="5" spans="1:11" ht="32.25" customHeight="1" x14ac:dyDescent="0.35">
      <c r="A5" s="115" t="str">
        <f>_xlfn.CONCAT("Responsible Statistician: ",config!B4)</f>
        <v>Responsible Statistician: Ollie Gee</v>
      </c>
      <c r="B5" s="115"/>
    </row>
    <row r="6" spans="1:11" ht="15.5" x14ac:dyDescent="0.35">
      <c r="A6" s="6" t="s">
        <v>142</v>
      </c>
      <c r="B6" s="115"/>
    </row>
    <row r="7" spans="1:11" ht="15.5" x14ac:dyDescent="0.35">
      <c r="A7" s="36" t="s">
        <v>140</v>
      </c>
      <c r="B7" s="12"/>
    </row>
    <row r="8" spans="1:11" ht="28.5" customHeight="1" x14ac:dyDescent="0.35">
      <c r="A8" s="36" t="str">
        <f>_xlfn.CONCAT("Published: ",config!B1)</f>
        <v>Published: 29 January 2026</v>
      </c>
      <c r="B8" s="7"/>
    </row>
    <row r="9" spans="1:11" ht="15.5" x14ac:dyDescent="0.35">
      <c r="A9" s="36" t="str">
        <f>_xlfn.CONCAT("Next update: ",config!B2)</f>
        <v>Next update: TBC</v>
      </c>
      <c r="B9" s="7"/>
    </row>
    <row r="10" spans="1:11" ht="30" customHeight="1" x14ac:dyDescent="0.35">
      <c r="A10" s="115" t="str">
        <f>_xlfn.CONCAT("Crown copyright © ",config!B8)</f>
        <v>Crown copyright © 2026</v>
      </c>
      <c r="B10" s="10"/>
    </row>
    <row r="11" spans="1:11" ht="15.5" x14ac:dyDescent="0.35">
      <c r="A11" s="116" t="s">
        <v>2</v>
      </c>
    </row>
    <row r="12" spans="1:11" ht="27" customHeight="1" x14ac:dyDescent="0.35">
      <c r="A12" s="5" t="s">
        <v>3</v>
      </c>
    </row>
    <row r="13" spans="1:11" ht="15.5" x14ac:dyDescent="0.35">
      <c r="A13" s="5" t="s">
        <v>4</v>
      </c>
    </row>
    <row r="14" spans="1:11" ht="15.5" x14ac:dyDescent="0.35">
      <c r="A14" s="101" t="s">
        <v>141</v>
      </c>
    </row>
  </sheetData>
  <hyperlinks>
    <hyperlink ref="A14" r:id="rId1" xr:uid="{FB72331F-CC74-47E8-B34B-7701AA40BEDB}"/>
    <hyperlink ref="A11" location="Contents!A1" display="Contents" xr:uid="{1891B928-03C1-4451-9705-862DB8F5289B}"/>
    <hyperlink ref="A9" r:id="rId2" display="Next update: 24 October 2024" xr:uid="{6AA0D204-085C-4048-B226-2A2495152D3A}"/>
    <hyperlink ref="A8" r:id="rId3" display="Published: 12 August 2021" xr:uid="{01259433-8E8F-41C9-9EEC-000547336390}"/>
    <hyperlink ref="A7" r:id="rId4" xr:uid="{FCCD7EF6-BA02-4B19-827F-067200990B65}"/>
    <hyperlink ref="A6" r:id="rId5" xr:uid="{B1A8B9E0-5F6C-46AE-9446-EECBF2FF062D}"/>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23BF60-1748-4171-B5C1-EA15AE1FC9F5}">
  <sheetPr codeName="Sheet7">
    <tabColor rgb="FFFF0000"/>
  </sheetPr>
  <dimension ref="A1:B8"/>
  <sheetViews>
    <sheetView workbookViewId="0"/>
  </sheetViews>
  <sheetFormatPr defaultRowHeight="14.5" x14ac:dyDescent="0.35"/>
  <cols>
    <col min="1" max="1" width="21.26953125" bestFit="1" customWidth="1"/>
    <col min="2" max="2" width="14.54296875" bestFit="1" customWidth="1"/>
  </cols>
  <sheetData>
    <row r="1" spans="1:2" x14ac:dyDescent="0.35">
      <c r="A1" t="s">
        <v>5</v>
      </c>
      <c r="B1" s="33" t="s">
        <v>152</v>
      </c>
    </row>
    <row r="2" spans="1:2" x14ac:dyDescent="0.35">
      <c r="A2" t="s">
        <v>6</v>
      </c>
      <c r="B2" s="33" t="s">
        <v>161</v>
      </c>
    </row>
    <row r="3" spans="1:2" x14ac:dyDescent="0.35">
      <c r="A3" t="s">
        <v>7</v>
      </c>
      <c r="B3" s="33" t="s">
        <v>153</v>
      </c>
    </row>
    <row r="4" spans="1:2" x14ac:dyDescent="0.35">
      <c r="A4" t="s">
        <v>8</v>
      </c>
      <c r="B4" s="33" t="s">
        <v>155</v>
      </c>
    </row>
    <row r="5" spans="1:2" x14ac:dyDescent="0.35">
      <c r="A5" t="s">
        <v>9</v>
      </c>
      <c r="B5" s="33" t="s">
        <v>154</v>
      </c>
    </row>
    <row r="6" spans="1:2" x14ac:dyDescent="0.35">
      <c r="A6" t="s">
        <v>10</v>
      </c>
      <c r="B6">
        <v>2025</v>
      </c>
    </row>
    <row r="7" spans="1:2" x14ac:dyDescent="0.35">
      <c r="A7" t="s">
        <v>110</v>
      </c>
      <c r="B7" s="33" t="s">
        <v>132</v>
      </c>
    </row>
    <row r="8" spans="1:2" x14ac:dyDescent="0.35">
      <c r="A8" t="s">
        <v>122</v>
      </c>
      <c r="B8">
        <v>2026</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CC375-0EC6-40C7-A753-4A6274EFEF8D}">
  <sheetPr codeName="Sheet2"/>
  <dimension ref="A1:F24"/>
  <sheetViews>
    <sheetView workbookViewId="0"/>
  </sheetViews>
  <sheetFormatPr defaultColWidth="9.453125" defaultRowHeight="15.5" x14ac:dyDescent="0.35"/>
  <cols>
    <col min="1" max="1" width="23.1796875" style="30" customWidth="1"/>
    <col min="2" max="2" width="68" style="117" customWidth="1"/>
    <col min="3" max="3" width="39.81640625" style="117" customWidth="1"/>
    <col min="4" max="4" width="21.1796875" style="30" customWidth="1"/>
    <col min="5" max="5" width="32.26953125" style="30" bestFit="1" customWidth="1"/>
    <col min="6" max="6" width="9.453125" style="30" customWidth="1"/>
    <col min="7" max="16384" width="9.453125" style="30"/>
  </cols>
  <sheetData>
    <row r="1" spans="1:6" s="16" customFormat="1" ht="15.65" customHeight="1" x14ac:dyDescent="0.35">
      <c r="A1" s="13" t="s">
        <v>0</v>
      </c>
      <c r="B1" s="14"/>
      <c r="C1" s="14"/>
      <c r="D1" s="15"/>
      <c r="E1" s="114" t="e" vm="2">
        <v>#VALUE!</v>
      </c>
    </row>
    <row r="2" spans="1:6" s="16" customFormat="1" ht="21.65" customHeight="1" x14ac:dyDescent="0.35">
      <c r="A2" s="37" t="str">
        <f>_xlfn.CONCAT("Publication Date: ",config!B1)</f>
        <v>Publication Date: 29 January 2026</v>
      </c>
      <c r="B2" s="17"/>
      <c r="C2" s="17"/>
      <c r="D2" s="18"/>
      <c r="E2" s="114"/>
      <c r="F2" s="19"/>
    </row>
    <row r="3" spans="1:6" s="23" customFormat="1" ht="18" customHeight="1" x14ac:dyDescent="0.35">
      <c r="A3" s="20" t="s">
        <v>11</v>
      </c>
      <c r="B3" s="20"/>
      <c r="C3" s="20"/>
      <c r="D3" s="21"/>
      <c r="E3" s="114"/>
      <c r="F3" s="22"/>
    </row>
    <row r="4" spans="1:6" s="23" customFormat="1" ht="15.75" customHeight="1" x14ac:dyDescent="0.35">
      <c r="A4" s="6" t="s">
        <v>12</v>
      </c>
      <c r="B4" s="22"/>
      <c r="C4" s="22"/>
      <c r="D4" s="21"/>
      <c r="E4" s="114"/>
      <c r="F4" s="22"/>
    </row>
    <row r="5" spans="1:6" ht="30.75" customHeight="1" x14ac:dyDescent="0.35">
      <c r="A5" s="24" t="s">
        <v>13</v>
      </c>
      <c r="B5" s="24" t="s">
        <v>14</v>
      </c>
      <c r="C5" s="24" t="s">
        <v>15</v>
      </c>
      <c r="D5" s="24" t="s">
        <v>16</v>
      </c>
      <c r="E5" s="25" t="s">
        <v>17</v>
      </c>
      <c r="F5" s="29"/>
    </row>
    <row r="6" spans="1:6" x14ac:dyDescent="0.35">
      <c r="A6" s="26" t="s">
        <v>22</v>
      </c>
      <c r="B6" s="31" t="s">
        <v>23</v>
      </c>
      <c r="C6" s="31" t="s">
        <v>24</v>
      </c>
      <c r="D6" s="28" t="s">
        <v>151</v>
      </c>
      <c r="E6" s="28" t="s">
        <v>21</v>
      </c>
      <c r="F6" s="29"/>
    </row>
    <row r="7" spans="1:6" ht="31" x14ac:dyDescent="0.35">
      <c r="A7" s="26" t="s">
        <v>25</v>
      </c>
      <c r="B7" s="27" t="s">
        <v>26</v>
      </c>
      <c r="C7" s="27" t="s">
        <v>27</v>
      </c>
      <c r="D7" s="28" t="s">
        <v>156</v>
      </c>
      <c r="E7" s="28" t="s">
        <v>21</v>
      </c>
      <c r="F7" s="29"/>
    </row>
    <row r="8" spans="1:6" ht="57.65" customHeight="1" x14ac:dyDescent="0.35">
      <c r="A8" s="26" t="s">
        <v>18</v>
      </c>
      <c r="B8" s="27" t="s">
        <v>19</v>
      </c>
      <c r="C8" s="27" t="s">
        <v>20</v>
      </c>
      <c r="D8" s="28" t="s">
        <v>151</v>
      </c>
      <c r="E8" s="28" t="s">
        <v>21</v>
      </c>
      <c r="F8" s="29"/>
    </row>
    <row r="9" spans="1:6" x14ac:dyDescent="0.35">
      <c r="D9" s="118"/>
    </row>
    <row r="10" spans="1:6" x14ac:dyDescent="0.35">
      <c r="D10" s="118"/>
    </row>
    <row r="11" spans="1:6" x14ac:dyDescent="0.35">
      <c r="D11" s="118"/>
    </row>
    <row r="12" spans="1:6" x14ac:dyDescent="0.35">
      <c r="D12" s="118"/>
    </row>
    <row r="13" spans="1:6" x14ac:dyDescent="0.35">
      <c r="D13" s="119"/>
    </row>
    <row r="14" spans="1:6" x14ac:dyDescent="0.35">
      <c r="D14" s="119"/>
    </row>
    <row r="15" spans="1:6" x14ac:dyDescent="0.35">
      <c r="D15" s="119"/>
    </row>
    <row r="16" spans="1:6" x14ac:dyDescent="0.35">
      <c r="D16" s="119"/>
    </row>
    <row r="17" spans="4:4" x14ac:dyDescent="0.35">
      <c r="D17" s="119"/>
    </row>
    <row r="18" spans="4:4" x14ac:dyDescent="0.35">
      <c r="D18" s="119"/>
    </row>
    <row r="19" spans="4:4" x14ac:dyDescent="0.35">
      <c r="D19" s="119"/>
    </row>
    <row r="20" spans="4:4" x14ac:dyDescent="0.35">
      <c r="D20" s="119"/>
    </row>
    <row r="21" spans="4:4" x14ac:dyDescent="0.35">
      <c r="D21" s="119"/>
    </row>
    <row r="22" spans="4:4" x14ac:dyDescent="0.35">
      <c r="D22" s="119"/>
    </row>
    <row r="23" spans="4:4" x14ac:dyDescent="0.35">
      <c r="D23" s="119"/>
    </row>
    <row r="24" spans="4:4" x14ac:dyDescent="0.35">
      <c r="D24" s="119"/>
    </row>
  </sheetData>
  <mergeCells count="1">
    <mergeCell ref="E1:E4"/>
  </mergeCells>
  <hyperlinks>
    <hyperlink ref="A4" location="Cover_sheet!A1" display="Cover sheet" xr:uid="{48AC6536-8791-4807-B794-E9BC246091A4}"/>
    <hyperlink ref="A8" location="FIRE0201!A1" display="Fire0201" xr:uid="{44C248D8-36B4-4545-99E4-19F83D013C45}"/>
    <hyperlink ref="A7" location="'Data - population'!A1" display="Data - population" xr:uid="{145FDFC9-5651-4F9E-AFDD-1CB7436473A4}"/>
    <hyperlink ref="A6" location="'Data - dwelling fires'!A1" display="Data - dwelling fires" xr:uid="{4B84821B-7561-4261-802A-6033DDC5E61B}"/>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87C53-F639-4A22-9B49-6F572AD18A69}">
  <dimension ref="A1:D201"/>
  <sheetViews>
    <sheetView workbookViewId="0"/>
  </sheetViews>
  <sheetFormatPr defaultColWidth="9.1796875" defaultRowHeight="15.5" x14ac:dyDescent="0.35"/>
  <cols>
    <col min="1" max="1" width="12.7265625" style="103" bestFit="1" customWidth="1"/>
    <col min="2" max="2" width="21.453125" style="103" bestFit="1" customWidth="1"/>
    <col min="3" max="3" width="28" style="103" bestFit="1" customWidth="1"/>
    <col min="4" max="4" width="32.7265625" style="105" bestFit="1" customWidth="1"/>
    <col min="5" max="16384" width="9.1796875" style="103"/>
  </cols>
  <sheetData>
    <row r="1" spans="1:4" x14ac:dyDescent="0.35">
      <c r="A1" s="102" t="s">
        <v>28</v>
      </c>
      <c r="B1" s="102" t="s">
        <v>29</v>
      </c>
      <c r="C1" s="102" t="s">
        <v>30</v>
      </c>
      <c r="D1" s="104" t="s">
        <v>31</v>
      </c>
    </row>
    <row r="2" spans="1:4" x14ac:dyDescent="0.35">
      <c r="A2" s="100" t="s">
        <v>32</v>
      </c>
      <c r="B2" s="100" t="s">
        <v>132</v>
      </c>
      <c r="C2" s="100" t="s">
        <v>146</v>
      </c>
      <c r="D2" s="106">
        <v>11854</v>
      </c>
    </row>
    <row r="3" spans="1:4" x14ac:dyDescent="0.35">
      <c r="A3" s="100" t="s">
        <v>32</v>
      </c>
      <c r="B3" s="100" t="s">
        <v>132</v>
      </c>
      <c r="C3" s="100" t="s">
        <v>147</v>
      </c>
      <c r="D3" s="106">
        <v>1253</v>
      </c>
    </row>
    <row r="4" spans="1:4" x14ac:dyDescent="0.35">
      <c r="A4" s="100" t="s">
        <v>32</v>
      </c>
      <c r="B4" s="100" t="s">
        <v>47</v>
      </c>
      <c r="C4" s="100" t="s">
        <v>146</v>
      </c>
      <c r="D4" s="106">
        <v>22973</v>
      </c>
    </row>
    <row r="5" spans="1:4" x14ac:dyDescent="0.35">
      <c r="A5" s="100" t="s">
        <v>32</v>
      </c>
      <c r="B5" s="100" t="s">
        <v>47</v>
      </c>
      <c r="C5" s="100" t="s">
        <v>147</v>
      </c>
      <c r="D5" s="106">
        <v>2466</v>
      </c>
    </row>
    <row r="6" spans="1:4" x14ac:dyDescent="0.35">
      <c r="A6" s="100" t="s">
        <v>77</v>
      </c>
      <c r="B6" s="100" t="s">
        <v>47</v>
      </c>
      <c r="C6" s="100" t="s">
        <v>148</v>
      </c>
      <c r="D6" s="106">
        <v>3687</v>
      </c>
    </row>
    <row r="7" spans="1:4" x14ac:dyDescent="0.35">
      <c r="A7" s="100" t="s">
        <v>77</v>
      </c>
      <c r="B7" s="100" t="s">
        <v>47</v>
      </c>
      <c r="C7" s="100" t="s">
        <v>149</v>
      </c>
      <c r="D7" s="106">
        <v>417</v>
      </c>
    </row>
    <row r="8" spans="1:4" x14ac:dyDescent="0.35">
      <c r="A8" s="100" t="s">
        <v>78</v>
      </c>
      <c r="B8" s="100" t="s">
        <v>47</v>
      </c>
      <c r="C8" s="100" t="s">
        <v>148</v>
      </c>
      <c r="D8" s="107">
        <v>1331</v>
      </c>
    </row>
    <row r="9" spans="1:4" x14ac:dyDescent="0.35">
      <c r="A9" s="100" t="s">
        <v>78</v>
      </c>
      <c r="B9" s="100" t="s">
        <v>47</v>
      </c>
      <c r="C9" s="100" t="s">
        <v>149</v>
      </c>
      <c r="D9" s="107">
        <v>101</v>
      </c>
    </row>
    <row r="10" spans="1:4" x14ac:dyDescent="0.35">
      <c r="A10" s="100" t="s">
        <v>32</v>
      </c>
      <c r="B10" s="100" t="s">
        <v>46</v>
      </c>
      <c r="C10" s="100" t="s">
        <v>146</v>
      </c>
      <c r="D10" s="106">
        <v>23000</v>
      </c>
    </row>
    <row r="11" spans="1:4" x14ac:dyDescent="0.35">
      <c r="A11" s="100" t="s">
        <v>32</v>
      </c>
      <c r="B11" s="100" t="s">
        <v>46</v>
      </c>
      <c r="C11" s="100" t="s">
        <v>147</v>
      </c>
      <c r="D11" s="106">
        <v>2590</v>
      </c>
    </row>
    <row r="12" spans="1:4" x14ac:dyDescent="0.35">
      <c r="A12" s="100" t="s">
        <v>77</v>
      </c>
      <c r="B12" s="100" t="s">
        <v>46</v>
      </c>
      <c r="C12" s="100" t="s">
        <v>148</v>
      </c>
      <c r="D12" s="106">
        <v>3820</v>
      </c>
    </row>
    <row r="13" spans="1:4" x14ac:dyDescent="0.35">
      <c r="A13" s="100" t="s">
        <v>77</v>
      </c>
      <c r="B13" s="100" t="s">
        <v>46</v>
      </c>
      <c r="C13" s="100" t="s">
        <v>149</v>
      </c>
      <c r="D13" s="106">
        <v>438</v>
      </c>
    </row>
    <row r="14" spans="1:4" x14ac:dyDescent="0.35">
      <c r="A14" s="100" t="s">
        <v>78</v>
      </c>
      <c r="B14" s="100" t="s">
        <v>46</v>
      </c>
      <c r="C14" s="100" t="s">
        <v>148</v>
      </c>
      <c r="D14" s="106">
        <v>1376</v>
      </c>
    </row>
    <row r="15" spans="1:4" x14ac:dyDescent="0.35">
      <c r="A15" s="100" t="s">
        <v>78</v>
      </c>
      <c r="B15" s="100" t="s">
        <v>46</v>
      </c>
      <c r="C15" s="100" t="s">
        <v>149</v>
      </c>
      <c r="D15" s="106">
        <v>124</v>
      </c>
    </row>
    <row r="16" spans="1:4" x14ac:dyDescent="0.35">
      <c r="A16" s="100" t="s">
        <v>32</v>
      </c>
      <c r="B16" s="100" t="s">
        <v>45</v>
      </c>
      <c r="C16" s="100" t="s">
        <v>146</v>
      </c>
      <c r="D16" s="106">
        <v>24094</v>
      </c>
    </row>
    <row r="17" spans="1:4" x14ac:dyDescent="0.35">
      <c r="A17" s="100" t="s">
        <v>32</v>
      </c>
      <c r="B17" s="100" t="s">
        <v>45</v>
      </c>
      <c r="C17" s="100" t="s">
        <v>147</v>
      </c>
      <c r="D17" s="106">
        <v>2744</v>
      </c>
    </row>
    <row r="18" spans="1:4" x14ac:dyDescent="0.35">
      <c r="A18" s="100" t="s">
        <v>77</v>
      </c>
      <c r="B18" s="100" t="s">
        <v>45</v>
      </c>
      <c r="C18" s="100" t="s">
        <v>148</v>
      </c>
      <c r="D18" s="106">
        <v>3874</v>
      </c>
    </row>
    <row r="19" spans="1:4" x14ac:dyDescent="0.35">
      <c r="A19" s="100" t="s">
        <v>77</v>
      </c>
      <c r="B19" s="100" t="s">
        <v>45</v>
      </c>
      <c r="C19" s="100" t="s">
        <v>149</v>
      </c>
      <c r="D19" s="106">
        <v>430</v>
      </c>
    </row>
    <row r="20" spans="1:4" x14ac:dyDescent="0.35">
      <c r="A20" s="100" t="s">
        <v>78</v>
      </c>
      <c r="B20" s="100" t="s">
        <v>45</v>
      </c>
      <c r="C20" s="100" t="s">
        <v>148</v>
      </c>
      <c r="D20" s="106">
        <v>1379</v>
      </c>
    </row>
    <row r="21" spans="1:4" x14ac:dyDescent="0.35">
      <c r="A21" s="100" t="s">
        <v>78</v>
      </c>
      <c r="B21" s="100" t="s">
        <v>45</v>
      </c>
      <c r="C21" s="100" t="s">
        <v>149</v>
      </c>
      <c r="D21" s="106">
        <v>163</v>
      </c>
    </row>
    <row r="22" spans="1:4" x14ac:dyDescent="0.35">
      <c r="A22" s="100" t="s">
        <v>32</v>
      </c>
      <c r="B22" s="100" t="s">
        <v>44</v>
      </c>
      <c r="C22" s="100" t="s">
        <v>146</v>
      </c>
      <c r="D22" s="106">
        <v>24479</v>
      </c>
    </row>
    <row r="23" spans="1:4" x14ac:dyDescent="0.35">
      <c r="A23" s="100" t="s">
        <v>32</v>
      </c>
      <c r="B23" s="100" t="s">
        <v>44</v>
      </c>
      <c r="C23" s="100" t="s">
        <v>147</v>
      </c>
      <c r="D23" s="106">
        <v>2693</v>
      </c>
    </row>
    <row r="24" spans="1:4" x14ac:dyDescent="0.35">
      <c r="A24" s="100" t="s">
        <v>77</v>
      </c>
      <c r="B24" s="100" t="s">
        <v>44</v>
      </c>
      <c r="C24" s="100" t="s">
        <v>148</v>
      </c>
      <c r="D24" s="106">
        <v>4196</v>
      </c>
    </row>
    <row r="25" spans="1:4" x14ac:dyDescent="0.35">
      <c r="A25" s="100" t="s">
        <v>77</v>
      </c>
      <c r="B25" s="100" t="s">
        <v>44</v>
      </c>
      <c r="C25" s="100" t="s">
        <v>149</v>
      </c>
      <c r="D25" s="106">
        <v>439</v>
      </c>
    </row>
    <row r="26" spans="1:4" x14ac:dyDescent="0.35">
      <c r="A26" s="100" t="s">
        <v>78</v>
      </c>
      <c r="B26" s="100" t="s">
        <v>44</v>
      </c>
      <c r="C26" s="100" t="s">
        <v>148</v>
      </c>
      <c r="D26" s="106">
        <v>1468</v>
      </c>
    </row>
    <row r="27" spans="1:4" x14ac:dyDescent="0.35">
      <c r="A27" s="100" t="s">
        <v>78</v>
      </c>
      <c r="B27" s="100" t="s">
        <v>44</v>
      </c>
      <c r="C27" s="100" t="s">
        <v>149</v>
      </c>
      <c r="D27" s="106">
        <v>120</v>
      </c>
    </row>
    <row r="28" spans="1:4" x14ac:dyDescent="0.35">
      <c r="A28" s="100" t="s">
        <v>32</v>
      </c>
      <c r="B28" s="100" t="s">
        <v>43</v>
      </c>
      <c r="C28" s="100" t="s">
        <v>146</v>
      </c>
      <c r="D28" s="106">
        <v>24286</v>
      </c>
    </row>
    <row r="29" spans="1:4" x14ac:dyDescent="0.35">
      <c r="A29" s="100" t="s">
        <v>32</v>
      </c>
      <c r="B29" s="100" t="s">
        <v>43</v>
      </c>
      <c r="C29" s="100" t="s">
        <v>147</v>
      </c>
      <c r="D29" s="106">
        <v>2732</v>
      </c>
    </row>
    <row r="30" spans="1:4" x14ac:dyDescent="0.35">
      <c r="A30" s="100" t="s">
        <v>77</v>
      </c>
      <c r="B30" s="100" t="s">
        <v>43</v>
      </c>
      <c r="C30" s="100" t="s">
        <v>148</v>
      </c>
      <c r="D30" s="106">
        <v>4147</v>
      </c>
    </row>
    <row r="31" spans="1:4" x14ac:dyDescent="0.35">
      <c r="A31" s="100" t="s">
        <v>77</v>
      </c>
      <c r="B31" s="100" t="s">
        <v>43</v>
      </c>
      <c r="C31" s="100" t="s">
        <v>149</v>
      </c>
      <c r="D31" s="106">
        <v>518</v>
      </c>
    </row>
    <row r="32" spans="1:4" x14ac:dyDescent="0.35">
      <c r="A32" s="100" t="s">
        <v>78</v>
      </c>
      <c r="B32" s="100" t="s">
        <v>43</v>
      </c>
      <c r="C32" s="100" t="s">
        <v>148</v>
      </c>
      <c r="D32" s="106">
        <v>1375</v>
      </c>
    </row>
    <row r="33" spans="1:4" x14ac:dyDescent="0.35">
      <c r="A33" s="100" t="s">
        <v>78</v>
      </c>
      <c r="B33" s="100" t="s">
        <v>43</v>
      </c>
      <c r="C33" s="100" t="s">
        <v>149</v>
      </c>
      <c r="D33" s="106">
        <v>126</v>
      </c>
    </row>
    <row r="34" spans="1:4" x14ac:dyDescent="0.35">
      <c r="A34" s="100" t="s">
        <v>32</v>
      </c>
      <c r="B34" s="100" t="s">
        <v>42</v>
      </c>
      <c r="C34" s="100" t="s">
        <v>146</v>
      </c>
      <c r="D34" s="106">
        <v>25531</v>
      </c>
    </row>
    <row r="35" spans="1:4" x14ac:dyDescent="0.35">
      <c r="A35" s="100" t="s">
        <v>32</v>
      </c>
      <c r="B35" s="100" t="s">
        <v>42</v>
      </c>
      <c r="C35" s="100" t="s">
        <v>147</v>
      </c>
      <c r="D35" s="106">
        <v>2973</v>
      </c>
    </row>
    <row r="36" spans="1:4" x14ac:dyDescent="0.35">
      <c r="A36" s="100" t="s">
        <v>77</v>
      </c>
      <c r="B36" s="100" t="s">
        <v>42</v>
      </c>
      <c r="C36" s="100" t="s">
        <v>148</v>
      </c>
      <c r="D36" s="106">
        <v>4366</v>
      </c>
    </row>
    <row r="37" spans="1:4" x14ac:dyDescent="0.35">
      <c r="A37" s="100" t="s">
        <v>77</v>
      </c>
      <c r="B37" s="100" t="s">
        <v>42</v>
      </c>
      <c r="C37" s="100" t="s">
        <v>149</v>
      </c>
      <c r="D37" s="106">
        <v>525</v>
      </c>
    </row>
    <row r="38" spans="1:4" x14ac:dyDescent="0.35">
      <c r="A38" s="100" t="s">
        <v>78</v>
      </c>
      <c r="B38" s="100" t="s">
        <v>42</v>
      </c>
      <c r="C38" s="100" t="s">
        <v>148</v>
      </c>
      <c r="D38" s="106">
        <v>1498</v>
      </c>
    </row>
    <row r="39" spans="1:4" x14ac:dyDescent="0.35">
      <c r="A39" s="100" t="s">
        <v>78</v>
      </c>
      <c r="B39" s="100" t="s">
        <v>42</v>
      </c>
      <c r="C39" s="100" t="s">
        <v>149</v>
      </c>
      <c r="D39" s="106">
        <v>130</v>
      </c>
    </row>
    <row r="40" spans="1:4" x14ac:dyDescent="0.35">
      <c r="A40" s="100" t="s">
        <v>32</v>
      </c>
      <c r="B40" s="100" t="s">
        <v>41</v>
      </c>
      <c r="C40" s="100" t="s">
        <v>146</v>
      </c>
      <c r="D40" s="106">
        <v>26562</v>
      </c>
    </row>
    <row r="41" spans="1:4" x14ac:dyDescent="0.35">
      <c r="A41" s="100" t="s">
        <v>32</v>
      </c>
      <c r="B41" s="100" t="s">
        <v>41</v>
      </c>
      <c r="C41" s="100" t="s">
        <v>147</v>
      </c>
      <c r="D41" s="106">
        <v>3036</v>
      </c>
    </row>
    <row r="42" spans="1:4" x14ac:dyDescent="0.35">
      <c r="A42" s="100" t="s">
        <v>77</v>
      </c>
      <c r="B42" s="100" t="s">
        <v>41</v>
      </c>
      <c r="C42" s="100" t="s">
        <v>148</v>
      </c>
      <c r="D42" s="106">
        <v>4635</v>
      </c>
    </row>
    <row r="43" spans="1:4" x14ac:dyDescent="0.35">
      <c r="A43" s="100" t="s">
        <v>77</v>
      </c>
      <c r="B43" s="100" t="s">
        <v>41</v>
      </c>
      <c r="C43" s="100" t="s">
        <v>149</v>
      </c>
      <c r="D43" s="106">
        <v>510</v>
      </c>
    </row>
    <row r="44" spans="1:4" x14ac:dyDescent="0.35">
      <c r="A44" s="100" t="s">
        <v>78</v>
      </c>
      <c r="B44" s="100" t="s">
        <v>41</v>
      </c>
      <c r="C44" s="100" t="s">
        <v>148</v>
      </c>
      <c r="D44" s="106">
        <v>1430</v>
      </c>
    </row>
    <row r="45" spans="1:4" x14ac:dyDescent="0.35">
      <c r="A45" s="100" t="s">
        <v>78</v>
      </c>
      <c r="B45" s="100" t="s">
        <v>41</v>
      </c>
      <c r="C45" s="100" t="s">
        <v>149</v>
      </c>
      <c r="D45" s="106">
        <v>125</v>
      </c>
    </row>
    <row r="46" spans="1:4" x14ac:dyDescent="0.35">
      <c r="A46" s="100" t="s">
        <v>32</v>
      </c>
      <c r="B46" s="100" t="s">
        <v>40</v>
      </c>
      <c r="C46" s="100" t="s">
        <v>146</v>
      </c>
      <c r="D46" s="106">
        <v>27596</v>
      </c>
    </row>
    <row r="47" spans="1:4" x14ac:dyDescent="0.35">
      <c r="A47" s="100" t="s">
        <v>32</v>
      </c>
      <c r="B47" s="100" t="s">
        <v>40</v>
      </c>
      <c r="C47" s="100" t="s">
        <v>147</v>
      </c>
      <c r="D47" s="106">
        <v>3228</v>
      </c>
    </row>
    <row r="48" spans="1:4" x14ac:dyDescent="0.35">
      <c r="A48" s="100" t="s">
        <v>77</v>
      </c>
      <c r="B48" s="100" t="s">
        <v>40</v>
      </c>
      <c r="C48" s="100" t="s">
        <v>148</v>
      </c>
      <c r="D48" s="106">
        <v>4750</v>
      </c>
    </row>
    <row r="49" spans="1:4" x14ac:dyDescent="0.35">
      <c r="A49" s="100" t="s">
        <v>77</v>
      </c>
      <c r="B49" s="100" t="s">
        <v>40</v>
      </c>
      <c r="C49" s="100" t="s">
        <v>149</v>
      </c>
      <c r="D49" s="106">
        <v>561</v>
      </c>
    </row>
    <row r="50" spans="1:4" x14ac:dyDescent="0.35">
      <c r="A50" s="100" t="s">
        <v>78</v>
      </c>
      <c r="B50" s="100" t="s">
        <v>40</v>
      </c>
      <c r="C50" s="100" t="s">
        <v>148</v>
      </c>
      <c r="D50" s="106">
        <v>1485</v>
      </c>
    </row>
    <row r="51" spans="1:4" x14ac:dyDescent="0.35">
      <c r="A51" s="100" t="s">
        <v>78</v>
      </c>
      <c r="B51" s="100" t="s">
        <v>40</v>
      </c>
      <c r="C51" s="100" t="s">
        <v>149</v>
      </c>
      <c r="D51" s="106">
        <v>132</v>
      </c>
    </row>
    <row r="52" spans="1:4" x14ac:dyDescent="0.35">
      <c r="A52" s="100" t="s">
        <v>32</v>
      </c>
      <c r="B52" s="100" t="s">
        <v>39</v>
      </c>
      <c r="C52" s="100" t="s">
        <v>146</v>
      </c>
      <c r="D52" s="106">
        <v>27248</v>
      </c>
    </row>
    <row r="53" spans="1:4" x14ac:dyDescent="0.35">
      <c r="A53" s="100" t="s">
        <v>32</v>
      </c>
      <c r="B53" s="100" t="s">
        <v>39</v>
      </c>
      <c r="C53" s="100" t="s">
        <v>147</v>
      </c>
      <c r="D53" s="106">
        <v>3105</v>
      </c>
    </row>
    <row r="54" spans="1:4" x14ac:dyDescent="0.35">
      <c r="A54" s="100" t="s">
        <v>77</v>
      </c>
      <c r="B54" s="100" t="s">
        <v>39</v>
      </c>
      <c r="C54" s="100" t="s">
        <v>148</v>
      </c>
      <c r="D54" s="106">
        <v>4922</v>
      </c>
    </row>
    <row r="55" spans="1:4" x14ac:dyDescent="0.35">
      <c r="A55" s="100" t="s">
        <v>77</v>
      </c>
      <c r="B55" s="100" t="s">
        <v>39</v>
      </c>
      <c r="C55" s="100" t="s">
        <v>149</v>
      </c>
      <c r="D55" s="106">
        <v>618</v>
      </c>
    </row>
    <row r="56" spans="1:4" x14ac:dyDescent="0.35">
      <c r="A56" s="100" t="s">
        <v>78</v>
      </c>
      <c r="B56" s="100" t="s">
        <v>39</v>
      </c>
      <c r="C56" s="100" t="s">
        <v>148</v>
      </c>
      <c r="D56" s="106">
        <v>1719</v>
      </c>
    </row>
    <row r="57" spans="1:4" x14ac:dyDescent="0.35">
      <c r="A57" s="100" t="s">
        <v>78</v>
      </c>
      <c r="B57" s="100" t="s">
        <v>39</v>
      </c>
      <c r="C57" s="100" t="s">
        <v>149</v>
      </c>
      <c r="D57" s="106">
        <v>139</v>
      </c>
    </row>
    <row r="58" spans="1:4" x14ac:dyDescent="0.35">
      <c r="A58" s="100" t="s">
        <v>32</v>
      </c>
      <c r="B58" s="100" t="s">
        <v>38</v>
      </c>
      <c r="C58" s="100" t="s">
        <v>146</v>
      </c>
      <c r="D58" s="106">
        <v>28361</v>
      </c>
    </row>
    <row r="59" spans="1:4" x14ac:dyDescent="0.35">
      <c r="A59" s="100" t="s">
        <v>32</v>
      </c>
      <c r="B59" s="100" t="s">
        <v>38</v>
      </c>
      <c r="C59" s="100" t="s">
        <v>147</v>
      </c>
      <c r="D59" s="106">
        <v>3017</v>
      </c>
    </row>
    <row r="60" spans="1:4" x14ac:dyDescent="0.35">
      <c r="A60" s="100" t="s">
        <v>77</v>
      </c>
      <c r="B60" s="100" t="s">
        <v>38</v>
      </c>
      <c r="C60" s="100" t="s">
        <v>148</v>
      </c>
      <c r="D60" s="106">
        <v>5067</v>
      </c>
    </row>
    <row r="61" spans="1:4" x14ac:dyDescent="0.35">
      <c r="A61" s="100" t="s">
        <v>77</v>
      </c>
      <c r="B61" s="100" t="s">
        <v>38</v>
      </c>
      <c r="C61" s="100" t="s">
        <v>149</v>
      </c>
      <c r="D61" s="106">
        <v>605</v>
      </c>
    </row>
    <row r="62" spans="1:4" x14ac:dyDescent="0.35">
      <c r="A62" s="100" t="s">
        <v>78</v>
      </c>
      <c r="B62" s="100" t="s">
        <v>38</v>
      </c>
      <c r="C62" s="100" t="s">
        <v>148</v>
      </c>
      <c r="D62" s="106">
        <v>1609</v>
      </c>
    </row>
    <row r="63" spans="1:4" x14ac:dyDescent="0.35">
      <c r="A63" s="100" t="s">
        <v>78</v>
      </c>
      <c r="B63" s="100" t="s">
        <v>38</v>
      </c>
      <c r="C63" s="100" t="s">
        <v>149</v>
      </c>
      <c r="D63" s="106">
        <v>166</v>
      </c>
    </row>
    <row r="64" spans="1:4" x14ac:dyDescent="0.35">
      <c r="A64" s="100" t="s">
        <v>32</v>
      </c>
      <c r="B64" s="100" t="s">
        <v>37</v>
      </c>
      <c r="C64" s="100" t="s">
        <v>146</v>
      </c>
      <c r="D64" s="106">
        <v>28319</v>
      </c>
    </row>
    <row r="65" spans="1:4" x14ac:dyDescent="0.35">
      <c r="A65" s="100" t="s">
        <v>32</v>
      </c>
      <c r="B65" s="100" t="s">
        <v>37</v>
      </c>
      <c r="C65" s="100" t="s">
        <v>147</v>
      </c>
      <c r="D65" s="106">
        <v>3012</v>
      </c>
    </row>
    <row r="66" spans="1:4" x14ac:dyDescent="0.35">
      <c r="A66" s="100" t="s">
        <v>77</v>
      </c>
      <c r="B66" s="100" t="s">
        <v>37</v>
      </c>
      <c r="C66" s="100" t="s">
        <v>148</v>
      </c>
      <c r="D66" s="106">
        <v>4953</v>
      </c>
    </row>
    <row r="67" spans="1:4" x14ac:dyDescent="0.35">
      <c r="A67" s="100" t="s">
        <v>77</v>
      </c>
      <c r="B67" s="100" t="s">
        <v>37</v>
      </c>
      <c r="C67" s="100" t="s">
        <v>149</v>
      </c>
      <c r="D67" s="106">
        <v>622</v>
      </c>
    </row>
    <row r="68" spans="1:4" x14ac:dyDescent="0.35">
      <c r="A68" s="100" t="s">
        <v>78</v>
      </c>
      <c r="B68" s="100" t="s">
        <v>37</v>
      </c>
      <c r="C68" s="100" t="s">
        <v>148</v>
      </c>
      <c r="D68" s="106">
        <v>1636</v>
      </c>
    </row>
    <row r="69" spans="1:4" x14ac:dyDescent="0.35">
      <c r="A69" s="100" t="s">
        <v>78</v>
      </c>
      <c r="B69" s="100" t="s">
        <v>37</v>
      </c>
      <c r="C69" s="100" t="s">
        <v>149</v>
      </c>
      <c r="D69" s="106">
        <v>173</v>
      </c>
    </row>
    <row r="70" spans="1:4" x14ac:dyDescent="0.35">
      <c r="A70" s="100" t="s">
        <v>32</v>
      </c>
      <c r="B70" s="100" t="s">
        <v>36</v>
      </c>
      <c r="C70" s="100" t="s">
        <v>146</v>
      </c>
      <c r="D70" s="106">
        <v>28616</v>
      </c>
    </row>
    <row r="71" spans="1:4" x14ac:dyDescent="0.35">
      <c r="A71" s="100" t="s">
        <v>32</v>
      </c>
      <c r="B71" s="100" t="s">
        <v>36</v>
      </c>
      <c r="C71" s="100" t="s">
        <v>147</v>
      </c>
      <c r="D71" s="106">
        <v>3295</v>
      </c>
    </row>
    <row r="72" spans="1:4" x14ac:dyDescent="0.35">
      <c r="A72" s="100" t="s">
        <v>77</v>
      </c>
      <c r="B72" s="100" t="s">
        <v>36</v>
      </c>
      <c r="C72" s="100" t="s">
        <v>148</v>
      </c>
      <c r="D72" s="106">
        <v>4673</v>
      </c>
    </row>
    <row r="73" spans="1:4" x14ac:dyDescent="0.35">
      <c r="A73" s="100" t="s">
        <v>77</v>
      </c>
      <c r="B73" s="100" t="s">
        <v>36</v>
      </c>
      <c r="C73" s="100" t="s">
        <v>149</v>
      </c>
      <c r="D73" s="106">
        <v>650</v>
      </c>
    </row>
    <row r="74" spans="1:4" x14ac:dyDescent="0.35">
      <c r="A74" s="100" t="s">
        <v>78</v>
      </c>
      <c r="B74" s="100" t="s">
        <v>36</v>
      </c>
      <c r="C74" s="100" t="s">
        <v>148</v>
      </c>
      <c r="D74" s="106">
        <v>1732</v>
      </c>
    </row>
    <row r="75" spans="1:4" x14ac:dyDescent="0.35">
      <c r="A75" s="100" t="s">
        <v>78</v>
      </c>
      <c r="B75" s="100" t="s">
        <v>36</v>
      </c>
      <c r="C75" s="100" t="s">
        <v>149</v>
      </c>
      <c r="D75" s="106">
        <v>178</v>
      </c>
    </row>
    <row r="76" spans="1:4" x14ac:dyDescent="0.35">
      <c r="A76" s="100" t="s">
        <v>32</v>
      </c>
      <c r="B76" s="100" t="s">
        <v>35</v>
      </c>
      <c r="C76" s="100" t="s">
        <v>146</v>
      </c>
      <c r="D76" s="106">
        <v>29674</v>
      </c>
    </row>
    <row r="77" spans="1:4" x14ac:dyDescent="0.35">
      <c r="A77" s="100" t="s">
        <v>32</v>
      </c>
      <c r="B77" s="100" t="s">
        <v>35</v>
      </c>
      <c r="C77" s="100" t="s">
        <v>147</v>
      </c>
      <c r="D77" s="106">
        <v>3627</v>
      </c>
    </row>
    <row r="78" spans="1:4" x14ac:dyDescent="0.35">
      <c r="A78" s="100" t="s">
        <v>77</v>
      </c>
      <c r="B78" s="100" t="s">
        <v>35</v>
      </c>
      <c r="C78" s="100" t="s">
        <v>148</v>
      </c>
      <c r="D78" s="106">
        <v>4997</v>
      </c>
    </row>
    <row r="79" spans="1:4" x14ac:dyDescent="0.35">
      <c r="A79" s="100" t="s">
        <v>77</v>
      </c>
      <c r="B79" s="100" t="s">
        <v>35</v>
      </c>
      <c r="C79" s="100" t="s">
        <v>149</v>
      </c>
      <c r="D79" s="106">
        <v>832</v>
      </c>
    </row>
    <row r="80" spans="1:4" x14ac:dyDescent="0.35">
      <c r="A80" s="100" t="s">
        <v>78</v>
      </c>
      <c r="B80" s="100" t="s">
        <v>35</v>
      </c>
      <c r="C80" s="100" t="s">
        <v>148</v>
      </c>
      <c r="D80" s="106">
        <v>1725</v>
      </c>
    </row>
    <row r="81" spans="1:4" x14ac:dyDescent="0.35">
      <c r="A81" s="100" t="s">
        <v>78</v>
      </c>
      <c r="B81" s="100" t="s">
        <v>35</v>
      </c>
      <c r="C81" s="100" t="s">
        <v>149</v>
      </c>
      <c r="D81" s="106">
        <v>186</v>
      </c>
    </row>
    <row r="82" spans="1:4" x14ac:dyDescent="0.35">
      <c r="A82" s="100" t="s">
        <v>32</v>
      </c>
      <c r="B82" s="100" t="s">
        <v>34</v>
      </c>
      <c r="C82" s="100" t="s">
        <v>146</v>
      </c>
      <c r="D82" s="106">
        <v>30802</v>
      </c>
    </row>
    <row r="83" spans="1:4" x14ac:dyDescent="0.35">
      <c r="A83" s="100" t="s">
        <v>32</v>
      </c>
      <c r="B83" s="100" t="s">
        <v>34</v>
      </c>
      <c r="C83" s="100" t="s">
        <v>147</v>
      </c>
      <c r="D83" s="106">
        <v>4615</v>
      </c>
    </row>
    <row r="84" spans="1:4" x14ac:dyDescent="0.35">
      <c r="A84" s="100" t="s">
        <v>77</v>
      </c>
      <c r="B84" s="100" t="s">
        <v>34</v>
      </c>
      <c r="C84" s="100" t="s">
        <v>148</v>
      </c>
      <c r="D84" s="106">
        <v>5118</v>
      </c>
    </row>
    <row r="85" spans="1:4" x14ac:dyDescent="0.35">
      <c r="A85" s="100" t="s">
        <v>77</v>
      </c>
      <c r="B85" s="100" t="s">
        <v>34</v>
      </c>
      <c r="C85" s="100" t="s">
        <v>149</v>
      </c>
      <c r="D85" s="106">
        <v>1040</v>
      </c>
    </row>
    <row r="86" spans="1:4" x14ac:dyDescent="0.35">
      <c r="A86" s="100" t="s">
        <v>78</v>
      </c>
      <c r="B86" s="100" t="s">
        <v>34</v>
      </c>
      <c r="C86" s="100" t="s">
        <v>148</v>
      </c>
      <c r="D86" s="106">
        <v>1790</v>
      </c>
    </row>
    <row r="87" spans="1:4" x14ac:dyDescent="0.35">
      <c r="A87" s="100" t="s">
        <v>78</v>
      </c>
      <c r="B87" s="100" t="s">
        <v>34</v>
      </c>
      <c r="C87" s="100" t="s">
        <v>149</v>
      </c>
      <c r="D87" s="106">
        <v>233</v>
      </c>
    </row>
    <row r="88" spans="1:4" x14ac:dyDescent="0.35">
      <c r="A88" s="100" t="s">
        <v>32</v>
      </c>
      <c r="B88" s="100" t="s">
        <v>33</v>
      </c>
      <c r="C88" s="100" t="s">
        <v>146</v>
      </c>
      <c r="D88" s="106">
        <v>31718</v>
      </c>
    </row>
    <row r="89" spans="1:4" x14ac:dyDescent="0.35">
      <c r="A89" s="100" t="s">
        <v>32</v>
      </c>
      <c r="B89" s="100" t="s">
        <v>33</v>
      </c>
      <c r="C89" s="100" t="s">
        <v>147</v>
      </c>
      <c r="D89" s="106">
        <v>4893</v>
      </c>
    </row>
    <row r="90" spans="1:4" x14ac:dyDescent="0.35">
      <c r="A90" s="100" t="s">
        <v>77</v>
      </c>
      <c r="B90" s="100" t="s">
        <v>33</v>
      </c>
      <c r="C90" s="100" t="s">
        <v>148</v>
      </c>
      <c r="D90" s="106">
        <v>5210</v>
      </c>
    </row>
    <row r="91" spans="1:4" x14ac:dyDescent="0.35">
      <c r="A91" s="100" t="s">
        <v>77</v>
      </c>
      <c r="B91" s="100" t="s">
        <v>33</v>
      </c>
      <c r="C91" s="100" t="s">
        <v>149</v>
      </c>
      <c r="D91" s="106">
        <v>1084</v>
      </c>
    </row>
    <row r="92" spans="1:4" x14ac:dyDescent="0.35">
      <c r="A92" s="100" t="s">
        <v>78</v>
      </c>
      <c r="B92" s="100" t="s">
        <v>33</v>
      </c>
      <c r="C92" s="100" t="s">
        <v>148</v>
      </c>
      <c r="D92" s="106">
        <v>1826</v>
      </c>
    </row>
    <row r="93" spans="1:4" x14ac:dyDescent="0.35">
      <c r="A93" s="100" t="s">
        <v>78</v>
      </c>
      <c r="B93" s="100" t="s">
        <v>33</v>
      </c>
      <c r="C93" s="100" t="s">
        <v>149</v>
      </c>
      <c r="D93" s="106">
        <v>282</v>
      </c>
    </row>
    <row r="94" spans="1:4" x14ac:dyDescent="0.35">
      <c r="A94" s="100" t="s">
        <v>32</v>
      </c>
      <c r="B94" s="100" t="s">
        <v>76</v>
      </c>
      <c r="C94" s="100" t="s">
        <v>148</v>
      </c>
      <c r="D94" s="106">
        <v>33032</v>
      </c>
    </row>
    <row r="95" spans="1:4" x14ac:dyDescent="0.35">
      <c r="A95" s="100" t="s">
        <v>32</v>
      </c>
      <c r="B95" s="100" t="s">
        <v>76</v>
      </c>
      <c r="C95" s="100" t="s">
        <v>149</v>
      </c>
      <c r="D95" s="106">
        <v>5344</v>
      </c>
    </row>
    <row r="96" spans="1:4" x14ac:dyDescent="0.35">
      <c r="A96" s="100" t="s">
        <v>77</v>
      </c>
      <c r="B96" s="100" t="s">
        <v>76</v>
      </c>
      <c r="C96" s="100" t="s">
        <v>148</v>
      </c>
      <c r="D96" s="106">
        <v>5375</v>
      </c>
    </row>
    <row r="97" spans="1:4" x14ac:dyDescent="0.35">
      <c r="A97" s="100" t="s">
        <v>77</v>
      </c>
      <c r="B97" s="100" t="s">
        <v>76</v>
      </c>
      <c r="C97" s="100" t="s">
        <v>149</v>
      </c>
      <c r="D97" s="106">
        <v>1193</v>
      </c>
    </row>
    <row r="98" spans="1:4" x14ac:dyDescent="0.35">
      <c r="A98" s="100" t="s">
        <v>78</v>
      </c>
      <c r="B98" s="100" t="s">
        <v>76</v>
      </c>
      <c r="C98" s="100" t="s">
        <v>148</v>
      </c>
      <c r="D98" s="106">
        <v>1865</v>
      </c>
    </row>
    <row r="99" spans="1:4" x14ac:dyDescent="0.35">
      <c r="A99" s="100" t="s">
        <v>78</v>
      </c>
      <c r="B99" s="100" t="s">
        <v>76</v>
      </c>
      <c r="C99" s="100" t="s">
        <v>149</v>
      </c>
      <c r="D99" s="106">
        <v>338</v>
      </c>
    </row>
    <row r="100" spans="1:4" x14ac:dyDescent="0.35">
      <c r="A100" s="100" t="s">
        <v>32</v>
      </c>
      <c r="B100" s="100" t="s">
        <v>75</v>
      </c>
      <c r="C100" s="100" t="s">
        <v>148</v>
      </c>
      <c r="D100" s="106">
        <v>32428</v>
      </c>
    </row>
    <row r="101" spans="1:4" x14ac:dyDescent="0.35">
      <c r="A101" s="100" t="s">
        <v>32</v>
      </c>
      <c r="B101" s="100" t="s">
        <v>75</v>
      </c>
      <c r="C101" s="100" t="s">
        <v>149</v>
      </c>
      <c r="D101" s="106">
        <v>6156</v>
      </c>
    </row>
    <row r="102" spans="1:4" x14ac:dyDescent="0.35">
      <c r="A102" s="100" t="s">
        <v>77</v>
      </c>
      <c r="B102" s="100" t="s">
        <v>75</v>
      </c>
      <c r="C102" s="100" t="s">
        <v>148</v>
      </c>
      <c r="D102" s="106">
        <v>5397</v>
      </c>
    </row>
    <row r="103" spans="1:4" x14ac:dyDescent="0.35">
      <c r="A103" s="100" t="s">
        <v>77</v>
      </c>
      <c r="B103" s="100" t="s">
        <v>75</v>
      </c>
      <c r="C103" s="100" t="s">
        <v>149</v>
      </c>
      <c r="D103" s="106">
        <v>1308</v>
      </c>
    </row>
    <row r="104" spans="1:4" x14ac:dyDescent="0.35">
      <c r="A104" s="100" t="s">
        <v>78</v>
      </c>
      <c r="B104" s="100" t="s">
        <v>75</v>
      </c>
      <c r="C104" s="100" t="s">
        <v>148</v>
      </c>
      <c r="D104" s="106">
        <v>1919</v>
      </c>
    </row>
    <row r="105" spans="1:4" x14ac:dyDescent="0.35">
      <c r="A105" s="100" t="s">
        <v>78</v>
      </c>
      <c r="B105" s="100" t="s">
        <v>75</v>
      </c>
      <c r="C105" s="100" t="s">
        <v>149</v>
      </c>
      <c r="D105" s="106">
        <v>338</v>
      </c>
    </row>
    <row r="106" spans="1:4" x14ac:dyDescent="0.35">
      <c r="A106" s="100" t="s">
        <v>32</v>
      </c>
      <c r="B106" s="100" t="s">
        <v>74</v>
      </c>
      <c r="C106" s="100" t="s">
        <v>148</v>
      </c>
      <c r="D106" s="106">
        <v>34258</v>
      </c>
    </row>
    <row r="107" spans="1:4" x14ac:dyDescent="0.35">
      <c r="A107" s="100" t="s">
        <v>32</v>
      </c>
      <c r="B107" s="100" t="s">
        <v>74</v>
      </c>
      <c r="C107" s="100" t="s">
        <v>149</v>
      </c>
      <c r="D107" s="106">
        <v>7078</v>
      </c>
    </row>
    <row r="108" spans="1:4" x14ac:dyDescent="0.35">
      <c r="A108" s="100" t="s">
        <v>77</v>
      </c>
      <c r="B108" s="100" t="s">
        <v>74</v>
      </c>
      <c r="C108" s="100" t="s">
        <v>148</v>
      </c>
      <c r="D108" s="106">
        <v>5479</v>
      </c>
    </row>
    <row r="109" spans="1:4" x14ac:dyDescent="0.35">
      <c r="A109" s="100" t="s">
        <v>77</v>
      </c>
      <c r="B109" s="100" t="s">
        <v>74</v>
      </c>
      <c r="C109" s="100" t="s">
        <v>149</v>
      </c>
      <c r="D109" s="106">
        <v>1187</v>
      </c>
    </row>
    <row r="110" spans="1:4" x14ac:dyDescent="0.35">
      <c r="A110" s="100" t="s">
        <v>78</v>
      </c>
      <c r="B110" s="100" t="s">
        <v>74</v>
      </c>
      <c r="C110" s="100" t="s">
        <v>148</v>
      </c>
      <c r="D110" s="106">
        <v>2035</v>
      </c>
    </row>
    <row r="111" spans="1:4" x14ac:dyDescent="0.35">
      <c r="A111" s="100" t="s">
        <v>78</v>
      </c>
      <c r="B111" s="100" t="s">
        <v>74</v>
      </c>
      <c r="C111" s="100" t="s">
        <v>149</v>
      </c>
      <c r="D111" s="106">
        <v>345</v>
      </c>
    </row>
    <row r="112" spans="1:4" x14ac:dyDescent="0.35">
      <c r="A112" s="100" t="s">
        <v>32</v>
      </c>
      <c r="B112" s="100" t="s">
        <v>73</v>
      </c>
      <c r="C112" s="100" t="s">
        <v>148</v>
      </c>
      <c r="D112" s="106">
        <v>36660</v>
      </c>
    </row>
    <row r="113" spans="1:4" x14ac:dyDescent="0.35">
      <c r="A113" s="100" t="s">
        <v>32</v>
      </c>
      <c r="B113" s="100" t="s">
        <v>73</v>
      </c>
      <c r="C113" s="100" t="s">
        <v>149</v>
      </c>
      <c r="D113" s="106">
        <v>7762</v>
      </c>
    </row>
    <row r="114" spans="1:4" x14ac:dyDescent="0.35">
      <c r="A114" s="100" t="s">
        <v>77</v>
      </c>
      <c r="B114" s="100" t="s">
        <v>73</v>
      </c>
      <c r="C114" s="100" t="s">
        <v>148</v>
      </c>
      <c r="D114" s="106">
        <v>5594</v>
      </c>
    </row>
    <row r="115" spans="1:4" x14ac:dyDescent="0.35">
      <c r="A115" s="100" t="s">
        <v>77</v>
      </c>
      <c r="B115" s="100" t="s">
        <v>73</v>
      </c>
      <c r="C115" s="100" t="s">
        <v>149</v>
      </c>
      <c r="D115" s="106">
        <v>1369</v>
      </c>
    </row>
    <row r="116" spans="1:4" x14ac:dyDescent="0.35">
      <c r="A116" s="100" t="s">
        <v>78</v>
      </c>
      <c r="B116" s="100" t="s">
        <v>73</v>
      </c>
      <c r="C116" s="100" t="s">
        <v>148</v>
      </c>
      <c r="D116" s="106">
        <v>1990</v>
      </c>
    </row>
    <row r="117" spans="1:4" x14ac:dyDescent="0.35">
      <c r="A117" s="100" t="s">
        <v>78</v>
      </c>
      <c r="B117" s="100" t="s">
        <v>73</v>
      </c>
      <c r="C117" s="100" t="s">
        <v>149</v>
      </c>
      <c r="D117" s="106">
        <v>410</v>
      </c>
    </row>
    <row r="118" spans="1:4" x14ac:dyDescent="0.35">
      <c r="A118" s="100" t="s">
        <v>32</v>
      </c>
      <c r="B118" s="100" t="s">
        <v>72</v>
      </c>
      <c r="C118" s="100" t="s">
        <v>148</v>
      </c>
      <c r="D118" s="106">
        <v>38307</v>
      </c>
    </row>
    <row r="119" spans="1:4" x14ac:dyDescent="0.35">
      <c r="A119" s="100" t="s">
        <v>32</v>
      </c>
      <c r="B119" s="100" t="s">
        <v>72</v>
      </c>
      <c r="C119" s="100" t="s">
        <v>149</v>
      </c>
      <c r="D119" s="106">
        <v>7941</v>
      </c>
    </row>
    <row r="120" spans="1:4" x14ac:dyDescent="0.35">
      <c r="A120" s="100" t="s">
        <v>77</v>
      </c>
      <c r="B120" s="100" t="s">
        <v>72</v>
      </c>
      <c r="C120" s="100" t="s">
        <v>148</v>
      </c>
      <c r="D120" s="106">
        <v>5628</v>
      </c>
    </row>
    <row r="121" spans="1:4" x14ac:dyDescent="0.35">
      <c r="A121" s="100" t="s">
        <v>77</v>
      </c>
      <c r="B121" s="100" t="s">
        <v>72</v>
      </c>
      <c r="C121" s="100" t="s">
        <v>149</v>
      </c>
      <c r="D121" s="106">
        <v>1433</v>
      </c>
    </row>
    <row r="122" spans="1:4" x14ac:dyDescent="0.35">
      <c r="A122" s="100" t="s">
        <v>78</v>
      </c>
      <c r="B122" s="100" t="s">
        <v>72</v>
      </c>
      <c r="C122" s="100" t="s">
        <v>148</v>
      </c>
      <c r="D122" s="106">
        <v>2172</v>
      </c>
    </row>
    <row r="123" spans="1:4" x14ac:dyDescent="0.35">
      <c r="A123" s="100" t="s">
        <v>78</v>
      </c>
      <c r="B123" s="100" t="s">
        <v>72</v>
      </c>
      <c r="C123" s="100" t="s">
        <v>149</v>
      </c>
      <c r="D123" s="106">
        <v>376</v>
      </c>
    </row>
    <row r="124" spans="1:4" x14ac:dyDescent="0.35">
      <c r="A124" s="100" t="s">
        <v>32</v>
      </c>
      <c r="B124" s="100" t="s">
        <v>71</v>
      </c>
      <c r="C124" s="100" t="s">
        <v>148</v>
      </c>
      <c r="D124" s="106">
        <v>38288</v>
      </c>
    </row>
    <row r="125" spans="1:4" x14ac:dyDescent="0.35">
      <c r="A125" s="100" t="s">
        <v>32</v>
      </c>
      <c r="B125" s="100" t="s">
        <v>71</v>
      </c>
      <c r="C125" s="100" t="s">
        <v>149</v>
      </c>
      <c r="D125" s="106">
        <v>9146</v>
      </c>
    </row>
    <row r="126" spans="1:4" x14ac:dyDescent="0.35">
      <c r="A126" s="100" t="s">
        <v>77</v>
      </c>
      <c r="B126" s="100" t="s">
        <v>71</v>
      </c>
      <c r="C126" s="100" t="s">
        <v>150</v>
      </c>
      <c r="D126" s="106">
        <v>7048</v>
      </c>
    </row>
    <row r="127" spans="1:4" x14ac:dyDescent="0.35">
      <c r="A127" s="100" t="s">
        <v>78</v>
      </c>
      <c r="B127" s="100" t="s">
        <v>71</v>
      </c>
      <c r="C127" s="100" t="s">
        <v>148</v>
      </c>
      <c r="D127" s="106">
        <v>2150</v>
      </c>
    </row>
    <row r="128" spans="1:4" x14ac:dyDescent="0.35">
      <c r="A128" s="100" t="s">
        <v>78</v>
      </c>
      <c r="B128" s="100" t="s">
        <v>71</v>
      </c>
      <c r="C128" s="100" t="s">
        <v>149</v>
      </c>
      <c r="D128" s="106">
        <v>442</v>
      </c>
    </row>
    <row r="129" spans="1:4" x14ac:dyDescent="0.35">
      <c r="A129" s="100" t="s">
        <v>32</v>
      </c>
      <c r="B129" s="100" t="s">
        <v>70</v>
      </c>
      <c r="C129" s="100" t="s">
        <v>148</v>
      </c>
      <c r="D129" s="106">
        <v>40029</v>
      </c>
    </row>
    <row r="130" spans="1:4" x14ac:dyDescent="0.35">
      <c r="A130" s="100" t="s">
        <v>32</v>
      </c>
      <c r="B130" s="100" t="s">
        <v>70</v>
      </c>
      <c r="C130" s="100" t="s">
        <v>149</v>
      </c>
      <c r="D130" s="106">
        <v>10801</v>
      </c>
    </row>
    <row r="131" spans="1:4" x14ac:dyDescent="0.35">
      <c r="A131" s="100" t="s">
        <v>77</v>
      </c>
      <c r="B131" s="100" t="s">
        <v>70</v>
      </c>
      <c r="C131" s="100" t="s">
        <v>150</v>
      </c>
      <c r="D131" s="106">
        <v>8131</v>
      </c>
    </row>
    <row r="132" spans="1:4" x14ac:dyDescent="0.35">
      <c r="A132" s="100" t="s">
        <v>78</v>
      </c>
      <c r="B132" s="100" t="s">
        <v>70</v>
      </c>
      <c r="C132" s="100" t="s">
        <v>148</v>
      </c>
      <c r="D132" s="106">
        <v>2279</v>
      </c>
    </row>
    <row r="133" spans="1:4" x14ac:dyDescent="0.35">
      <c r="A133" s="100" t="s">
        <v>78</v>
      </c>
      <c r="B133" s="100" t="s">
        <v>70</v>
      </c>
      <c r="C133" s="100" t="s">
        <v>149</v>
      </c>
      <c r="D133" s="106">
        <v>508</v>
      </c>
    </row>
    <row r="134" spans="1:4" x14ac:dyDescent="0.35">
      <c r="A134" s="100" t="s">
        <v>32</v>
      </c>
      <c r="B134" s="100" t="s">
        <v>69</v>
      </c>
      <c r="C134" s="100" t="s">
        <v>148</v>
      </c>
      <c r="D134" s="106">
        <v>38652</v>
      </c>
    </row>
    <row r="135" spans="1:4" x14ac:dyDescent="0.35">
      <c r="A135" s="100" t="s">
        <v>32</v>
      </c>
      <c r="B135" s="100" t="s">
        <v>69</v>
      </c>
      <c r="C135" s="100" t="s">
        <v>149</v>
      </c>
      <c r="D135" s="106">
        <v>10247</v>
      </c>
    </row>
    <row r="136" spans="1:4" x14ac:dyDescent="0.35">
      <c r="A136" s="100" t="s">
        <v>77</v>
      </c>
      <c r="B136" s="100" t="s">
        <v>69</v>
      </c>
      <c r="C136" s="100" t="s">
        <v>150</v>
      </c>
      <c r="D136" s="106">
        <v>7875</v>
      </c>
    </row>
    <row r="137" spans="1:4" x14ac:dyDescent="0.35">
      <c r="A137" s="100" t="s">
        <v>78</v>
      </c>
      <c r="B137" s="100" t="s">
        <v>69</v>
      </c>
      <c r="C137" s="100" t="s">
        <v>148</v>
      </c>
      <c r="D137" s="106">
        <v>2377</v>
      </c>
    </row>
    <row r="138" spans="1:4" x14ac:dyDescent="0.35">
      <c r="A138" s="100" t="s">
        <v>78</v>
      </c>
      <c r="B138" s="100" t="s">
        <v>69</v>
      </c>
      <c r="C138" s="100" t="s">
        <v>149</v>
      </c>
      <c r="D138" s="106">
        <v>547</v>
      </c>
    </row>
    <row r="139" spans="1:4" x14ac:dyDescent="0.35">
      <c r="A139" s="100" t="s">
        <v>32</v>
      </c>
      <c r="B139" s="100" t="s">
        <v>68</v>
      </c>
      <c r="C139" s="100" t="s">
        <v>148</v>
      </c>
      <c r="D139" s="106">
        <v>42850</v>
      </c>
    </row>
    <row r="140" spans="1:4" x14ac:dyDescent="0.35">
      <c r="A140" s="100" t="s">
        <v>32</v>
      </c>
      <c r="B140" s="100" t="s">
        <v>68</v>
      </c>
      <c r="C140" s="100" t="s">
        <v>149</v>
      </c>
      <c r="D140" s="106">
        <v>11681</v>
      </c>
    </row>
    <row r="141" spans="1:4" x14ac:dyDescent="0.35">
      <c r="A141" s="100" t="s">
        <v>77</v>
      </c>
      <c r="B141" s="100" t="s">
        <v>68</v>
      </c>
      <c r="C141" s="100" t="s">
        <v>150</v>
      </c>
      <c r="D141" s="106">
        <v>8895</v>
      </c>
    </row>
    <row r="142" spans="1:4" x14ac:dyDescent="0.35">
      <c r="A142" s="100" t="s">
        <v>78</v>
      </c>
      <c r="B142" s="100" t="s">
        <v>68</v>
      </c>
      <c r="C142" s="100" t="s">
        <v>148</v>
      </c>
      <c r="D142" s="106">
        <v>2490</v>
      </c>
    </row>
    <row r="143" spans="1:4" x14ac:dyDescent="0.35">
      <c r="A143" s="100" t="s">
        <v>78</v>
      </c>
      <c r="B143" s="100" t="s">
        <v>68</v>
      </c>
      <c r="C143" s="100" t="s">
        <v>149</v>
      </c>
      <c r="D143" s="106">
        <v>596</v>
      </c>
    </row>
    <row r="144" spans="1:4" x14ac:dyDescent="0.35">
      <c r="A144" s="100" t="s">
        <v>32</v>
      </c>
      <c r="B144" s="100" t="s">
        <v>67</v>
      </c>
      <c r="C144" s="100" t="s">
        <v>148</v>
      </c>
      <c r="D144" s="106">
        <v>44287</v>
      </c>
    </row>
    <row r="145" spans="1:4" x14ac:dyDescent="0.35">
      <c r="A145" s="100" t="s">
        <v>32</v>
      </c>
      <c r="B145" s="100" t="s">
        <v>67</v>
      </c>
      <c r="C145" s="100" t="s">
        <v>149</v>
      </c>
      <c r="D145" s="106">
        <v>10646</v>
      </c>
    </row>
    <row r="146" spans="1:4" x14ac:dyDescent="0.35">
      <c r="A146" s="100" t="s">
        <v>77</v>
      </c>
      <c r="B146" s="100" t="s">
        <v>67</v>
      </c>
      <c r="C146" s="100" t="s">
        <v>150</v>
      </c>
      <c r="D146" s="106">
        <v>9257</v>
      </c>
    </row>
    <row r="147" spans="1:4" x14ac:dyDescent="0.35">
      <c r="A147" s="100" t="s">
        <v>78</v>
      </c>
      <c r="B147" s="100" t="s">
        <v>67</v>
      </c>
      <c r="C147" s="100" t="s">
        <v>150</v>
      </c>
      <c r="D147" s="106">
        <v>3202</v>
      </c>
    </row>
    <row r="148" spans="1:4" x14ac:dyDescent="0.35">
      <c r="A148" s="100" t="s">
        <v>32</v>
      </c>
      <c r="B148" s="100" t="s">
        <v>66</v>
      </c>
      <c r="C148" s="100" t="s">
        <v>148</v>
      </c>
      <c r="D148" s="106">
        <v>47350</v>
      </c>
    </row>
    <row r="149" spans="1:4" x14ac:dyDescent="0.35">
      <c r="A149" s="100" t="s">
        <v>32</v>
      </c>
      <c r="B149" s="100" t="s">
        <v>66</v>
      </c>
      <c r="C149" s="100" t="s">
        <v>149</v>
      </c>
      <c r="D149" s="106">
        <v>10930</v>
      </c>
    </row>
    <row r="150" spans="1:4" x14ac:dyDescent="0.35">
      <c r="A150" s="100" t="s">
        <v>77</v>
      </c>
      <c r="B150" s="100" t="s">
        <v>66</v>
      </c>
      <c r="C150" s="100" t="s">
        <v>150</v>
      </c>
      <c r="D150" s="106">
        <v>9316</v>
      </c>
    </row>
    <row r="151" spans="1:4" x14ac:dyDescent="0.35">
      <c r="A151" s="100" t="s">
        <v>78</v>
      </c>
      <c r="B151" s="100" t="s">
        <v>66</v>
      </c>
      <c r="C151" s="100" t="s">
        <v>150</v>
      </c>
      <c r="D151" s="106">
        <v>3486</v>
      </c>
    </row>
    <row r="152" spans="1:4" x14ac:dyDescent="0.35">
      <c r="A152" s="100" t="s">
        <v>32</v>
      </c>
      <c r="B152" s="100" t="s">
        <v>65</v>
      </c>
      <c r="C152" s="100" t="s">
        <v>148</v>
      </c>
      <c r="D152" s="106">
        <v>45698</v>
      </c>
    </row>
    <row r="153" spans="1:4" x14ac:dyDescent="0.35">
      <c r="A153" s="100" t="s">
        <v>32</v>
      </c>
      <c r="B153" s="100" t="s">
        <v>65</v>
      </c>
      <c r="C153" s="100" t="s">
        <v>149</v>
      </c>
      <c r="D153" s="106">
        <v>10210</v>
      </c>
    </row>
    <row r="154" spans="1:4" x14ac:dyDescent="0.35">
      <c r="A154" s="100" t="s">
        <v>77</v>
      </c>
      <c r="B154" s="100" t="s">
        <v>65</v>
      </c>
      <c r="C154" s="100" t="s">
        <v>150</v>
      </c>
      <c r="D154" s="106">
        <v>9222</v>
      </c>
    </row>
    <row r="155" spans="1:4" x14ac:dyDescent="0.35">
      <c r="A155" s="100" t="s">
        <v>78</v>
      </c>
      <c r="B155" s="100" t="s">
        <v>65</v>
      </c>
      <c r="C155" s="100" t="s">
        <v>150</v>
      </c>
      <c r="D155" s="106">
        <v>3109</v>
      </c>
    </row>
    <row r="156" spans="1:4" x14ac:dyDescent="0.35">
      <c r="A156" s="100" t="s">
        <v>32</v>
      </c>
      <c r="B156" s="100" t="s">
        <v>64</v>
      </c>
      <c r="C156" s="100" t="s">
        <v>148</v>
      </c>
      <c r="D156" s="106">
        <v>46717</v>
      </c>
    </row>
    <row r="157" spans="1:4" x14ac:dyDescent="0.35">
      <c r="A157" s="100" t="s">
        <v>32</v>
      </c>
      <c r="B157" s="100" t="s">
        <v>64</v>
      </c>
      <c r="C157" s="100" t="s">
        <v>149</v>
      </c>
      <c r="D157" s="106">
        <v>10891</v>
      </c>
    </row>
    <row r="158" spans="1:4" x14ac:dyDescent="0.35">
      <c r="A158" s="100" t="s">
        <v>77</v>
      </c>
      <c r="B158" s="100" t="s">
        <v>64</v>
      </c>
      <c r="C158" s="100" t="s">
        <v>150</v>
      </c>
      <c r="D158" s="106">
        <v>9282</v>
      </c>
    </row>
    <row r="159" spans="1:4" x14ac:dyDescent="0.35">
      <c r="A159" s="100" t="s">
        <v>78</v>
      </c>
      <c r="B159" s="100" t="s">
        <v>64</v>
      </c>
      <c r="C159" s="100" t="s">
        <v>150</v>
      </c>
      <c r="D159" s="106">
        <v>3386</v>
      </c>
    </row>
    <row r="160" spans="1:4" x14ac:dyDescent="0.35">
      <c r="A160" s="100" t="s">
        <v>32</v>
      </c>
      <c r="B160" s="100" t="s">
        <v>63</v>
      </c>
      <c r="C160" s="100" t="s">
        <v>148</v>
      </c>
      <c r="D160" s="106">
        <v>45448</v>
      </c>
    </row>
    <row r="161" spans="1:4" x14ac:dyDescent="0.35">
      <c r="A161" s="100" t="s">
        <v>32</v>
      </c>
      <c r="B161" s="100" t="s">
        <v>63</v>
      </c>
      <c r="C161" s="100" t="s">
        <v>149</v>
      </c>
      <c r="D161" s="106">
        <v>11216</v>
      </c>
    </row>
    <row r="162" spans="1:4" x14ac:dyDescent="0.35">
      <c r="A162" s="100" t="s">
        <v>77</v>
      </c>
      <c r="B162" s="100" t="s">
        <v>63</v>
      </c>
      <c r="C162" s="100" t="s">
        <v>150</v>
      </c>
      <c r="D162" s="106">
        <v>9461</v>
      </c>
    </row>
    <row r="163" spans="1:4" x14ac:dyDescent="0.35">
      <c r="A163" s="100" t="s">
        <v>78</v>
      </c>
      <c r="B163" s="100" t="s">
        <v>63</v>
      </c>
      <c r="C163" s="100" t="s">
        <v>150</v>
      </c>
      <c r="D163" s="106">
        <v>3296</v>
      </c>
    </row>
    <row r="164" spans="1:4" x14ac:dyDescent="0.35">
      <c r="A164" s="100" t="s">
        <v>32</v>
      </c>
      <c r="B164" s="100" t="s">
        <v>62</v>
      </c>
      <c r="C164" s="100" t="s">
        <v>148</v>
      </c>
      <c r="D164" s="106">
        <v>42438</v>
      </c>
    </row>
    <row r="165" spans="1:4" x14ac:dyDescent="0.35">
      <c r="A165" s="100" t="s">
        <v>32</v>
      </c>
      <c r="B165" s="100" t="s">
        <v>62</v>
      </c>
      <c r="C165" s="100" t="s">
        <v>149</v>
      </c>
      <c r="D165" s="106">
        <v>11049</v>
      </c>
    </row>
    <row r="166" spans="1:4" x14ac:dyDescent="0.35">
      <c r="A166" s="100" t="s">
        <v>77</v>
      </c>
      <c r="B166" s="100" t="s">
        <v>62</v>
      </c>
      <c r="C166" s="100" t="s">
        <v>150</v>
      </c>
      <c r="D166" s="106">
        <v>9313</v>
      </c>
    </row>
    <row r="167" spans="1:4" x14ac:dyDescent="0.35">
      <c r="A167" s="100" t="s">
        <v>78</v>
      </c>
      <c r="B167" s="100" t="s">
        <v>62</v>
      </c>
      <c r="C167" s="100" t="s">
        <v>150</v>
      </c>
      <c r="D167" s="106">
        <v>3128</v>
      </c>
    </row>
    <row r="168" spans="1:4" x14ac:dyDescent="0.35">
      <c r="A168" s="100" t="s">
        <v>32</v>
      </c>
      <c r="B168" s="100" t="s">
        <v>61</v>
      </c>
      <c r="C168" s="100" t="s">
        <v>148</v>
      </c>
      <c r="D168" s="106">
        <v>40851</v>
      </c>
    </row>
    <row r="169" spans="1:4" x14ac:dyDescent="0.35">
      <c r="A169" s="100" t="s">
        <v>32</v>
      </c>
      <c r="B169" s="100" t="s">
        <v>61</v>
      </c>
      <c r="C169" s="100" t="s">
        <v>149</v>
      </c>
      <c r="D169" s="106">
        <v>11012</v>
      </c>
    </row>
    <row r="170" spans="1:4" x14ac:dyDescent="0.35">
      <c r="A170" s="100" t="s">
        <v>77</v>
      </c>
      <c r="B170" s="100" t="s">
        <v>61</v>
      </c>
      <c r="C170" s="100" t="s">
        <v>150</v>
      </c>
      <c r="D170" s="106">
        <v>9139</v>
      </c>
    </row>
    <row r="171" spans="1:4" x14ac:dyDescent="0.35">
      <c r="A171" s="100" t="s">
        <v>78</v>
      </c>
      <c r="B171" s="100" t="s">
        <v>61</v>
      </c>
      <c r="C171" s="100" t="s">
        <v>150</v>
      </c>
      <c r="D171" s="106">
        <v>3030</v>
      </c>
    </row>
    <row r="172" spans="1:4" x14ac:dyDescent="0.35">
      <c r="A172" s="100" t="s">
        <v>32</v>
      </c>
      <c r="B172" s="100" t="s">
        <v>60</v>
      </c>
      <c r="C172" s="100" t="s">
        <v>148</v>
      </c>
      <c r="D172" s="106">
        <v>42023</v>
      </c>
    </row>
    <row r="173" spans="1:4" x14ac:dyDescent="0.35">
      <c r="A173" s="100" t="s">
        <v>32</v>
      </c>
      <c r="B173" s="100" t="s">
        <v>60</v>
      </c>
      <c r="C173" s="100" t="s">
        <v>149</v>
      </c>
      <c r="D173" s="106">
        <v>8937</v>
      </c>
    </row>
    <row r="174" spans="1:4" x14ac:dyDescent="0.35">
      <c r="A174" s="100" t="s">
        <v>77</v>
      </c>
      <c r="B174" s="100" t="s">
        <v>60</v>
      </c>
      <c r="C174" s="100" t="s">
        <v>150</v>
      </c>
      <c r="D174" s="106">
        <v>9786</v>
      </c>
    </row>
    <row r="175" spans="1:4" x14ac:dyDescent="0.35">
      <c r="A175" s="100" t="s">
        <v>32</v>
      </c>
      <c r="B175" s="100" t="s">
        <v>59</v>
      </c>
      <c r="C175" s="100" t="s">
        <v>148</v>
      </c>
      <c r="D175" s="106">
        <v>41920</v>
      </c>
    </row>
    <row r="176" spans="1:4" x14ac:dyDescent="0.35">
      <c r="A176" s="100" t="s">
        <v>32</v>
      </c>
      <c r="B176" s="100" t="s">
        <v>59</v>
      </c>
      <c r="C176" s="100" t="s">
        <v>149</v>
      </c>
      <c r="D176" s="106">
        <v>8279</v>
      </c>
    </row>
    <row r="177" spans="1:4" x14ac:dyDescent="0.35">
      <c r="A177" s="100" t="s">
        <v>77</v>
      </c>
      <c r="B177" s="100" t="s">
        <v>59</v>
      </c>
      <c r="C177" s="100" t="s">
        <v>150</v>
      </c>
      <c r="D177" s="106">
        <v>9612</v>
      </c>
    </row>
    <row r="178" spans="1:4" x14ac:dyDescent="0.35">
      <c r="A178" s="100" t="s">
        <v>32</v>
      </c>
      <c r="B178" s="100" t="s">
        <v>58</v>
      </c>
      <c r="C178" s="100" t="s">
        <v>148</v>
      </c>
      <c r="D178" s="106">
        <v>41941</v>
      </c>
    </row>
    <row r="179" spans="1:4" x14ac:dyDescent="0.35">
      <c r="A179" s="100" t="s">
        <v>32</v>
      </c>
      <c r="B179" s="100" t="s">
        <v>58</v>
      </c>
      <c r="C179" s="100" t="s">
        <v>149</v>
      </c>
      <c r="D179" s="106">
        <v>7617</v>
      </c>
    </row>
    <row r="180" spans="1:4" x14ac:dyDescent="0.35">
      <c r="A180" s="100" t="s">
        <v>77</v>
      </c>
      <c r="B180" s="100" t="s">
        <v>58</v>
      </c>
      <c r="C180" s="100" t="s">
        <v>150</v>
      </c>
      <c r="D180" s="106">
        <v>9799</v>
      </c>
    </row>
    <row r="181" spans="1:4" x14ac:dyDescent="0.35">
      <c r="A181" s="100" t="s">
        <v>32</v>
      </c>
      <c r="B181" s="100" t="s">
        <v>57</v>
      </c>
      <c r="C181" s="100" t="s">
        <v>148</v>
      </c>
      <c r="D181" s="106">
        <v>41455</v>
      </c>
    </row>
    <row r="182" spans="1:4" x14ac:dyDescent="0.35">
      <c r="A182" s="100" t="s">
        <v>32</v>
      </c>
      <c r="B182" s="100" t="s">
        <v>57</v>
      </c>
      <c r="C182" s="100" t="s">
        <v>149</v>
      </c>
      <c r="D182" s="106">
        <v>7176</v>
      </c>
    </row>
    <row r="183" spans="1:4" x14ac:dyDescent="0.35">
      <c r="A183" s="100" t="s">
        <v>77</v>
      </c>
      <c r="B183" s="100" t="s">
        <v>57</v>
      </c>
      <c r="C183" s="100" t="s">
        <v>150</v>
      </c>
      <c r="D183" s="106">
        <v>9811</v>
      </c>
    </row>
    <row r="184" spans="1:4" x14ac:dyDescent="0.35">
      <c r="A184" s="100" t="s">
        <v>32</v>
      </c>
      <c r="B184" s="100" t="s">
        <v>56</v>
      </c>
      <c r="C184" s="100" t="s">
        <v>148</v>
      </c>
      <c r="D184" s="106">
        <v>42769</v>
      </c>
    </row>
    <row r="185" spans="1:4" x14ac:dyDescent="0.35">
      <c r="A185" s="100" t="s">
        <v>32</v>
      </c>
      <c r="B185" s="100" t="s">
        <v>56</v>
      </c>
      <c r="C185" s="100" t="s">
        <v>149</v>
      </c>
      <c r="D185" s="106">
        <v>7151</v>
      </c>
    </row>
    <row r="186" spans="1:4" x14ac:dyDescent="0.35">
      <c r="A186" s="100" t="s">
        <v>32</v>
      </c>
      <c r="B186" s="100" t="s">
        <v>55</v>
      </c>
      <c r="C186" s="100" t="s">
        <v>148</v>
      </c>
      <c r="D186" s="106">
        <v>43271</v>
      </c>
    </row>
    <row r="187" spans="1:4" x14ac:dyDescent="0.35">
      <c r="A187" s="100" t="s">
        <v>32</v>
      </c>
      <c r="B187" s="100" t="s">
        <v>55</v>
      </c>
      <c r="C187" s="100" t="s">
        <v>149</v>
      </c>
      <c r="D187" s="106">
        <v>6200</v>
      </c>
    </row>
    <row r="188" spans="1:4" x14ac:dyDescent="0.35">
      <c r="A188" s="100" t="s">
        <v>32</v>
      </c>
      <c r="B188" s="100" t="s">
        <v>54</v>
      </c>
      <c r="C188" s="100" t="s">
        <v>148</v>
      </c>
      <c r="D188" s="106">
        <v>42810</v>
      </c>
    </row>
    <row r="189" spans="1:4" x14ac:dyDescent="0.35">
      <c r="A189" s="100" t="s">
        <v>32</v>
      </c>
      <c r="B189" s="100" t="s">
        <v>54</v>
      </c>
      <c r="C189" s="100" t="s">
        <v>149</v>
      </c>
      <c r="D189" s="106">
        <v>6040</v>
      </c>
    </row>
    <row r="190" spans="1:4" x14ac:dyDescent="0.35">
      <c r="A190" s="100" t="s">
        <v>32</v>
      </c>
      <c r="B190" s="100" t="s">
        <v>53</v>
      </c>
      <c r="C190" s="100" t="s">
        <v>148</v>
      </c>
      <c r="D190" s="106">
        <v>43641</v>
      </c>
    </row>
    <row r="191" spans="1:4" x14ac:dyDescent="0.35">
      <c r="A191" s="100" t="s">
        <v>32</v>
      </c>
      <c r="B191" s="100" t="s">
        <v>53</v>
      </c>
      <c r="C191" s="100" t="s">
        <v>149</v>
      </c>
      <c r="D191" s="106">
        <v>5650</v>
      </c>
    </row>
    <row r="192" spans="1:4" x14ac:dyDescent="0.35">
      <c r="A192" s="100" t="s">
        <v>32</v>
      </c>
      <c r="B192" s="100" t="s">
        <v>52</v>
      </c>
      <c r="C192" s="100" t="s">
        <v>148</v>
      </c>
      <c r="D192" s="106">
        <v>43311</v>
      </c>
    </row>
    <row r="193" spans="1:4" x14ac:dyDescent="0.35">
      <c r="A193" s="100" t="s">
        <v>32</v>
      </c>
      <c r="B193" s="100" t="s">
        <v>52</v>
      </c>
      <c r="C193" s="100" t="s">
        <v>149</v>
      </c>
      <c r="D193" s="106">
        <v>5718</v>
      </c>
    </row>
    <row r="194" spans="1:4" x14ac:dyDescent="0.35">
      <c r="A194" s="100" t="s">
        <v>32</v>
      </c>
      <c r="B194" s="100" t="s">
        <v>51</v>
      </c>
      <c r="C194" s="100" t="s">
        <v>148</v>
      </c>
      <c r="D194" s="106">
        <v>42115</v>
      </c>
    </row>
    <row r="195" spans="1:4" x14ac:dyDescent="0.35">
      <c r="A195" s="100" t="s">
        <v>32</v>
      </c>
      <c r="B195" s="100" t="s">
        <v>51</v>
      </c>
      <c r="C195" s="100" t="s">
        <v>149</v>
      </c>
      <c r="D195" s="106">
        <v>5000</v>
      </c>
    </row>
    <row r="196" spans="1:4" x14ac:dyDescent="0.35">
      <c r="A196" s="100" t="s">
        <v>32</v>
      </c>
      <c r="B196" s="100" t="s">
        <v>50</v>
      </c>
      <c r="C196" s="100" t="s">
        <v>148</v>
      </c>
      <c r="D196" s="106">
        <v>40599</v>
      </c>
    </row>
    <row r="197" spans="1:4" x14ac:dyDescent="0.35">
      <c r="A197" s="100" t="s">
        <v>32</v>
      </c>
      <c r="B197" s="100" t="s">
        <v>50</v>
      </c>
      <c r="C197" s="100" t="s">
        <v>149</v>
      </c>
      <c r="D197" s="106">
        <v>4365</v>
      </c>
    </row>
    <row r="198" spans="1:4" x14ac:dyDescent="0.35">
      <c r="A198" s="100" t="s">
        <v>32</v>
      </c>
      <c r="B198" s="100" t="s">
        <v>49</v>
      </c>
      <c r="C198" s="100" t="s">
        <v>148</v>
      </c>
      <c r="D198" s="106">
        <v>40212</v>
      </c>
    </row>
    <row r="199" spans="1:4" x14ac:dyDescent="0.35">
      <c r="A199" s="100" t="s">
        <v>32</v>
      </c>
      <c r="B199" s="100" t="s">
        <v>49</v>
      </c>
      <c r="C199" s="100" t="s">
        <v>149</v>
      </c>
      <c r="D199" s="106">
        <v>3882</v>
      </c>
    </row>
    <row r="200" spans="1:4" x14ac:dyDescent="0.35">
      <c r="A200" s="100" t="s">
        <v>32</v>
      </c>
      <c r="B200" s="100" t="s">
        <v>48</v>
      </c>
      <c r="C200" s="100" t="s">
        <v>148</v>
      </c>
      <c r="D200" s="106">
        <v>40961</v>
      </c>
    </row>
    <row r="201" spans="1:4" x14ac:dyDescent="0.35">
      <c r="A201" s="100" t="s">
        <v>32</v>
      </c>
      <c r="B201" s="100" t="s">
        <v>48</v>
      </c>
      <c r="C201" s="100" t="s">
        <v>149</v>
      </c>
      <c r="D201" s="106">
        <v>3640</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D1217"/>
  <sheetViews>
    <sheetView workbookViewId="0"/>
  </sheetViews>
  <sheetFormatPr defaultColWidth="9.1796875" defaultRowHeight="15.5" x14ac:dyDescent="0.35"/>
  <cols>
    <col min="1" max="1" width="21.26953125" style="100" bestFit="1" customWidth="1"/>
    <col min="2" max="2" width="21.453125" style="100" bestFit="1" customWidth="1"/>
    <col min="3" max="3" width="13.453125" style="100" bestFit="1" customWidth="1"/>
    <col min="4" max="4" width="27.1796875" style="113" bestFit="1" customWidth="1"/>
    <col min="5" max="16384" width="9.1796875" style="100"/>
  </cols>
  <sheetData>
    <row r="1" spans="1:4" x14ac:dyDescent="0.35">
      <c r="A1" s="98" t="s">
        <v>79</v>
      </c>
      <c r="B1" s="98" t="s">
        <v>29</v>
      </c>
      <c r="C1" s="98" t="s">
        <v>28</v>
      </c>
      <c r="D1" s="110" t="s">
        <v>80</v>
      </c>
    </row>
    <row r="2" spans="1:4" x14ac:dyDescent="0.35">
      <c r="A2" s="99">
        <v>1971</v>
      </c>
      <c r="B2" s="100" t="s">
        <v>112</v>
      </c>
      <c r="C2" s="100" t="s">
        <v>32</v>
      </c>
      <c r="D2" s="111">
        <v>46411700</v>
      </c>
    </row>
    <row r="3" spans="1:4" x14ac:dyDescent="0.35">
      <c r="A3" s="100">
        <v>1972</v>
      </c>
      <c r="B3" s="100" t="s">
        <v>113</v>
      </c>
      <c r="C3" s="100" t="s">
        <v>32</v>
      </c>
      <c r="D3" s="111">
        <v>46571900</v>
      </c>
    </row>
    <row r="4" spans="1:4" x14ac:dyDescent="0.35">
      <c r="A4" s="99">
        <v>1973</v>
      </c>
      <c r="B4" s="100" t="s">
        <v>114</v>
      </c>
      <c r="C4" s="100" t="s">
        <v>32</v>
      </c>
      <c r="D4" s="111">
        <v>46686200</v>
      </c>
    </row>
    <row r="5" spans="1:4" x14ac:dyDescent="0.35">
      <c r="A5" s="100">
        <v>1974</v>
      </c>
      <c r="B5" s="100" t="s">
        <v>115</v>
      </c>
      <c r="C5" s="100" t="s">
        <v>32</v>
      </c>
      <c r="D5" s="111">
        <v>46682700</v>
      </c>
    </row>
    <row r="6" spans="1:4" x14ac:dyDescent="0.35">
      <c r="A6" s="99">
        <v>1975</v>
      </c>
      <c r="B6" s="100" t="s">
        <v>116</v>
      </c>
      <c r="C6" s="100" t="s">
        <v>32</v>
      </c>
      <c r="D6" s="111">
        <v>46674400</v>
      </c>
    </row>
    <row r="7" spans="1:4" x14ac:dyDescent="0.35">
      <c r="A7" s="100">
        <v>1976</v>
      </c>
      <c r="B7" s="100" t="s">
        <v>117</v>
      </c>
      <c r="C7" s="100" t="s">
        <v>32</v>
      </c>
      <c r="D7" s="111">
        <v>46659900</v>
      </c>
    </row>
    <row r="8" spans="1:4" x14ac:dyDescent="0.35">
      <c r="A8" s="99">
        <v>1977</v>
      </c>
      <c r="B8" s="100" t="s">
        <v>118</v>
      </c>
      <c r="C8" s="100" t="s">
        <v>32</v>
      </c>
      <c r="D8" s="111">
        <v>46639800</v>
      </c>
    </row>
    <row r="9" spans="1:4" x14ac:dyDescent="0.35">
      <c r="A9" s="100">
        <v>1978</v>
      </c>
      <c r="B9" s="100" t="str">
        <f>1978+ROW(A1)-1&amp;"/"&amp;TEXT(MOD(1978+ROW(A1),100),"00")</f>
        <v>1978/79</v>
      </c>
      <c r="C9" s="100" t="s">
        <v>32</v>
      </c>
      <c r="D9" s="111">
        <v>46638200</v>
      </c>
    </row>
    <row r="10" spans="1:4" x14ac:dyDescent="0.35">
      <c r="A10" s="99">
        <v>1979</v>
      </c>
      <c r="B10" s="100" t="str">
        <f>1978+ROW(A2)-1&amp;"/"&amp;TEXT(MOD(1978+ROW(A2),100),"00")</f>
        <v>1979/80</v>
      </c>
      <c r="C10" s="100" t="s">
        <v>32</v>
      </c>
      <c r="D10" s="111">
        <v>46698100</v>
      </c>
    </row>
    <row r="11" spans="1:4" x14ac:dyDescent="0.35">
      <c r="A11" s="100">
        <v>1980</v>
      </c>
      <c r="B11" s="100" t="str">
        <f t="shared" ref="B11:B54" si="0">1978+ROW(A3)-1&amp;"/"&amp;TEXT(MOD(1978+ROW(A3),100),"00")</f>
        <v>1980/81</v>
      </c>
      <c r="C11" s="100" t="s">
        <v>32</v>
      </c>
      <c r="D11" s="111">
        <v>46787200</v>
      </c>
    </row>
    <row r="12" spans="1:4" x14ac:dyDescent="0.35">
      <c r="A12" s="99">
        <v>1981</v>
      </c>
      <c r="B12" s="100" t="str">
        <f t="shared" si="0"/>
        <v>1981/82</v>
      </c>
      <c r="C12" s="100" t="s">
        <v>32</v>
      </c>
      <c r="D12" s="111">
        <v>46820800</v>
      </c>
    </row>
    <row r="13" spans="1:4" x14ac:dyDescent="0.35">
      <c r="A13" s="100">
        <v>1982</v>
      </c>
      <c r="B13" s="100" t="str">
        <f t="shared" si="0"/>
        <v>1982/83</v>
      </c>
      <c r="C13" s="100" t="s">
        <v>32</v>
      </c>
      <c r="D13" s="111">
        <v>46777300</v>
      </c>
    </row>
    <row r="14" spans="1:4" x14ac:dyDescent="0.35">
      <c r="A14" s="99">
        <v>1983</v>
      </c>
      <c r="B14" s="100" t="str">
        <f t="shared" si="0"/>
        <v>1983/84</v>
      </c>
      <c r="C14" s="100" t="s">
        <v>32</v>
      </c>
      <c r="D14" s="111">
        <v>46813700</v>
      </c>
    </row>
    <row r="15" spans="1:4" x14ac:dyDescent="0.35">
      <c r="A15" s="100">
        <v>1984</v>
      </c>
      <c r="B15" s="100" t="str">
        <f t="shared" si="0"/>
        <v>1984/85</v>
      </c>
      <c r="C15" s="100" t="s">
        <v>32</v>
      </c>
      <c r="D15" s="111">
        <v>46912400</v>
      </c>
    </row>
    <row r="16" spans="1:4" x14ac:dyDescent="0.35">
      <c r="A16" s="99">
        <v>1985</v>
      </c>
      <c r="B16" s="100" t="str">
        <f t="shared" si="0"/>
        <v>1985/86</v>
      </c>
      <c r="C16" s="100" t="s">
        <v>32</v>
      </c>
      <c r="D16" s="111">
        <v>47057400</v>
      </c>
    </row>
    <row r="17" spans="1:4" x14ac:dyDescent="0.35">
      <c r="A17" s="100">
        <v>1986</v>
      </c>
      <c r="B17" s="100" t="str">
        <f t="shared" si="0"/>
        <v>1986/87</v>
      </c>
      <c r="C17" s="100" t="s">
        <v>32</v>
      </c>
      <c r="D17" s="111">
        <v>47187600</v>
      </c>
    </row>
    <row r="18" spans="1:4" x14ac:dyDescent="0.35">
      <c r="A18" s="99">
        <v>1987</v>
      </c>
      <c r="B18" s="100" t="str">
        <f t="shared" si="0"/>
        <v>1987/88</v>
      </c>
      <c r="C18" s="100" t="s">
        <v>32</v>
      </c>
      <c r="D18" s="111">
        <v>47300400</v>
      </c>
    </row>
    <row r="19" spans="1:4" x14ac:dyDescent="0.35">
      <c r="A19" s="100">
        <v>1988</v>
      </c>
      <c r="B19" s="100" t="str">
        <f t="shared" si="0"/>
        <v>1988/89</v>
      </c>
      <c r="C19" s="100" t="s">
        <v>32</v>
      </c>
      <c r="D19" s="111">
        <v>47412300</v>
      </c>
    </row>
    <row r="20" spans="1:4" x14ac:dyDescent="0.35">
      <c r="A20" s="99">
        <v>1989</v>
      </c>
      <c r="B20" s="100" t="str">
        <f t="shared" si="0"/>
        <v>1989/90</v>
      </c>
      <c r="C20" s="100" t="s">
        <v>32</v>
      </c>
      <c r="D20" s="111">
        <v>47552700</v>
      </c>
    </row>
    <row r="21" spans="1:4" x14ac:dyDescent="0.35">
      <c r="A21" s="100">
        <v>1990</v>
      </c>
      <c r="B21" s="100" t="str">
        <f t="shared" si="0"/>
        <v>1990/91</v>
      </c>
      <c r="C21" s="100" t="s">
        <v>32</v>
      </c>
      <c r="D21" s="111">
        <v>47699100</v>
      </c>
    </row>
    <row r="22" spans="1:4" x14ac:dyDescent="0.35">
      <c r="A22" s="99">
        <v>1991</v>
      </c>
      <c r="B22" s="100" t="str">
        <f t="shared" si="0"/>
        <v>1991/92</v>
      </c>
      <c r="C22" s="100" t="s">
        <v>32</v>
      </c>
      <c r="D22" s="111">
        <v>47875000</v>
      </c>
    </row>
    <row r="23" spans="1:4" x14ac:dyDescent="0.35">
      <c r="A23" s="100">
        <v>1992</v>
      </c>
      <c r="B23" s="100" t="str">
        <f t="shared" si="0"/>
        <v>1992/93</v>
      </c>
      <c r="C23" s="100" t="s">
        <v>32</v>
      </c>
      <c r="D23" s="111">
        <v>47998000</v>
      </c>
    </row>
    <row r="24" spans="1:4" x14ac:dyDescent="0.35">
      <c r="A24" s="99">
        <v>1993</v>
      </c>
      <c r="B24" s="100" t="str">
        <f t="shared" si="0"/>
        <v>1993/94</v>
      </c>
      <c r="C24" s="100" t="s">
        <v>32</v>
      </c>
      <c r="D24" s="111">
        <v>48102300</v>
      </c>
    </row>
    <row r="25" spans="1:4" x14ac:dyDescent="0.35">
      <c r="A25" s="100">
        <v>1994</v>
      </c>
      <c r="B25" s="100" t="str">
        <f t="shared" si="0"/>
        <v>1994/95</v>
      </c>
      <c r="C25" s="100" t="s">
        <v>32</v>
      </c>
      <c r="D25" s="111">
        <v>48228800</v>
      </c>
    </row>
    <row r="26" spans="1:4" x14ac:dyDescent="0.35">
      <c r="A26" s="99">
        <v>1995</v>
      </c>
      <c r="B26" s="100" t="str">
        <f t="shared" si="0"/>
        <v>1995/96</v>
      </c>
      <c r="C26" s="100" t="s">
        <v>32</v>
      </c>
      <c r="D26" s="111">
        <v>48383500</v>
      </c>
    </row>
    <row r="27" spans="1:4" x14ac:dyDescent="0.35">
      <c r="A27" s="100">
        <v>1996</v>
      </c>
      <c r="B27" s="100" t="str">
        <f t="shared" si="0"/>
        <v>1996/97</v>
      </c>
      <c r="C27" s="100" t="s">
        <v>32</v>
      </c>
      <c r="D27" s="111">
        <v>48519100</v>
      </c>
    </row>
    <row r="28" spans="1:4" x14ac:dyDescent="0.35">
      <c r="A28" s="99">
        <v>1997</v>
      </c>
      <c r="B28" s="100" t="str">
        <f t="shared" si="0"/>
        <v>1997/98</v>
      </c>
      <c r="C28" s="100" t="s">
        <v>32</v>
      </c>
      <c r="D28" s="111">
        <v>48664800</v>
      </c>
    </row>
    <row r="29" spans="1:4" x14ac:dyDescent="0.35">
      <c r="A29" s="100">
        <v>1998</v>
      </c>
      <c r="B29" s="100" t="str">
        <f t="shared" si="0"/>
        <v>1998/99</v>
      </c>
      <c r="C29" s="100" t="s">
        <v>32</v>
      </c>
      <c r="D29" s="111">
        <v>48820600</v>
      </c>
    </row>
    <row r="30" spans="1:4" x14ac:dyDescent="0.35">
      <c r="A30" s="99">
        <v>1999</v>
      </c>
      <c r="B30" s="100" t="str">
        <f t="shared" si="0"/>
        <v>1999/00</v>
      </c>
      <c r="C30" s="100" t="s">
        <v>32</v>
      </c>
      <c r="D30" s="111">
        <v>49032900</v>
      </c>
    </row>
    <row r="31" spans="1:4" x14ac:dyDescent="0.35">
      <c r="A31" s="100">
        <v>2000</v>
      </c>
      <c r="B31" s="100" t="str">
        <f t="shared" si="0"/>
        <v>2000/01</v>
      </c>
      <c r="C31" s="100" t="s">
        <v>32</v>
      </c>
      <c r="D31" s="111">
        <v>49233300</v>
      </c>
    </row>
    <row r="32" spans="1:4" x14ac:dyDescent="0.35">
      <c r="A32" s="99">
        <v>2001</v>
      </c>
      <c r="B32" s="100" t="str">
        <f t="shared" si="0"/>
        <v>2001/02</v>
      </c>
      <c r="C32" s="100" t="s">
        <v>32</v>
      </c>
      <c r="D32" s="111">
        <v>49449700</v>
      </c>
    </row>
    <row r="33" spans="1:4" x14ac:dyDescent="0.35">
      <c r="A33" s="100">
        <v>2002</v>
      </c>
      <c r="B33" s="100" t="str">
        <f t="shared" si="0"/>
        <v>2002/03</v>
      </c>
      <c r="C33" s="100" t="s">
        <v>32</v>
      </c>
      <c r="D33" s="111">
        <v>49679300</v>
      </c>
    </row>
    <row r="34" spans="1:4" x14ac:dyDescent="0.35">
      <c r="A34" s="99">
        <v>2003</v>
      </c>
      <c r="B34" s="100" t="str">
        <f t="shared" si="0"/>
        <v>2003/04</v>
      </c>
      <c r="C34" s="100" t="s">
        <v>32</v>
      </c>
      <c r="D34" s="111">
        <v>49925500</v>
      </c>
    </row>
    <row r="35" spans="1:4" x14ac:dyDescent="0.35">
      <c r="A35" s="100">
        <v>2004</v>
      </c>
      <c r="B35" s="100" t="str">
        <f t="shared" si="0"/>
        <v>2004/05</v>
      </c>
      <c r="C35" s="100" t="s">
        <v>32</v>
      </c>
      <c r="D35" s="111">
        <v>50194600</v>
      </c>
    </row>
    <row r="36" spans="1:4" x14ac:dyDescent="0.35">
      <c r="A36" s="99">
        <v>2005</v>
      </c>
      <c r="B36" s="100" t="str">
        <f t="shared" si="0"/>
        <v>2005/06</v>
      </c>
      <c r="C36" s="100" t="s">
        <v>32</v>
      </c>
      <c r="D36" s="111">
        <v>50606000</v>
      </c>
    </row>
    <row r="37" spans="1:4" x14ac:dyDescent="0.35">
      <c r="A37" s="100">
        <v>2006</v>
      </c>
      <c r="B37" s="100" t="str">
        <f t="shared" si="0"/>
        <v>2006/07</v>
      </c>
      <c r="C37" s="100" t="s">
        <v>32</v>
      </c>
      <c r="D37" s="111">
        <v>50965200</v>
      </c>
    </row>
    <row r="38" spans="1:4" x14ac:dyDescent="0.35">
      <c r="A38" s="99">
        <v>2007</v>
      </c>
      <c r="B38" s="100" t="str">
        <f t="shared" si="0"/>
        <v>2007/08</v>
      </c>
      <c r="C38" s="100" t="s">
        <v>32</v>
      </c>
      <c r="D38" s="111">
        <v>51381100</v>
      </c>
    </row>
    <row r="39" spans="1:4" x14ac:dyDescent="0.35">
      <c r="A39" s="100">
        <v>2008</v>
      </c>
      <c r="B39" s="100" t="str">
        <f t="shared" si="0"/>
        <v>2008/09</v>
      </c>
      <c r="C39" s="100" t="s">
        <v>32</v>
      </c>
      <c r="D39" s="111">
        <v>51815900</v>
      </c>
    </row>
    <row r="40" spans="1:4" x14ac:dyDescent="0.35">
      <c r="A40" s="99">
        <v>2009</v>
      </c>
      <c r="B40" s="100" t="str">
        <f t="shared" si="0"/>
        <v>2009/10</v>
      </c>
      <c r="C40" s="100" t="s">
        <v>32</v>
      </c>
      <c r="D40" s="111">
        <v>52196400</v>
      </c>
    </row>
    <row r="41" spans="1:4" x14ac:dyDescent="0.35">
      <c r="A41" s="100">
        <v>2010</v>
      </c>
      <c r="B41" s="100" t="str">
        <f t="shared" si="0"/>
        <v>2010/11</v>
      </c>
      <c r="C41" s="100" t="s">
        <v>32</v>
      </c>
      <c r="D41" s="111">
        <v>52642500</v>
      </c>
    </row>
    <row r="42" spans="1:4" x14ac:dyDescent="0.35">
      <c r="A42" s="99">
        <v>2011</v>
      </c>
      <c r="B42" s="100" t="str">
        <f t="shared" si="0"/>
        <v>2011/12</v>
      </c>
      <c r="C42" s="100" t="s">
        <v>32</v>
      </c>
      <c r="D42" s="111">
        <v>53107200</v>
      </c>
    </row>
    <row r="43" spans="1:4" x14ac:dyDescent="0.35">
      <c r="A43" s="100">
        <v>2012</v>
      </c>
      <c r="B43" s="100" t="str">
        <f t="shared" si="0"/>
        <v>2012/13</v>
      </c>
      <c r="C43" s="100" t="s">
        <v>32</v>
      </c>
      <c r="D43" s="111">
        <v>53506800</v>
      </c>
    </row>
    <row r="44" spans="1:4" x14ac:dyDescent="0.35">
      <c r="A44" s="99">
        <v>2013</v>
      </c>
      <c r="B44" s="100" t="str">
        <f t="shared" si="0"/>
        <v>2013/14</v>
      </c>
      <c r="C44" s="100" t="s">
        <v>32</v>
      </c>
      <c r="D44" s="111">
        <v>53918700</v>
      </c>
    </row>
    <row r="45" spans="1:4" x14ac:dyDescent="0.35">
      <c r="A45" s="100">
        <v>2014</v>
      </c>
      <c r="B45" s="100" t="str">
        <f t="shared" si="0"/>
        <v>2014/15</v>
      </c>
      <c r="C45" s="100" t="s">
        <v>32</v>
      </c>
      <c r="D45" s="111">
        <v>54370300</v>
      </c>
    </row>
    <row r="46" spans="1:4" x14ac:dyDescent="0.35">
      <c r="A46" s="99">
        <v>2015</v>
      </c>
      <c r="B46" s="100" t="str">
        <f t="shared" si="0"/>
        <v>2015/16</v>
      </c>
      <c r="C46" s="100" t="s">
        <v>32</v>
      </c>
      <c r="D46" s="111">
        <v>54808700</v>
      </c>
    </row>
    <row r="47" spans="1:4" x14ac:dyDescent="0.35">
      <c r="A47" s="100">
        <v>2016</v>
      </c>
      <c r="B47" s="100" t="str">
        <f t="shared" si="0"/>
        <v>2016/17</v>
      </c>
      <c r="C47" s="100" t="s">
        <v>32</v>
      </c>
      <c r="D47" s="111">
        <v>55289000</v>
      </c>
    </row>
    <row r="48" spans="1:4" x14ac:dyDescent="0.35">
      <c r="A48" s="99">
        <v>2017</v>
      </c>
      <c r="B48" s="100" t="str">
        <f t="shared" si="0"/>
        <v>2017/18</v>
      </c>
      <c r="C48" s="100" t="s">
        <v>32</v>
      </c>
      <c r="D48" s="111">
        <v>55619500</v>
      </c>
    </row>
    <row r="49" spans="1:4" x14ac:dyDescent="0.35">
      <c r="A49" s="100">
        <v>2018</v>
      </c>
      <c r="B49" s="100" t="str">
        <f t="shared" si="0"/>
        <v>2018/19</v>
      </c>
      <c r="C49" s="100" t="s">
        <v>32</v>
      </c>
      <c r="D49" s="111">
        <v>55924500</v>
      </c>
    </row>
    <row r="50" spans="1:4" x14ac:dyDescent="0.35">
      <c r="A50" s="99">
        <v>2019</v>
      </c>
      <c r="B50" s="100" t="str">
        <f t="shared" si="0"/>
        <v>2019/20</v>
      </c>
      <c r="C50" s="100" t="s">
        <v>32</v>
      </c>
      <c r="D50" s="111">
        <v>56230100</v>
      </c>
    </row>
    <row r="51" spans="1:4" x14ac:dyDescent="0.35">
      <c r="A51" s="100">
        <v>2020</v>
      </c>
      <c r="B51" s="100" t="str">
        <f t="shared" si="0"/>
        <v>2020/21</v>
      </c>
      <c r="C51" s="100" t="s">
        <v>32</v>
      </c>
      <c r="D51" s="111">
        <v>56326000</v>
      </c>
    </row>
    <row r="52" spans="1:4" x14ac:dyDescent="0.35">
      <c r="A52" s="99">
        <v>2021</v>
      </c>
      <c r="B52" s="100" t="str">
        <f t="shared" si="0"/>
        <v>2021/22</v>
      </c>
      <c r="C52" s="100" t="s">
        <v>32</v>
      </c>
      <c r="D52" s="111">
        <v>56554900</v>
      </c>
    </row>
    <row r="53" spans="1:4" x14ac:dyDescent="0.35">
      <c r="A53" s="100">
        <v>2022</v>
      </c>
      <c r="B53" s="100" t="str">
        <f t="shared" si="0"/>
        <v>2022/23</v>
      </c>
      <c r="C53" s="100" t="s">
        <v>32</v>
      </c>
      <c r="D53" s="111">
        <v>57144400</v>
      </c>
    </row>
    <row r="54" spans="1:4" x14ac:dyDescent="0.35">
      <c r="A54" s="99">
        <v>2023</v>
      </c>
      <c r="B54" s="100" t="str">
        <f t="shared" si="0"/>
        <v>2023/24</v>
      </c>
      <c r="C54" s="100" t="s">
        <v>32</v>
      </c>
      <c r="D54" s="111">
        <v>57932500</v>
      </c>
    </row>
    <row r="55" spans="1:4" x14ac:dyDescent="0.35">
      <c r="A55" s="100">
        <v>2024</v>
      </c>
      <c r="B55" s="100" t="str">
        <f>1978+ROW(A47)-1&amp;"/"&amp;TEXT(MOD(1978+ROW(A47),100),"00")</f>
        <v>2024/25</v>
      </c>
      <c r="C55" s="100" t="s">
        <v>32</v>
      </c>
      <c r="D55" s="111">
        <v>58620100</v>
      </c>
    </row>
    <row r="56" spans="1:4" x14ac:dyDescent="0.35">
      <c r="A56" s="100">
        <v>1971</v>
      </c>
      <c r="B56" s="100" t="str">
        <f>1971+ROW(A1)-1&amp;"/"&amp;TEXT(MOD(1971+ROW(A1),100),"00")</f>
        <v>1971/72</v>
      </c>
      <c r="C56" s="100" t="s">
        <v>77</v>
      </c>
      <c r="D56" s="111">
        <v>5235600</v>
      </c>
    </row>
    <row r="57" spans="1:4" x14ac:dyDescent="0.35">
      <c r="A57" s="100">
        <v>1972</v>
      </c>
      <c r="B57" s="100" t="str">
        <f t="shared" ref="B57:B109" si="1">1971+ROW(A2)-1&amp;"/"&amp;TEXT(MOD(1971+ROW(A2),100),"00")</f>
        <v>1972/73</v>
      </c>
      <c r="C57" s="100" t="s">
        <v>77</v>
      </c>
      <c r="D57" s="111">
        <v>5230600</v>
      </c>
    </row>
    <row r="58" spans="1:4" x14ac:dyDescent="0.35">
      <c r="A58" s="100">
        <v>1973</v>
      </c>
      <c r="B58" s="100" t="str">
        <f t="shared" si="1"/>
        <v>1973/74</v>
      </c>
      <c r="C58" s="100" t="s">
        <v>77</v>
      </c>
      <c r="D58" s="111">
        <v>5233900</v>
      </c>
    </row>
    <row r="59" spans="1:4" x14ac:dyDescent="0.35">
      <c r="A59" s="100">
        <v>1974</v>
      </c>
      <c r="B59" s="100" t="str">
        <f t="shared" si="1"/>
        <v>1974/75</v>
      </c>
      <c r="C59" s="100" t="s">
        <v>77</v>
      </c>
      <c r="D59" s="111">
        <v>5240800</v>
      </c>
    </row>
    <row r="60" spans="1:4" x14ac:dyDescent="0.35">
      <c r="A60" s="100">
        <v>1975</v>
      </c>
      <c r="B60" s="100" t="str">
        <f t="shared" si="1"/>
        <v>1975/76</v>
      </c>
      <c r="C60" s="100" t="s">
        <v>77</v>
      </c>
      <c r="D60" s="111">
        <v>5232400</v>
      </c>
    </row>
    <row r="61" spans="1:4" x14ac:dyDescent="0.35">
      <c r="A61" s="100">
        <v>1976</v>
      </c>
      <c r="B61" s="100" t="str">
        <f t="shared" si="1"/>
        <v>1976/77</v>
      </c>
      <c r="C61" s="100" t="s">
        <v>77</v>
      </c>
      <c r="D61" s="111">
        <v>5233400</v>
      </c>
    </row>
    <row r="62" spans="1:4" x14ac:dyDescent="0.35">
      <c r="A62" s="100">
        <v>1977</v>
      </c>
      <c r="B62" s="100" t="str">
        <f t="shared" si="1"/>
        <v>1977/78</v>
      </c>
      <c r="C62" s="100" t="s">
        <v>77</v>
      </c>
      <c r="D62" s="111">
        <v>5226200</v>
      </c>
    </row>
    <row r="63" spans="1:4" x14ac:dyDescent="0.35">
      <c r="A63" s="100">
        <v>1978</v>
      </c>
      <c r="B63" s="100" t="str">
        <f t="shared" si="1"/>
        <v>1978/79</v>
      </c>
      <c r="C63" s="100" t="s">
        <v>77</v>
      </c>
      <c r="D63" s="111">
        <v>5212300</v>
      </c>
    </row>
    <row r="64" spans="1:4" x14ac:dyDescent="0.35">
      <c r="A64" s="100">
        <v>1979</v>
      </c>
      <c r="B64" s="100" t="str">
        <f t="shared" si="1"/>
        <v>1979/80</v>
      </c>
      <c r="C64" s="100" t="s">
        <v>77</v>
      </c>
      <c r="D64" s="111">
        <v>5203600</v>
      </c>
    </row>
    <row r="65" spans="1:4" x14ac:dyDescent="0.35">
      <c r="A65" s="100">
        <v>1980</v>
      </c>
      <c r="B65" s="100" t="str">
        <f t="shared" si="1"/>
        <v>1980/81</v>
      </c>
      <c r="C65" s="100" t="s">
        <v>77</v>
      </c>
      <c r="D65" s="111">
        <v>5193900</v>
      </c>
    </row>
    <row r="66" spans="1:4" x14ac:dyDescent="0.35">
      <c r="A66" s="100">
        <v>1981</v>
      </c>
      <c r="B66" s="100" t="str">
        <f t="shared" si="1"/>
        <v>1981/82</v>
      </c>
      <c r="C66" s="100" t="s">
        <v>77</v>
      </c>
      <c r="D66" s="111">
        <v>5180200</v>
      </c>
    </row>
    <row r="67" spans="1:4" x14ac:dyDescent="0.35">
      <c r="A67" s="100">
        <v>1982</v>
      </c>
      <c r="B67" s="100" t="str">
        <f t="shared" si="1"/>
        <v>1982/83</v>
      </c>
      <c r="C67" s="100" t="s">
        <v>77</v>
      </c>
      <c r="D67" s="111">
        <v>5164500</v>
      </c>
    </row>
    <row r="68" spans="1:4" x14ac:dyDescent="0.35">
      <c r="A68" s="100">
        <v>1983</v>
      </c>
      <c r="B68" s="100" t="str">
        <f t="shared" si="1"/>
        <v>1983/84</v>
      </c>
      <c r="C68" s="100" t="s">
        <v>77</v>
      </c>
      <c r="D68" s="111">
        <v>5148100</v>
      </c>
    </row>
    <row r="69" spans="1:4" x14ac:dyDescent="0.35">
      <c r="A69" s="100">
        <v>1984</v>
      </c>
      <c r="B69" s="100" t="str">
        <f t="shared" si="1"/>
        <v>1984/85</v>
      </c>
      <c r="C69" s="100" t="s">
        <v>77</v>
      </c>
      <c r="D69" s="111">
        <v>5138900</v>
      </c>
    </row>
    <row r="70" spans="1:4" x14ac:dyDescent="0.35">
      <c r="A70" s="100">
        <v>1985</v>
      </c>
      <c r="B70" s="100" t="str">
        <f t="shared" si="1"/>
        <v>1985/86</v>
      </c>
      <c r="C70" s="100" t="s">
        <v>77</v>
      </c>
      <c r="D70" s="111">
        <v>5127900</v>
      </c>
    </row>
    <row r="71" spans="1:4" x14ac:dyDescent="0.35">
      <c r="A71" s="100">
        <v>1986</v>
      </c>
      <c r="B71" s="100" t="str">
        <f t="shared" si="1"/>
        <v>1986/87</v>
      </c>
      <c r="C71" s="100" t="s">
        <v>77</v>
      </c>
      <c r="D71" s="111">
        <v>5111800</v>
      </c>
    </row>
    <row r="72" spans="1:4" x14ac:dyDescent="0.35">
      <c r="A72" s="100">
        <v>1987</v>
      </c>
      <c r="B72" s="100" t="str">
        <f t="shared" si="1"/>
        <v>1987/88</v>
      </c>
      <c r="C72" s="100" t="s">
        <v>77</v>
      </c>
      <c r="D72" s="111">
        <v>5099000</v>
      </c>
    </row>
    <row r="73" spans="1:4" x14ac:dyDescent="0.35">
      <c r="A73" s="100">
        <v>1988</v>
      </c>
      <c r="B73" s="100" t="str">
        <f t="shared" si="1"/>
        <v>1988/89</v>
      </c>
      <c r="C73" s="100" t="s">
        <v>77</v>
      </c>
      <c r="D73" s="111">
        <v>5077400</v>
      </c>
    </row>
    <row r="74" spans="1:4" x14ac:dyDescent="0.35">
      <c r="A74" s="100">
        <v>1989</v>
      </c>
      <c r="B74" s="100" t="str">
        <f t="shared" si="1"/>
        <v>1989/90</v>
      </c>
      <c r="C74" s="100" t="s">
        <v>77</v>
      </c>
      <c r="D74" s="111">
        <v>5078200</v>
      </c>
    </row>
    <row r="75" spans="1:4" x14ac:dyDescent="0.35">
      <c r="A75" s="100">
        <v>1990</v>
      </c>
      <c r="B75" s="100" t="str">
        <f t="shared" si="1"/>
        <v>1990/91</v>
      </c>
      <c r="C75" s="100" t="s">
        <v>77</v>
      </c>
      <c r="D75" s="111">
        <v>5081300</v>
      </c>
    </row>
    <row r="76" spans="1:4" x14ac:dyDescent="0.35">
      <c r="A76" s="100">
        <v>1991</v>
      </c>
      <c r="B76" s="100" t="str">
        <f t="shared" si="1"/>
        <v>1991/92</v>
      </c>
      <c r="C76" s="100" t="s">
        <v>77</v>
      </c>
      <c r="D76" s="111">
        <v>5083300</v>
      </c>
    </row>
    <row r="77" spans="1:4" x14ac:dyDescent="0.35">
      <c r="A77" s="100">
        <v>1992</v>
      </c>
      <c r="B77" s="100" t="str">
        <f t="shared" si="1"/>
        <v>1992/93</v>
      </c>
      <c r="C77" s="100" t="s">
        <v>77</v>
      </c>
      <c r="D77" s="111">
        <v>5085600</v>
      </c>
    </row>
    <row r="78" spans="1:4" x14ac:dyDescent="0.35">
      <c r="A78" s="100">
        <v>1993</v>
      </c>
      <c r="B78" s="100" t="str">
        <f t="shared" si="1"/>
        <v>1993/94</v>
      </c>
      <c r="C78" s="100" t="s">
        <v>77</v>
      </c>
      <c r="D78" s="111">
        <v>5092500</v>
      </c>
    </row>
    <row r="79" spans="1:4" x14ac:dyDescent="0.35">
      <c r="A79" s="100">
        <v>1994</v>
      </c>
      <c r="B79" s="100" t="str">
        <f t="shared" si="1"/>
        <v>1994/95</v>
      </c>
      <c r="C79" s="100" t="s">
        <v>77</v>
      </c>
      <c r="D79" s="111">
        <v>5102200</v>
      </c>
    </row>
    <row r="80" spans="1:4" x14ac:dyDescent="0.35">
      <c r="A80" s="100">
        <v>1995</v>
      </c>
      <c r="B80" s="100" t="str">
        <f t="shared" si="1"/>
        <v>1995/96</v>
      </c>
      <c r="C80" s="100" t="s">
        <v>77</v>
      </c>
      <c r="D80" s="111">
        <v>5103700</v>
      </c>
    </row>
    <row r="81" spans="1:4" x14ac:dyDescent="0.35">
      <c r="A81" s="100">
        <v>1996</v>
      </c>
      <c r="B81" s="100" t="str">
        <f t="shared" si="1"/>
        <v>1996/97</v>
      </c>
      <c r="C81" s="100" t="s">
        <v>77</v>
      </c>
      <c r="D81" s="111">
        <v>5092200</v>
      </c>
    </row>
    <row r="82" spans="1:4" x14ac:dyDescent="0.35">
      <c r="A82" s="100">
        <v>1997</v>
      </c>
      <c r="B82" s="100" t="str">
        <f t="shared" si="1"/>
        <v>1997/98</v>
      </c>
      <c r="C82" s="100" t="s">
        <v>77</v>
      </c>
      <c r="D82" s="111">
        <v>5083300</v>
      </c>
    </row>
    <row r="83" spans="1:4" x14ac:dyDescent="0.35">
      <c r="A83" s="100">
        <v>1998</v>
      </c>
      <c r="B83" s="100" t="str">
        <f t="shared" si="1"/>
        <v>1998/99</v>
      </c>
      <c r="C83" s="100" t="s">
        <v>77</v>
      </c>
      <c r="D83" s="111">
        <v>5077100</v>
      </c>
    </row>
    <row r="84" spans="1:4" x14ac:dyDescent="0.35">
      <c r="A84" s="100">
        <v>1999</v>
      </c>
      <c r="B84" s="100" t="str">
        <f t="shared" si="1"/>
        <v>1999/00</v>
      </c>
      <c r="C84" s="100" t="s">
        <v>77</v>
      </c>
      <c r="D84" s="111">
        <v>5072000</v>
      </c>
    </row>
    <row r="85" spans="1:4" x14ac:dyDescent="0.35">
      <c r="A85" s="100">
        <v>2000</v>
      </c>
      <c r="B85" s="100" t="str">
        <f t="shared" si="1"/>
        <v>2000/01</v>
      </c>
      <c r="C85" s="100" t="s">
        <v>77</v>
      </c>
      <c r="D85" s="111">
        <v>5062900</v>
      </c>
    </row>
    <row r="86" spans="1:4" x14ac:dyDescent="0.35">
      <c r="A86" s="100">
        <v>2001</v>
      </c>
      <c r="B86" s="100" t="str">
        <f t="shared" si="1"/>
        <v>2001/02</v>
      </c>
      <c r="C86" s="100" t="s">
        <v>77</v>
      </c>
      <c r="D86" s="111">
        <v>5064200</v>
      </c>
    </row>
    <row r="87" spans="1:4" x14ac:dyDescent="0.35">
      <c r="A87" s="100">
        <v>2002</v>
      </c>
      <c r="B87" s="100" t="str">
        <f t="shared" si="1"/>
        <v>2002/03</v>
      </c>
      <c r="C87" s="100" t="s">
        <v>77</v>
      </c>
      <c r="D87" s="111">
        <v>5066000</v>
      </c>
    </row>
    <row r="88" spans="1:4" x14ac:dyDescent="0.35">
      <c r="A88" s="100">
        <v>2003</v>
      </c>
      <c r="B88" s="100" t="str">
        <f t="shared" si="1"/>
        <v>2003/04</v>
      </c>
      <c r="C88" s="100" t="s">
        <v>77</v>
      </c>
      <c r="D88" s="111">
        <v>5068500</v>
      </c>
    </row>
    <row r="89" spans="1:4" x14ac:dyDescent="0.35">
      <c r="A89" s="100">
        <v>2004</v>
      </c>
      <c r="B89" s="100" t="str">
        <f t="shared" si="1"/>
        <v>2004/05</v>
      </c>
      <c r="C89" s="100" t="s">
        <v>77</v>
      </c>
      <c r="D89" s="111">
        <v>5084300</v>
      </c>
    </row>
    <row r="90" spans="1:4" x14ac:dyDescent="0.35">
      <c r="A90" s="100">
        <v>2005</v>
      </c>
      <c r="B90" s="100" t="str">
        <f t="shared" si="1"/>
        <v>2005/06</v>
      </c>
      <c r="C90" s="100" t="s">
        <v>77</v>
      </c>
      <c r="D90" s="111">
        <v>5110200</v>
      </c>
    </row>
    <row r="91" spans="1:4" x14ac:dyDescent="0.35">
      <c r="A91" s="100">
        <v>2006</v>
      </c>
      <c r="B91" s="100" t="str">
        <f t="shared" si="1"/>
        <v>2006/07</v>
      </c>
      <c r="C91" s="100" t="s">
        <v>77</v>
      </c>
      <c r="D91" s="111">
        <v>5133000</v>
      </c>
    </row>
    <row r="92" spans="1:4" x14ac:dyDescent="0.35">
      <c r="A92" s="100">
        <v>2007</v>
      </c>
      <c r="B92" s="100" t="str">
        <f t="shared" si="1"/>
        <v>2007/08</v>
      </c>
      <c r="C92" s="100" t="s">
        <v>77</v>
      </c>
      <c r="D92" s="111">
        <v>5170000</v>
      </c>
    </row>
    <row r="93" spans="1:4" x14ac:dyDescent="0.35">
      <c r="A93" s="100">
        <v>2008</v>
      </c>
      <c r="B93" s="100" t="str">
        <f t="shared" si="1"/>
        <v>2008/09</v>
      </c>
      <c r="C93" s="100" t="s">
        <v>77</v>
      </c>
      <c r="D93" s="111">
        <v>5202900</v>
      </c>
    </row>
    <row r="94" spans="1:4" x14ac:dyDescent="0.35">
      <c r="A94" s="100">
        <v>2009</v>
      </c>
      <c r="B94" s="100" t="str">
        <f t="shared" si="1"/>
        <v>2009/10</v>
      </c>
      <c r="C94" s="100" t="s">
        <v>77</v>
      </c>
      <c r="D94" s="111">
        <v>5231900</v>
      </c>
    </row>
    <row r="95" spans="1:4" x14ac:dyDescent="0.35">
      <c r="A95" s="100">
        <v>2010</v>
      </c>
      <c r="B95" s="100" t="str">
        <f t="shared" si="1"/>
        <v>2010/11</v>
      </c>
      <c r="C95" s="100" t="s">
        <v>77</v>
      </c>
      <c r="D95" s="111">
        <v>5262200</v>
      </c>
    </row>
    <row r="96" spans="1:4" x14ac:dyDescent="0.35">
      <c r="A96" s="100">
        <v>2011</v>
      </c>
      <c r="B96" s="100" t="str">
        <f t="shared" si="1"/>
        <v>2011/12</v>
      </c>
      <c r="C96" s="100" t="s">
        <v>77</v>
      </c>
      <c r="D96" s="111">
        <v>5299900</v>
      </c>
    </row>
    <row r="97" spans="1:4" x14ac:dyDescent="0.35">
      <c r="A97" s="100">
        <v>2012</v>
      </c>
      <c r="B97" s="100" t="str">
        <f t="shared" si="1"/>
        <v>2012/13</v>
      </c>
      <c r="C97" s="100" t="s">
        <v>77</v>
      </c>
      <c r="D97" s="111">
        <v>5308200</v>
      </c>
    </row>
    <row r="98" spans="1:4" x14ac:dyDescent="0.35">
      <c r="A98" s="100">
        <v>2013</v>
      </c>
      <c r="B98" s="100" t="str">
        <f t="shared" si="1"/>
        <v>2013/14</v>
      </c>
      <c r="C98" s="100" t="s">
        <v>77</v>
      </c>
      <c r="D98" s="111">
        <v>5316800</v>
      </c>
    </row>
    <row r="99" spans="1:4" x14ac:dyDescent="0.35">
      <c r="A99" s="100">
        <v>2014</v>
      </c>
      <c r="B99" s="100" t="str">
        <f t="shared" si="1"/>
        <v>2014/15</v>
      </c>
      <c r="C99" s="100" t="s">
        <v>77</v>
      </c>
      <c r="D99" s="111">
        <v>5331400</v>
      </c>
    </row>
    <row r="100" spans="1:4" x14ac:dyDescent="0.35">
      <c r="A100" s="100">
        <v>2015</v>
      </c>
      <c r="B100" s="100" t="str">
        <f t="shared" si="1"/>
        <v>2015/16</v>
      </c>
      <c r="C100" s="100" t="s">
        <v>77</v>
      </c>
      <c r="D100" s="111">
        <v>5350600</v>
      </c>
    </row>
    <row r="101" spans="1:4" x14ac:dyDescent="0.35">
      <c r="A101" s="100">
        <v>2016</v>
      </c>
      <c r="B101" s="100" t="str">
        <f t="shared" si="1"/>
        <v>2016/17</v>
      </c>
      <c r="C101" s="100" t="s">
        <v>77</v>
      </c>
      <c r="D101" s="111">
        <v>5373600</v>
      </c>
    </row>
    <row r="102" spans="1:4" x14ac:dyDescent="0.35">
      <c r="A102" s="100">
        <v>2017</v>
      </c>
      <c r="B102" s="100" t="str">
        <f t="shared" si="1"/>
        <v>2017/18</v>
      </c>
      <c r="C102" s="100" t="s">
        <v>77</v>
      </c>
      <c r="D102" s="111">
        <v>5388200</v>
      </c>
    </row>
    <row r="103" spans="1:4" x14ac:dyDescent="0.35">
      <c r="A103" s="100">
        <v>2018</v>
      </c>
      <c r="B103" s="100" t="str">
        <f t="shared" si="1"/>
        <v>2018/19</v>
      </c>
      <c r="C103" s="100" t="s">
        <v>77</v>
      </c>
      <c r="D103" s="111">
        <v>5392100</v>
      </c>
    </row>
    <row r="104" spans="1:4" x14ac:dyDescent="0.35">
      <c r="A104" s="100">
        <v>2019</v>
      </c>
      <c r="B104" s="100" t="str">
        <f t="shared" si="1"/>
        <v>2019/20</v>
      </c>
      <c r="C104" s="100" t="s">
        <v>77</v>
      </c>
      <c r="D104" s="111">
        <v>5411200</v>
      </c>
    </row>
    <row r="105" spans="1:4" x14ac:dyDescent="0.35">
      <c r="A105" s="100">
        <v>2020</v>
      </c>
      <c r="B105" s="100" t="str">
        <f t="shared" si="1"/>
        <v>2020/21</v>
      </c>
      <c r="C105" s="100" t="s">
        <v>77</v>
      </c>
      <c r="D105" s="111">
        <v>5408900</v>
      </c>
    </row>
    <row r="106" spans="1:4" x14ac:dyDescent="0.35">
      <c r="A106" s="100">
        <v>2021</v>
      </c>
      <c r="B106" s="100" t="str">
        <f t="shared" si="1"/>
        <v>2021/22</v>
      </c>
      <c r="C106" s="100" t="s">
        <v>77</v>
      </c>
      <c r="D106" s="111">
        <v>5412900</v>
      </c>
    </row>
    <row r="107" spans="1:4" x14ac:dyDescent="0.35">
      <c r="A107" s="100">
        <v>2022</v>
      </c>
      <c r="B107" s="100" t="str">
        <f t="shared" si="1"/>
        <v>2022/23</v>
      </c>
      <c r="C107" s="100" t="s">
        <v>77</v>
      </c>
      <c r="D107" s="111">
        <v>5447000</v>
      </c>
    </row>
    <row r="108" spans="1:4" x14ac:dyDescent="0.35">
      <c r="A108" s="100">
        <v>2023</v>
      </c>
      <c r="B108" s="100" t="str">
        <f t="shared" si="1"/>
        <v>2023/24</v>
      </c>
      <c r="C108" s="100" t="s">
        <v>77</v>
      </c>
      <c r="D108" s="111">
        <v>5506000</v>
      </c>
    </row>
    <row r="109" spans="1:4" x14ac:dyDescent="0.35">
      <c r="A109" s="100">
        <v>2024</v>
      </c>
      <c r="B109" s="100" t="str">
        <f t="shared" si="1"/>
        <v>2024/25</v>
      </c>
      <c r="C109" s="100" t="s">
        <v>77</v>
      </c>
      <c r="D109" s="111">
        <v>5546900</v>
      </c>
    </row>
    <row r="110" spans="1:4" x14ac:dyDescent="0.35">
      <c r="A110" s="100">
        <v>1971</v>
      </c>
      <c r="B110" s="100" t="str">
        <f>1971+ROW(A1)-1&amp;"/"&amp;TEXT(MOD(1971+ROW(A1),100),"00")</f>
        <v>1971/72</v>
      </c>
      <c r="C110" s="100" t="s">
        <v>78</v>
      </c>
      <c r="D110" s="111">
        <v>2740300</v>
      </c>
    </row>
    <row r="111" spans="1:4" x14ac:dyDescent="0.35">
      <c r="A111" s="100">
        <v>1972</v>
      </c>
      <c r="B111" s="100" t="str">
        <f>1971+ROW(A2)-1&amp;"/"&amp;TEXT(MOD(1971+ROW(A2),100),"00")</f>
        <v>1972/73</v>
      </c>
      <c r="C111" s="100" t="s">
        <v>78</v>
      </c>
      <c r="D111" s="111">
        <v>2755200</v>
      </c>
    </row>
    <row r="112" spans="1:4" x14ac:dyDescent="0.35">
      <c r="A112" s="100">
        <v>1973</v>
      </c>
      <c r="B112" s="100" t="str">
        <f t="shared" ref="B112:B163" si="2">1971+ROW(A3)-1&amp;"/"&amp;TEXT(MOD(1971+ROW(A3),100),"00")</f>
        <v>1973/74</v>
      </c>
      <c r="C112" s="100" t="s">
        <v>78</v>
      </c>
      <c r="D112" s="111">
        <v>2772800</v>
      </c>
    </row>
    <row r="113" spans="1:4" x14ac:dyDescent="0.35">
      <c r="A113" s="100">
        <v>1974</v>
      </c>
      <c r="B113" s="100" t="str">
        <f t="shared" si="2"/>
        <v>1974/75</v>
      </c>
      <c r="C113" s="100" t="s">
        <v>78</v>
      </c>
      <c r="D113" s="111">
        <v>2785200</v>
      </c>
    </row>
    <row r="114" spans="1:4" x14ac:dyDescent="0.35">
      <c r="A114" s="100">
        <v>1975</v>
      </c>
      <c r="B114" s="100" t="str">
        <f t="shared" si="2"/>
        <v>1975/76</v>
      </c>
      <c r="C114" s="100" t="s">
        <v>78</v>
      </c>
      <c r="D114" s="111">
        <v>2795400</v>
      </c>
    </row>
    <row r="115" spans="1:4" x14ac:dyDescent="0.35">
      <c r="A115" s="100">
        <v>1976</v>
      </c>
      <c r="B115" s="100" t="str">
        <f t="shared" si="2"/>
        <v>1976/77</v>
      </c>
      <c r="C115" s="100" t="s">
        <v>78</v>
      </c>
      <c r="D115" s="111">
        <v>2799300</v>
      </c>
    </row>
    <row r="116" spans="1:4" x14ac:dyDescent="0.35">
      <c r="A116" s="100">
        <v>1977</v>
      </c>
      <c r="B116" s="100" t="str">
        <f t="shared" si="2"/>
        <v>1977/78</v>
      </c>
      <c r="C116" s="100" t="s">
        <v>78</v>
      </c>
      <c r="D116" s="111">
        <v>2800600</v>
      </c>
    </row>
    <row r="117" spans="1:4" x14ac:dyDescent="0.35">
      <c r="A117" s="100">
        <v>1978</v>
      </c>
      <c r="B117" s="100" t="str">
        <f t="shared" si="2"/>
        <v>1978/79</v>
      </c>
      <c r="C117" s="100" t="s">
        <v>78</v>
      </c>
      <c r="D117" s="111">
        <v>2804300</v>
      </c>
    </row>
    <row r="118" spans="1:4" x14ac:dyDescent="0.35">
      <c r="A118" s="100">
        <v>1979</v>
      </c>
      <c r="B118" s="100" t="str">
        <f t="shared" si="2"/>
        <v>1979/80</v>
      </c>
      <c r="C118" s="100" t="s">
        <v>78</v>
      </c>
      <c r="D118" s="111">
        <v>2810100</v>
      </c>
    </row>
    <row r="119" spans="1:4" x14ac:dyDescent="0.35">
      <c r="A119" s="100">
        <v>1980</v>
      </c>
      <c r="B119" s="100" t="str">
        <f t="shared" si="2"/>
        <v>1980/81</v>
      </c>
      <c r="C119" s="100" t="s">
        <v>78</v>
      </c>
      <c r="D119" s="111">
        <v>2815800</v>
      </c>
    </row>
    <row r="120" spans="1:4" x14ac:dyDescent="0.35">
      <c r="A120" s="100">
        <v>1981</v>
      </c>
      <c r="B120" s="100" t="str">
        <f t="shared" si="2"/>
        <v>1981/82</v>
      </c>
      <c r="C120" s="100" t="s">
        <v>78</v>
      </c>
      <c r="D120" s="111">
        <v>2813500</v>
      </c>
    </row>
    <row r="121" spans="1:4" x14ac:dyDescent="0.35">
      <c r="A121" s="100">
        <v>1982</v>
      </c>
      <c r="B121" s="100" t="str">
        <f t="shared" si="2"/>
        <v>1982/83</v>
      </c>
      <c r="C121" s="100" t="s">
        <v>78</v>
      </c>
      <c r="D121" s="111">
        <v>2804300</v>
      </c>
    </row>
    <row r="122" spans="1:4" x14ac:dyDescent="0.35">
      <c r="A122" s="100">
        <v>1983</v>
      </c>
      <c r="B122" s="100" t="str">
        <f t="shared" si="2"/>
        <v>1983/84</v>
      </c>
      <c r="C122" s="100" t="s">
        <v>78</v>
      </c>
      <c r="D122" s="111">
        <v>2803300</v>
      </c>
    </row>
    <row r="123" spans="1:4" x14ac:dyDescent="0.35">
      <c r="A123" s="100">
        <v>1984</v>
      </c>
      <c r="B123" s="100" t="str">
        <f t="shared" si="2"/>
        <v>1984/85</v>
      </c>
      <c r="C123" s="100" t="s">
        <v>78</v>
      </c>
      <c r="D123" s="111">
        <v>2800700</v>
      </c>
    </row>
    <row r="124" spans="1:4" x14ac:dyDescent="0.35">
      <c r="A124" s="100">
        <v>1985</v>
      </c>
      <c r="B124" s="100" t="str">
        <f t="shared" si="2"/>
        <v>1985/86</v>
      </c>
      <c r="C124" s="100" t="s">
        <v>78</v>
      </c>
      <c r="D124" s="111">
        <v>2803400</v>
      </c>
    </row>
    <row r="125" spans="1:4" x14ac:dyDescent="0.35">
      <c r="A125" s="100">
        <v>1986</v>
      </c>
      <c r="B125" s="100" t="str">
        <f t="shared" si="2"/>
        <v>1986/87</v>
      </c>
      <c r="C125" s="100" t="s">
        <v>78</v>
      </c>
      <c r="D125" s="111">
        <v>2810900</v>
      </c>
    </row>
    <row r="126" spans="1:4" x14ac:dyDescent="0.35">
      <c r="A126" s="100">
        <v>1987</v>
      </c>
      <c r="B126" s="100" t="str">
        <f t="shared" si="2"/>
        <v>1987/88</v>
      </c>
      <c r="C126" s="100" t="s">
        <v>78</v>
      </c>
      <c r="D126" s="111">
        <v>2822600</v>
      </c>
    </row>
    <row r="127" spans="1:4" x14ac:dyDescent="0.35">
      <c r="A127" s="100">
        <v>1988</v>
      </c>
      <c r="B127" s="100" t="str">
        <f t="shared" si="2"/>
        <v>1988/89</v>
      </c>
      <c r="C127" s="100" t="s">
        <v>78</v>
      </c>
      <c r="D127" s="111">
        <v>2841200</v>
      </c>
    </row>
    <row r="128" spans="1:4" x14ac:dyDescent="0.35">
      <c r="A128" s="100">
        <v>1989</v>
      </c>
      <c r="B128" s="100" t="str">
        <f t="shared" si="2"/>
        <v>1989/90</v>
      </c>
      <c r="C128" s="100" t="s">
        <v>78</v>
      </c>
      <c r="D128" s="111">
        <v>2855200</v>
      </c>
    </row>
    <row r="129" spans="1:4" x14ac:dyDescent="0.35">
      <c r="A129" s="100">
        <v>1990</v>
      </c>
      <c r="B129" s="100" t="str">
        <f t="shared" si="2"/>
        <v>1990/91</v>
      </c>
      <c r="C129" s="100" t="s">
        <v>78</v>
      </c>
      <c r="D129" s="111">
        <v>2861500</v>
      </c>
    </row>
    <row r="130" spans="1:4" x14ac:dyDescent="0.35">
      <c r="A130" s="100">
        <v>1991</v>
      </c>
      <c r="B130" s="100" t="str">
        <f t="shared" si="2"/>
        <v>1991/92</v>
      </c>
      <c r="C130" s="100" t="s">
        <v>78</v>
      </c>
      <c r="D130" s="111">
        <v>2873000</v>
      </c>
    </row>
    <row r="131" spans="1:4" x14ac:dyDescent="0.35">
      <c r="A131" s="100">
        <v>1992</v>
      </c>
      <c r="B131" s="100" t="str">
        <f t="shared" si="2"/>
        <v>1992/93</v>
      </c>
      <c r="C131" s="100" t="s">
        <v>78</v>
      </c>
      <c r="D131" s="111">
        <v>2877700</v>
      </c>
    </row>
    <row r="132" spans="1:4" x14ac:dyDescent="0.35">
      <c r="A132" s="100">
        <v>1993</v>
      </c>
      <c r="B132" s="100" t="str">
        <f t="shared" si="2"/>
        <v>1993/94</v>
      </c>
      <c r="C132" s="100" t="s">
        <v>78</v>
      </c>
      <c r="D132" s="111">
        <v>2883600</v>
      </c>
    </row>
    <row r="133" spans="1:4" x14ac:dyDescent="0.35">
      <c r="A133" s="100">
        <v>1994</v>
      </c>
      <c r="B133" s="100" t="str">
        <f t="shared" si="2"/>
        <v>1994/95</v>
      </c>
      <c r="C133" s="100" t="s">
        <v>78</v>
      </c>
      <c r="D133" s="111">
        <v>2887400</v>
      </c>
    </row>
    <row r="134" spans="1:4" x14ac:dyDescent="0.35">
      <c r="A134" s="100">
        <v>1995</v>
      </c>
      <c r="B134" s="100" t="str">
        <f t="shared" si="2"/>
        <v>1995/96</v>
      </c>
      <c r="C134" s="100" t="s">
        <v>78</v>
      </c>
      <c r="D134" s="111">
        <v>2888500</v>
      </c>
    </row>
    <row r="135" spans="1:4" x14ac:dyDescent="0.35">
      <c r="A135" s="100">
        <v>1996</v>
      </c>
      <c r="B135" s="100" t="str">
        <f t="shared" si="2"/>
        <v>1996/97</v>
      </c>
      <c r="C135" s="100" t="s">
        <v>78</v>
      </c>
      <c r="D135" s="111">
        <v>2891300</v>
      </c>
    </row>
    <row r="136" spans="1:4" x14ac:dyDescent="0.35">
      <c r="A136" s="100">
        <v>1997</v>
      </c>
      <c r="B136" s="100" t="str">
        <f t="shared" si="2"/>
        <v>1997/98</v>
      </c>
      <c r="C136" s="100" t="s">
        <v>78</v>
      </c>
      <c r="D136" s="111">
        <v>2894900</v>
      </c>
    </row>
    <row r="137" spans="1:4" x14ac:dyDescent="0.35">
      <c r="A137" s="100">
        <v>1998</v>
      </c>
      <c r="B137" s="100" t="str">
        <f t="shared" si="2"/>
        <v>1998/99</v>
      </c>
      <c r="C137" s="100" t="s">
        <v>78</v>
      </c>
      <c r="D137" s="111">
        <v>2899500</v>
      </c>
    </row>
    <row r="138" spans="1:4" x14ac:dyDescent="0.35">
      <c r="A138" s="100">
        <v>1999</v>
      </c>
      <c r="B138" s="100" t="str">
        <f t="shared" si="2"/>
        <v>1999/00</v>
      </c>
      <c r="C138" s="100" t="s">
        <v>78</v>
      </c>
      <c r="D138" s="111">
        <v>2900600</v>
      </c>
    </row>
    <row r="139" spans="1:4" x14ac:dyDescent="0.35">
      <c r="A139" s="100">
        <v>2000</v>
      </c>
      <c r="B139" s="100" t="str">
        <f t="shared" si="2"/>
        <v>2000/01</v>
      </c>
      <c r="C139" s="100" t="s">
        <v>78</v>
      </c>
      <c r="D139" s="111">
        <v>2906900</v>
      </c>
    </row>
    <row r="140" spans="1:4" x14ac:dyDescent="0.35">
      <c r="A140" s="100">
        <v>2001</v>
      </c>
      <c r="B140" s="100" t="str">
        <f t="shared" si="2"/>
        <v>2001/02</v>
      </c>
      <c r="C140" s="100" t="s">
        <v>78</v>
      </c>
      <c r="D140" s="111">
        <v>2910200</v>
      </c>
    </row>
    <row r="141" spans="1:4" x14ac:dyDescent="0.35">
      <c r="A141" s="100">
        <v>2002</v>
      </c>
      <c r="B141" s="100" t="str">
        <f t="shared" si="2"/>
        <v>2002/03</v>
      </c>
      <c r="C141" s="100" t="s">
        <v>78</v>
      </c>
      <c r="D141" s="111">
        <v>2922900</v>
      </c>
    </row>
    <row r="142" spans="1:4" x14ac:dyDescent="0.35">
      <c r="A142" s="100">
        <v>2003</v>
      </c>
      <c r="B142" s="100" t="str">
        <f t="shared" si="2"/>
        <v>2003/04</v>
      </c>
      <c r="C142" s="100" t="s">
        <v>78</v>
      </c>
      <c r="D142" s="111">
        <v>2937700</v>
      </c>
    </row>
    <row r="143" spans="1:4" x14ac:dyDescent="0.35">
      <c r="A143" s="100">
        <v>2004</v>
      </c>
      <c r="B143" s="100" t="str">
        <f t="shared" si="2"/>
        <v>2004/05</v>
      </c>
      <c r="C143" s="100" t="s">
        <v>78</v>
      </c>
      <c r="D143" s="111">
        <v>2957400</v>
      </c>
    </row>
    <row r="144" spans="1:4" x14ac:dyDescent="0.35">
      <c r="A144" s="100">
        <v>2005</v>
      </c>
      <c r="B144" s="100" t="str">
        <f t="shared" si="2"/>
        <v>2005/06</v>
      </c>
      <c r="C144" s="100" t="s">
        <v>78</v>
      </c>
      <c r="D144" s="111">
        <v>2969300</v>
      </c>
    </row>
    <row r="145" spans="1:4" x14ac:dyDescent="0.35">
      <c r="A145" s="100">
        <v>2006</v>
      </c>
      <c r="B145" s="100" t="str">
        <f t="shared" si="2"/>
        <v>2006/07</v>
      </c>
      <c r="C145" s="100" t="s">
        <v>78</v>
      </c>
      <c r="D145" s="111">
        <v>2985700</v>
      </c>
    </row>
    <row r="146" spans="1:4" x14ac:dyDescent="0.35">
      <c r="A146" s="100">
        <v>2007</v>
      </c>
      <c r="B146" s="100" t="str">
        <f t="shared" si="2"/>
        <v>2007/08</v>
      </c>
      <c r="C146" s="100" t="s">
        <v>78</v>
      </c>
      <c r="D146" s="111">
        <v>3006300</v>
      </c>
    </row>
    <row r="147" spans="1:4" x14ac:dyDescent="0.35">
      <c r="A147" s="100">
        <v>2008</v>
      </c>
      <c r="B147" s="100" t="str">
        <f t="shared" si="2"/>
        <v>2008/09</v>
      </c>
      <c r="C147" s="100" t="s">
        <v>78</v>
      </c>
      <c r="D147" s="111">
        <v>3025900</v>
      </c>
    </row>
    <row r="148" spans="1:4" x14ac:dyDescent="0.35">
      <c r="A148" s="100">
        <v>2009</v>
      </c>
      <c r="B148" s="100" t="str">
        <f t="shared" si="2"/>
        <v>2009/10</v>
      </c>
      <c r="C148" s="100" t="s">
        <v>78</v>
      </c>
      <c r="D148" s="111">
        <v>3038900</v>
      </c>
    </row>
    <row r="149" spans="1:4" x14ac:dyDescent="0.35">
      <c r="A149" s="100">
        <v>2010</v>
      </c>
      <c r="B149" s="100" t="str">
        <f t="shared" si="2"/>
        <v>2010/11</v>
      </c>
      <c r="C149" s="100" t="s">
        <v>78</v>
      </c>
      <c r="D149" s="111">
        <v>3050000</v>
      </c>
    </row>
    <row r="150" spans="1:4" x14ac:dyDescent="0.35">
      <c r="A150" s="100">
        <v>2011</v>
      </c>
      <c r="B150" s="100" t="str">
        <f t="shared" si="2"/>
        <v>2011/12</v>
      </c>
      <c r="C150" s="100" t="s">
        <v>78</v>
      </c>
      <c r="D150" s="111">
        <v>3063800</v>
      </c>
    </row>
    <row r="151" spans="1:4" x14ac:dyDescent="0.35">
      <c r="A151" s="100">
        <v>2012</v>
      </c>
      <c r="B151" s="100" t="str">
        <f t="shared" si="2"/>
        <v>2012/13</v>
      </c>
      <c r="C151" s="100" t="s">
        <v>78</v>
      </c>
      <c r="D151" s="111">
        <v>3070900</v>
      </c>
    </row>
    <row r="152" spans="1:4" x14ac:dyDescent="0.35">
      <c r="A152" s="100">
        <v>2013</v>
      </c>
      <c r="B152" s="100" t="str">
        <f t="shared" si="2"/>
        <v>2013/14</v>
      </c>
      <c r="C152" s="100" t="s">
        <v>78</v>
      </c>
      <c r="D152" s="111">
        <v>3071100</v>
      </c>
    </row>
    <row r="153" spans="1:4" x14ac:dyDescent="0.35">
      <c r="A153" s="100">
        <v>2014</v>
      </c>
      <c r="B153" s="100" t="str">
        <f t="shared" si="2"/>
        <v>2014/15</v>
      </c>
      <c r="C153" s="100" t="s">
        <v>78</v>
      </c>
      <c r="D153" s="111">
        <v>3073800</v>
      </c>
    </row>
    <row r="154" spans="1:4" x14ac:dyDescent="0.35">
      <c r="A154" s="100">
        <v>2015</v>
      </c>
      <c r="B154" s="100" t="str">
        <f t="shared" si="2"/>
        <v>2015/16</v>
      </c>
      <c r="C154" s="100" t="s">
        <v>78</v>
      </c>
      <c r="D154" s="111">
        <v>3072700</v>
      </c>
    </row>
    <row r="155" spans="1:4" x14ac:dyDescent="0.35">
      <c r="A155" s="100">
        <v>2016</v>
      </c>
      <c r="B155" s="100" t="str">
        <f t="shared" si="2"/>
        <v>2016/17</v>
      </c>
      <c r="C155" s="100" t="s">
        <v>78</v>
      </c>
      <c r="D155" s="111">
        <v>3077200</v>
      </c>
    </row>
    <row r="156" spans="1:4" x14ac:dyDescent="0.35">
      <c r="A156" s="100">
        <v>2017</v>
      </c>
      <c r="B156" s="100" t="str">
        <f t="shared" si="2"/>
        <v>2017/18</v>
      </c>
      <c r="C156" s="100" t="s">
        <v>78</v>
      </c>
      <c r="D156" s="111">
        <v>3081400</v>
      </c>
    </row>
    <row r="157" spans="1:4" x14ac:dyDescent="0.35">
      <c r="A157" s="100">
        <v>2018</v>
      </c>
      <c r="B157" s="100" t="str">
        <f t="shared" si="2"/>
        <v>2018/19</v>
      </c>
      <c r="C157" s="100" t="s">
        <v>78</v>
      </c>
      <c r="D157" s="111">
        <v>3083800</v>
      </c>
    </row>
    <row r="158" spans="1:4" x14ac:dyDescent="0.35">
      <c r="A158" s="100">
        <v>2019</v>
      </c>
      <c r="B158" s="100" t="str">
        <f t="shared" si="2"/>
        <v>2019/20</v>
      </c>
      <c r="C158" s="100" t="s">
        <v>78</v>
      </c>
      <c r="D158" s="111">
        <v>3087700</v>
      </c>
    </row>
    <row r="159" spans="1:4" x14ac:dyDescent="0.35">
      <c r="A159" s="100">
        <v>2020</v>
      </c>
      <c r="B159" s="100" t="str">
        <f t="shared" si="2"/>
        <v>2020/21</v>
      </c>
      <c r="C159" s="100" t="s">
        <v>78</v>
      </c>
      <c r="D159" s="111">
        <v>3104500</v>
      </c>
    </row>
    <row r="160" spans="1:4" x14ac:dyDescent="0.35">
      <c r="A160" s="100">
        <v>2021</v>
      </c>
      <c r="B160" s="100" t="str">
        <f t="shared" si="2"/>
        <v>2021/22</v>
      </c>
      <c r="C160" s="100" t="s">
        <v>78</v>
      </c>
      <c r="D160" s="111">
        <v>3105600</v>
      </c>
    </row>
    <row r="161" spans="1:4" x14ac:dyDescent="0.35">
      <c r="A161" s="100">
        <v>2022</v>
      </c>
      <c r="B161" s="100" t="str">
        <f t="shared" si="2"/>
        <v>2022/23</v>
      </c>
      <c r="C161" s="100" t="s">
        <v>78</v>
      </c>
      <c r="D161" s="111">
        <v>3134200</v>
      </c>
    </row>
    <row r="162" spans="1:4" x14ac:dyDescent="0.35">
      <c r="A162" s="100">
        <v>2023</v>
      </c>
      <c r="B162" s="100" t="str">
        <f t="shared" si="2"/>
        <v>2023/24</v>
      </c>
      <c r="C162" s="100" t="s">
        <v>78</v>
      </c>
      <c r="D162" s="111">
        <v>3167300</v>
      </c>
    </row>
    <row r="163" spans="1:4" x14ac:dyDescent="0.35">
      <c r="A163" s="100">
        <v>2024</v>
      </c>
      <c r="B163" s="100" t="str">
        <f t="shared" si="2"/>
        <v>2024/25</v>
      </c>
      <c r="C163" s="100" t="s">
        <v>78</v>
      </c>
      <c r="D163" s="111">
        <v>3186600</v>
      </c>
    </row>
    <row r="164" spans="1:4" x14ac:dyDescent="0.35">
      <c r="A164" s="100">
        <v>1971</v>
      </c>
      <c r="B164" s="100" t="str">
        <f>1971+ROW(A1)-1&amp;"/"&amp;TEXT(MOD(1971+ROW(A1),100),"00")</f>
        <v>1971/72</v>
      </c>
      <c r="C164" s="100" t="s">
        <v>81</v>
      </c>
      <c r="D164" s="111">
        <v>54387600</v>
      </c>
    </row>
    <row r="165" spans="1:4" x14ac:dyDescent="0.35">
      <c r="A165" s="100">
        <v>1972</v>
      </c>
      <c r="B165" s="100" t="str">
        <f>1971+ROW(A2)-1&amp;"/"&amp;TEXT(MOD(1971+ROW(A2),100),"00")</f>
        <v>1972/73</v>
      </c>
      <c r="C165" s="100" t="s">
        <v>81</v>
      </c>
      <c r="D165" s="111">
        <v>54557700</v>
      </c>
    </row>
    <row r="166" spans="1:4" x14ac:dyDescent="0.35">
      <c r="A166" s="100">
        <v>1973</v>
      </c>
      <c r="B166" s="100" t="str">
        <f t="shared" ref="B166:B217" si="3">1971+ROW(A3)-1&amp;"/"&amp;TEXT(MOD(1971+ROW(A3),100),"00")</f>
        <v>1973/74</v>
      </c>
      <c r="C166" s="100" t="s">
        <v>81</v>
      </c>
      <c r="D166" s="111">
        <v>54692900</v>
      </c>
    </row>
    <row r="167" spans="1:4" x14ac:dyDescent="0.35">
      <c r="A167" s="100">
        <v>1974</v>
      </c>
      <c r="B167" s="100" t="str">
        <f t="shared" si="3"/>
        <v>1974/75</v>
      </c>
      <c r="C167" s="100" t="s">
        <v>81</v>
      </c>
      <c r="D167" s="111">
        <v>54708700</v>
      </c>
    </row>
    <row r="168" spans="1:4" x14ac:dyDescent="0.35">
      <c r="A168" s="100">
        <v>1975</v>
      </c>
      <c r="B168" s="100" t="str">
        <f t="shared" si="3"/>
        <v>1975/76</v>
      </c>
      <c r="C168" s="100" t="s">
        <v>81</v>
      </c>
      <c r="D168" s="111">
        <v>54702200</v>
      </c>
    </row>
    <row r="169" spans="1:4" x14ac:dyDescent="0.35">
      <c r="A169" s="100">
        <v>1976</v>
      </c>
      <c r="B169" s="100" t="str">
        <f t="shared" si="3"/>
        <v>1976/77</v>
      </c>
      <c r="C169" s="100" t="s">
        <v>81</v>
      </c>
      <c r="D169" s="111">
        <v>54692600</v>
      </c>
    </row>
    <row r="170" spans="1:4" x14ac:dyDescent="0.35">
      <c r="A170" s="100">
        <v>1977</v>
      </c>
      <c r="B170" s="100" t="str">
        <f t="shared" si="3"/>
        <v>1977/78</v>
      </c>
      <c r="C170" s="100" t="s">
        <v>81</v>
      </c>
      <c r="D170" s="111">
        <v>54666600</v>
      </c>
    </row>
    <row r="171" spans="1:4" x14ac:dyDescent="0.35">
      <c r="A171" s="100">
        <v>1978</v>
      </c>
      <c r="B171" s="100" t="str">
        <f t="shared" si="3"/>
        <v>1978/79</v>
      </c>
      <c r="C171" s="100" t="s">
        <v>81</v>
      </c>
      <c r="D171" s="111">
        <v>54654800</v>
      </c>
    </row>
    <row r="172" spans="1:4" x14ac:dyDescent="0.35">
      <c r="A172" s="100">
        <v>1979</v>
      </c>
      <c r="B172" s="100" t="str">
        <f t="shared" si="3"/>
        <v>1979/80</v>
      </c>
      <c r="C172" s="100" t="s">
        <v>81</v>
      </c>
      <c r="D172" s="111">
        <v>54711800</v>
      </c>
    </row>
    <row r="173" spans="1:4" x14ac:dyDescent="0.35">
      <c r="A173" s="100">
        <v>1980</v>
      </c>
      <c r="B173" s="100" t="str">
        <f t="shared" si="3"/>
        <v>1980/81</v>
      </c>
      <c r="C173" s="100" t="s">
        <v>81</v>
      </c>
      <c r="D173" s="111">
        <v>54796900</v>
      </c>
    </row>
    <row r="174" spans="1:4" x14ac:dyDescent="0.35">
      <c r="A174" s="100">
        <v>1981</v>
      </c>
      <c r="B174" s="100" t="str">
        <f t="shared" si="3"/>
        <v>1981/82</v>
      </c>
      <c r="C174" s="100" t="s">
        <v>81</v>
      </c>
      <c r="D174" s="111">
        <v>54814500</v>
      </c>
    </row>
    <row r="175" spans="1:4" x14ac:dyDescent="0.35">
      <c r="A175" s="100">
        <v>1982</v>
      </c>
      <c r="B175" s="100" t="str">
        <f t="shared" si="3"/>
        <v>1982/83</v>
      </c>
      <c r="C175" s="100" t="s">
        <v>81</v>
      </c>
      <c r="D175" s="111">
        <v>54746200</v>
      </c>
    </row>
    <row r="176" spans="1:4" x14ac:dyDescent="0.35">
      <c r="A176" s="100">
        <v>1983</v>
      </c>
      <c r="B176" s="100" t="str">
        <f t="shared" si="3"/>
        <v>1983/84</v>
      </c>
      <c r="C176" s="100" t="s">
        <v>81</v>
      </c>
      <c r="D176" s="111">
        <v>54765100</v>
      </c>
    </row>
    <row r="177" spans="1:4" x14ac:dyDescent="0.35">
      <c r="A177" s="100">
        <v>1984</v>
      </c>
      <c r="B177" s="100" t="str">
        <f t="shared" si="3"/>
        <v>1984/85</v>
      </c>
      <c r="C177" s="100" t="s">
        <v>81</v>
      </c>
      <c r="D177" s="111">
        <v>54852000</v>
      </c>
    </row>
    <row r="178" spans="1:4" x14ac:dyDescent="0.35">
      <c r="A178" s="100">
        <v>1985</v>
      </c>
      <c r="B178" s="100" t="str">
        <f t="shared" si="3"/>
        <v>1985/86</v>
      </c>
      <c r="C178" s="100" t="s">
        <v>81</v>
      </c>
      <c r="D178" s="111">
        <v>54988600</v>
      </c>
    </row>
    <row r="179" spans="1:4" x14ac:dyDescent="0.35">
      <c r="A179" s="100">
        <v>1986</v>
      </c>
      <c r="B179" s="100" t="str">
        <f t="shared" si="3"/>
        <v>1986/87</v>
      </c>
      <c r="C179" s="100" t="s">
        <v>81</v>
      </c>
      <c r="D179" s="111">
        <v>55110300</v>
      </c>
    </row>
    <row r="180" spans="1:4" x14ac:dyDescent="0.35">
      <c r="A180" s="100">
        <v>1987</v>
      </c>
      <c r="B180" s="100" t="str">
        <f t="shared" si="3"/>
        <v>1987/88</v>
      </c>
      <c r="C180" s="100" t="s">
        <v>81</v>
      </c>
      <c r="D180" s="111">
        <v>55222000</v>
      </c>
    </row>
    <row r="181" spans="1:4" x14ac:dyDescent="0.35">
      <c r="A181" s="100">
        <v>1988</v>
      </c>
      <c r="B181" s="100" t="str">
        <f t="shared" si="3"/>
        <v>1988/89</v>
      </c>
      <c r="C181" s="100" t="s">
        <v>81</v>
      </c>
      <c r="D181" s="111">
        <v>55331000</v>
      </c>
    </row>
    <row r="182" spans="1:4" x14ac:dyDescent="0.35">
      <c r="A182" s="100">
        <v>1989</v>
      </c>
      <c r="B182" s="100" t="str">
        <f t="shared" si="3"/>
        <v>1989/90</v>
      </c>
      <c r="C182" s="100" t="s">
        <v>81</v>
      </c>
      <c r="D182" s="111">
        <v>55486000</v>
      </c>
    </row>
    <row r="183" spans="1:4" x14ac:dyDescent="0.35">
      <c r="A183" s="100">
        <v>1990</v>
      </c>
      <c r="B183" s="100" t="str">
        <f t="shared" si="3"/>
        <v>1990/91</v>
      </c>
      <c r="C183" s="100" t="s">
        <v>81</v>
      </c>
      <c r="D183" s="111">
        <v>55641900</v>
      </c>
    </row>
    <row r="184" spans="1:4" x14ac:dyDescent="0.35">
      <c r="A184" s="100">
        <v>1991</v>
      </c>
      <c r="B184" s="100" t="str">
        <f t="shared" si="3"/>
        <v>1991/92</v>
      </c>
      <c r="C184" s="100" t="s">
        <v>81</v>
      </c>
      <c r="D184" s="111">
        <v>55831400</v>
      </c>
    </row>
    <row r="185" spans="1:4" x14ac:dyDescent="0.35">
      <c r="A185" s="100">
        <v>1992</v>
      </c>
      <c r="B185" s="100" t="str">
        <f t="shared" si="3"/>
        <v>1992/93</v>
      </c>
      <c r="C185" s="100" t="s">
        <v>81</v>
      </c>
      <c r="D185" s="111">
        <v>55961300</v>
      </c>
    </row>
    <row r="186" spans="1:4" x14ac:dyDescent="0.35">
      <c r="A186" s="100">
        <v>1993</v>
      </c>
      <c r="B186" s="100" t="str">
        <f t="shared" si="3"/>
        <v>1993/94</v>
      </c>
      <c r="C186" s="100" t="s">
        <v>81</v>
      </c>
      <c r="D186" s="111">
        <v>56078300</v>
      </c>
    </row>
    <row r="187" spans="1:4" x14ac:dyDescent="0.35">
      <c r="A187" s="100">
        <v>1994</v>
      </c>
      <c r="B187" s="100" t="str">
        <f t="shared" si="3"/>
        <v>1994/95</v>
      </c>
      <c r="C187" s="100" t="s">
        <v>81</v>
      </c>
      <c r="D187" s="111">
        <v>56218400</v>
      </c>
    </row>
    <row r="188" spans="1:4" x14ac:dyDescent="0.35">
      <c r="A188" s="100">
        <v>1995</v>
      </c>
      <c r="B188" s="100" t="str">
        <f t="shared" si="3"/>
        <v>1995/96</v>
      </c>
      <c r="C188" s="100" t="s">
        <v>81</v>
      </c>
      <c r="D188" s="111">
        <v>56375700</v>
      </c>
    </row>
    <row r="189" spans="1:4" x14ac:dyDescent="0.35">
      <c r="A189" s="100">
        <v>1996</v>
      </c>
      <c r="B189" s="100" t="str">
        <f t="shared" si="3"/>
        <v>1996/97</v>
      </c>
      <c r="C189" s="100" t="s">
        <v>81</v>
      </c>
      <c r="D189" s="111">
        <v>56502600</v>
      </c>
    </row>
    <row r="190" spans="1:4" x14ac:dyDescent="0.35">
      <c r="A190" s="100">
        <v>1997</v>
      </c>
      <c r="B190" s="100" t="str">
        <f t="shared" si="3"/>
        <v>1997/98</v>
      </c>
      <c r="C190" s="100" t="s">
        <v>81</v>
      </c>
      <c r="D190" s="111">
        <v>56643000</v>
      </c>
    </row>
    <row r="191" spans="1:4" x14ac:dyDescent="0.35">
      <c r="A191" s="100">
        <v>1998</v>
      </c>
      <c r="B191" s="100" t="str">
        <f t="shared" si="3"/>
        <v>1998/99</v>
      </c>
      <c r="C191" s="100" t="s">
        <v>81</v>
      </c>
      <c r="D191" s="111">
        <v>56797200</v>
      </c>
    </row>
    <row r="192" spans="1:4" x14ac:dyDescent="0.35">
      <c r="A192" s="100">
        <v>1999</v>
      </c>
      <c r="B192" s="100" t="str">
        <f t="shared" si="3"/>
        <v>1999/00</v>
      </c>
      <c r="C192" s="100" t="s">
        <v>81</v>
      </c>
      <c r="D192" s="111">
        <v>57005400</v>
      </c>
    </row>
    <row r="193" spans="1:4" x14ac:dyDescent="0.35">
      <c r="A193" s="100">
        <v>2000</v>
      </c>
      <c r="B193" s="100" t="str">
        <f t="shared" si="3"/>
        <v>2000/01</v>
      </c>
      <c r="C193" s="100" t="s">
        <v>81</v>
      </c>
      <c r="D193" s="111">
        <v>57203100</v>
      </c>
    </row>
    <row r="194" spans="1:4" x14ac:dyDescent="0.35">
      <c r="A194" s="100">
        <v>2001</v>
      </c>
      <c r="B194" s="100" t="str">
        <f t="shared" si="3"/>
        <v>2001/02</v>
      </c>
      <c r="C194" s="100" t="s">
        <v>81</v>
      </c>
      <c r="D194" s="111">
        <v>57424200</v>
      </c>
    </row>
    <row r="195" spans="1:4" x14ac:dyDescent="0.35">
      <c r="A195" s="100">
        <v>2002</v>
      </c>
      <c r="B195" s="100" t="str">
        <f t="shared" si="3"/>
        <v>2002/03</v>
      </c>
      <c r="C195" s="100" t="s">
        <v>81</v>
      </c>
      <c r="D195" s="111">
        <v>57668100</v>
      </c>
    </row>
    <row r="196" spans="1:4" x14ac:dyDescent="0.35">
      <c r="A196" s="100">
        <v>2003</v>
      </c>
      <c r="B196" s="100" t="str">
        <f t="shared" si="3"/>
        <v>2003/04</v>
      </c>
      <c r="C196" s="100" t="s">
        <v>81</v>
      </c>
      <c r="D196" s="111">
        <v>57931700</v>
      </c>
    </row>
    <row r="197" spans="1:4" x14ac:dyDescent="0.35">
      <c r="A197" s="100">
        <v>2004</v>
      </c>
      <c r="B197" s="100" t="str">
        <f t="shared" si="3"/>
        <v>2004/05</v>
      </c>
      <c r="C197" s="100" t="s">
        <v>81</v>
      </c>
      <c r="D197" s="111">
        <v>58236300</v>
      </c>
    </row>
    <row r="198" spans="1:4" x14ac:dyDescent="0.35">
      <c r="A198" s="100">
        <v>2005</v>
      </c>
      <c r="B198" s="100" t="str">
        <f t="shared" si="3"/>
        <v>2005/06</v>
      </c>
      <c r="C198" s="100" t="s">
        <v>81</v>
      </c>
      <c r="D198" s="111">
        <v>58685500</v>
      </c>
    </row>
    <row r="199" spans="1:4" x14ac:dyDescent="0.35">
      <c r="A199" s="100">
        <v>2006</v>
      </c>
      <c r="B199" s="100" t="str">
        <f t="shared" si="3"/>
        <v>2006/07</v>
      </c>
      <c r="C199" s="100" t="s">
        <v>81</v>
      </c>
      <c r="D199" s="111">
        <v>59083900</v>
      </c>
    </row>
    <row r="200" spans="1:4" x14ac:dyDescent="0.35">
      <c r="A200" s="100">
        <v>2007</v>
      </c>
      <c r="B200" s="100" t="str">
        <f t="shared" si="3"/>
        <v>2007/08</v>
      </c>
      <c r="C200" s="100" t="s">
        <v>81</v>
      </c>
      <c r="D200" s="111">
        <v>59557400</v>
      </c>
    </row>
    <row r="201" spans="1:4" x14ac:dyDescent="0.35">
      <c r="A201" s="100">
        <v>2008</v>
      </c>
      <c r="B201" s="100" t="str">
        <f t="shared" si="3"/>
        <v>2008/09</v>
      </c>
      <c r="C201" s="100" t="s">
        <v>81</v>
      </c>
      <c r="D201" s="111">
        <v>60044600</v>
      </c>
    </row>
    <row r="202" spans="1:4" x14ac:dyDescent="0.35">
      <c r="A202" s="100">
        <v>2009</v>
      </c>
      <c r="B202" s="100" t="str">
        <f t="shared" si="3"/>
        <v>2009/10</v>
      </c>
      <c r="C202" s="100" t="s">
        <v>81</v>
      </c>
      <c r="D202" s="111">
        <v>60467200</v>
      </c>
    </row>
    <row r="203" spans="1:4" x14ac:dyDescent="0.35">
      <c r="A203" s="100">
        <v>2010</v>
      </c>
      <c r="B203" s="100" t="str">
        <f t="shared" si="3"/>
        <v>2010/11</v>
      </c>
      <c r="C203" s="100" t="s">
        <v>81</v>
      </c>
      <c r="D203" s="111">
        <v>60954600</v>
      </c>
    </row>
    <row r="204" spans="1:4" x14ac:dyDescent="0.35">
      <c r="A204" s="100">
        <v>2011</v>
      </c>
      <c r="B204" s="100" t="str">
        <f t="shared" si="3"/>
        <v>2011/12</v>
      </c>
      <c r="C204" s="100" t="s">
        <v>81</v>
      </c>
      <c r="D204" s="111">
        <v>61470800</v>
      </c>
    </row>
    <row r="205" spans="1:4" x14ac:dyDescent="0.35">
      <c r="A205" s="100">
        <v>2012</v>
      </c>
      <c r="B205" s="100" t="str">
        <f t="shared" si="3"/>
        <v>2012/13</v>
      </c>
      <c r="C205" s="100" t="s">
        <v>81</v>
      </c>
      <c r="D205" s="111">
        <v>61885900</v>
      </c>
    </row>
    <row r="206" spans="1:4" x14ac:dyDescent="0.35">
      <c r="A206" s="100">
        <v>2013</v>
      </c>
      <c r="B206" s="100" t="str">
        <f t="shared" si="3"/>
        <v>2013/14</v>
      </c>
      <c r="C206" s="100" t="s">
        <v>81</v>
      </c>
      <c r="D206" s="111">
        <v>62306500</v>
      </c>
    </row>
    <row r="207" spans="1:4" x14ac:dyDescent="0.35">
      <c r="A207" s="100">
        <v>2014</v>
      </c>
      <c r="B207" s="100" t="str">
        <f t="shared" si="3"/>
        <v>2014/15</v>
      </c>
      <c r="C207" s="100" t="s">
        <v>81</v>
      </c>
      <c r="D207" s="111">
        <v>62775500</v>
      </c>
    </row>
    <row r="208" spans="1:4" x14ac:dyDescent="0.35">
      <c r="A208" s="100">
        <v>2015</v>
      </c>
      <c r="B208" s="100" t="str">
        <f t="shared" si="3"/>
        <v>2015/16</v>
      </c>
      <c r="C208" s="100" t="s">
        <v>81</v>
      </c>
      <c r="D208" s="111">
        <v>63232000</v>
      </c>
    </row>
    <row r="209" spans="1:4" x14ac:dyDescent="0.35">
      <c r="A209" s="100">
        <v>2016</v>
      </c>
      <c r="B209" s="100" t="str">
        <f t="shared" si="3"/>
        <v>2016/17</v>
      </c>
      <c r="C209" s="100" t="s">
        <v>81</v>
      </c>
      <c r="D209" s="111">
        <v>63739800</v>
      </c>
    </row>
    <row r="210" spans="1:4" x14ac:dyDescent="0.35">
      <c r="A210" s="100">
        <v>2017</v>
      </c>
      <c r="B210" s="100" t="str">
        <f t="shared" si="3"/>
        <v>2017/18</v>
      </c>
      <c r="C210" s="100" t="s">
        <v>81</v>
      </c>
      <c r="D210" s="111">
        <v>64089100</v>
      </c>
    </row>
    <row r="211" spans="1:4" x14ac:dyDescent="0.35">
      <c r="A211" s="100">
        <v>2018</v>
      </c>
      <c r="B211" s="100" t="str">
        <f t="shared" si="3"/>
        <v>2018/19</v>
      </c>
      <c r="C211" s="100" t="s">
        <v>81</v>
      </c>
      <c r="D211" s="111">
        <v>64400500</v>
      </c>
    </row>
    <row r="212" spans="1:4" x14ac:dyDescent="0.35">
      <c r="A212" s="100">
        <v>2019</v>
      </c>
      <c r="B212" s="100" t="str">
        <f t="shared" si="3"/>
        <v>2019/20</v>
      </c>
      <c r="C212" s="100" t="s">
        <v>81</v>
      </c>
      <c r="D212" s="111">
        <v>64729000</v>
      </c>
    </row>
    <row r="213" spans="1:4" x14ac:dyDescent="0.35">
      <c r="A213" s="100">
        <v>2020</v>
      </c>
      <c r="B213" s="100" t="str">
        <f t="shared" si="3"/>
        <v>2020/21</v>
      </c>
      <c r="C213" s="100" t="s">
        <v>81</v>
      </c>
      <c r="D213" s="111">
        <v>64839300</v>
      </c>
    </row>
    <row r="214" spans="1:4" x14ac:dyDescent="0.35">
      <c r="A214" s="100">
        <v>2021</v>
      </c>
      <c r="B214" s="100" t="str">
        <f t="shared" si="3"/>
        <v>2021/22</v>
      </c>
      <c r="C214" s="100" t="s">
        <v>81</v>
      </c>
      <c r="D214" s="111">
        <v>65073400</v>
      </c>
    </row>
    <row r="215" spans="1:4" x14ac:dyDescent="0.35">
      <c r="A215" s="100">
        <v>2022</v>
      </c>
      <c r="B215" s="100" t="str">
        <f t="shared" si="3"/>
        <v>2022/23</v>
      </c>
      <c r="C215" s="100" t="s">
        <v>81</v>
      </c>
      <c r="D215" s="111">
        <v>65725600</v>
      </c>
    </row>
    <row r="216" spans="1:4" x14ac:dyDescent="0.35">
      <c r="A216" s="100">
        <v>2023</v>
      </c>
      <c r="B216" s="100" t="str">
        <f t="shared" si="3"/>
        <v>2023/24</v>
      </c>
      <c r="C216" s="100" t="s">
        <v>81</v>
      </c>
      <c r="D216" s="111">
        <v>66605800</v>
      </c>
    </row>
    <row r="217" spans="1:4" x14ac:dyDescent="0.35">
      <c r="A217" s="100">
        <v>2024</v>
      </c>
      <c r="B217" s="100" t="str">
        <f t="shared" si="3"/>
        <v>2024/25</v>
      </c>
      <c r="C217" s="100" t="s">
        <v>81</v>
      </c>
      <c r="D217" s="111">
        <v>67353600</v>
      </c>
    </row>
    <row r="218" spans="1:4" x14ac:dyDescent="0.35">
      <c r="A218" s="103"/>
      <c r="B218" s="103"/>
      <c r="C218" s="103"/>
      <c r="D218" s="111"/>
    </row>
    <row r="219" spans="1:4" x14ac:dyDescent="0.35">
      <c r="A219" s="103"/>
      <c r="B219" s="103"/>
      <c r="C219" s="103"/>
      <c r="D219" s="111"/>
    </row>
    <row r="220" spans="1:4" x14ac:dyDescent="0.35">
      <c r="A220" s="103"/>
      <c r="B220" s="103"/>
      <c r="C220" s="103"/>
      <c r="D220" s="111"/>
    </row>
    <row r="221" spans="1:4" x14ac:dyDescent="0.35">
      <c r="A221" s="103"/>
      <c r="B221" s="103"/>
      <c r="C221" s="103"/>
      <c r="D221" s="111"/>
    </row>
    <row r="222" spans="1:4" x14ac:dyDescent="0.35">
      <c r="A222" s="103"/>
      <c r="B222" s="103"/>
      <c r="C222" s="103"/>
      <c r="D222" s="111"/>
    </row>
    <row r="223" spans="1:4" x14ac:dyDescent="0.35">
      <c r="A223" s="103"/>
      <c r="B223" s="103"/>
      <c r="C223" s="103"/>
      <c r="D223" s="111"/>
    </row>
    <row r="224" spans="1:4" x14ac:dyDescent="0.35">
      <c r="A224" s="103"/>
      <c r="B224" s="103"/>
      <c r="C224" s="103"/>
      <c r="D224" s="111"/>
    </row>
    <row r="225" spans="1:4" x14ac:dyDescent="0.35">
      <c r="A225" s="103"/>
      <c r="B225" s="103"/>
      <c r="C225" s="103"/>
      <c r="D225" s="111"/>
    </row>
    <row r="226" spans="1:4" x14ac:dyDescent="0.35">
      <c r="A226" s="103"/>
      <c r="B226" s="103"/>
      <c r="C226" s="103"/>
      <c r="D226" s="111"/>
    </row>
    <row r="227" spans="1:4" x14ac:dyDescent="0.35">
      <c r="A227" s="103"/>
      <c r="B227" s="103"/>
      <c r="C227" s="103"/>
      <c r="D227" s="111"/>
    </row>
    <row r="228" spans="1:4" x14ac:dyDescent="0.35">
      <c r="A228" s="103"/>
      <c r="B228" s="103"/>
      <c r="C228" s="103"/>
      <c r="D228" s="111"/>
    </row>
    <row r="229" spans="1:4" x14ac:dyDescent="0.35">
      <c r="A229" s="103"/>
      <c r="B229" s="103"/>
      <c r="C229" s="103"/>
      <c r="D229" s="111"/>
    </row>
    <row r="230" spans="1:4" x14ac:dyDescent="0.35">
      <c r="A230" s="103"/>
      <c r="B230" s="103"/>
      <c r="C230" s="103"/>
      <c r="D230" s="111"/>
    </row>
    <row r="231" spans="1:4" x14ac:dyDescent="0.35">
      <c r="A231" s="103"/>
      <c r="B231" s="103"/>
      <c r="C231" s="103"/>
      <c r="D231" s="111"/>
    </row>
    <row r="232" spans="1:4" x14ac:dyDescent="0.35">
      <c r="A232" s="103"/>
      <c r="B232" s="103"/>
      <c r="C232" s="103"/>
      <c r="D232" s="111"/>
    </row>
    <row r="233" spans="1:4" x14ac:dyDescent="0.35">
      <c r="A233" s="103"/>
      <c r="B233" s="103"/>
      <c r="C233" s="103"/>
      <c r="D233" s="111"/>
    </row>
    <row r="234" spans="1:4" x14ac:dyDescent="0.35">
      <c r="A234" s="103"/>
      <c r="B234" s="103"/>
      <c r="C234" s="103"/>
      <c r="D234" s="111"/>
    </row>
    <row r="235" spans="1:4" x14ac:dyDescent="0.35">
      <c r="A235" s="103"/>
      <c r="B235" s="103"/>
      <c r="C235" s="103"/>
      <c r="D235" s="111"/>
    </row>
    <row r="236" spans="1:4" x14ac:dyDescent="0.35">
      <c r="A236" s="103"/>
      <c r="B236" s="103"/>
      <c r="C236" s="103"/>
      <c r="D236" s="111"/>
    </row>
    <row r="237" spans="1:4" x14ac:dyDescent="0.35">
      <c r="A237" s="103"/>
      <c r="B237" s="103"/>
      <c r="C237" s="103"/>
      <c r="D237" s="111"/>
    </row>
    <row r="238" spans="1:4" x14ac:dyDescent="0.35">
      <c r="A238" s="103"/>
      <c r="B238" s="103"/>
      <c r="C238" s="103"/>
      <c r="D238" s="111"/>
    </row>
    <row r="239" spans="1:4" x14ac:dyDescent="0.35">
      <c r="A239" s="103"/>
      <c r="B239" s="103"/>
      <c r="C239" s="103"/>
      <c r="D239" s="111"/>
    </row>
    <row r="240" spans="1:4" x14ac:dyDescent="0.35">
      <c r="A240" s="103"/>
      <c r="B240" s="103"/>
      <c r="C240" s="103"/>
      <c r="D240" s="111"/>
    </row>
    <row r="241" spans="1:4" x14ac:dyDescent="0.35">
      <c r="A241" s="103"/>
      <c r="B241" s="103"/>
      <c r="C241" s="103"/>
      <c r="D241" s="111"/>
    </row>
    <row r="242" spans="1:4" x14ac:dyDescent="0.35">
      <c r="A242" s="103"/>
      <c r="B242" s="103"/>
      <c r="C242" s="103"/>
      <c r="D242" s="111"/>
    </row>
    <row r="243" spans="1:4" x14ac:dyDescent="0.35">
      <c r="A243" s="103"/>
      <c r="B243" s="103"/>
      <c r="C243" s="103"/>
      <c r="D243" s="111"/>
    </row>
    <row r="244" spans="1:4" x14ac:dyDescent="0.35">
      <c r="A244" s="103"/>
      <c r="B244" s="103"/>
      <c r="C244" s="103"/>
      <c r="D244" s="111"/>
    </row>
    <row r="245" spans="1:4" x14ac:dyDescent="0.35">
      <c r="A245" s="103"/>
      <c r="B245" s="103"/>
      <c r="C245" s="103"/>
      <c r="D245" s="111"/>
    </row>
    <row r="246" spans="1:4" x14ac:dyDescent="0.35">
      <c r="A246" s="103"/>
      <c r="B246" s="103"/>
      <c r="C246" s="103"/>
      <c r="D246" s="111"/>
    </row>
    <row r="247" spans="1:4" x14ac:dyDescent="0.35">
      <c r="A247" s="103"/>
      <c r="B247" s="103"/>
      <c r="C247" s="103"/>
      <c r="D247" s="111"/>
    </row>
    <row r="248" spans="1:4" x14ac:dyDescent="0.35">
      <c r="A248" s="103"/>
      <c r="B248" s="103"/>
      <c r="C248" s="103"/>
      <c r="D248" s="111"/>
    </row>
    <row r="249" spans="1:4" x14ac:dyDescent="0.35">
      <c r="A249" s="103"/>
      <c r="B249" s="103"/>
      <c r="C249" s="103"/>
      <c r="D249" s="111"/>
    </row>
    <row r="250" spans="1:4" x14ac:dyDescent="0.35">
      <c r="A250" s="103"/>
      <c r="B250" s="103"/>
      <c r="C250" s="103"/>
      <c r="D250" s="111"/>
    </row>
    <row r="251" spans="1:4" x14ac:dyDescent="0.35">
      <c r="A251" s="103"/>
      <c r="B251" s="103"/>
      <c r="C251" s="103"/>
      <c r="D251" s="111"/>
    </row>
    <row r="252" spans="1:4" x14ac:dyDescent="0.35">
      <c r="A252" s="103"/>
      <c r="B252" s="103"/>
      <c r="C252" s="103"/>
      <c r="D252" s="111"/>
    </row>
    <row r="253" spans="1:4" x14ac:dyDescent="0.35">
      <c r="A253" s="103"/>
      <c r="B253" s="103"/>
      <c r="C253" s="103"/>
      <c r="D253" s="111"/>
    </row>
    <row r="254" spans="1:4" x14ac:dyDescent="0.35">
      <c r="A254" s="103"/>
      <c r="B254" s="103"/>
      <c r="C254" s="103"/>
      <c r="D254" s="111"/>
    </row>
    <row r="255" spans="1:4" x14ac:dyDescent="0.35">
      <c r="A255" s="103"/>
      <c r="B255" s="103"/>
      <c r="C255" s="103"/>
      <c r="D255" s="111"/>
    </row>
    <row r="256" spans="1:4" x14ac:dyDescent="0.35">
      <c r="A256" s="103"/>
      <c r="B256" s="103"/>
      <c r="C256" s="103"/>
      <c r="D256" s="111"/>
    </row>
    <row r="257" spans="1:4" x14ac:dyDescent="0.35">
      <c r="A257" s="103"/>
      <c r="B257" s="103"/>
      <c r="C257" s="103"/>
      <c r="D257" s="111"/>
    </row>
    <row r="258" spans="1:4" x14ac:dyDescent="0.35">
      <c r="A258" s="103"/>
      <c r="B258" s="103"/>
      <c r="C258" s="103"/>
      <c r="D258" s="111"/>
    </row>
    <row r="259" spans="1:4" x14ac:dyDescent="0.35">
      <c r="A259" s="103"/>
      <c r="B259" s="103"/>
      <c r="C259" s="103"/>
      <c r="D259" s="111"/>
    </row>
    <row r="260" spans="1:4" x14ac:dyDescent="0.35">
      <c r="A260" s="103"/>
      <c r="B260" s="103"/>
      <c r="C260" s="103"/>
      <c r="D260" s="111"/>
    </row>
    <row r="261" spans="1:4" x14ac:dyDescent="0.35">
      <c r="A261" s="103"/>
      <c r="B261" s="103"/>
      <c r="C261" s="103"/>
      <c r="D261" s="111"/>
    </row>
    <row r="262" spans="1:4" x14ac:dyDescent="0.35">
      <c r="A262" s="103"/>
      <c r="B262" s="103"/>
      <c r="C262" s="103"/>
      <c r="D262" s="111"/>
    </row>
    <row r="263" spans="1:4" x14ac:dyDescent="0.35">
      <c r="A263" s="103"/>
      <c r="B263" s="103"/>
      <c r="C263" s="103"/>
      <c r="D263" s="111"/>
    </row>
    <row r="264" spans="1:4" x14ac:dyDescent="0.35">
      <c r="A264" s="103"/>
      <c r="B264" s="103"/>
      <c r="C264" s="103"/>
      <c r="D264" s="111"/>
    </row>
    <row r="265" spans="1:4" x14ac:dyDescent="0.35">
      <c r="A265" s="103"/>
      <c r="B265" s="103"/>
      <c r="C265" s="103"/>
      <c r="D265" s="111"/>
    </row>
    <row r="266" spans="1:4" x14ac:dyDescent="0.35">
      <c r="A266" s="103"/>
      <c r="B266" s="103"/>
      <c r="C266" s="103"/>
      <c r="D266" s="111"/>
    </row>
    <row r="267" spans="1:4" x14ac:dyDescent="0.35">
      <c r="A267" s="103"/>
      <c r="B267" s="103"/>
      <c r="C267" s="103"/>
      <c r="D267" s="111"/>
    </row>
    <row r="268" spans="1:4" x14ac:dyDescent="0.35">
      <c r="A268" s="103"/>
      <c r="B268" s="103"/>
      <c r="C268" s="103"/>
      <c r="D268" s="111"/>
    </row>
    <row r="269" spans="1:4" x14ac:dyDescent="0.35">
      <c r="A269" s="103"/>
      <c r="B269" s="103"/>
      <c r="C269" s="103"/>
      <c r="D269" s="111"/>
    </row>
    <row r="270" spans="1:4" x14ac:dyDescent="0.35">
      <c r="A270" s="103"/>
      <c r="B270" s="103"/>
      <c r="C270" s="103"/>
      <c r="D270" s="111"/>
    </row>
    <row r="271" spans="1:4" x14ac:dyDescent="0.35">
      <c r="A271" s="103"/>
      <c r="B271" s="103"/>
      <c r="C271" s="103"/>
      <c r="D271" s="111"/>
    </row>
    <row r="272" spans="1:4" x14ac:dyDescent="0.35">
      <c r="A272" s="103"/>
      <c r="B272" s="103"/>
      <c r="C272" s="103"/>
      <c r="D272" s="111"/>
    </row>
    <row r="273" spans="1:4" x14ac:dyDescent="0.35">
      <c r="A273" s="103"/>
      <c r="B273" s="103"/>
      <c r="C273" s="103"/>
      <c r="D273" s="111"/>
    </row>
    <row r="274" spans="1:4" x14ac:dyDescent="0.35">
      <c r="A274" s="103"/>
      <c r="B274" s="103"/>
      <c r="C274" s="103"/>
      <c r="D274" s="111"/>
    </row>
    <row r="275" spans="1:4" x14ac:dyDescent="0.35">
      <c r="A275" s="103"/>
      <c r="B275" s="103"/>
      <c r="C275" s="103"/>
      <c r="D275" s="111"/>
    </row>
    <row r="276" spans="1:4" x14ac:dyDescent="0.35">
      <c r="A276" s="103"/>
      <c r="B276" s="103"/>
      <c r="C276" s="103"/>
      <c r="D276" s="111"/>
    </row>
    <row r="277" spans="1:4" x14ac:dyDescent="0.35">
      <c r="A277" s="103"/>
      <c r="B277" s="103"/>
      <c r="C277" s="103"/>
      <c r="D277" s="111"/>
    </row>
    <row r="278" spans="1:4" x14ac:dyDescent="0.35">
      <c r="A278" s="103"/>
      <c r="B278" s="103"/>
      <c r="C278" s="103"/>
      <c r="D278" s="111"/>
    </row>
    <row r="279" spans="1:4" x14ac:dyDescent="0.35">
      <c r="A279" s="103"/>
      <c r="B279" s="103"/>
      <c r="C279" s="103"/>
      <c r="D279" s="111"/>
    </row>
    <row r="280" spans="1:4" x14ac:dyDescent="0.35">
      <c r="A280" s="103"/>
      <c r="B280" s="103"/>
      <c r="C280" s="103"/>
      <c r="D280" s="111"/>
    </row>
    <row r="281" spans="1:4" x14ac:dyDescent="0.35">
      <c r="A281" s="103"/>
      <c r="B281" s="103"/>
      <c r="C281" s="103"/>
      <c r="D281" s="111"/>
    </row>
    <row r="282" spans="1:4" x14ac:dyDescent="0.35">
      <c r="A282" s="103"/>
      <c r="B282" s="103"/>
      <c r="C282" s="103"/>
      <c r="D282" s="111"/>
    </row>
    <row r="283" spans="1:4" x14ac:dyDescent="0.35">
      <c r="A283" s="103"/>
      <c r="B283" s="103"/>
      <c r="C283" s="103"/>
      <c r="D283" s="111"/>
    </row>
    <row r="284" spans="1:4" x14ac:dyDescent="0.35">
      <c r="A284" s="103"/>
      <c r="B284" s="103"/>
      <c r="C284" s="103"/>
      <c r="D284" s="111"/>
    </row>
    <row r="285" spans="1:4" x14ac:dyDescent="0.35">
      <c r="A285" s="103"/>
      <c r="B285" s="103"/>
      <c r="C285" s="103"/>
      <c r="D285" s="111"/>
    </row>
    <row r="286" spans="1:4" x14ac:dyDescent="0.35">
      <c r="A286" s="103"/>
      <c r="B286" s="103"/>
      <c r="C286" s="103"/>
      <c r="D286" s="111"/>
    </row>
    <row r="287" spans="1:4" x14ac:dyDescent="0.35">
      <c r="A287" s="103"/>
      <c r="B287" s="103"/>
      <c r="C287" s="103"/>
      <c r="D287" s="111"/>
    </row>
    <row r="288" spans="1:4" x14ac:dyDescent="0.35">
      <c r="A288" s="103"/>
      <c r="B288" s="103"/>
      <c r="C288" s="103"/>
      <c r="D288" s="111"/>
    </row>
    <row r="289" spans="1:4" x14ac:dyDescent="0.35">
      <c r="A289" s="103"/>
      <c r="B289" s="103"/>
      <c r="C289" s="103"/>
      <c r="D289" s="111"/>
    </row>
    <row r="290" spans="1:4" x14ac:dyDescent="0.35">
      <c r="A290" s="103"/>
      <c r="B290" s="103"/>
      <c r="C290" s="103"/>
      <c r="D290" s="111"/>
    </row>
    <row r="291" spans="1:4" x14ac:dyDescent="0.35">
      <c r="A291" s="103"/>
      <c r="B291" s="103"/>
      <c r="C291" s="103"/>
      <c r="D291" s="111"/>
    </row>
    <row r="292" spans="1:4" x14ac:dyDescent="0.35">
      <c r="A292" s="103"/>
      <c r="B292" s="103"/>
      <c r="C292" s="103"/>
      <c r="D292" s="111"/>
    </row>
    <row r="293" spans="1:4" x14ac:dyDescent="0.35">
      <c r="A293" s="103"/>
      <c r="B293" s="103"/>
      <c r="C293" s="103"/>
      <c r="D293" s="111"/>
    </row>
    <row r="294" spans="1:4" x14ac:dyDescent="0.35">
      <c r="A294" s="103"/>
      <c r="B294" s="103"/>
      <c r="C294" s="103"/>
      <c r="D294" s="111"/>
    </row>
    <row r="295" spans="1:4" x14ac:dyDescent="0.35">
      <c r="A295" s="103"/>
      <c r="B295" s="103"/>
      <c r="C295" s="103"/>
      <c r="D295" s="111"/>
    </row>
    <row r="296" spans="1:4" x14ac:dyDescent="0.35">
      <c r="A296" s="103"/>
      <c r="B296" s="103"/>
      <c r="C296" s="103"/>
      <c r="D296" s="111"/>
    </row>
    <row r="297" spans="1:4" x14ac:dyDescent="0.35">
      <c r="A297" s="103"/>
      <c r="B297" s="103"/>
      <c r="C297" s="103"/>
      <c r="D297" s="111"/>
    </row>
    <row r="298" spans="1:4" x14ac:dyDescent="0.35">
      <c r="A298" s="103"/>
      <c r="B298" s="103"/>
      <c r="C298" s="103"/>
      <c r="D298" s="111"/>
    </row>
    <row r="299" spans="1:4" x14ac:dyDescent="0.35">
      <c r="A299" s="103"/>
      <c r="B299" s="103"/>
      <c r="C299" s="103"/>
      <c r="D299" s="111"/>
    </row>
    <row r="300" spans="1:4" x14ac:dyDescent="0.35">
      <c r="A300" s="103"/>
      <c r="B300" s="103"/>
      <c r="C300" s="103"/>
      <c r="D300" s="111"/>
    </row>
    <row r="301" spans="1:4" x14ac:dyDescent="0.35">
      <c r="A301" s="103"/>
      <c r="B301" s="103"/>
      <c r="C301" s="103"/>
      <c r="D301" s="111"/>
    </row>
    <row r="302" spans="1:4" x14ac:dyDescent="0.35">
      <c r="A302" s="103"/>
      <c r="B302" s="103"/>
      <c r="C302" s="103"/>
      <c r="D302" s="111"/>
    </row>
    <row r="303" spans="1:4" x14ac:dyDescent="0.35">
      <c r="A303" s="103"/>
      <c r="B303" s="103"/>
      <c r="C303" s="103"/>
      <c r="D303" s="111"/>
    </row>
    <row r="304" spans="1:4" x14ac:dyDescent="0.35">
      <c r="A304" s="103"/>
      <c r="B304" s="103"/>
      <c r="C304" s="103"/>
      <c r="D304" s="111"/>
    </row>
    <row r="305" spans="1:4" x14ac:dyDescent="0.35">
      <c r="A305" s="103"/>
      <c r="B305" s="103"/>
      <c r="C305" s="103"/>
      <c r="D305" s="111"/>
    </row>
    <row r="306" spans="1:4" x14ac:dyDescent="0.35">
      <c r="A306" s="103"/>
      <c r="B306" s="103"/>
      <c r="C306" s="103"/>
      <c r="D306" s="111"/>
    </row>
    <row r="307" spans="1:4" x14ac:dyDescent="0.35">
      <c r="A307" s="103"/>
      <c r="B307" s="103"/>
      <c r="C307" s="103"/>
      <c r="D307" s="111"/>
    </row>
    <row r="308" spans="1:4" x14ac:dyDescent="0.35">
      <c r="A308" s="103"/>
      <c r="B308" s="103"/>
      <c r="C308" s="103"/>
      <c r="D308" s="111"/>
    </row>
    <row r="309" spans="1:4" x14ac:dyDescent="0.35">
      <c r="A309" s="103"/>
      <c r="B309" s="103"/>
      <c r="C309" s="103"/>
      <c r="D309" s="111"/>
    </row>
    <row r="310" spans="1:4" x14ac:dyDescent="0.35">
      <c r="A310" s="103"/>
      <c r="B310" s="103"/>
      <c r="C310" s="103"/>
      <c r="D310" s="111"/>
    </row>
    <row r="311" spans="1:4" x14ac:dyDescent="0.35">
      <c r="A311" s="103"/>
      <c r="B311" s="103"/>
      <c r="C311" s="103"/>
      <c r="D311" s="111"/>
    </row>
    <row r="312" spans="1:4" x14ac:dyDescent="0.35">
      <c r="A312" s="103"/>
      <c r="B312" s="103"/>
      <c r="C312" s="103"/>
      <c r="D312" s="111"/>
    </row>
    <row r="313" spans="1:4" x14ac:dyDescent="0.35">
      <c r="A313" s="103"/>
      <c r="B313" s="103"/>
      <c r="C313" s="103"/>
      <c r="D313" s="111"/>
    </row>
    <row r="314" spans="1:4" x14ac:dyDescent="0.35">
      <c r="A314" s="103"/>
      <c r="B314" s="103"/>
      <c r="C314" s="103"/>
      <c r="D314" s="111"/>
    </row>
    <row r="315" spans="1:4" x14ac:dyDescent="0.35">
      <c r="A315" s="103"/>
      <c r="B315" s="103"/>
      <c r="C315" s="103"/>
      <c r="D315" s="111"/>
    </row>
    <row r="316" spans="1:4" x14ac:dyDescent="0.35">
      <c r="A316" s="103"/>
      <c r="B316" s="103"/>
      <c r="C316" s="103"/>
      <c r="D316" s="111"/>
    </row>
    <row r="317" spans="1:4" x14ac:dyDescent="0.35">
      <c r="A317" s="103"/>
      <c r="B317" s="103"/>
      <c r="C317" s="103"/>
      <c r="D317" s="111"/>
    </row>
    <row r="318" spans="1:4" x14ac:dyDescent="0.35">
      <c r="A318" s="103"/>
      <c r="B318" s="103"/>
      <c r="C318" s="103"/>
      <c r="D318" s="111"/>
    </row>
    <row r="319" spans="1:4" x14ac:dyDescent="0.35">
      <c r="A319" s="103"/>
      <c r="B319" s="103"/>
      <c r="C319" s="103"/>
      <c r="D319" s="111"/>
    </row>
    <row r="320" spans="1:4" x14ac:dyDescent="0.35">
      <c r="A320" s="103"/>
      <c r="B320" s="103"/>
      <c r="C320" s="103"/>
      <c r="D320" s="111"/>
    </row>
    <row r="321" spans="1:4" x14ac:dyDescent="0.35">
      <c r="A321" s="103"/>
      <c r="B321" s="103"/>
      <c r="C321" s="103"/>
      <c r="D321" s="111"/>
    </row>
    <row r="322" spans="1:4" x14ac:dyDescent="0.35">
      <c r="A322" s="103"/>
      <c r="B322" s="103"/>
      <c r="C322" s="103"/>
      <c r="D322" s="111"/>
    </row>
    <row r="323" spans="1:4" x14ac:dyDescent="0.35">
      <c r="A323" s="103"/>
      <c r="B323" s="103"/>
      <c r="C323" s="103"/>
      <c r="D323" s="111"/>
    </row>
    <row r="324" spans="1:4" x14ac:dyDescent="0.35">
      <c r="A324" s="103"/>
      <c r="B324" s="103"/>
      <c r="C324" s="103"/>
      <c r="D324" s="111"/>
    </row>
    <row r="325" spans="1:4" x14ac:dyDescent="0.35">
      <c r="A325" s="103"/>
      <c r="B325" s="103"/>
      <c r="C325" s="103"/>
      <c r="D325" s="111"/>
    </row>
    <row r="326" spans="1:4" x14ac:dyDescent="0.35">
      <c r="A326" s="103"/>
      <c r="B326" s="103"/>
      <c r="C326" s="103"/>
      <c r="D326" s="111"/>
    </row>
    <row r="327" spans="1:4" x14ac:dyDescent="0.35">
      <c r="A327" s="103"/>
      <c r="B327" s="103"/>
      <c r="C327" s="103"/>
      <c r="D327" s="111"/>
    </row>
    <row r="328" spans="1:4" x14ac:dyDescent="0.35">
      <c r="A328" s="103"/>
      <c r="B328" s="103"/>
      <c r="C328" s="103"/>
      <c r="D328" s="111"/>
    </row>
    <row r="329" spans="1:4" x14ac:dyDescent="0.35">
      <c r="A329" s="103"/>
      <c r="B329" s="103"/>
      <c r="C329" s="103"/>
      <c r="D329" s="111"/>
    </row>
    <row r="330" spans="1:4" x14ac:dyDescent="0.35">
      <c r="A330" s="103"/>
      <c r="B330" s="103"/>
      <c r="C330" s="103"/>
      <c r="D330" s="111"/>
    </row>
    <row r="331" spans="1:4" x14ac:dyDescent="0.35">
      <c r="A331" s="103"/>
      <c r="B331" s="103"/>
      <c r="C331" s="103"/>
      <c r="D331" s="111"/>
    </row>
    <row r="332" spans="1:4" x14ac:dyDescent="0.35">
      <c r="A332" s="103"/>
      <c r="B332" s="103"/>
      <c r="C332" s="103"/>
      <c r="D332" s="111"/>
    </row>
    <row r="333" spans="1:4" x14ac:dyDescent="0.35">
      <c r="A333" s="103"/>
      <c r="B333" s="103"/>
      <c r="C333" s="103"/>
      <c r="D333" s="111"/>
    </row>
    <row r="334" spans="1:4" x14ac:dyDescent="0.35">
      <c r="A334" s="103"/>
      <c r="B334" s="103"/>
      <c r="C334" s="103"/>
      <c r="D334" s="111"/>
    </row>
    <row r="335" spans="1:4" x14ac:dyDescent="0.35">
      <c r="A335" s="103"/>
      <c r="B335" s="103"/>
      <c r="C335" s="103"/>
      <c r="D335" s="111"/>
    </row>
    <row r="336" spans="1:4" x14ac:dyDescent="0.35">
      <c r="A336" s="103"/>
      <c r="B336" s="103"/>
      <c r="C336" s="103"/>
      <c r="D336" s="111"/>
    </row>
    <row r="337" spans="1:4" x14ac:dyDescent="0.35">
      <c r="A337" s="103"/>
      <c r="B337" s="103"/>
      <c r="C337" s="103"/>
      <c r="D337" s="111"/>
    </row>
    <row r="338" spans="1:4" x14ac:dyDescent="0.35">
      <c r="A338" s="103"/>
      <c r="B338" s="103"/>
      <c r="C338" s="103"/>
      <c r="D338" s="111"/>
    </row>
    <row r="339" spans="1:4" x14ac:dyDescent="0.35">
      <c r="A339" s="103"/>
      <c r="B339" s="103"/>
      <c r="C339" s="103"/>
      <c r="D339" s="111"/>
    </row>
    <row r="340" spans="1:4" x14ac:dyDescent="0.35">
      <c r="A340" s="103"/>
      <c r="B340" s="103"/>
      <c r="C340" s="103"/>
      <c r="D340" s="111"/>
    </row>
    <row r="341" spans="1:4" x14ac:dyDescent="0.35">
      <c r="A341" s="103"/>
      <c r="B341" s="103"/>
      <c r="C341" s="103"/>
      <c r="D341" s="111"/>
    </row>
    <row r="342" spans="1:4" x14ac:dyDescent="0.35">
      <c r="A342" s="103"/>
      <c r="B342" s="103"/>
      <c r="C342" s="103"/>
      <c r="D342" s="111"/>
    </row>
    <row r="343" spans="1:4" x14ac:dyDescent="0.35">
      <c r="A343" s="103"/>
      <c r="B343" s="103"/>
      <c r="C343" s="103"/>
      <c r="D343" s="111"/>
    </row>
    <row r="344" spans="1:4" x14ac:dyDescent="0.35">
      <c r="A344" s="103"/>
      <c r="B344" s="103"/>
      <c r="C344" s="103"/>
      <c r="D344" s="111"/>
    </row>
    <row r="345" spans="1:4" x14ac:dyDescent="0.35">
      <c r="A345" s="103"/>
      <c r="B345" s="103"/>
      <c r="C345" s="103"/>
      <c r="D345" s="111"/>
    </row>
    <row r="346" spans="1:4" x14ac:dyDescent="0.35">
      <c r="A346" s="103"/>
      <c r="B346" s="103"/>
      <c r="C346" s="103"/>
      <c r="D346" s="111"/>
    </row>
    <row r="347" spans="1:4" x14ac:dyDescent="0.35">
      <c r="A347" s="103"/>
      <c r="B347" s="103"/>
      <c r="C347" s="103"/>
      <c r="D347" s="111"/>
    </row>
    <row r="348" spans="1:4" x14ac:dyDescent="0.35">
      <c r="A348" s="103"/>
      <c r="B348" s="103"/>
      <c r="C348" s="103"/>
      <c r="D348" s="111"/>
    </row>
    <row r="349" spans="1:4" x14ac:dyDescent="0.35">
      <c r="A349" s="103"/>
      <c r="B349" s="103"/>
      <c r="C349" s="103"/>
      <c r="D349" s="111"/>
    </row>
    <row r="350" spans="1:4" x14ac:dyDescent="0.35">
      <c r="A350" s="103"/>
      <c r="B350" s="103"/>
      <c r="C350" s="103"/>
      <c r="D350" s="111"/>
    </row>
    <row r="351" spans="1:4" x14ac:dyDescent="0.35">
      <c r="A351" s="103"/>
      <c r="B351" s="103"/>
      <c r="C351" s="103"/>
      <c r="D351" s="111"/>
    </row>
    <row r="352" spans="1:4" x14ac:dyDescent="0.35">
      <c r="A352" s="103"/>
      <c r="B352" s="103"/>
      <c r="C352" s="103"/>
      <c r="D352" s="111"/>
    </row>
    <row r="353" spans="1:4" x14ac:dyDescent="0.35">
      <c r="A353" s="103"/>
      <c r="B353" s="103"/>
      <c r="C353" s="103"/>
      <c r="D353" s="111"/>
    </row>
    <row r="354" spans="1:4" x14ac:dyDescent="0.35">
      <c r="A354" s="103"/>
      <c r="B354" s="103"/>
      <c r="C354" s="103"/>
      <c r="D354" s="111"/>
    </row>
    <row r="355" spans="1:4" x14ac:dyDescent="0.35">
      <c r="A355" s="103"/>
      <c r="B355" s="103"/>
      <c r="C355" s="103"/>
      <c r="D355" s="111"/>
    </row>
    <row r="356" spans="1:4" x14ac:dyDescent="0.35">
      <c r="A356" s="103"/>
      <c r="B356" s="103"/>
      <c r="C356" s="103"/>
      <c r="D356" s="111"/>
    </row>
    <row r="357" spans="1:4" x14ac:dyDescent="0.35">
      <c r="A357" s="103"/>
      <c r="B357" s="103"/>
      <c r="C357" s="103"/>
      <c r="D357" s="111"/>
    </row>
    <row r="358" spans="1:4" x14ac:dyDescent="0.35">
      <c r="A358" s="103"/>
      <c r="B358" s="103"/>
      <c r="C358" s="103"/>
      <c r="D358" s="111"/>
    </row>
    <row r="359" spans="1:4" x14ac:dyDescent="0.35">
      <c r="A359" s="103"/>
      <c r="B359" s="103"/>
      <c r="C359" s="103"/>
      <c r="D359" s="111"/>
    </row>
    <row r="360" spans="1:4" x14ac:dyDescent="0.35">
      <c r="A360" s="103"/>
      <c r="B360" s="103"/>
      <c r="C360" s="103"/>
      <c r="D360" s="111"/>
    </row>
    <row r="361" spans="1:4" x14ac:dyDescent="0.35">
      <c r="A361" s="103"/>
      <c r="B361" s="103"/>
      <c r="C361" s="103"/>
      <c r="D361" s="111"/>
    </row>
    <row r="362" spans="1:4" x14ac:dyDescent="0.35">
      <c r="A362" s="103"/>
      <c r="B362" s="103"/>
      <c r="C362" s="103"/>
      <c r="D362" s="111"/>
    </row>
    <row r="363" spans="1:4" x14ac:dyDescent="0.35">
      <c r="A363" s="103"/>
      <c r="B363" s="103"/>
      <c r="C363" s="103"/>
      <c r="D363" s="111"/>
    </row>
    <row r="364" spans="1:4" x14ac:dyDescent="0.35">
      <c r="A364" s="103"/>
      <c r="B364" s="103"/>
      <c r="C364" s="103"/>
      <c r="D364" s="111"/>
    </row>
    <row r="365" spans="1:4" x14ac:dyDescent="0.35">
      <c r="A365" s="103"/>
      <c r="B365" s="103"/>
      <c r="C365" s="103"/>
      <c r="D365" s="111"/>
    </row>
    <row r="366" spans="1:4" x14ac:dyDescent="0.35">
      <c r="A366" s="103"/>
      <c r="B366" s="103"/>
      <c r="C366" s="103"/>
      <c r="D366" s="111"/>
    </row>
    <row r="367" spans="1:4" x14ac:dyDescent="0.35">
      <c r="A367" s="103"/>
      <c r="B367" s="103"/>
      <c r="C367" s="103"/>
      <c r="D367" s="111"/>
    </row>
    <row r="368" spans="1:4" x14ac:dyDescent="0.35">
      <c r="A368" s="103"/>
      <c r="B368" s="103"/>
      <c r="C368" s="103"/>
      <c r="D368" s="111"/>
    </row>
    <row r="369" spans="1:4" x14ac:dyDescent="0.35">
      <c r="A369" s="103"/>
      <c r="B369" s="103"/>
      <c r="C369" s="103"/>
      <c r="D369" s="111"/>
    </row>
    <row r="370" spans="1:4" x14ac:dyDescent="0.35">
      <c r="A370" s="108"/>
      <c r="B370" s="108"/>
      <c r="C370" s="109"/>
      <c r="D370" s="112"/>
    </row>
    <row r="371" spans="1:4" x14ac:dyDescent="0.35">
      <c r="A371" s="108"/>
      <c r="B371" s="108"/>
      <c r="C371" s="108"/>
      <c r="D371" s="112"/>
    </row>
    <row r="372" spans="1:4" x14ac:dyDescent="0.35">
      <c r="A372" s="108"/>
      <c r="B372" s="108"/>
      <c r="C372" s="108"/>
      <c r="D372" s="112"/>
    </row>
    <row r="373" spans="1:4" x14ac:dyDescent="0.35">
      <c r="A373" s="108"/>
      <c r="B373" s="108"/>
      <c r="C373" s="108"/>
      <c r="D373" s="112"/>
    </row>
    <row r="374" spans="1:4" x14ac:dyDescent="0.35">
      <c r="A374" s="108"/>
      <c r="B374" s="108"/>
      <c r="C374" s="108"/>
      <c r="D374" s="112"/>
    </row>
    <row r="375" spans="1:4" x14ac:dyDescent="0.35">
      <c r="A375" s="108"/>
      <c r="B375" s="108"/>
      <c r="C375" s="108"/>
      <c r="D375" s="112"/>
    </row>
    <row r="376" spans="1:4" x14ac:dyDescent="0.35">
      <c r="A376" s="108"/>
      <c r="B376" s="108"/>
      <c r="C376" s="108"/>
      <c r="D376" s="112"/>
    </row>
    <row r="377" spans="1:4" x14ac:dyDescent="0.35">
      <c r="A377" s="108"/>
      <c r="B377" s="108"/>
      <c r="C377" s="108"/>
      <c r="D377" s="112"/>
    </row>
    <row r="378" spans="1:4" x14ac:dyDescent="0.35">
      <c r="A378" s="108"/>
      <c r="B378" s="108"/>
      <c r="C378" s="108"/>
      <c r="D378" s="112"/>
    </row>
    <row r="379" spans="1:4" x14ac:dyDescent="0.35">
      <c r="A379" s="108"/>
      <c r="B379" s="108"/>
      <c r="C379" s="108"/>
      <c r="D379" s="112"/>
    </row>
    <row r="380" spans="1:4" x14ac:dyDescent="0.35">
      <c r="A380" s="108"/>
      <c r="B380" s="108"/>
      <c r="C380" s="108"/>
      <c r="D380" s="112"/>
    </row>
    <row r="381" spans="1:4" x14ac:dyDescent="0.35">
      <c r="A381" s="108"/>
      <c r="B381" s="108"/>
      <c r="C381" s="108"/>
      <c r="D381" s="112"/>
    </row>
    <row r="382" spans="1:4" x14ac:dyDescent="0.35">
      <c r="A382" s="108"/>
      <c r="B382" s="108"/>
      <c r="C382" s="108"/>
      <c r="D382" s="112"/>
    </row>
    <row r="383" spans="1:4" x14ac:dyDescent="0.35">
      <c r="A383" s="108"/>
      <c r="B383" s="108"/>
      <c r="C383" s="108"/>
      <c r="D383" s="112"/>
    </row>
    <row r="384" spans="1:4" x14ac:dyDescent="0.35">
      <c r="A384" s="108"/>
      <c r="B384" s="108"/>
      <c r="C384" s="108"/>
      <c r="D384" s="112"/>
    </row>
    <row r="385" spans="1:4" x14ac:dyDescent="0.35">
      <c r="A385" s="108"/>
      <c r="B385" s="108"/>
      <c r="C385" s="108"/>
      <c r="D385" s="112"/>
    </row>
    <row r="386" spans="1:4" x14ac:dyDescent="0.35">
      <c r="A386" s="108"/>
      <c r="B386" s="108"/>
      <c r="C386" s="108"/>
      <c r="D386" s="112"/>
    </row>
    <row r="387" spans="1:4" x14ac:dyDescent="0.35">
      <c r="A387" s="108"/>
      <c r="B387" s="108"/>
      <c r="C387" s="108"/>
      <c r="D387" s="112"/>
    </row>
    <row r="388" spans="1:4" x14ac:dyDescent="0.35">
      <c r="A388" s="108"/>
      <c r="B388" s="108"/>
      <c r="C388" s="108"/>
      <c r="D388" s="112"/>
    </row>
    <row r="389" spans="1:4" x14ac:dyDescent="0.35">
      <c r="A389" s="108"/>
      <c r="B389" s="108"/>
      <c r="C389" s="108"/>
      <c r="D389" s="112"/>
    </row>
    <row r="390" spans="1:4" x14ac:dyDescent="0.35">
      <c r="A390" s="108"/>
      <c r="B390" s="108"/>
      <c r="C390" s="108"/>
      <c r="D390" s="112"/>
    </row>
    <row r="391" spans="1:4" x14ac:dyDescent="0.35">
      <c r="A391" s="108"/>
      <c r="B391" s="108"/>
      <c r="C391" s="108"/>
      <c r="D391" s="112"/>
    </row>
    <row r="392" spans="1:4" x14ac:dyDescent="0.35">
      <c r="A392" s="108"/>
      <c r="B392" s="108"/>
      <c r="C392" s="108"/>
      <c r="D392" s="112"/>
    </row>
    <row r="393" spans="1:4" x14ac:dyDescent="0.35">
      <c r="A393" s="108"/>
      <c r="B393" s="108"/>
      <c r="C393" s="108"/>
      <c r="D393" s="112"/>
    </row>
    <row r="394" spans="1:4" x14ac:dyDescent="0.35">
      <c r="A394" s="108"/>
      <c r="B394" s="108"/>
      <c r="C394" s="108"/>
      <c r="D394" s="112"/>
    </row>
    <row r="395" spans="1:4" x14ac:dyDescent="0.35">
      <c r="A395" s="108"/>
      <c r="B395" s="108"/>
      <c r="C395" s="108"/>
      <c r="D395" s="112"/>
    </row>
    <row r="396" spans="1:4" x14ac:dyDescent="0.35">
      <c r="A396" s="108"/>
      <c r="B396" s="108"/>
      <c r="C396" s="108"/>
      <c r="D396" s="112"/>
    </row>
    <row r="397" spans="1:4" x14ac:dyDescent="0.35">
      <c r="A397" s="108"/>
      <c r="B397" s="108"/>
      <c r="C397" s="108"/>
      <c r="D397" s="112"/>
    </row>
    <row r="398" spans="1:4" x14ac:dyDescent="0.35">
      <c r="A398" s="108"/>
      <c r="B398" s="108"/>
      <c r="C398" s="108"/>
      <c r="D398" s="112"/>
    </row>
    <row r="399" spans="1:4" x14ac:dyDescent="0.35">
      <c r="A399" s="108"/>
      <c r="B399" s="108"/>
      <c r="C399" s="108"/>
      <c r="D399" s="112"/>
    </row>
    <row r="400" spans="1:4" x14ac:dyDescent="0.35">
      <c r="A400" s="108"/>
      <c r="B400" s="108"/>
      <c r="C400" s="108"/>
      <c r="D400" s="112"/>
    </row>
    <row r="401" spans="1:4" x14ac:dyDescent="0.35">
      <c r="A401" s="108"/>
      <c r="B401" s="108"/>
      <c r="C401" s="108"/>
      <c r="D401" s="112"/>
    </row>
    <row r="402" spans="1:4" x14ac:dyDescent="0.35">
      <c r="A402" s="108"/>
      <c r="B402" s="108"/>
      <c r="C402" s="108"/>
      <c r="D402" s="112"/>
    </row>
    <row r="403" spans="1:4" x14ac:dyDescent="0.35">
      <c r="A403" s="108"/>
      <c r="B403" s="108"/>
      <c r="C403" s="108"/>
      <c r="D403" s="112"/>
    </row>
    <row r="404" spans="1:4" x14ac:dyDescent="0.35">
      <c r="A404" s="108"/>
      <c r="B404" s="108"/>
      <c r="C404" s="108"/>
      <c r="D404" s="112"/>
    </row>
    <row r="405" spans="1:4" x14ac:dyDescent="0.35">
      <c r="A405" s="108"/>
      <c r="B405" s="108"/>
      <c r="C405" s="108"/>
      <c r="D405" s="112"/>
    </row>
    <row r="406" spans="1:4" x14ac:dyDescent="0.35">
      <c r="A406" s="108"/>
      <c r="B406" s="108"/>
      <c r="C406" s="108"/>
      <c r="D406" s="112"/>
    </row>
    <row r="407" spans="1:4" x14ac:dyDescent="0.35">
      <c r="A407" s="108"/>
      <c r="B407" s="108"/>
      <c r="C407" s="108"/>
      <c r="D407" s="112"/>
    </row>
    <row r="408" spans="1:4" x14ac:dyDescent="0.35">
      <c r="A408" s="108"/>
      <c r="B408" s="108"/>
      <c r="C408" s="108"/>
      <c r="D408" s="112"/>
    </row>
    <row r="409" spans="1:4" x14ac:dyDescent="0.35">
      <c r="A409" s="108"/>
      <c r="B409" s="108"/>
      <c r="C409" s="108"/>
      <c r="D409" s="112"/>
    </row>
    <row r="410" spans="1:4" x14ac:dyDescent="0.35">
      <c r="A410" s="108"/>
      <c r="B410" s="108"/>
      <c r="C410" s="108"/>
      <c r="D410" s="112"/>
    </row>
    <row r="411" spans="1:4" x14ac:dyDescent="0.35">
      <c r="A411" s="108"/>
      <c r="B411" s="108"/>
      <c r="C411" s="108"/>
      <c r="D411" s="112"/>
    </row>
    <row r="412" spans="1:4" x14ac:dyDescent="0.35">
      <c r="A412" s="108"/>
      <c r="B412" s="108"/>
      <c r="C412" s="108"/>
      <c r="D412" s="112"/>
    </row>
    <row r="413" spans="1:4" x14ac:dyDescent="0.35">
      <c r="A413" s="108"/>
      <c r="B413" s="108"/>
      <c r="C413" s="108"/>
      <c r="D413" s="112"/>
    </row>
    <row r="414" spans="1:4" x14ac:dyDescent="0.35">
      <c r="A414" s="108"/>
      <c r="B414" s="108"/>
      <c r="C414" s="108"/>
      <c r="D414" s="112"/>
    </row>
    <row r="415" spans="1:4" x14ac:dyDescent="0.35">
      <c r="A415" s="108"/>
      <c r="B415" s="108"/>
      <c r="C415" s="108"/>
      <c r="D415" s="112"/>
    </row>
    <row r="416" spans="1:4" x14ac:dyDescent="0.35">
      <c r="A416" s="108"/>
      <c r="B416" s="108"/>
      <c r="C416" s="108"/>
      <c r="D416" s="112"/>
    </row>
    <row r="417" spans="1:4" x14ac:dyDescent="0.35">
      <c r="A417" s="108"/>
      <c r="B417" s="108"/>
      <c r="C417" s="108"/>
      <c r="D417" s="112"/>
    </row>
    <row r="418" spans="1:4" x14ac:dyDescent="0.35">
      <c r="A418" s="108"/>
      <c r="B418" s="108"/>
      <c r="C418" s="108"/>
      <c r="D418" s="112"/>
    </row>
    <row r="419" spans="1:4" x14ac:dyDescent="0.35">
      <c r="A419" s="108"/>
      <c r="B419" s="108"/>
      <c r="C419" s="108"/>
      <c r="D419" s="112"/>
    </row>
    <row r="420" spans="1:4" x14ac:dyDescent="0.35">
      <c r="A420" s="108"/>
      <c r="B420" s="108"/>
      <c r="C420" s="108"/>
      <c r="D420" s="112"/>
    </row>
    <row r="421" spans="1:4" x14ac:dyDescent="0.35">
      <c r="A421" s="108"/>
      <c r="B421" s="108"/>
      <c r="C421" s="108"/>
      <c r="D421" s="112"/>
    </row>
    <row r="422" spans="1:4" x14ac:dyDescent="0.35">
      <c r="A422" s="108"/>
      <c r="B422" s="108"/>
      <c r="C422" s="108"/>
      <c r="D422" s="112"/>
    </row>
    <row r="423" spans="1:4" x14ac:dyDescent="0.35">
      <c r="A423" s="108"/>
      <c r="B423" s="108"/>
      <c r="C423" s="108"/>
      <c r="D423" s="112"/>
    </row>
    <row r="424" spans="1:4" x14ac:dyDescent="0.35">
      <c r="A424" s="108"/>
      <c r="B424" s="108"/>
      <c r="C424" s="108"/>
      <c r="D424" s="112"/>
    </row>
    <row r="425" spans="1:4" x14ac:dyDescent="0.35">
      <c r="A425" s="108"/>
      <c r="B425" s="108"/>
      <c r="C425" s="108"/>
      <c r="D425" s="112"/>
    </row>
    <row r="426" spans="1:4" x14ac:dyDescent="0.35">
      <c r="A426" s="108"/>
      <c r="B426" s="108"/>
      <c r="C426" s="108"/>
      <c r="D426" s="112"/>
    </row>
    <row r="427" spans="1:4" x14ac:dyDescent="0.35">
      <c r="A427" s="108"/>
      <c r="B427" s="108"/>
      <c r="C427" s="108"/>
      <c r="D427" s="112"/>
    </row>
    <row r="428" spans="1:4" x14ac:dyDescent="0.35">
      <c r="A428" s="108"/>
      <c r="B428" s="108"/>
      <c r="C428" s="108"/>
      <c r="D428" s="112"/>
    </row>
    <row r="429" spans="1:4" x14ac:dyDescent="0.35">
      <c r="A429" s="108"/>
      <c r="B429" s="108"/>
      <c r="C429" s="108"/>
      <c r="D429" s="112"/>
    </row>
    <row r="430" spans="1:4" x14ac:dyDescent="0.35">
      <c r="A430" s="108"/>
      <c r="B430" s="108"/>
      <c r="C430" s="108"/>
      <c r="D430" s="112"/>
    </row>
    <row r="431" spans="1:4" x14ac:dyDescent="0.35">
      <c r="A431" s="108"/>
      <c r="B431" s="108"/>
      <c r="C431" s="108"/>
      <c r="D431" s="112"/>
    </row>
    <row r="432" spans="1:4" x14ac:dyDescent="0.35">
      <c r="A432" s="108"/>
      <c r="B432" s="108"/>
      <c r="C432" s="108"/>
      <c r="D432" s="112"/>
    </row>
    <row r="433" spans="1:4" x14ac:dyDescent="0.35">
      <c r="A433" s="108"/>
      <c r="B433" s="108"/>
      <c r="C433" s="108"/>
      <c r="D433" s="112"/>
    </row>
    <row r="434" spans="1:4" x14ac:dyDescent="0.35">
      <c r="A434" s="108"/>
      <c r="B434" s="108"/>
      <c r="C434" s="108"/>
      <c r="D434" s="112"/>
    </row>
    <row r="435" spans="1:4" x14ac:dyDescent="0.35">
      <c r="A435" s="108"/>
      <c r="B435" s="108"/>
      <c r="C435" s="108"/>
      <c r="D435" s="112"/>
    </row>
    <row r="436" spans="1:4" x14ac:dyDescent="0.35">
      <c r="A436" s="108"/>
      <c r="B436" s="108"/>
      <c r="C436" s="108"/>
      <c r="D436" s="112"/>
    </row>
    <row r="437" spans="1:4" x14ac:dyDescent="0.35">
      <c r="A437" s="108"/>
      <c r="B437" s="108"/>
      <c r="C437" s="108"/>
      <c r="D437" s="112"/>
    </row>
    <row r="438" spans="1:4" x14ac:dyDescent="0.35">
      <c r="A438" s="108"/>
      <c r="B438" s="108"/>
      <c r="C438" s="108"/>
      <c r="D438" s="112"/>
    </row>
    <row r="439" spans="1:4" x14ac:dyDescent="0.35">
      <c r="A439" s="108"/>
      <c r="B439" s="108"/>
      <c r="C439" s="108"/>
      <c r="D439" s="112"/>
    </row>
    <row r="440" spans="1:4" x14ac:dyDescent="0.35">
      <c r="A440" s="108"/>
      <c r="B440" s="108"/>
      <c r="C440" s="108"/>
      <c r="D440" s="112"/>
    </row>
    <row r="441" spans="1:4" x14ac:dyDescent="0.35">
      <c r="A441" s="108"/>
      <c r="B441" s="108"/>
      <c r="C441" s="108"/>
      <c r="D441" s="112"/>
    </row>
    <row r="442" spans="1:4" x14ac:dyDescent="0.35">
      <c r="A442" s="108"/>
      <c r="B442" s="108"/>
      <c r="C442" s="108"/>
      <c r="D442" s="112"/>
    </row>
    <row r="443" spans="1:4" x14ac:dyDescent="0.35">
      <c r="A443" s="108"/>
      <c r="B443" s="108"/>
      <c r="C443" s="108"/>
      <c r="D443" s="112"/>
    </row>
    <row r="444" spans="1:4" x14ac:dyDescent="0.35">
      <c r="A444" s="108"/>
      <c r="B444" s="108"/>
      <c r="C444" s="108"/>
      <c r="D444" s="112"/>
    </row>
    <row r="445" spans="1:4" x14ac:dyDescent="0.35">
      <c r="A445" s="108"/>
      <c r="B445" s="108"/>
      <c r="C445" s="108"/>
      <c r="D445" s="112"/>
    </row>
    <row r="446" spans="1:4" x14ac:dyDescent="0.35">
      <c r="A446" s="108"/>
      <c r="B446" s="108"/>
      <c r="C446" s="108"/>
      <c r="D446" s="112"/>
    </row>
    <row r="447" spans="1:4" x14ac:dyDescent="0.35">
      <c r="A447" s="108"/>
      <c r="B447" s="108"/>
      <c r="C447" s="108"/>
      <c r="D447" s="112"/>
    </row>
    <row r="448" spans="1:4" x14ac:dyDescent="0.35">
      <c r="A448" s="108"/>
      <c r="B448" s="108"/>
      <c r="C448" s="108"/>
      <c r="D448" s="112"/>
    </row>
    <row r="449" spans="1:4" x14ac:dyDescent="0.35">
      <c r="A449" s="108"/>
      <c r="B449" s="108"/>
      <c r="C449" s="108"/>
      <c r="D449" s="112"/>
    </row>
    <row r="450" spans="1:4" x14ac:dyDescent="0.35">
      <c r="A450" s="108"/>
      <c r="B450" s="108"/>
      <c r="C450" s="108"/>
      <c r="D450" s="112"/>
    </row>
    <row r="451" spans="1:4" x14ac:dyDescent="0.35">
      <c r="A451" s="108"/>
      <c r="B451" s="108"/>
      <c r="C451" s="108"/>
      <c r="D451" s="112"/>
    </row>
    <row r="452" spans="1:4" x14ac:dyDescent="0.35">
      <c r="A452" s="108"/>
      <c r="B452" s="108"/>
      <c r="C452" s="108"/>
      <c r="D452" s="112"/>
    </row>
    <row r="453" spans="1:4" x14ac:dyDescent="0.35">
      <c r="A453" s="108"/>
      <c r="B453" s="108"/>
      <c r="C453" s="108"/>
      <c r="D453" s="112"/>
    </row>
    <row r="454" spans="1:4" x14ac:dyDescent="0.35">
      <c r="A454" s="108"/>
      <c r="B454" s="108"/>
      <c r="C454" s="108"/>
      <c r="D454" s="112"/>
    </row>
    <row r="455" spans="1:4" x14ac:dyDescent="0.35">
      <c r="A455" s="108"/>
      <c r="B455" s="108"/>
      <c r="C455" s="108"/>
      <c r="D455" s="112"/>
    </row>
    <row r="456" spans="1:4" x14ac:dyDescent="0.35">
      <c r="A456" s="108"/>
      <c r="B456" s="108"/>
      <c r="C456" s="108"/>
      <c r="D456" s="112"/>
    </row>
    <row r="457" spans="1:4" x14ac:dyDescent="0.35">
      <c r="A457" s="108"/>
      <c r="B457" s="108"/>
      <c r="C457" s="108"/>
      <c r="D457" s="112"/>
    </row>
    <row r="458" spans="1:4" x14ac:dyDescent="0.35">
      <c r="A458" s="108"/>
      <c r="B458" s="108"/>
      <c r="C458" s="108"/>
      <c r="D458" s="112"/>
    </row>
    <row r="459" spans="1:4" x14ac:dyDescent="0.35">
      <c r="A459" s="108"/>
      <c r="B459" s="108"/>
      <c r="C459" s="108"/>
      <c r="D459" s="112"/>
    </row>
    <row r="460" spans="1:4" x14ac:dyDescent="0.35">
      <c r="A460" s="108"/>
      <c r="B460" s="108"/>
      <c r="C460" s="108"/>
      <c r="D460" s="112"/>
    </row>
    <row r="461" spans="1:4" x14ac:dyDescent="0.35">
      <c r="A461" s="108"/>
      <c r="B461" s="108"/>
      <c r="C461" s="108"/>
      <c r="D461" s="112"/>
    </row>
    <row r="462" spans="1:4" x14ac:dyDescent="0.35">
      <c r="A462" s="108"/>
      <c r="B462" s="108"/>
      <c r="C462" s="108"/>
      <c r="D462" s="112"/>
    </row>
    <row r="463" spans="1:4" x14ac:dyDescent="0.35">
      <c r="A463" s="108"/>
      <c r="B463" s="108"/>
      <c r="C463" s="108"/>
      <c r="D463" s="112"/>
    </row>
    <row r="464" spans="1:4" x14ac:dyDescent="0.35">
      <c r="A464" s="108"/>
      <c r="B464" s="108"/>
      <c r="C464" s="108"/>
      <c r="D464" s="112"/>
    </row>
    <row r="465" spans="1:4" x14ac:dyDescent="0.35">
      <c r="A465" s="108"/>
      <c r="B465" s="108"/>
      <c r="C465" s="108"/>
      <c r="D465" s="112"/>
    </row>
    <row r="466" spans="1:4" x14ac:dyDescent="0.35">
      <c r="A466" s="108"/>
      <c r="B466" s="108"/>
      <c r="C466" s="108"/>
      <c r="D466" s="112"/>
    </row>
    <row r="467" spans="1:4" x14ac:dyDescent="0.35">
      <c r="A467" s="108"/>
      <c r="B467" s="108"/>
      <c r="C467" s="108"/>
      <c r="D467" s="112"/>
    </row>
    <row r="468" spans="1:4" x14ac:dyDescent="0.35">
      <c r="A468" s="108"/>
      <c r="B468" s="108"/>
      <c r="C468" s="108"/>
      <c r="D468" s="112"/>
    </row>
    <row r="469" spans="1:4" x14ac:dyDescent="0.35">
      <c r="A469" s="108"/>
      <c r="B469" s="108"/>
      <c r="C469" s="108"/>
      <c r="D469" s="112"/>
    </row>
    <row r="470" spans="1:4" x14ac:dyDescent="0.35">
      <c r="A470" s="108"/>
      <c r="B470" s="108"/>
      <c r="C470" s="108"/>
      <c r="D470" s="112"/>
    </row>
    <row r="471" spans="1:4" x14ac:dyDescent="0.35">
      <c r="A471" s="108"/>
      <c r="B471" s="108"/>
      <c r="C471" s="108"/>
      <c r="D471" s="112"/>
    </row>
    <row r="472" spans="1:4" x14ac:dyDescent="0.35">
      <c r="A472" s="108"/>
      <c r="B472" s="108"/>
      <c r="C472" s="108"/>
      <c r="D472" s="112"/>
    </row>
    <row r="473" spans="1:4" x14ac:dyDescent="0.35">
      <c r="A473" s="108"/>
      <c r="B473" s="108"/>
      <c r="C473" s="108"/>
      <c r="D473" s="112"/>
    </row>
    <row r="474" spans="1:4" x14ac:dyDescent="0.35">
      <c r="A474" s="108"/>
      <c r="B474" s="108"/>
      <c r="C474" s="108"/>
      <c r="D474" s="112"/>
    </row>
    <row r="475" spans="1:4" x14ac:dyDescent="0.35">
      <c r="A475" s="108"/>
      <c r="B475" s="108"/>
      <c r="C475" s="108"/>
      <c r="D475" s="112"/>
    </row>
    <row r="476" spans="1:4" x14ac:dyDescent="0.35">
      <c r="A476" s="108"/>
      <c r="B476" s="108"/>
      <c r="C476" s="108"/>
      <c r="D476" s="112"/>
    </row>
    <row r="477" spans="1:4" x14ac:dyDescent="0.35">
      <c r="A477" s="108"/>
      <c r="B477" s="108"/>
      <c r="C477" s="108"/>
      <c r="D477" s="112"/>
    </row>
    <row r="478" spans="1:4" x14ac:dyDescent="0.35">
      <c r="A478" s="108"/>
      <c r="B478" s="108"/>
      <c r="C478" s="108"/>
      <c r="D478" s="112"/>
    </row>
    <row r="479" spans="1:4" x14ac:dyDescent="0.35">
      <c r="A479" s="108"/>
      <c r="B479" s="108"/>
      <c r="C479" s="108"/>
      <c r="D479" s="112"/>
    </row>
    <row r="480" spans="1:4" x14ac:dyDescent="0.35">
      <c r="A480" s="108"/>
      <c r="B480" s="108"/>
      <c r="C480" s="108"/>
      <c r="D480" s="112"/>
    </row>
    <row r="481" spans="1:4" x14ac:dyDescent="0.35">
      <c r="A481" s="108"/>
      <c r="B481" s="108"/>
      <c r="C481" s="108"/>
      <c r="D481" s="112"/>
    </row>
    <row r="482" spans="1:4" x14ac:dyDescent="0.35">
      <c r="A482" s="108"/>
      <c r="B482" s="108"/>
      <c r="C482" s="108"/>
      <c r="D482" s="112"/>
    </row>
    <row r="483" spans="1:4" x14ac:dyDescent="0.35">
      <c r="A483" s="108"/>
      <c r="B483" s="108"/>
      <c r="C483" s="108"/>
      <c r="D483" s="112"/>
    </row>
    <row r="484" spans="1:4" x14ac:dyDescent="0.35">
      <c r="A484" s="108"/>
      <c r="B484" s="108"/>
      <c r="C484" s="108"/>
      <c r="D484" s="112"/>
    </row>
    <row r="485" spans="1:4" x14ac:dyDescent="0.35">
      <c r="A485" s="108"/>
      <c r="B485" s="108"/>
      <c r="C485" s="108"/>
      <c r="D485" s="112"/>
    </row>
    <row r="486" spans="1:4" x14ac:dyDescent="0.35">
      <c r="A486" s="108"/>
      <c r="B486" s="108"/>
      <c r="C486" s="108"/>
      <c r="D486" s="112"/>
    </row>
    <row r="487" spans="1:4" x14ac:dyDescent="0.35">
      <c r="A487" s="108"/>
      <c r="B487" s="108"/>
      <c r="C487" s="108"/>
      <c r="D487" s="112"/>
    </row>
    <row r="488" spans="1:4" x14ac:dyDescent="0.35">
      <c r="A488" s="108"/>
      <c r="B488" s="108"/>
      <c r="C488" s="108"/>
      <c r="D488" s="112"/>
    </row>
    <row r="489" spans="1:4" x14ac:dyDescent="0.35">
      <c r="A489" s="108"/>
      <c r="B489" s="108"/>
      <c r="C489" s="108"/>
      <c r="D489" s="112"/>
    </row>
    <row r="490" spans="1:4" x14ac:dyDescent="0.35">
      <c r="A490" s="108"/>
      <c r="B490" s="108"/>
      <c r="C490" s="108"/>
      <c r="D490" s="112"/>
    </row>
    <row r="491" spans="1:4" x14ac:dyDescent="0.35">
      <c r="A491" s="108"/>
      <c r="B491" s="108"/>
      <c r="C491" s="108"/>
      <c r="D491" s="112"/>
    </row>
    <row r="492" spans="1:4" x14ac:dyDescent="0.35">
      <c r="A492" s="108"/>
      <c r="B492" s="108"/>
      <c r="C492" s="108"/>
      <c r="D492" s="112"/>
    </row>
    <row r="493" spans="1:4" x14ac:dyDescent="0.35">
      <c r="A493" s="108"/>
      <c r="B493" s="108"/>
      <c r="C493" s="108"/>
      <c r="D493" s="112"/>
    </row>
    <row r="494" spans="1:4" x14ac:dyDescent="0.35">
      <c r="A494" s="108"/>
      <c r="B494" s="108"/>
      <c r="C494" s="108"/>
      <c r="D494" s="112"/>
    </row>
    <row r="495" spans="1:4" x14ac:dyDescent="0.35">
      <c r="A495" s="108"/>
      <c r="B495" s="108"/>
      <c r="C495" s="108"/>
      <c r="D495" s="112"/>
    </row>
    <row r="496" spans="1:4" x14ac:dyDescent="0.35">
      <c r="A496" s="108"/>
      <c r="B496" s="108"/>
      <c r="C496" s="108"/>
      <c r="D496" s="112"/>
    </row>
    <row r="497" spans="1:4" x14ac:dyDescent="0.35">
      <c r="A497" s="108"/>
      <c r="B497" s="108"/>
      <c r="C497" s="108"/>
      <c r="D497" s="112"/>
    </row>
    <row r="498" spans="1:4" x14ac:dyDescent="0.35">
      <c r="A498" s="108"/>
      <c r="B498" s="108"/>
      <c r="C498" s="108"/>
      <c r="D498" s="112"/>
    </row>
    <row r="499" spans="1:4" x14ac:dyDescent="0.35">
      <c r="A499" s="108"/>
      <c r="B499" s="108"/>
      <c r="C499" s="108"/>
      <c r="D499" s="112"/>
    </row>
    <row r="500" spans="1:4" x14ac:dyDescent="0.35">
      <c r="A500" s="108"/>
      <c r="B500" s="108"/>
      <c r="C500" s="108"/>
      <c r="D500" s="112"/>
    </row>
    <row r="501" spans="1:4" x14ac:dyDescent="0.35">
      <c r="A501" s="108"/>
      <c r="B501" s="108"/>
      <c r="C501" s="108"/>
      <c r="D501" s="112"/>
    </row>
    <row r="502" spans="1:4" x14ac:dyDescent="0.35">
      <c r="A502" s="108"/>
      <c r="B502" s="108"/>
      <c r="C502" s="108"/>
      <c r="D502" s="112"/>
    </row>
    <row r="503" spans="1:4" x14ac:dyDescent="0.35">
      <c r="A503" s="108"/>
      <c r="B503" s="108"/>
      <c r="C503" s="108"/>
      <c r="D503" s="112"/>
    </row>
    <row r="504" spans="1:4" x14ac:dyDescent="0.35">
      <c r="A504" s="108"/>
      <c r="B504" s="108"/>
      <c r="C504" s="108"/>
      <c r="D504" s="112"/>
    </row>
    <row r="505" spans="1:4" x14ac:dyDescent="0.35">
      <c r="A505" s="108"/>
      <c r="B505" s="108"/>
      <c r="C505" s="108"/>
      <c r="D505" s="112"/>
    </row>
    <row r="506" spans="1:4" x14ac:dyDescent="0.35">
      <c r="A506" s="108"/>
      <c r="B506" s="108"/>
      <c r="C506" s="108"/>
      <c r="D506" s="112"/>
    </row>
    <row r="507" spans="1:4" x14ac:dyDescent="0.35">
      <c r="A507" s="108"/>
      <c r="B507" s="108"/>
      <c r="C507" s="108"/>
      <c r="D507" s="112"/>
    </row>
    <row r="508" spans="1:4" x14ac:dyDescent="0.35">
      <c r="A508" s="108"/>
      <c r="B508" s="108"/>
      <c r="C508" s="108"/>
      <c r="D508" s="112"/>
    </row>
    <row r="509" spans="1:4" x14ac:dyDescent="0.35">
      <c r="A509" s="108"/>
      <c r="B509" s="108"/>
      <c r="C509" s="108"/>
      <c r="D509" s="112"/>
    </row>
    <row r="510" spans="1:4" x14ac:dyDescent="0.35">
      <c r="A510" s="108"/>
      <c r="B510" s="108"/>
      <c r="C510" s="108"/>
      <c r="D510" s="112"/>
    </row>
    <row r="511" spans="1:4" x14ac:dyDescent="0.35">
      <c r="A511" s="108"/>
      <c r="B511" s="108"/>
      <c r="C511" s="108"/>
      <c r="D511" s="112"/>
    </row>
    <row r="512" spans="1:4" x14ac:dyDescent="0.35">
      <c r="A512" s="108"/>
      <c r="B512" s="108"/>
      <c r="C512" s="108"/>
      <c r="D512" s="112"/>
    </row>
    <row r="513" spans="1:4" x14ac:dyDescent="0.35">
      <c r="A513" s="108"/>
      <c r="B513" s="108"/>
      <c r="C513" s="108"/>
      <c r="D513" s="112"/>
    </row>
    <row r="514" spans="1:4" x14ac:dyDescent="0.35">
      <c r="A514" s="108"/>
      <c r="B514" s="108"/>
      <c r="C514" s="108"/>
      <c r="D514" s="112"/>
    </row>
    <row r="515" spans="1:4" x14ac:dyDescent="0.35">
      <c r="A515" s="108"/>
      <c r="B515" s="108"/>
      <c r="C515" s="108"/>
      <c r="D515" s="112"/>
    </row>
    <row r="516" spans="1:4" x14ac:dyDescent="0.35">
      <c r="A516" s="108"/>
      <c r="B516" s="108"/>
      <c r="C516" s="108"/>
      <c r="D516" s="112"/>
    </row>
    <row r="517" spans="1:4" x14ac:dyDescent="0.35">
      <c r="A517" s="108"/>
      <c r="B517" s="108"/>
      <c r="C517" s="108"/>
      <c r="D517" s="112"/>
    </row>
    <row r="518" spans="1:4" x14ac:dyDescent="0.35">
      <c r="A518" s="108"/>
      <c r="B518" s="108"/>
      <c r="C518" s="108"/>
      <c r="D518" s="112"/>
    </row>
    <row r="519" spans="1:4" x14ac:dyDescent="0.35">
      <c r="A519" s="108"/>
      <c r="B519" s="108"/>
      <c r="C519" s="108"/>
      <c r="D519" s="112"/>
    </row>
    <row r="520" spans="1:4" x14ac:dyDescent="0.35">
      <c r="A520" s="108"/>
      <c r="B520" s="108"/>
      <c r="C520" s="108"/>
      <c r="D520" s="112"/>
    </row>
    <row r="521" spans="1:4" x14ac:dyDescent="0.35">
      <c r="A521" s="108"/>
      <c r="B521" s="108"/>
      <c r="C521" s="108"/>
      <c r="D521" s="112"/>
    </row>
    <row r="522" spans="1:4" x14ac:dyDescent="0.35">
      <c r="A522" s="108"/>
      <c r="B522" s="108"/>
      <c r="C522" s="108"/>
      <c r="D522" s="112"/>
    </row>
    <row r="523" spans="1:4" x14ac:dyDescent="0.35">
      <c r="A523" s="108"/>
      <c r="B523" s="108"/>
      <c r="C523" s="108"/>
      <c r="D523" s="112"/>
    </row>
    <row r="524" spans="1:4" x14ac:dyDescent="0.35">
      <c r="A524" s="108"/>
      <c r="B524" s="108"/>
      <c r="C524" s="108"/>
      <c r="D524" s="112"/>
    </row>
    <row r="525" spans="1:4" x14ac:dyDescent="0.35">
      <c r="A525" s="108"/>
      <c r="B525" s="108"/>
      <c r="C525" s="108"/>
      <c r="D525" s="112"/>
    </row>
    <row r="526" spans="1:4" x14ac:dyDescent="0.35">
      <c r="A526" s="108"/>
      <c r="B526" s="108"/>
      <c r="C526" s="108"/>
      <c r="D526" s="112"/>
    </row>
    <row r="527" spans="1:4" x14ac:dyDescent="0.35">
      <c r="A527" s="108"/>
      <c r="B527" s="108"/>
      <c r="C527" s="108"/>
      <c r="D527" s="112"/>
    </row>
    <row r="528" spans="1:4" x14ac:dyDescent="0.35">
      <c r="A528" s="108"/>
      <c r="B528" s="108"/>
      <c r="C528" s="108"/>
      <c r="D528" s="112"/>
    </row>
    <row r="529" spans="1:4" x14ac:dyDescent="0.35">
      <c r="A529" s="108"/>
      <c r="B529" s="108"/>
      <c r="C529" s="108"/>
      <c r="D529" s="112"/>
    </row>
    <row r="530" spans="1:4" x14ac:dyDescent="0.35">
      <c r="A530" s="108"/>
      <c r="B530" s="108"/>
      <c r="C530" s="108"/>
      <c r="D530" s="112"/>
    </row>
    <row r="531" spans="1:4" x14ac:dyDescent="0.35">
      <c r="A531" s="108"/>
      <c r="B531" s="108"/>
      <c r="C531" s="108"/>
      <c r="D531" s="112"/>
    </row>
    <row r="532" spans="1:4" x14ac:dyDescent="0.35">
      <c r="A532" s="108"/>
      <c r="B532" s="108"/>
      <c r="C532" s="108"/>
      <c r="D532" s="112"/>
    </row>
    <row r="533" spans="1:4" x14ac:dyDescent="0.35">
      <c r="A533" s="108"/>
      <c r="B533" s="108"/>
      <c r="C533" s="108"/>
      <c r="D533" s="112"/>
    </row>
    <row r="534" spans="1:4" x14ac:dyDescent="0.35">
      <c r="A534" s="108"/>
      <c r="B534" s="108"/>
      <c r="C534" s="108"/>
      <c r="D534" s="112"/>
    </row>
    <row r="535" spans="1:4" x14ac:dyDescent="0.35">
      <c r="A535" s="108"/>
      <c r="B535" s="108"/>
      <c r="C535" s="108"/>
      <c r="D535" s="112"/>
    </row>
    <row r="536" spans="1:4" x14ac:dyDescent="0.35">
      <c r="A536" s="108"/>
      <c r="B536" s="108"/>
      <c r="C536" s="108"/>
      <c r="D536" s="112"/>
    </row>
    <row r="537" spans="1:4" x14ac:dyDescent="0.35">
      <c r="A537" s="108"/>
      <c r="B537" s="108"/>
      <c r="C537" s="108"/>
      <c r="D537" s="112"/>
    </row>
    <row r="538" spans="1:4" x14ac:dyDescent="0.35">
      <c r="A538" s="108"/>
      <c r="B538" s="108"/>
      <c r="C538" s="108"/>
      <c r="D538" s="112"/>
    </row>
    <row r="539" spans="1:4" x14ac:dyDescent="0.35">
      <c r="A539" s="108"/>
      <c r="B539" s="108"/>
      <c r="C539" s="108"/>
      <c r="D539" s="112"/>
    </row>
    <row r="540" spans="1:4" x14ac:dyDescent="0.35">
      <c r="A540" s="108"/>
      <c r="B540" s="108"/>
      <c r="C540" s="108"/>
      <c r="D540" s="112"/>
    </row>
    <row r="541" spans="1:4" x14ac:dyDescent="0.35">
      <c r="A541" s="108"/>
      <c r="B541" s="108"/>
      <c r="C541" s="108"/>
      <c r="D541" s="112"/>
    </row>
    <row r="542" spans="1:4" x14ac:dyDescent="0.35">
      <c r="A542" s="108"/>
      <c r="B542" s="108"/>
      <c r="C542" s="108"/>
      <c r="D542" s="112"/>
    </row>
    <row r="543" spans="1:4" x14ac:dyDescent="0.35">
      <c r="A543" s="108"/>
      <c r="B543" s="108"/>
      <c r="C543" s="108"/>
      <c r="D543" s="112"/>
    </row>
    <row r="544" spans="1:4" x14ac:dyDescent="0.35">
      <c r="A544" s="108"/>
      <c r="B544" s="108"/>
      <c r="C544" s="108"/>
      <c r="D544" s="112"/>
    </row>
    <row r="545" spans="1:4" x14ac:dyDescent="0.35">
      <c r="A545" s="108"/>
      <c r="B545" s="108"/>
      <c r="C545" s="108"/>
      <c r="D545" s="112"/>
    </row>
    <row r="546" spans="1:4" x14ac:dyDescent="0.35">
      <c r="A546" s="108"/>
      <c r="B546" s="108"/>
      <c r="C546" s="108"/>
      <c r="D546" s="112"/>
    </row>
    <row r="547" spans="1:4" x14ac:dyDescent="0.35">
      <c r="A547" s="108"/>
      <c r="B547" s="108"/>
      <c r="C547" s="108"/>
      <c r="D547" s="112"/>
    </row>
    <row r="548" spans="1:4" x14ac:dyDescent="0.35">
      <c r="A548" s="108"/>
      <c r="B548" s="108"/>
      <c r="C548" s="108"/>
      <c r="D548" s="112"/>
    </row>
    <row r="549" spans="1:4" x14ac:dyDescent="0.35">
      <c r="A549" s="108"/>
      <c r="B549" s="108"/>
      <c r="C549" s="108"/>
      <c r="D549" s="112"/>
    </row>
    <row r="550" spans="1:4" x14ac:dyDescent="0.35">
      <c r="A550" s="108"/>
      <c r="B550" s="108"/>
      <c r="C550" s="108"/>
      <c r="D550" s="112"/>
    </row>
    <row r="551" spans="1:4" x14ac:dyDescent="0.35">
      <c r="A551" s="108"/>
      <c r="B551" s="108"/>
      <c r="C551" s="108"/>
      <c r="D551" s="112"/>
    </row>
    <row r="552" spans="1:4" x14ac:dyDescent="0.35">
      <c r="A552" s="108"/>
      <c r="B552" s="108"/>
      <c r="C552" s="108"/>
      <c r="D552" s="112"/>
    </row>
    <row r="553" spans="1:4" x14ac:dyDescent="0.35">
      <c r="A553" s="108"/>
      <c r="B553" s="108"/>
      <c r="C553" s="108"/>
      <c r="D553" s="112"/>
    </row>
    <row r="554" spans="1:4" x14ac:dyDescent="0.35">
      <c r="A554" s="108"/>
      <c r="B554" s="108"/>
      <c r="C554" s="108"/>
      <c r="D554" s="112"/>
    </row>
    <row r="555" spans="1:4" x14ac:dyDescent="0.35">
      <c r="A555" s="108"/>
      <c r="B555" s="108"/>
      <c r="C555" s="108"/>
      <c r="D555" s="112"/>
    </row>
    <row r="556" spans="1:4" x14ac:dyDescent="0.35">
      <c r="A556" s="108"/>
      <c r="B556" s="108"/>
      <c r="C556" s="108"/>
      <c r="D556" s="112"/>
    </row>
    <row r="557" spans="1:4" x14ac:dyDescent="0.35">
      <c r="A557" s="108"/>
      <c r="B557" s="108"/>
      <c r="C557" s="108"/>
      <c r="D557" s="112"/>
    </row>
    <row r="558" spans="1:4" x14ac:dyDescent="0.35">
      <c r="A558" s="108"/>
      <c r="B558" s="108"/>
      <c r="C558" s="108"/>
      <c r="D558" s="112"/>
    </row>
    <row r="559" spans="1:4" x14ac:dyDescent="0.35">
      <c r="A559" s="108"/>
      <c r="B559" s="108"/>
      <c r="C559" s="108"/>
      <c r="D559" s="112"/>
    </row>
    <row r="560" spans="1:4" x14ac:dyDescent="0.35">
      <c r="A560" s="108"/>
      <c r="B560" s="108"/>
      <c r="C560" s="108"/>
      <c r="D560" s="112"/>
    </row>
    <row r="561" spans="1:4" x14ac:dyDescent="0.35">
      <c r="A561" s="108"/>
      <c r="B561" s="108"/>
      <c r="C561" s="108"/>
      <c r="D561" s="112"/>
    </row>
    <row r="562" spans="1:4" x14ac:dyDescent="0.35">
      <c r="A562" s="108"/>
      <c r="B562" s="108"/>
      <c r="C562" s="108"/>
      <c r="D562" s="112"/>
    </row>
    <row r="563" spans="1:4" x14ac:dyDescent="0.35">
      <c r="A563" s="108"/>
      <c r="B563" s="108"/>
      <c r="C563" s="108"/>
      <c r="D563" s="112"/>
    </row>
    <row r="564" spans="1:4" x14ac:dyDescent="0.35">
      <c r="A564" s="108"/>
      <c r="B564" s="108"/>
      <c r="C564" s="108"/>
      <c r="D564" s="112"/>
    </row>
    <row r="565" spans="1:4" x14ac:dyDescent="0.35">
      <c r="A565" s="108"/>
      <c r="B565" s="108"/>
      <c r="C565" s="108"/>
      <c r="D565" s="112"/>
    </row>
    <row r="566" spans="1:4" x14ac:dyDescent="0.35">
      <c r="A566" s="108"/>
      <c r="B566" s="108"/>
      <c r="C566" s="108"/>
      <c r="D566" s="112"/>
    </row>
    <row r="567" spans="1:4" x14ac:dyDescent="0.35">
      <c r="A567" s="108"/>
      <c r="B567" s="108"/>
      <c r="C567" s="108"/>
      <c r="D567" s="112"/>
    </row>
    <row r="568" spans="1:4" x14ac:dyDescent="0.35">
      <c r="A568" s="108"/>
      <c r="B568" s="108"/>
      <c r="C568" s="108"/>
      <c r="D568" s="112"/>
    </row>
    <row r="569" spans="1:4" x14ac:dyDescent="0.35">
      <c r="A569" s="108"/>
      <c r="B569" s="108"/>
      <c r="C569" s="108"/>
      <c r="D569" s="112"/>
    </row>
    <row r="570" spans="1:4" x14ac:dyDescent="0.35">
      <c r="A570" s="108"/>
      <c r="B570" s="108"/>
      <c r="C570" s="108"/>
      <c r="D570" s="112"/>
    </row>
    <row r="571" spans="1:4" x14ac:dyDescent="0.35">
      <c r="A571" s="108"/>
      <c r="B571" s="108"/>
      <c r="C571" s="108"/>
      <c r="D571" s="112"/>
    </row>
    <row r="572" spans="1:4" x14ac:dyDescent="0.35">
      <c r="A572" s="108"/>
      <c r="B572" s="108"/>
      <c r="C572" s="108"/>
      <c r="D572" s="112"/>
    </row>
    <row r="573" spans="1:4" x14ac:dyDescent="0.35">
      <c r="A573" s="108"/>
      <c r="B573" s="108"/>
      <c r="C573" s="108"/>
      <c r="D573" s="112"/>
    </row>
    <row r="574" spans="1:4" x14ac:dyDescent="0.35">
      <c r="A574" s="108"/>
      <c r="B574" s="108"/>
      <c r="C574" s="108"/>
      <c r="D574" s="112"/>
    </row>
    <row r="575" spans="1:4" x14ac:dyDescent="0.35">
      <c r="A575" s="108"/>
      <c r="B575" s="108"/>
      <c r="C575" s="108"/>
      <c r="D575" s="112"/>
    </row>
    <row r="576" spans="1:4" x14ac:dyDescent="0.35">
      <c r="A576" s="108"/>
      <c r="B576" s="108"/>
      <c r="C576" s="108"/>
      <c r="D576" s="112"/>
    </row>
    <row r="577" spans="1:4" x14ac:dyDescent="0.35">
      <c r="A577" s="108"/>
      <c r="B577" s="108"/>
      <c r="C577" s="108"/>
      <c r="D577" s="112"/>
    </row>
    <row r="578" spans="1:4" x14ac:dyDescent="0.35">
      <c r="A578" s="108"/>
      <c r="B578" s="108"/>
      <c r="C578" s="108"/>
      <c r="D578" s="112"/>
    </row>
    <row r="579" spans="1:4" x14ac:dyDescent="0.35">
      <c r="A579" s="108"/>
      <c r="B579" s="108"/>
      <c r="C579" s="108"/>
      <c r="D579" s="112"/>
    </row>
    <row r="580" spans="1:4" x14ac:dyDescent="0.35">
      <c r="A580" s="108"/>
      <c r="B580" s="108"/>
      <c r="C580" s="108"/>
      <c r="D580" s="112"/>
    </row>
    <row r="581" spans="1:4" x14ac:dyDescent="0.35">
      <c r="A581" s="108"/>
      <c r="B581" s="108"/>
      <c r="C581" s="108"/>
      <c r="D581" s="112"/>
    </row>
    <row r="582" spans="1:4" x14ac:dyDescent="0.35">
      <c r="A582" s="108"/>
      <c r="B582" s="108"/>
      <c r="C582" s="108"/>
      <c r="D582" s="112"/>
    </row>
    <row r="583" spans="1:4" x14ac:dyDescent="0.35">
      <c r="A583" s="108"/>
      <c r="B583" s="108"/>
      <c r="C583" s="108"/>
      <c r="D583" s="112"/>
    </row>
    <row r="584" spans="1:4" x14ac:dyDescent="0.35">
      <c r="A584" s="108"/>
      <c r="B584" s="108"/>
      <c r="C584" s="108"/>
      <c r="D584" s="112"/>
    </row>
    <row r="585" spans="1:4" x14ac:dyDescent="0.35">
      <c r="A585" s="108"/>
      <c r="B585" s="108"/>
      <c r="C585" s="108"/>
      <c r="D585" s="112"/>
    </row>
    <row r="586" spans="1:4" x14ac:dyDescent="0.35">
      <c r="A586" s="108"/>
      <c r="B586" s="108"/>
      <c r="C586" s="108"/>
      <c r="D586" s="112"/>
    </row>
    <row r="587" spans="1:4" x14ac:dyDescent="0.35">
      <c r="A587" s="108"/>
      <c r="B587" s="108"/>
      <c r="C587" s="108"/>
      <c r="D587" s="112"/>
    </row>
    <row r="588" spans="1:4" x14ac:dyDescent="0.35">
      <c r="A588" s="108"/>
      <c r="B588" s="108"/>
      <c r="C588" s="108"/>
      <c r="D588" s="112"/>
    </row>
    <row r="589" spans="1:4" x14ac:dyDescent="0.35">
      <c r="A589" s="108"/>
      <c r="B589" s="108"/>
      <c r="C589" s="108"/>
      <c r="D589" s="112"/>
    </row>
    <row r="590" spans="1:4" x14ac:dyDescent="0.35">
      <c r="A590" s="108"/>
      <c r="B590" s="108"/>
      <c r="C590" s="108"/>
      <c r="D590" s="112"/>
    </row>
    <row r="591" spans="1:4" x14ac:dyDescent="0.35">
      <c r="A591" s="108"/>
      <c r="B591" s="108"/>
      <c r="C591" s="108"/>
      <c r="D591" s="112"/>
    </row>
    <row r="592" spans="1:4" x14ac:dyDescent="0.35">
      <c r="A592" s="108"/>
      <c r="B592" s="108"/>
      <c r="C592" s="108"/>
      <c r="D592" s="112"/>
    </row>
    <row r="593" spans="1:4" x14ac:dyDescent="0.35">
      <c r="A593" s="108"/>
      <c r="B593" s="108"/>
      <c r="C593" s="108"/>
      <c r="D593" s="112"/>
    </row>
    <row r="594" spans="1:4" x14ac:dyDescent="0.35">
      <c r="A594" s="108"/>
      <c r="B594" s="108"/>
      <c r="C594" s="108"/>
      <c r="D594" s="112"/>
    </row>
    <row r="595" spans="1:4" x14ac:dyDescent="0.35">
      <c r="A595" s="108"/>
      <c r="B595" s="108"/>
      <c r="C595" s="108"/>
      <c r="D595" s="112"/>
    </row>
    <row r="596" spans="1:4" x14ac:dyDescent="0.35">
      <c r="A596" s="108"/>
      <c r="B596" s="108"/>
      <c r="C596" s="108"/>
      <c r="D596" s="112"/>
    </row>
    <row r="597" spans="1:4" x14ac:dyDescent="0.35">
      <c r="A597" s="108"/>
      <c r="B597" s="108"/>
      <c r="C597" s="108"/>
      <c r="D597" s="112"/>
    </row>
    <row r="598" spans="1:4" x14ac:dyDescent="0.35">
      <c r="A598" s="108"/>
      <c r="B598" s="108"/>
      <c r="C598" s="108"/>
      <c r="D598" s="112"/>
    </row>
    <row r="599" spans="1:4" x14ac:dyDescent="0.35">
      <c r="A599" s="108"/>
      <c r="B599" s="108"/>
      <c r="C599" s="108"/>
      <c r="D599" s="112"/>
    </row>
    <row r="600" spans="1:4" x14ac:dyDescent="0.35">
      <c r="A600" s="108"/>
      <c r="B600" s="108"/>
      <c r="C600" s="108"/>
      <c r="D600" s="112"/>
    </row>
    <row r="601" spans="1:4" x14ac:dyDescent="0.35">
      <c r="A601" s="108"/>
      <c r="B601" s="108"/>
      <c r="C601" s="108"/>
      <c r="D601" s="112"/>
    </row>
    <row r="602" spans="1:4" x14ac:dyDescent="0.35">
      <c r="A602" s="108"/>
      <c r="B602" s="108"/>
      <c r="C602" s="108"/>
      <c r="D602" s="112"/>
    </row>
    <row r="603" spans="1:4" x14ac:dyDescent="0.35">
      <c r="A603" s="108"/>
      <c r="B603" s="108"/>
      <c r="C603" s="108"/>
      <c r="D603" s="112"/>
    </row>
    <row r="604" spans="1:4" x14ac:dyDescent="0.35">
      <c r="A604" s="108"/>
      <c r="B604" s="108"/>
      <c r="C604" s="108"/>
      <c r="D604" s="112"/>
    </row>
    <row r="605" spans="1:4" x14ac:dyDescent="0.35">
      <c r="A605" s="108"/>
      <c r="B605" s="108"/>
      <c r="C605" s="108"/>
      <c r="D605" s="112"/>
    </row>
    <row r="606" spans="1:4" x14ac:dyDescent="0.35">
      <c r="A606" s="108"/>
      <c r="B606" s="108"/>
      <c r="C606" s="108"/>
      <c r="D606" s="112"/>
    </row>
    <row r="607" spans="1:4" x14ac:dyDescent="0.35">
      <c r="A607" s="108"/>
      <c r="B607" s="108"/>
      <c r="C607" s="108"/>
      <c r="D607" s="112"/>
    </row>
    <row r="608" spans="1:4" x14ac:dyDescent="0.35">
      <c r="A608" s="108"/>
      <c r="B608" s="108"/>
      <c r="C608" s="108"/>
      <c r="D608" s="112"/>
    </row>
    <row r="609" spans="1:4" x14ac:dyDescent="0.35">
      <c r="A609" s="108"/>
      <c r="B609" s="108"/>
      <c r="C609" s="108"/>
      <c r="D609" s="112"/>
    </row>
    <row r="610" spans="1:4" x14ac:dyDescent="0.35">
      <c r="A610" s="108"/>
      <c r="B610" s="108"/>
      <c r="C610" s="108"/>
      <c r="D610" s="112"/>
    </row>
    <row r="611" spans="1:4" x14ac:dyDescent="0.35">
      <c r="A611" s="108"/>
      <c r="B611" s="108"/>
      <c r="C611" s="108"/>
      <c r="D611" s="112"/>
    </row>
    <row r="612" spans="1:4" x14ac:dyDescent="0.35">
      <c r="A612" s="108"/>
      <c r="B612" s="108"/>
      <c r="C612" s="108"/>
      <c r="D612" s="112"/>
    </row>
    <row r="613" spans="1:4" x14ac:dyDescent="0.35">
      <c r="A613" s="108"/>
      <c r="B613" s="108"/>
      <c r="C613" s="108"/>
      <c r="D613" s="112"/>
    </row>
    <row r="614" spans="1:4" x14ac:dyDescent="0.35">
      <c r="A614" s="108"/>
      <c r="B614" s="108"/>
      <c r="C614" s="108"/>
      <c r="D614" s="112"/>
    </row>
    <row r="615" spans="1:4" x14ac:dyDescent="0.35">
      <c r="A615" s="108"/>
      <c r="B615" s="108"/>
      <c r="C615" s="108"/>
      <c r="D615" s="112"/>
    </row>
    <row r="616" spans="1:4" x14ac:dyDescent="0.35">
      <c r="A616" s="108"/>
      <c r="B616" s="108"/>
      <c r="C616" s="108"/>
      <c r="D616" s="112"/>
    </row>
    <row r="617" spans="1:4" x14ac:dyDescent="0.35">
      <c r="A617" s="108"/>
      <c r="B617" s="108"/>
      <c r="C617" s="108"/>
      <c r="D617" s="112"/>
    </row>
    <row r="618" spans="1:4" x14ac:dyDescent="0.35">
      <c r="A618" s="108"/>
      <c r="B618" s="108"/>
      <c r="C618" s="108"/>
      <c r="D618" s="112"/>
    </row>
    <row r="619" spans="1:4" x14ac:dyDescent="0.35">
      <c r="A619" s="108"/>
      <c r="B619" s="108"/>
      <c r="C619" s="108"/>
      <c r="D619" s="112"/>
    </row>
    <row r="620" spans="1:4" x14ac:dyDescent="0.35">
      <c r="A620" s="108"/>
      <c r="B620" s="108"/>
      <c r="C620" s="108"/>
      <c r="D620" s="112"/>
    </row>
    <row r="621" spans="1:4" x14ac:dyDescent="0.35">
      <c r="A621" s="108"/>
      <c r="B621" s="108"/>
      <c r="C621" s="108"/>
      <c r="D621" s="112"/>
    </row>
    <row r="622" spans="1:4" x14ac:dyDescent="0.35">
      <c r="A622" s="108"/>
      <c r="B622" s="108"/>
      <c r="C622" s="108"/>
      <c r="D622" s="112"/>
    </row>
    <row r="623" spans="1:4" x14ac:dyDescent="0.35">
      <c r="A623" s="108"/>
      <c r="B623" s="108"/>
      <c r="C623" s="108"/>
      <c r="D623" s="112"/>
    </row>
    <row r="624" spans="1:4" x14ac:dyDescent="0.35">
      <c r="A624" s="108"/>
      <c r="B624" s="108"/>
      <c r="C624" s="108"/>
      <c r="D624" s="112"/>
    </row>
    <row r="625" spans="1:4" x14ac:dyDescent="0.35">
      <c r="A625" s="108"/>
      <c r="B625" s="108"/>
      <c r="C625" s="108"/>
      <c r="D625" s="112"/>
    </row>
    <row r="626" spans="1:4" x14ac:dyDescent="0.35">
      <c r="A626" s="108"/>
      <c r="B626" s="108"/>
      <c r="C626" s="108"/>
      <c r="D626" s="112"/>
    </row>
    <row r="627" spans="1:4" x14ac:dyDescent="0.35">
      <c r="A627" s="108"/>
      <c r="B627" s="108"/>
      <c r="C627" s="108"/>
      <c r="D627" s="112"/>
    </row>
    <row r="628" spans="1:4" x14ac:dyDescent="0.35">
      <c r="A628" s="108"/>
      <c r="B628" s="108"/>
      <c r="C628" s="108"/>
      <c r="D628" s="112"/>
    </row>
    <row r="629" spans="1:4" x14ac:dyDescent="0.35">
      <c r="A629" s="108"/>
      <c r="B629" s="108"/>
      <c r="C629" s="108"/>
      <c r="D629" s="112"/>
    </row>
    <row r="630" spans="1:4" x14ac:dyDescent="0.35">
      <c r="A630" s="108"/>
      <c r="B630" s="108"/>
      <c r="C630" s="108"/>
      <c r="D630" s="112"/>
    </row>
    <row r="631" spans="1:4" x14ac:dyDescent="0.35">
      <c r="A631" s="108"/>
      <c r="B631" s="108"/>
      <c r="C631" s="108"/>
      <c r="D631" s="112"/>
    </row>
    <row r="632" spans="1:4" x14ac:dyDescent="0.35">
      <c r="A632" s="108"/>
      <c r="B632" s="108"/>
      <c r="C632" s="108"/>
      <c r="D632" s="112"/>
    </row>
    <row r="633" spans="1:4" x14ac:dyDescent="0.35">
      <c r="A633" s="108"/>
      <c r="B633" s="108"/>
      <c r="C633" s="108"/>
      <c r="D633" s="112"/>
    </row>
    <row r="634" spans="1:4" x14ac:dyDescent="0.35">
      <c r="A634" s="108"/>
      <c r="B634" s="108"/>
      <c r="C634" s="108"/>
      <c r="D634" s="112"/>
    </row>
    <row r="635" spans="1:4" x14ac:dyDescent="0.35">
      <c r="A635" s="108"/>
      <c r="B635" s="108"/>
      <c r="C635" s="108"/>
      <c r="D635" s="112"/>
    </row>
    <row r="636" spans="1:4" x14ac:dyDescent="0.35">
      <c r="A636" s="108"/>
      <c r="B636" s="108"/>
      <c r="C636" s="108"/>
      <c r="D636" s="112"/>
    </row>
    <row r="637" spans="1:4" x14ac:dyDescent="0.35">
      <c r="A637" s="108"/>
      <c r="B637" s="108"/>
      <c r="C637" s="108"/>
      <c r="D637" s="112"/>
    </row>
    <row r="638" spans="1:4" x14ac:dyDescent="0.35">
      <c r="A638" s="108"/>
      <c r="B638" s="108"/>
      <c r="C638" s="108"/>
      <c r="D638" s="112"/>
    </row>
    <row r="639" spans="1:4" x14ac:dyDescent="0.35">
      <c r="A639" s="108"/>
      <c r="B639" s="108"/>
      <c r="C639" s="108"/>
      <c r="D639" s="112"/>
    </row>
    <row r="640" spans="1:4" x14ac:dyDescent="0.35">
      <c r="A640" s="108"/>
      <c r="B640" s="108"/>
      <c r="C640" s="108"/>
      <c r="D640" s="112"/>
    </row>
    <row r="641" spans="1:4" x14ac:dyDescent="0.35">
      <c r="A641" s="108"/>
      <c r="B641" s="108"/>
      <c r="C641" s="108"/>
      <c r="D641" s="112"/>
    </row>
    <row r="642" spans="1:4" x14ac:dyDescent="0.35">
      <c r="A642" s="108"/>
      <c r="B642" s="108"/>
      <c r="C642" s="108"/>
      <c r="D642" s="112"/>
    </row>
    <row r="643" spans="1:4" x14ac:dyDescent="0.35">
      <c r="A643" s="108"/>
      <c r="B643" s="108"/>
      <c r="C643" s="108"/>
      <c r="D643" s="112"/>
    </row>
    <row r="644" spans="1:4" x14ac:dyDescent="0.35">
      <c r="A644" s="108"/>
      <c r="B644" s="108"/>
      <c r="C644" s="108"/>
      <c r="D644" s="112"/>
    </row>
    <row r="645" spans="1:4" x14ac:dyDescent="0.35">
      <c r="A645" s="108"/>
      <c r="B645" s="108"/>
      <c r="C645" s="108"/>
      <c r="D645" s="112"/>
    </row>
    <row r="646" spans="1:4" x14ac:dyDescent="0.35">
      <c r="A646" s="108"/>
      <c r="B646" s="108"/>
      <c r="C646" s="108"/>
      <c r="D646" s="112"/>
    </row>
    <row r="647" spans="1:4" x14ac:dyDescent="0.35">
      <c r="A647" s="108"/>
      <c r="B647" s="108"/>
      <c r="C647" s="108"/>
      <c r="D647" s="112"/>
    </row>
    <row r="648" spans="1:4" x14ac:dyDescent="0.35">
      <c r="A648" s="108"/>
      <c r="B648" s="108"/>
      <c r="C648" s="108"/>
      <c r="D648" s="112"/>
    </row>
    <row r="649" spans="1:4" x14ac:dyDescent="0.35">
      <c r="A649" s="108"/>
      <c r="B649" s="108"/>
      <c r="C649" s="108"/>
      <c r="D649" s="112"/>
    </row>
    <row r="650" spans="1:4" x14ac:dyDescent="0.35">
      <c r="A650" s="108"/>
      <c r="B650" s="108"/>
      <c r="C650" s="108"/>
      <c r="D650" s="112"/>
    </row>
    <row r="651" spans="1:4" x14ac:dyDescent="0.35">
      <c r="A651" s="108"/>
      <c r="B651" s="108"/>
      <c r="C651" s="108"/>
      <c r="D651" s="112"/>
    </row>
    <row r="652" spans="1:4" x14ac:dyDescent="0.35">
      <c r="A652" s="108"/>
      <c r="B652" s="108"/>
      <c r="C652" s="108"/>
      <c r="D652" s="112"/>
    </row>
    <row r="653" spans="1:4" x14ac:dyDescent="0.35">
      <c r="A653" s="108"/>
      <c r="B653" s="108"/>
      <c r="C653" s="108"/>
      <c r="D653" s="112"/>
    </row>
    <row r="654" spans="1:4" x14ac:dyDescent="0.35">
      <c r="A654" s="108"/>
      <c r="B654" s="108"/>
      <c r="C654" s="108"/>
      <c r="D654" s="112"/>
    </row>
    <row r="655" spans="1:4" x14ac:dyDescent="0.35">
      <c r="A655" s="108"/>
      <c r="B655" s="108"/>
      <c r="C655" s="108"/>
      <c r="D655" s="112"/>
    </row>
    <row r="656" spans="1:4" x14ac:dyDescent="0.35">
      <c r="A656" s="108"/>
      <c r="B656" s="108"/>
      <c r="C656" s="108"/>
      <c r="D656" s="112"/>
    </row>
    <row r="657" spans="1:4" x14ac:dyDescent="0.35">
      <c r="A657" s="108"/>
      <c r="B657" s="108"/>
      <c r="C657" s="108"/>
      <c r="D657" s="112"/>
    </row>
    <row r="658" spans="1:4" x14ac:dyDescent="0.35">
      <c r="A658" s="108"/>
      <c r="B658" s="108"/>
      <c r="C658" s="108"/>
      <c r="D658" s="112"/>
    </row>
    <row r="659" spans="1:4" x14ac:dyDescent="0.35">
      <c r="A659" s="108"/>
      <c r="B659" s="108"/>
      <c r="C659" s="108"/>
      <c r="D659" s="112"/>
    </row>
    <row r="660" spans="1:4" x14ac:dyDescent="0.35">
      <c r="A660" s="108"/>
      <c r="B660" s="108"/>
      <c r="C660" s="108"/>
      <c r="D660" s="112"/>
    </row>
    <row r="661" spans="1:4" x14ac:dyDescent="0.35">
      <c r="A661" s="108"/>
      <c r="B661" s="108"/>
      <c r="C661" s="108"/>
      <c r="D661" s="112"/>
    </row>
    <row r="662" spans="1:4" x14ac:dyDescent="0.35">
      <c r="A662" s="108"/>
      <c r="B662" s="108"/>
      <c r="C662" s="108"/>
      <c r="D662" s="112"/>
    </row>
    <row r="663" spans="1:4" x14ac:dyDescent="0.35">
      <c r="A663" s="108"/>
      <c r="B663" s="108"/>
      <c r="C663" s="108"/>
      <c r="D663" s="112"/>
    </row>
    <row r="664" spans="1:4" x14ac:dyDescent="0.35">
      <c r="A664" s="108"/>
      <c r="B664" s="108"/>
      <c r="C664" s="108"/>
      <c r="D664" s="112"/>
    </row>
    <row r="665" spans="1:4" x14ac:dyDescent="0.35">
      <c r="A665" s="108"/>
      <c r="B665" s="108"/>
      <c r="C665" s="108"/>
      <c r="D665" s="112"/>
    </row>
    <row r="666" spans="1:4" x14ac:dyDescent="0.35">
      <c r="A666" s="108"/>
      <c r="B666" s="108"/>
      <c r="C666" s="108"/>
      <c r="D666" s="112"/>
    </row>
    <row r="667" spans="1:4" x14ac:dyDescent="0.35">
      <c r="A667" s="108"/>
      <c r="B667" s="108"/>
      <c r="C667" s="108"/>
      <c r="D667" s="112"/>
    </row>
    <row r="668" spans="1:4" x14ac:dyDescent="0.35">
      <c r="A668" s="108"/>
      <c r="B668" s="108"/>
      <c r="C668" s="108"/>
      <c r="D668" s="112"/>
    </row>
    <row r="669" spans="1:4" x14ac:dyDescent="0.35">
      <c r="A669" s="108"/>
      <c r="B669" s="108"/>
      <c r="C669" s="108"/>
      <c r="D669" s="112"/>
    </row>
    <row r="670" spans="1:4" x14ac:dyDescent="0.35">
      <c r="A670" s="108"/>
      <c r="B670" s="108"/>
      <c r="C670" s="108"/>
      <c r="D670" s="112"/>
    </row>
    <row r="671" spans="1:4" x14ac:dyDescent="0.35">
      <c r="A671" s="108"/>
      <c r="B671" s="108"/>
      <c r="C671" s="108"/>
      <c r="D671" s="112"/>
    </row>
    <row r="672" spans="1:4" x14ac:dyDescent="0.35">
      <c r="A672" s="108"/>
      <c r="B672" s="108"/>
      <c r="C672" s="108"/>
      <c r="D672" s="112"/>
    </row>
    <row r="673" spans="1:4" x14ac:dyDescent="0.35">
      <c r="A673" s="108"/>
      <c r="B673" s="108"/>
      <c r="C673" s="108"/>
      <c r="D673" s="112"/>
    </row>
    <row r="674" spans="1:4" x14ac:dyDescent="0.35">
      <c r="A674" s="108"/>
      <c r="B674" s="108"/>
      <c r="C674" s="108"/>
      <c r="D674" s="112"/>
    </row>
    <row r="675" spans="1:4" x14ac:dyDescent="0.35">
      <c r="A675" s="108"/>
      <c r="B675" s="108"/>
      <c r="C675" s="108"/>
      <c r="D675" s="112"/>
    </row>
    <row r="676" spans="1:4" x14ac:dyDescent="0.35">
      <c r="A676" s="108"/>
      <c r="B676" s="108"/>
      <c r="C676" s="108"/>
      <c r="D676" s="112"/>
    </row>
    <row r="677" spans="1:4" x14ac:dyDescent="0.35">
      <c r="A677" s="108"/>
      <c r="B677" s="108"/>
      <c r="C677" s="108"/>
      <c r="D677" s="112"/>
    </row>
    <row r="678" spans="1:4" x14ac:dyDescent="0.35">
      <c r="A678" s="108"/>
      <c r="B678" s="108"/>
      <c r="C678" s="108"/>
      <c r="D678" s="112"/>
    </row>
    <row r="679" spans="1:4" x14ac:dyDescent="0.35">
      <c r="A679" s="108"/>
      <c r="B679" s="108"/>
      <c r="C679" s="108"/>
      <c r="D679" s="112"/>
    </row>
    <row r="680" spans="1:4" x14ac:dyDescent="0.35">
      <c r="A680" s="108"/>
      <c r="B680" s="108"/>
      <c r="C680" s="108"/>
      <c r="D680" s="112"/>
    </row>
    <row r="681" spans="1:4" x14ac:dyDescent="0.35">
      <c r="A681" s="108"/>
      <c r="B681" s="108"/>
      <c r="C681" s="108"/>
      <c r="D681" s="112"/>
    </row>
    <row r="682" spans="1:4" x14ac:dyDescent="0.35">
      <c r="A682" s="108"/>
      <c r="B682" s="108"/>
      <c r="C682" s="108"/>
      <c r="D682" s="112"/>
    </row>
    <row r="683" spans="1:4" x14ac:dyDescent="0.35">
      <c r="A683" s="108"/>
      <c r="B683" s="108"/>
      <c r="C683" s="108"/>
      <c r="D683" s="112"/>
    </row>
    <row r="684" spans="1:4" x14ac:dyDescent="0.35">
      <c r="A684" s="108"/>
      <c r="B684" s="108"/>
      <c r="C684" s="108"/>
      <c r="D684" s="112"/>
    </row>
    <row r="685" spans="1:4" x14ac:dyDescent="0.35">
      <c r="A685" s="108"/>
      <c r="B685" s="108"/>
      <c r="C685" s="108"/>
      <c r="D685" s="112"/>
    </row>
    <row r="686" spans="1:4" x14ac:dyDescent="0.35">
      <c r="A686" s="108"/>
      <c r="B686" s="108"/>
      <c r="C686" s="108"/>
      <c r="D686" s="112"/>
    </row>
    <row r="687" spans="1:4" x14ac:dyDescent="0.35">
      <c r="A687" s="108"/>
      <c r="B687" s="108"/>
      <c r="C687" s="108"/>
      <c r="D687" s="112"/>
    </row>
    <row r="688" spans="1:4" x14ac:dyDescent="0.35">
      <c r="A688" s="108"/>
      <c r="B688" s="108"/>
      <c r="C688" s="108"/>
      <c r="D688" s="112"/>
    </row>
    <row r="689" spans="1:4" x14ac:dyDescent="0.35">
      <c r="A689" s="108"/>
      <c r="B689" s="108"/>
      <c r="C689" s="108"/>
      <c r="D689" s="112"/>
    </row>
    <row r="690" spans="1:4" x14ac:dyDescent="0.35">
      <c r="A690" s="108"/>
      <c r="B690" s="108"/>
      <c r="C690" s="108"/>
      <c r="D690" s="112"/>
    </row>
    <row r="691" spans="1:4" x14ac:dyDescent="0.35">
      <c r="A691" s="108"/>
      <c r="B691" s="108"/>
      <c r="C691" s="108"/>
      <c r="D691" s="112"/>
    </row>
    <row r="692" spans="1:4" x14ac:dyDescent="0.35">
      <c r="A692" s="108"/>
      <c r="B692" s="108"/>
      <c r="C692" s="108"/>
      <c r="D692" s="112"/>
    </row>
    <row r="693" spans="1:4" x14ac:dyDescent="0.35">
      <c r="A693" s="108"/>
      <c r="B693" s="108"/>
      <c r="C693" s="108"/>
      <c r="D693" s="112"/>
    </row>
    <row r="694" spans="1:4" x14ac:dyDescent="0.35">
      <c r="A694" s="108"/>
      <c r="B694" s="108"/>
      <c r="C694" s="108"/>
      <c r="D694" s="112"/>
    </row>
    <row r="695" spans="1:4" x14ac:dyDescent="0.35">
      <c r="A695" s="108"/>
      <c r="B695" s="108"/>
      <c r="C695" s="108"/>
      <c r="D695" s="112"/>
    </row>
    <row r="696" spans="1:4" x14ac:dyDescent="0.35">
      <c r="A696" s="108"/>
      <c r="B696" s="108"/>
      <c r="C696" s="108"/>
      <c r="D696" s="112"/>
    </row>
    <row r="697" spans="1:4" x14ac:dyDescent="0.35">
      <c r="A697" s="108"/>
      <c r="B697" s="108"/>
      <c r="C697" s="108"/>
      <c r="D697" s="112"/>
    </row>
    <row r="698" spans="1:4" x14ac:dyDescent="0.35">
      <c r="A698" s="108"/>
      <c r="B698" s="108"/>
      <c r="C698" s="108"/>
      <c r="D698" s="112"/>
    </row>
    <row r="699" spans="1:4" x14ac:dyDescent="0.35">
      <c r="A699" s="108"/>
      <c r="B699" s="108"/>
      <c r="C699" s="108"/>
      <c r="D699" s="112"/>
    </row>
    <row r="700" spans="1:4" x14ac:dyDescent="0.35">
      <c r="A700" s="108"/>
      <c r="B700" s="108"/>
      <c r="C700" s="108"/>
      <c r="D700" s="112"/>
    </row>
    <row r="701" spans="1:4" x14ac:dyDescent="0.35">
      <c r="A701" s="108"/>
      <c r="B701" s="108"/>
      <c r="C701" s="108"/>
      <c r="D701" s="112"/>
    </row>
    <row r="702" spans="1:4" x14ac:dyDescent="0.35">
      <c r="A702" s="108"/>
      <c r="B702" s="108"/>
      <c r="C702" s="108"/>
      <c r="D702" s="112"/>
    </row>
    <row r="703" spans="1:4" x14ac:dyDescent="0.35">
      <c r="A703" s="108"/>
      <c r="B703" s="108"/>
      <c r="C703" s="108"/>
      <c r="D703" s="112"/>
    </row>
    <row r="704" spans="1:4" x14ac:dyDescent="0.35">
      <c r="A704" s="108"/>
      <c r="B704" s="108"/>
      <c r="C704" s="108"/>
      <c r="D704" s="112"/>
    </row>
    <row r="705" spans="1:4" x14ac:dyDescent="0.35">
      <c r="A705" s="108"/>
      <c r="B705" s="108"/>
      <c r="C705" s="108"/>
      <c r="D705" s="112"/>
    </row>
    <row r="706" spans="1:4" x14ac:dyDescent="0.35">
      <c r="A706" s="108"/>
      <c r="B706" s="108"/>
      <c r="C706" s="108"/>
      <c r="D706" s="112"/>
    </row>
    <row r="707" spans="1:4" x14ac:dyDescent="0.35">
      <c r="A707" s="108"/>
      <c r="B707" s="108"/>
      <c r="C707" s="108"/>
      <c r="D707" s="112"/>
    </row>
    <row r="708" spans="1:4" x14ac:dyDescent="0.35">
      <c r="A708" s="108"/>
      <c r="B708" s="108"/>
      <c r="C708" s="108"/>
      <c r="D708" s="112"/>
    </row>
    <row r="709" spans="1:4" x14ac:dyDescent="0.35">
      <c r="A709" s="108"/>
      <c r="B709" s="108"/>
      <c r="C709" s="108"/>
      <c r="D709" s="112"/>
    </row>
    <row r="710" spans="1:4" x14ac:dyDescent="0.35">
      <c r="A710" s="108"/>
      <c r="B710" s="108"/>
      <c r="C710" s="108"/>
      <c r="D710" s="112"/>
    </row>
    <row r="711" spans="1:4" x14ac:dyDescent="0.35">
      <c r="A711" s="108"/>
      <c r="B711" s="108"/>
      <c r="C711" s="108"/>
      <c r="D711" s="112"/>
    </row>
    <row r="712" spans="1:4" x14ac:dyDescent="0.35">
      <c r="A712" s="108"/>
      <c r="B712" s="108"/>
      <c r="C712" s="108"/>
      <c r="D712" s="112"/>
    </row>
    <row r="713" spans="1:4" x14ac:dyDescent="0.35">
      <c r="A713" s="108"/>
      <c r="B713" s="108"/>
      <c r="C713" s="108"/>
      <c r="D713" s="112"/>
    </row>
    <row r="714" spans="1:4" x14ac:dyDescent="0.35">
      <c r="A714" s="108"/>
      <c r="B714" s="108"/>
      <c r="C714" s="108"/>
      <c r="D714" s="112"/>
    </row>
    <row r="715" spans="1:4" x14ac:dyDescent="0.35">
      <c r="A715" s="108"/>
      <c r="B715" s="108"/>
      <c r="C715" s="108"/>
      <c r="D715" s="112"/>
    </row>
    <row r="716" spans="1:4" x14ac:dyDescent="0.35">
      <c r="A716" s="108"/>
      <c r="B716" s="108"/>
      <c r="C716" s="108"/>
      <c r="D716" s="112"/>
    </row>
    <row r="717" spans="1:4" x14ac:dyDescent="0.35">
      <c r="A717" s="108"/>
      <c r="B717" s="108"/>
      <c r="C717" s="108"/>
      <c r="D717" s="112"/>
    </row>
    <row r="718" spans="1:4" x14ac:dyDescent="0.35">
      <c r="A718" s="108"/>
      <c r="B718" s="108"/>
      <c r="C718" s="108"/>
      <c r="D718" s="112"/>
    </row>
    <row r="719" spans="1:4" x14ac:dyDescent="0.35">
      <c r="A719" s="108"/>
      <c r="B719" s="108"/>
      <c r="C719" s="108"/>
      <c r="D719" s="112"/>
    </row>
    <row r="720" spans="1:4" x14ac:dyDescent="0.35">
      <c r="A720" s="108"/>
      <c r="B720" s="108"/>
      <c r="C720" s="108"/>
      <c r="D720" s="112"/>
    </row>
    <row r="721" spans="1:4" x14ac:dyDescent="0.35">
      <c r="A721" s="108"/>
      <c r="B721" s="108"/>
      <c r="C721" s="108"/>
      <c r="D721" s="112"/>
    </row>
    <row r="722" spans="1:4" x14ac:dyDescent="0.35">
      <c r="A722" s="108"/>
      <c r="B722" s="108"/>
      <c r="C722" s="108"/>
      <c r="D722" s="112"/>
    </row>
    <row r="723" spans="1:4" x14ac:dyDescent="0.35">
      <c r="A723" s="108"/>
      <c r="B723" s="108"/>
      <c r="C723" s="108"/>
      <c r="D723" s="112"/>
    </row>
    <row r="724" spans="1:4" x14ac:dyDescent="0.35">
      <c r="A724" s="108"/>
      <c r="B724" s="108"/>
      <c r="C724" s="108"/>
      <c r="D724" s="112"/>
    </row>
    <row r="725" spans="1:4" x14ac:dyDescent="0.35">
      <c r="A725" s="108"/>
      <c r="B725" s="108"/>
      <c r="C725" s="108"/>
      <c r="D725" s="112"/>
    </row>
    <row r="726" spans="1:4" x14ac:dyDescent="0.35">
      <c r="A726" s="108"/>
      <c r="B726" s="108"/>
      <c r="C726" s="108"/>
      <c r="D726" s="112"/>
    </row>
    <row r="727" spans="1:4" x14ac:dyDescent="0.35">
      <c r="A727" s="108"/>
      <c r="B727" s="108"/>
      <c r="C727" s="108"/>
      <c r="D727" s="112"/>
    </row>
    <row r="728" spans="1:4" x14ac:dyDescent="0.35">
      <c r="A728" s="108"/>
      <c r="B728" s="108"/>
      <c r="C728" s="108"/>
      <c r="D728" s="112"/>
    </row>
    <row r="729" spans="1:4" x14ac:dyDescent="0.35">
      <c r="A729" s="108"/>
      <c r="B729" s="108"/>
      <c r="C729" s="108"/>
      <c r="D729" s="112"/>
    </row>
    <row r="730" spans="1:4" x14ac:dyDescent="0.35">
      <c r="A730" s="108"/>
      <c r="B730" s="108"/>
      <c r="C730" s="108"/>
      <c r="D730" s="112"/>
    </row>
    <row r="731" spans="1:4" x14ac:dyDescent="0.35">
      <c r="A731" s="108"/>
      <c r="B731" s="108"/>
      <c r="C731" s="108"/>
      <c r="D731" s="112"/>
    </row>
    <row r="732" spans="1:4" x14ac:dyDescent="0.35">
      <c r="A732" s="108"/>
      <c r="B732" s="108"/>
      <c r="C732" s="108"/>
      <c r="D732" s="112"/>
    </row>
    <row r="733" spans="1:4" x14ac:dyDescent="0.35">
      <c r="A733" s="108"/>
      <c r="B733" s="108"/>
      <c r="C733" s="108"/>
      <c r="D733" s="112"/>
    </row>
    <row r="734" spans="1:4" x14ac:dyDescent="0.35">
      <c r="A734" s="108"/>
      <c r="B734" s="108"/>
      <c r="C734" s="108"/>
      <c r="D734" s="112"/>
    </row>
    <row r="735" spans="1:4" x14ac:dyDescent="0.35">
      <c r="A735" s="108"/>
      <c r="B735" s="108"/>
      <c r="C735" s="108"/>
      <c r="D735" s="112"/>
    </row>
    <row r="736" spans="1:4" x14ac:dyDescent="0.35">
      <c r="A736" s="108"/>
      <c r="B736" s="108"/>
      <c r="C736" s="108"/>
      <c r="D736" s="112"/>
    </row>
    <row r="737" spans="1:4" x14ac:dyDescent="0.35">
      <c r="A737" s="108"/>
      <c r="B737" s="108"/>
      <c r="C737" s="108"/>
      <c r="D737" s="112"/>
    </row>
    <row r="738" spans="1:4" x14ac:dyDescent="0.35">
      <c r="A738" s="108"/>
      <c r="B738" s="108"/>
      <c r="C738" s="108"/>
      <c r="D738" s="112"/>
    </row>
    <row r="739" spans="1:4" x14ac:dyDescent="0.35">
      <c r="A739" s="108"/>
      <c r="B739" s="108"/>
      <c r="C739" s="108"/>
      <c r="D739" s="112"/>
    </row>
    <row r="740" spans="1:4" x14ac:dyDescent="0.35">
      <c r="A740" s="108"/>
      <c r="B740" s="108"/>
      <c r="C740" s="108"/>
      <c r="D740" s="112"/>
    </row>
    <row r="741" spans="1:4" x14ac:dyDescent="0.35">
      <c r="A741" s="108"/>
      <c r="B741" s="108"/>
      <c r="C741" s="108"/>
      <c r="D741" s="112"/>
    </row>
    <row r="742" spans="1:4" x14ac:dyDescent="0.35">
      <c r="A742" s="108"/>
      <c r="B742" s="108"/>
      <c r="C742" s="108"/>
      <c r="D742" s="112"/>
    </row>
    <row r="743" spans="1:4" x14ac:dyDescent="0.35">
      <c r="A743" s="108"/>
      <c r="B743" s="108"/>
      <c r="C743" s="108"/>
      <c r="D743" s="112"/>
    </row>
    <row r="744" spans="1:4" x14ac:dyDescent="0.35">
      <c r="A744" s="108"/>
      <c r="B744" s="108"/>
      <c r="C744" s="108"/>
      <c r="D744" s="112"/>
    </row>
    <row r="745" spans="1:4" x14ac:dyDescent="0.35">
      <c r="A745" s="108"/>
      <c r="B745" s="108"/>
      <c r="C745" s="108"/>
      <c r="D745" s="112"/>
    </row>
    <row r="746" spans="1:4" x14ac:dyDescent="0.35">
      <c r="A746" s="108"/>
      <c r="B746" s="108"/>
      <c r="C746" s="108"/>
      <c r="D746" s="112"/>
    </row>
    <row r="747" spans="1:4" x14ac:dyDescent="0.35">
      <c r="A747" s="108"/>
      <c r="B747" s="108"/>
      <c r="C747" s="108"/>
      <c r="D747" s="112"/>
    </row>
    <row r="748" spans="1:4" x14ac:dyDescent="0.35">
      <c r="A748" s="108"/>
      <c r="B748" s="108"/>
      <c r="C748" s="108"/>
      <c r="D748" s="112"/>
    </row>
    <row r="749" spans="1:4" x14ac:dyDescent="0.35">
      <c r="A749" s="108"/>
      <c r="B749" s="108"/>
      <c r="C749" s="108"/>
      <c r="D749" s="112"/>
    </row>
    <row r="750" spans="1:4" x14ac:dyDescent="0.35">
      <c r="A750" s="108"/>
      <c r="B750" s="108"/>
      <c r="C750" s="108"/>
      <c r="D750" s="112"/>
    </row>
    <row r="751" spans="1:4" x14ac:dyDescent="0.35">
      <c r="A751" s="108"/>
      <c r="B751" s="108"/>
      <c r="C751" s="108"/>
      <c r="D751" s="112"/>
    </row>
    <row r="752" spans="1:4" x14ac:dyDescent="0.35">
      <c r="A752" s="108"/>
      <c r="B752" s="108"/>
      <c r="C752" s="108"/>
      <c r="D752" s="112"/>
    </row>
    <row r="753" spans="1:4" x14ac:dyDescent="0.35">
      <c r="A753" s="108"/>
      <c r="B753" s="108"/>
      <c r="C753" s="108"/>
      <c r="D753" s="112"/>
    </row>
    <row r="754" spans="1:4" x14ac:dyDescent="0.35">
      <c r="A754" s="108"/>
      <c r="B754" s="108"/>
      <c r="C754" s="108"/>
      <c r="D754" s="112"/>
    </row>
    <row r="755" spans="1:4" x14ac:dyDescent="0.35">
      <c r="A755" s="108"/>
      <c r="B755" s="108"/>
      <c r="C755" s="108"/>
      <c r="D755" s="112"/>
    </row>
    <row r="756" spans="1:4" x14ac:dyDescent="0.35">
      <c r="A756" s="108"/>
      <c r="B756" s="108"/>
      <c r="C756" s="108"/>
      <c r="D756" s="112"/>
    </row>
    <row r="757" spans="1:4" x14ac:dyDescent="0.35">
      <c r="A757" s="108"/>
      <c r="B757" s="108"/>
      <c r="C757" s="108"/>
      <c r="D757" s="112"/>
    </row>
    <row r="758" spans="1:4" x14ac:dyDescent="0.35">
      <c r="A758" s="108"/>
      <c r="B758" s="108"/>
      <c r="C758" s="108"/>
      <c r="D758" s="112"/>
    </row>
    <row r="759" spans="1:4" x14ac:dyDescent="0.35">
      <c r="A759" s="108"/>
      <c r="B759" s="108"/>
      <c r="C759" s="108"/>
      <c r="D759" s="112"/>
    </row>
    <row r="760" spans="1:4" x14ac:dyDescent="0.35">
      <c r="A760" s="108"/>
      <c r="B760" s="108"/>
      <c r="C760" s="108"/>
      <c r="D760" s="112"/>
    </row>
    <row r="761" spans="1:4" x14ac:dyDescent="0.35">
      <c r="A761" s="108"/>
      <c r="B761" s="108"/>
      <c r="C761" s="108"/>
      <c r="D761" s="112"/>
    </row>
    <row r="762" spans="1:4" x14ac:dyDescent="0.35">
      <c r="A762" s="108"/>
      <c r="B762" s="108"/>
      <c r="C762" s="108"/>
      <c r="D762" s="112"/>
    </row>
    <row r="763" spans="1:4" x14ac:dyDescent="0.35">
      <c r="A763" s="108"/>
      <c r="B763" s="108"/>
      <c r="C763" s="108"/>
      <c r="D763" s="112"/>
    </row>
    <row r="764" spans="1:4" x14ac:dyDescent="0.35">
      <c r="A764" s="108"/>
      <c r="B764" s="108"/>
      <c r="C764" s="108"/>
      <c r="D764" s="112"/>
    </row>
    <row r="765" spans="1:4" x14ac:dyDescent="0.35">
      <c r="A765" s="108"/>
      <c r="B765" s="108"/>
      <c r="C765" s="108"/>
      <c r="D765" s="112"/>
    </row>
    <row r="766" spans="1:4" x14ac:dyDescent="0.35">
      <c r="A766" s="108"/>
      <c r="B766" s="108"/>
      <c r="C766" s="108"/>
      <c r="D766" s="112"/>
    </row>
    <row r="767" spans="1:4" x14ac:dyDescent="0.35">
      <c r="A767" s="108"/>
      <c r="B767" s="108"/>
      <c r="C767" s="108"/>
      <c r="D767" s="112"/>
    </row>
    <row r="768" spans="1:4" x14ac:dyDescent="0.35">
      <c r="A768" s="108"/>
      <c r="B768" s="108"/>
      <c r="C768" s="108"/>
      <c r="D768" s="112"/>
    </row>
    <row r="769" spans="1:4" x14ac:dyDescent="0.35">
      <c r="A769" s="108"/>
      <c r="B769" s="108"/>
      <c r="C769" s="108"/>
      <c r="D769" s="112"/>
    </row>
    <row r="770" spans="1:4" x14ac:dyDescent="0.35">
      <c r="A770" s="108"/>
      <c r="B770" s="108"/>
      <c r="C770" s="108"/>
      <c r="D770" s="112"/>
    </row>
    <row r="771" spans="1:4" x14ac:dyDescent="0.35">
      <c r="A771" s="108"/>
      <c r="B771" s="108"/>
      <c r="C771" s="108"/>
      <c r="D771" s="112"/>
    </row>
    <row r="772" spans="1:4" x14ac:dyDescent="0.35">
      <c r="A772" s="108"/>
      <c r="B772" s="108"/>
      <c r="C772" s="108"/>
      <c r="D772" s="112"/>
    </row>
    <row r="773" spans="1:4" x14ac:dyDescent="0.35">
      <c r="A773" s="108"/>
      <c r="B773" s="108"/>
      <c r="C773" s="108"/>
      <c r="D773" s="112"/>
    </row>
    <row r="774" spans="1:4" x14ac:dyDescent="0.35">
      <c r="A774" s="108"/>
      <c r="B774" s="108"/>
      <c r="C774" s="108"/>
      <c r="D774" s="112"/>
    </row>
    <row r="775" spans="1:4" x14ac:dyDescent="0.35">
      <c r="A775" s="108"/>
      <c r="B775" s="108"/>
      <c r="C775" s="108"/>
      <c r="D775" s="112"/>
    </row>
    <row r="776" spans="1:4" x14ac:dyDescent="0.35">
      <c r="A776" s="108"/>
      <c r="B776" s="108"/>
      <c r="C776" s="108"/>
      <c r="D776" s="112"/>
    </row>
    <row r="777" spans="1:4" x14ac:dyDescent="0.35">
      <c r="A777" s="108"/>
      <c r="B777" s="108"/>
      <c r="C777" s="108"/>
      <c r="D777" s="112"/>
    </row>
    <row r="778" spans="1:4" x14ac:dyDescent="0.35">
      <c r="A778" s="108"/>
      <c r="B778" s="108"/>
      <c r="C778" s="108"/>
      <c r="D778" s="112"/>
    </row>
    <row r="779" spans="1:4" x14ac:dyDescent="0.35">
      <c r="A779" s="108"/>
      <c r="B779" s="108"/>
      <c r="C779" s="108"/>
      <c r="D779" s="112"/>
    </row>
    <row r="780" spans="1:4" x14ac:dyDescent="0.35">
      <c r="A780" s="108"/>
      <c r="B780" s="108"/>
      <c r="C780" s="108"/>
      <c r="D780" s="112"/>
    </row>
    <row r="781" spans="1:4" x14ac:dyDescent="0.35">
      <c r="A781" s="108"/>
      <c r="B781" s="108"/>
      <c r="C781" s="108"/>
      <c r="D781" s="112"/>
    </row>
    <row r="782" spans="1:4" x14ac:dyDescent="0.35">
      <c r="A782" s="108"/>
      <c r="B782" s="108"/>
      <c r="C782" s="108"/>
      <c r="D782" s="112"/>
    </row>
    <row r="783" spans="1:4" x14ac:dyDescent="0.35">
      <c r="A783" s="108"/>
      <c r="B783" s="108"/>
      <c r="C783" s="108"/>
      <c r="D783" s="112"/>
    </row>
    <row r="784" spans="1:4" x14ac:dyDescent="0.35">
      <c r="A784" s="108"/>
      <c r="B784" s="108"/>
      <c r="C784" s="108"/>
      <c r="D784" s="112"/>
    </row>
    <row r="785" spans="1:4" x14ac:dyDescent="0.35">
      <c r="A785" s="108"/>
      <c r="B785" s="108"/>
      <c r="C785" s="108"/>
      <c r="D785" s="112"/>
    </row>
    <row r="786" spans="1:4" x14ac:dyDescent="0.35">
      <c r="A786" s="108"/>
      <c r="B786" s="108"/>
      <c r="C786" s="108"/>
      <c r="D786" s="112"/>
    </row>
    <row r="787" spans="1:4" x14ac:dyDescent="0.35">
      <c r="A787" s="108"/>
      <c r="B787" s="108"/>
      <c r="C787" s="108"/>
      <c r="D787" s="112"/>
    </row>
    <row r="788" spans="1:4" x14ac:dyDescent="0.35">
      <c r="A788" s="108"/>
      <c r="B788" s="108"/>
      <c r="C788" s="108"/>
      <c r="D788" s="112"/>
    </row>
    <row r="789" spans="1:4" x14ac:dyDescent="0.35">
      <c r="A789" s="108"/>
      <c r="B789" s="108"/>
      <c r="C789" s="108"/>
      <c r="D789" s="112"/>
    </row>
    <row r="790" spans="1:4" x14ac:dyDescent="0.35">
      <c r="A790" s="108"/>
      <c r="B790" s="108"/>
      <c r="C790" s="108"/>
      <c r="D790" s="112"/>
    </row>
    <row r="791" spans="1:4" x14ac:dyDescent="0.35">
      <c r="A791" s="108"/>
      <c r="B791" s="108"/>
      <c r="C791" s="108"/>
      <c r="D791" s="112"/>
    </row>
    <row r="792" spans="1:4" x14ac:dyDescent="0.35">
      <c r="A792" s="108"/>
      <c r="B792" s="108"/>
      <c r="C792" s="108"/>
      <c r="D792" s="112"/>
    </row>
    <row r="793" spans="1:4" x14ac:dyDescent="0.35">
      <c r="A793" s="108"/>
      <c r="B793" s="108"/>
      <c r="C793" s="108"/>
      <c r="D793" s="112"/>
    </row>
    <row r="794" spans="1:4" x14ac:dyDescent="0.35">
      <c r="A794" s="108"/>
      <c r="B794" s="108"/>
      <c r="C794" s="108"/>
      <c r="D794" s="112"/>
    </row>
    <row r="795" spans="1:4" x14ac:dyDescent="0.35">
      <c r="A795" s="108"/>
      <c r="B795" s="108"/>
      <c r="C795" s="108"/>
      <c r="D795" s="112"/>
    </row>
    <row r="796" spans="1:4" x14ac:dyDescent="0.35">
      <c r="A796" s="108"/>
      <c r="B796" s="108"/>
      <c r="C796" s="108"/>
      <c r="D796" s="112"/>
    </row>
    <row r="797" spans="1:4" x14ac:dyDescent="0.35">
      <c r="A797" s="108"/>
      <c r="B797" s="108"/>
      <c r="C797" s="108"/>
      <c r="D797" s="112"/>
    </row>
    <row r="798" spans="1:4" x14ac:dyDescent="0.35">
      <c r="A798" s="108"/>
      <c r="B798" s="108"/>
      <c r="C798" s="108"/>
      <c r="D798" s="112"/>
    </row>
    <row r="799" spans="1:4" x14ac:dyDescent="0.35">
      <c r="A799" s="108"/>
      <c r="B799" s="108"/>
      <c r="C799" s="108"/>
      <c r="D799" s="112"/>
    </row>
    <row r="800" spans="1:4" x14ac:dyDescent="0.35">
      <c r="A800" s="108"/>
      <c r="B800" s="108"/>
      <c r="C800" s="108"/>
      <c r="D800" s="112"/>
    </row>
    <row r="801" spans="1:4" x14ac:dyDescent="0.35">
      <c r="A801" s="108"/>
      <c r="B801" s="108"/>
      <c r="C801" s="108"/>
      <c r="D801" s="112"/>
    </row>
    <row r="802" spans="1:4" x14ac:dyDescent="0.35">
      <c r="A802" s="108"/>
      <c r="B802" s="108"/>
      <c r="C802" s="108"/>
      <c r="D802" s="112"/>
    </row>
    <row r="803" spans="1:4" x14ac:dyDescent="0.35">
      <c r="A803" s="108"/>
      <c r="B803" s="108"/>
      <c r="C803" s="108"/>
      <c r="D803" s="112"/>
    </row>
    <row r="804" spans="1:4" x14ac:dyDescent="0.35">
      <c r="A804" s="108"/>
      <c r="B804" s="108"/>
      <c r="C804" s="108"/>
      <c r="D804" s="112"/>
    </row>
    <row r="805" spans="1:4" x14ac:dyDescent="0.35">
      <c r="A805" s="108"/>
      <c r="B805" s="108"/>
      <c r="C805" s="108"/>
      <c r="D805" s="112"/>
    </row>
    <row r="806" spans="1:4" x14ac:dyDescent="0.35">
      <c r="A806" s="108"/>
      <c r="B806" s="108"/>
      <c r="C806" s="108"/>
      <c r="D806" s="112"/>
    </row>
    <row r="807" spans="1:4" x14ac:dyDescent="0.35">
      <c r="A807" s="108"/>
      <c r="B807" s="108"/>
      <c r="C807" s="108"/>
      <c r="D807" s="112"/>
    </row>
    <row r="808" spans="1:4" x14ac:dyDescent="0.35">
      <c r="A808" s="108"/>
      <c r="B808" s="108"/>
      <c r="C808" s="108"/>
      <c r="D808" s="112"/>
    </row>
    <row r="809" spans="1:4" x14ac:dyDescent="0.35">
      <c r="A809" s="108"/>
      <c r="B809" s="108"/>
      <c r="C809" s="108"/>
      <c r="D809" s="112"/>
    </row>
    <row r="810" spans="1:4" x14ac:dyDescent="0.35">
      <c r="A810" s="108"/>
      <c r="B810" s="108"/>
      <c r="C810" s="108"/>
      <c r="D810" s="112"/>
    </row>
    <row r="811" spans="1:4" x14ac:dyDescent="0.35">
      <c r="A811" s="108"/>
      <c r="B811" s="108"/>
      <c r="C811" s="108"/>
      <c r="D811" s="112"/>
    </row>
    <row r="812" spans="1:4" x14ac:dyDescent="0.35">
      <c r="A812" s="108"/>
      <c r="B812" s="108"/>
      <c r="C812" s="108"/>
      <c r="D812" s="112"/>
    </row>
    <row r="813" spans="1:4" x14ac:dyDescent="0.35">
      <c r="A813" s="108"/>
      <c r="B813" s="108"/>
      <c r="C813" s="108"/>
      <c r="D813" s="112"/>
    </row>
    <row r="814" spans="1:4" x14ac:dyDescent="0.35">
      <c r="A814" s="108"/>
      <c r="B814" s="108"/>
      <c r="C814" s="108"/>
      <c r="D814" s="112"/>
    </row>
    <row r="815" spans="1:4" x14ac:dyDescent="0.35">
      <c r="A815" s="108"/>
      <c r="B815" s="108"/>
      <c r="C815" s="108"/>
      <c r="D815" s="112"/>
    </row>
    <row r="816" spans="1:4" x14ac:dyDescent="0.35">
      <c r="A816" s="108"/>
      <c r="B816" s="108"/>
      <c r="C816" s="108"/>
      <c r="D816" s="112"/>
    </row>
    <row r="817" spans="1:4" x14ac:dyDescent="0.35">
      <c r="A817" s="108"/>
      <c r="B817" s="108"/>
      <c r="C817" s="108"/>
      <c r="D817" s="112"/>
    </row>
    <row r="818" spans="1:4" x14ac:dyDescent="0.35">
      <c r="A818" s="108"/>
      <c r="B818" s="108"/>
      <c r="C818" s="108"/>
      <c r="D818" s="112"/>
    </row>
    <row r="819" spans="1:4" x14ac:dyDescent="0.35">
      <c r="A819" s="108"/>
      <c r="B819" s="108"/>
      <c r="C819" s="108"/>
      <c r="D819" s="112"/>
    </row>
    <row r="820" spans="1:4" x14ac:dyDescent="0.35">
      <c r="A820" s="108"/>
      <c r="B820" s="108"/>
      <c r="C820" s="108"/>
      <c r="D820" s="112"/>
    </row>
    <row r="821" spans="1:4" x14ac:dyDescent="0.35">
      <c r="A821" s="108"/>
      <c r="B821" s="108"/>
      <c r="C821" s="108"/>
      <c r="D821" s="112"/>
    </row>
    <row r="822" spans="1:4" x14ac:dyDescent="0.35">
      <c r="A822" s="108"/>
      <c r="B822" s="108"/>
      <c r="C822" s="108"/>
      <c r="D822" s="112"/>
    </row>
    <row r="823" spans="1:4" x14ac:dyDescent="0.35">
      <c r="A823" s="108"/>
      <c r="B823" s="108"/>
      <c r="C823" s="108"/>
      <c r="D823" s="112"/>
    </row>
    <row r="824" spans="1:4" x14ac:dyDescent="0.35">
      <c r="A824" s="108"/>
      <c r="B824" s="108"/>
      <c r="C824" s="108"/>
      <c r="D824" s="112"/>
    </row>
    <row r="825" spans="1:4" x14ac:dyDescent="0.35">
      <c r="A825" s="108"/>
      <c r="B825" s="108"/>
      <c r="C825" s="108"/>
      <c r="D825" s="112"/>
    </row>
    <row r="826" spans="1:4" x14ac:dyDescent="0.35">
      <c r="A826" s="108"/>
      <c r="B826" s="108"/>
      <c r="C826" s="108"/>
      <c r="D826" s="112"/>
    </row>
    <row r="827" spans="1:4" x14ac:dyDescent="0.35">
      <c r="A827" s="108"/>
      <c r="B827" s="108"/>
      <c r="C827" s="108"/>
      <c r="D827" s="112"/>
    </row>
    <row r="828" spans="1:4" x14ac:dyDescent="0.35">
      <c r="A828" s="108"/>
      <c r="B828" s="108"/>
      <c r="C828" s="108"/>
      <c r="D828" s="112"/>
    </row>
    <row r="829" spans="1:4" x14ac:dyDescent="0.35">
      <c r="A829" s="108"/>
      <c r="B829" s="108"/>
      <c r="C829" s="108"/>
      <c r="D829" s="112"/>
    </row>
    <row r="830" spans="1:4" x14ac:dyDescent="0.35">
      <c r="A830" s="108"/>
      <c r="B830" s="108"/>
      <c r="C830" s="108"/>
      <c r="D830" s="112"/>
    </row>
    <row r="831" spans="1:4" x14ac:dyDescent="0.35">
      <c r="A831" s="108"/>
      <c r="B831" s="108"/>
      <c r="C831" s="108"/>
      <c r="D831" s="112"/>
    </row>
    <row r="832" spans="1:4" x14ac:dyDescent="0.35">
      <c r="A832" s="108"/>
      <c r="B832" s="108"/>
      <c r="C832" s="108"/>
      <c r="D832" s="112"/>
    </row>
    <row r="833" spans="1:4" x14ac:dyDescent="0.35">
      <c r="A833" s="108"/>
      <c r="B833" s="108"/>
      <c r="C833" s="108"/>
      <c r="D833" s="112"/>
    </row>
    <row r="834" spans="1:4" x14ac:dyDescent="0.35">
      <c r="A834" s="108"/>
      <c r="B834" s="108"/>
      <c r="C834" s="108"/>
      <c r="D834" s="112"/>
    </row>
    <row r="835" spans="1:4" x14ac:dyDescent="0.35">
      <c r="A835" s="108"/>
      <c r="B835" s="108"/>
      <c r="C835" s="108"/>
      <c r="D835" s="112"/>
    </row>
    <row r="836" spans="1:4" x14ac:dyDescent="0.35">
      <c r="A836" s="108"/>
      <c r="B836" s="108"/>
      <c r="C836" s="108"/>
      <c r="D836" s="112"/>
    </row>
    <row r="837" spans="1:4" x14ac:dyDescent="0.35">
      <c r="A837" s="108"/>
      <c r="B837" s="108"/>
      <c r="C837" s="108"/>
      <c r="D837" s="112"/>
    </row>
    <row r="838" spans="1:4" x14ac:dyDescent="0.35">
      <c r="A838" s="108"/>
      <c r="B838" s="108"/>
      <c r="C838" s="108"/>
      <c r="D838" s="112"/>
    </row>
    <row r="839" spans="1:4" x14ac:dyDescent="0.35">
      <c r="A839" s="108"/>
      <c r="B839" s="108"/>
      <c r="C839" s="108"/>
      <c r="D839" s="112"/>
    </row>
    <row r="840" spans="1:4" x14ac:dyDescent="0.35">
      <c r="A840" s="108"/>
      <c r="B840" s="108"/>
      <c r="C840" s="108"/>
      <c r="D840" s="112"/>
    </row>
    <row r="841" spans="1:4" x14ac:dyDescent="0.35">
      <c r="A841" s="108"/>
      <c r="B841" s="108"/>
      <c r="C841" s="108"/>
      <c r="D841" s="112"/>
    </row>
    <row r="842" spans="1:4" x14ac:dyDescent="0.35">
      <c r="A842" s="108"/>
      <c r="B842" s="108"/>
      <c r="C842" s="108"/>
      <c r="D842" s="112"/>
    </row>
    <row r="843" spans="1:4" x14ac:dyDescent="0.35">
      <c r="A843" s="108"/>
      <c r="B843" s="108"/>
      <c r="C843" s="108"/>
      <c r="D843" s="112"/>
    </row>
    <row r="844" spans="1:4" x14ac:dyDescent="0.35">
      <c r="A844" s="108"/>
      <c r="B844" s="108"/>
      <c r="C844" s="108"/>
      <c r="D844" s="112"/>
    </row>
    <row r="845" spans="1:4" x14ac:dyDescent="0.35">
      <c r="A845" s="108"/>
      <c r="B845" s="108"/>
      <c r="C845" s="108"/>
      <c r="D845" s="112"/>
    </row>
    <row r="846" spans="1:4" x14ac:dyDescent="0.35">
      <c r="A846" s="108"/>
      <c r="B846" s="108"/>
      <c r="C846" s="108"/>
      <c r="D846" s="112"/>
    </row>
    <row r="847" spans="1:4" x14ac:dyDescent="0.35">
      <c r="A847" s="108"/>
      <c r="B847" s="108"/>
      <c r="C847" s="108"/>
      <c r="D847" s="112"/>
    </row>
    <row r="848" spans="1:4" x14ac:dyDescent="0.35">
      <c r="A848" s="108"/>
      <c r="B848" s="108"/>
      <c r="C848" s="108"/>
      <c r="D848" s="112"/>
    </row>
    <row r="849" spans="1:4" x14ac:dyDescent="0.35">
      <c r="A849" s="108"/>
      <c r="B849" s="108"/>
      <c r="C849" s="108"/>
      <c r="D849" s="112"/>
    </row>
    <row r="850" spans="1:4" x14ac:dyDescent="0.35">
      <c r="A850" s="108"/>
      <c r="B850" s="108"/>
      <c r="C850" s="108"/>
      <c r="D850" s="112"/>
    </row>
    <row r="851" spans="1:4" x14ac:dyDescent="0.35">
      <c r="A851" s="108"/>
      <c r="B851" s="108"/>
      <c r="C851" s="108"/>
      <c r="D851" s="112"/>
    </row>
    <row r="852" spans="1:4" x14ac:dyDescent="0.35">
      <c r="A852" s="108"/>
      <c r="B852" s="108"/>
      <c r="C852" s="108"/>
      <c r="D852" s="112"/>
    </row>
    <row r="853" spans="1:4" x14ac:dyDescent="0.35">
      <c r="A853" s="108"/>
      <c r="B853" s="108"/>
      <c r="C853" s="108"/>
      <c r="D853" s="112"/>
    </row>
    <row r="854" spans="1:4" x14ac:dyDescent="0.35">
      <c r="A854" s="108"/>
      <c r="B854" s="108"/>
      <c r="C854" s="108"/>
      <c r="D854" s="112"/>
    </row>
    <row r="855" spans="1:4" x14ac:dyDescent="0.35">
      <c r="A855" s="108"/>
      <c r="B855" s="108"/>
      <c r="C855" s="108"/>
      <c r="D855" s="112"/>
    </row>
    <row r="856" spans="1:4" x14ac:dyDescent="0.35">
      <c r="A856" s="108"/>
      <c r="B856" s="108"/>
      <c r="C856" s="108"/>
      <c r="D856" s="112"/>
    </row>
    <row r="857" spans="1:4" x14ac:dyDescent="0.35">
      <c r="A857" s="108"/>
      <c r="B857" s="108"/>
      <c r="C857" s="108"/>
      <c r="D857" s="112"/>
    </row>
    <row r="858" spans="1:4" x14ac:dyDescent="0.35">
      <c r="A858" s="108"/>
      <c r="B858" s="108"/>
      <c r="C858" s="108"/>
      <c r="D858" s="112"/>
    </row>
    <row r="859" spans="1:4" x14ac:dyDescent="0.35">
      <c r="A859" s="108"/>
      <c r="B859" s="108"/>
      <c r="C859" s="108"/>
      <c r="D859" s="112"/>
    </row>
    <row r="860" spans="1:4" x14ac:dyDescent="0.35">
      <c r="A860" s="108"/>
      <c r="B860" s="108"/>
      <c r="C860" s="108"/>
      <c r="D860" s="112"/>
    </row>
    <row r="861" spans="1:4" x14ac:dyDescent="0.35">
      <c r="A861" s="108"/>
      <c r="B861" s="108"/>
      <c r="C861" s="108"/>
      <c r="D861" s="112"/>
    </row>
    <row r="862" spans="1:4" x14ac:dyDescent="0.35">
      <c r="A862" s="108"/>
      <c r="B862" s="108"/>
      <c r="C862" s="108"/>
      <c r="D862" s="112"/>
    </row>
    <row r="863" spans="1:4" x14ac:dyDescent="0.35">
      <c r="A863" s="108"/>
      <c r="B863" s="108"/>
      <c r="C863" s="108"/>
      <c r="D863" s="112"/>
    </row>
    <row r="864" spans="1:4" x14ac:dyDescent="0.35">
      <c r="A864" s="108"/>
      <c r="B864" s="108"/>
      <c r="C864" s="108"/>
      <c r="D864" s="112"/>
    </row>
    <row r="865" spans="1:4" x14ac:dyDescent="0.35">
      <c r="A865" s="108"/>
      <c r="B865" s="108"/>
      <c r="C865" s="108"/>
      <c r="D865" s="112"/>
    </row>
    <row r="866" spans="1:4" x14ac:dyDescent="0.35">
      <c r="A866" s="108"/>
      <c r="B866" s="108"/>
      <c r="C866" s="108"/>
      <c r="D866" s="112"/>
    </row>
    <row r="867" spans="1:4" x14ac:dyDescent="0.35">
      <c r="A867" s="108"/>
      <c r="B867" s="108"/>
      <c r="C867" s="108"/>
      <c r="D867" s="112"/>
    </row>
    <row r="868" spans="1:4" x14ac:dyDescent="0.35">
      <c r="A868" s="108"/>
      <c r="B868" s="108"/>
      <c r="C868" s="108"/>
      <c r="D868" s="112"/>
    </row>
    <row r="869" spans="1:4" x14ac:dyDescent="0.35">
      <c r="A869" s="108"/>
      <c r="B869" s="108"/>
      <c r="C869" s="108"/>
      <c r="D869" s="112"/>
    </row>
    <row r="870" spans="1:4" x14ac:dyDescent="0.35">
      <c r="A870" s="108"/>
      <c r="B870" s="108"/>
      <c r="C870" s="108"/>
      <c r="D870" s="112"/>
    </row>
    <row r="871" spans="1:4" x14ac:dyDescent="0.35">
      <c r="A871" s="108"/>
      <c r="B871" s="108"/>
      <c r="C871" s="108"/>
      <c r="D871" s="112"/>
    </row>
    <row r="872" spans="1:4" x14ac:dyDescent="0.35">
      <c r="A872" s="108"/>
      <c r="B872" s="108"/>
      <c r="C872" s="108"/>
      <c r="D872" s="112"/>
    </row>
    <row r="873" spans="1:4" x14ac:dyDescent="0.35">
      <c r="A873" s="108"/>
      <c r="B873" s="108"/>
      <c r="C873" s="108"/>
      <c r="D873" s="112"/>
    </row>
    <row r="874" spans="1:4" x14ac:dyDescent="0.35">
      <c r="A874" s="108"/>
      <c r="B874" s="108"/>
      <c r="C874" s="108"/>
      <c r="D874" s="112"/>
    </row>
    <row r="875" spans="1:4" x14ac:dyDescent="0.35">
      <c r="A875" s="108"/>
      <c r="B875" s="108"/>
      <c r="C875" s="108"/>
      <c r="D875" s="112"/>
    </row>
    <row r="876" spans="1:4" x14ac:dyDescent="0.35">
      <c r="A876" s="108"/>
      <c r="B876" s="108"/>
      <c r="C876" s="108"/>
      <c r="D876" s="112"/>
    </row>
    <row r="877" spans="1:4" x14ac:dyDescent="0.35">
      <c r="A877" s="108"/>
      <c r="B877" s="108"/>
      <c r="C877" s="108"/>
      <c r="D877" s="112"/>
    </row>
    <row r="878" spans="1:4" x14ac:dyDescent="0.35">
      <c r="A878" s="108"/>
      <c r="B878" s="108"/>
      <c r="C878" s="108"/>
      <c r="D878" s="112"/>
    </row>
    <row r="879" spans="1:4" x14ac:dyDescent="0.35">
      <c r="A879" s="108"/>
      <c r="B879" s="108"/>
      <c r="C879" s="108"/>
      <c r="D879" s="112"/>
    </row>
    <row r="880" spans="1:4" x14ac:dyDescent="0.35">
      <c r="A880" s="108"/>
      <c r="B880" s="108"/>
      <c r="C880" s="108"/>
      <c r="D880" s="112"/>
    </row>
    <row r="881" spans="1:4" x14ac:dyDescent="0.35">
      <c r="A881" s="108"/>
      <c r="B881" s="108"/>
      <c r="C881" s="108"/>
      <c r="D881" s="112"/>
    </row>
    <row r="882" spans="1:4" x14ac:dyDescent="0.35">
      <c r="A882" s="108"/>
      <c r="B882" s="108"/>
      <c r="C882" s="108"/>
      <c r="D882" s="112"/>
    </row>
    <row r="883" spans="1:4" x14ac:dyDescent="0.35">
      <c r="A883" s="108"/>
      <c r="B883" s="108"/>
      <c r="C883" s="108"/>
      <c r="D883" s="112"/>
    </row>
    <row r="884" spans="1:4" x14ac:dyDescent="0.35">
      <c r="A884" s="108"/>
      <c r="B884" s="108"/>
      <c r="C884" s="108"/>
      <c r="D884" s="112"/>
    </row>
    <row r="885" spans="1:4" x14ac:dyDescent="0.35">
      <c r="A885" s="108"/>
      <c r="B885" s="108"/>
      <c r="C885" s="108"/>
      <c r="D885" s="112"/>
    </row>
    <row r="886" spans="1:4" x14ac:dyDescent="0.35">
      <c r="A886" s="108"/>
      <c r="B886" s="108"/>
      <c r="C886" s="108"/>
      <c r="D886" s="112"/>
    </row>
    <row r="887" spans="1:4" x14ac:dyDescent="0.35">
      <c r="A887" s="108"/>
      <c r="B887" s="108"/>
      <c r="C887" s="108"/>
      <c r="D887" s="112"/>
    </row>
    <row r="888" spans="1:4" x14ac:dyDescent="0.35">
      <c r="A888" s="108"/>
      <c r="B888" s="108"/>
      <c r="C888" s="108"/>
      <c r="D888" s="112"/>
    </row>
    <row r="889" spans="1:4" x14ac:dyDescent="0.35">
      <c r="A889" s="108"/>
      <c r="B889" s="108"/>
      <c r="C889" s="108"/>
      <c r="D889" s="112"/>
    </row>
    <row r="890" spans="1:4" x14ac:dyDescent="0.35">
      <c r="A890" s="108"/>
      <c r="B890" s="108"/>
      <c r="C890" s="108"/>
      <c r="D890" s="112"/>
    </row>
    <row r="891" spans="1:4" x14ac:dyDescent="0.35">
      <c r="A891" s="108"/>
      <c r="B891" s="108"/>
      <c r="C891" s="108"/>
      <c r="D891" s="112"/>
    </row>
    <row r="892" spans="1:4" x14ac:dyDescent="0.35">
      <c r="A892" s="108"/>
      <c r="B892" s="108"/>
      <c r="C892" s="108"/>
      <c r="D892" s="112"/>
    </row>
    <row r="893" spans="1:4" x14ac:dyDescent="0.35">
      <c r="A893" s="108"/>
      <c r="B893" s="108"/>
      <c r="C893" s="108"/>
      <c r="D893" s="112"/>
    </row>
    <row r="894" spans="1:4" x14ac:dyDescent="0.35">
      <c r="A894" s="108"/>
      <c r="B894" s="108"/>
      <c r="C894" s="108"/>
      <c r="D894" s="112"/>
    </row>
    <row r="895" spans="1:4" x14ac:dyDescent="0.35">
      <c r="A895" s="108"/>
      <c r="B895" s="108"/>
      <c r="C895" s="108"/>
      <c r="D895" s="112"/>
    </row>
    <row r="896" spans="1:4" x14ac:dyDescent="0.35">
      <c r="A896" s="108"/>
      <c r="B896" s="108"/>
      <c r="C896" s="108"/>
      <c r="D896" s="112"/>
    </row>
    <row r="897" spans="1:4" x14ac:dyDescent="0.35">
      <c r="A897" s="108"/>
      <c r="B897" s="108"/>
      <c r="C897" s="108"/>
      <c r="D897" s="112"/>
    </row>
    <row r="898" spans="1:4" x14ac:dyDescent="0.35">
      <c r="A898" s="108"/>
      <c r="B898" s="108"/>
      <c r="C898" s="108"/>
      <c r="D898" s="112"/>
    </row>
    <row r="899" spans="1:4" x14ac:dyDescent="0.35">
      <c r="A899" s="108"/>
      <c r="B899" s="108"/>
      <c r="C899" s="108"/>
      <c r="D899" s="112"/>
    </row>
    <row r="900" spans="1:4" x14ac:dyDescent="0.35">
      <c r="A900" s="108"/>
      <c r="B900" s="108"/>
      <c r="C900" s="108"/>
      <c r="D900" s="112"/>
    </row>
    <row r="901" spans="1:4" x14ac:dyDescent="0.35">
      <c r="A901" s="108"/>
      <c r="B901" s="108"/>
      <c r="C901" s="108"/>
      <c r="D901" s="112"/>
    </row>
    <row r="902" spans="1:4" x14ac:dyDescent="0.35">
      <c r="A902" s="108"/>
      <c r="B902" s="108"/>
      <c r="C902" s="108"/>
      <c r="D902" s="112"/>
    </row>
    <row r="903" spans="1:4" x14ac:dyDescent="0.35">
      <c r="A903" s="108"/>
      <c r="B903" s="108"/>
      <c r="C903" s="108"/>
      <c r="D903" s="112"/>
    </row>
    <row r="904" spans="1:4" x14ac:dyDescent="0.35">
      <c r="A904" s="108"/>
      <c r="B904" s="108"/>
      <c r="C904" s="108"/>
      <c r="D904" s="112"/>
    </row>
    <row r="905" spans="1:4" x14ac:dyDescent="0.35">
      <c r="A905" s="108"/>
      <c r="B905" s="108"/>
      <c r="C905" s="108"/>
      <c r="D905" s="112"/>
    </row>
    <row r="906" spans="1:4" x14ac:dyDescent="0.35">
      <c r="A906" s="108"/>
      <c r="B906" s="108"/>
      <c r="C906" s="108"/>
      <c r="D906" s="112"/>
    </row>
    <row r="907" spans="1:4" x14ac:dyDescent="0.35">
      <c r="A907" s="108"/>
      <c r="B907" s="108"/>
      <c r="C907" s="108"/>
      <c r="D907" s="112"/>
    </row>
    <row r="908" spans="1:4" x14ac:dyDescent="0.35">
      <c r="A908" s="108"/>
      <c r="B908" s="108"/>
      <c r="C908" s="108"/>
      <c r="D908" s="112"/>
    </row>
    <row r="909" spans="1:4" x14ac:dyDescent="0.35">
      <c r="A909" s="108"/>
      <c r="B909" s="108"/>
      <c r="C909" s="108"/>
      <c r="D909" s="112"/>
    </row>
    <row r="910" spans="1:4" x14ac:dyDescent="0.35">
      <c r="A910" s="108"/>
      <c r="B910" s="108"/>
      <c r="C910" s="108"/>
      <c r="D910" s="112"/>
    </row>
    <row r="911" spans="1:4" x14ac:dyDescent="0.35">
      <c r="A911" s="108"/>
      <c r="B911" s="108"/>
      <c r="C911" s="108"/>
      <c r="D911" s="112"/>
    </row>
    <row r="912" spans="1:4" x14ac:dyDescent="0.35">
      <c r="A912" s="108"/>
      <c r="B912" s="108"/>
      <c r="C912" s="108"/>
      <c r="D912" s="112"/>
    </row>
    <row r="913" spans="1:4" x14ac:dyDescent="0.35">
      <c r="A913" s="108"/>
      <c r="B913" s="108"/>
      <c r="C913" s="108"/>
      <c r="D913" s="112"/>
    </row>
    <row r="914" spans="1:4" x14ac:dyDescent="0.35">
      <c r="A914" s="108"/>
      <c r="B914" s="108"/>
      <c r="C914" s="108"/>
      <c r="D914" s="112"/>
    </row>
    <row r="915" spans="1:4" x14ac:dyDescent="0.35">
      <c r="A915" s="108"/>
      <c r="B915" s="108"/>
      <c r="C915" s="108"/>
      <c r="D915" s="112"/>
    </row>
    <row r="916" spans="1:4" x14ac:dyDescent="0.35">
      <c r="A916" s="108"/>
      <c r="B916" s="108"/>
      <c r="C916" s="108"/>
      <c r="D916" s="112"/>
    </row>
    <row r="917" spans="1:4" x14ac:dyDescent="0.35">
      <c r="A917" s="108"/>
      <c r="B917" s="108"/>
      <c r="C917" s="108"/>
      <c r="D917" s="112"/>
    </row>
    <row r="918" spans="1:4" x14ac:dyDescent="0.35">
      <c r="A918" s="108"/>
      <c r="B918" s="108"/>
      <c r="C918" s="108"/>
      <c r="D918" s="112"/>
    </row>
    <row r="919" spans="1:4" x14ac:dyDescent="0.35">
      <c r="A919" s="108"/>
      <c r="B919" s="108"/>
      <c r="C919" s="108"/>
      <c r="D919" s="112"/>
    </row>
    <row r="920" spans="1:4" x14ac:dyDescent="0.35">
      <c r="A920" s="108"/>
      <c r="B920" s="108"/>
      <c r="C920" s="108"/>
      <c r="D920" s="112"/>
    </row>
    <row r="921" spans="1:4" x14ac:dyDescent="0.35">
      <c r="A921" s="108"/>
      <c r="B921" s="108"/>
      <c r="C921" s="108"/>
      <c r="D921" s="112"/>
    </row>
    <row r="922" spans="1:4" x14ac:dyDescent="0.35">
      <c r="A922" s="108"/>
      <c r="B922" s="108"/>
      <c r="C922" s="108"/>
      <c r="D922" s="112"/>
    </row>
    <row r="923" spans="1:4" x14ac:dyDescent="0.35">
      <c r="A923" s="108"/>
      <c r="B923" s="108"/>
      <c r="C923" s="108"/>
      <c r="D923" s="112"/>
    </row>
    <row r="924" spans="1:4" x14ac:dyDescent="0.35">
      <c r="A924" s="108"/>
      <c r="B924" s="108"/>
      <c r="C924" s="108"/>
      <c r="D924" s="112"/>
    </row>
    <row r="925" spans="1:4" x14ac:dyDescent="0.35">
      <c r="A925" s="108"/>
      <c r="B925" s="108"/>
      <c r="C925" s="108"/>
      <c r="D925" s="112"/>
    </row>
    <row r="926" spans="1:4" x14ac:dyDescent="0.35">
      <c r="A926" s="108"/>
      <c r="B926" s="108"/>
      <c r="C926" s="108"/>
      <c r="D926" s="112"/>
    </row>
    <row r="927" spans="1:4" x14ac:dyDescent="0.35">
      <c r="A927" s="108"/>
      <c r="B927" s="108"/>
      <c r="C927" s="108"/>
      <c r="D927" s="112"/>
    </row>
    <row r="928" spans="1:4" x14ac:dyDescent="0.35">
      <c r="A928" s="108"/>
      <c r="B928" s="108"/>
      <c r="C928" s="108"/>
      <c r="D928" s="112"/>
    </row>
    <row r="929" spans="1:4" x14ac:dyDescent="0.35">
      <c r="A929" s="108"/>
      <c r="B929" s="108"/>
      <c r="C929" s="108"/>
      <c r="D929" s="112"/>
    </row>
    <row r="930" spans="1:4" x14ac:dyDescent="0.35">
      <c r="A930" s="108"/>
      <c r="B930" s="108"/>
      <c r="C930" s="108"/>
      <c r="D930" s="112"/>
    </row>
    <row r="931" spans="1:4" x14ac:dyDescent="0.35">
      <c r="A931" s="108"/>
      <c r="B931" s="108"/>
      <c r="C931" s="108"/>
      <c r="D931" s="112"/>
    </row>
    <row r="932" spans="1:4" x14ac:dyDescent="0.35">
      <c r="A932" s="108"/>
      <c r="B932" s="108"/>
      <c r="C932" s="108"/>
      <c r="D932" s="112"/>
    </row>
    <row r="933" spans="1:4" x14ac:dyDescent="0.35">
      <c r="A933" s="108"/>
      <c r="B933" s="108"/>
      <c r="C933" s="108"/>
      <c r="D933" s="112"/>
    </row>
    <row r="934" spans="1:4" x14ac:dyDescent="0.35">
      <c r="A934" s="108"/>
      <c r="B934" s="108"/>
      <c r="C934" s="108"/>
      <c r="D934" s="112"/>
    </row>
    <row r="935" spans="1:4" x14ac:dyDescent="0.35">
      <c r="A935" s="108"/>
      <c r="B935" s="108"/>
      <c r="C935" s="108"/>
      <c r="D935" s="112"/>
    </row>
    <row r="936" spans="1:4" x14ac:dyDescent="0.35">
      <c r="A936" s="108"/>
      <c r="B936" s="108"/>
      <c r="C936" s="108"/>
      <c r="D936" s="112"/>
    </row>
    <row r="937" spans="1:4" x14ac:dyDescent="0.35">
      <c r="A937" s="108"/>
      <c r="B937" s="108"/>
      <c r="C937" s="108"/>
      <c r="D937" s="112"/>
    </row>
    <row r="938" spans="1:4" x14ac:dyDescent="0.35">
      <c r="A938" s="108"/>
      <c r="B938" s="108"/>
      <c r="C938" s="108"/>
      <c r="D938" s="112"/>
    </row>
    <row r="939" spans="1:4" x14ac:dyDescent="0.35">
      <c r="A939" s="108"/>
      <c r="B939" s="108"/>
      <c r="C939" s="108"/>
      <c r="D939" s="112"/>
    </row>
    <row r="940" spans="1:4" x14ac:dyDescent="0.35">
      <c r="A940" s="108"/>
      <c r="B940" s="108"/>
      <c r="C940" s="108"/>
      <c r="D940" s="112"/>
    </row>
    <row r="941" spans="1:4" x14ac:dyDescent="0.35">
      <c r="A941" s="108"/>
      <c r="B941" s="108"/>
      <c r="C941" s="108"/>
      <c r="D941" s="112"/>
    </row>
    <row r="942" spans="1:4" x14ac:dyDescent="0.35">
      <c r="A942" s="108"/>
      <c r="B942" s="108"/>
      <c r="C942" s="108"/>
      <c r="D942" s="112"/>
    </row>
    <row r="943" spans="1:4" x14ac:dyDescent="0.35">
      <c r="A943" s="108"/>
      <c r="B943" s="108"/>
      <c r="C943" s="108"/>
      <c r="D943" s="112"/>
    </row>
    <row r="944" spans="1:4" x14ac:dyDescent="0.35">
      <c r="A944" s="108"/>
      <c r="B944" s="108"/>
      <c r="C944" s="108"/>
      <c r="D944" s="112"/>
    </row>
    <row r="945" spans="1:4" x14ac:dyDescent="0.35">
      <c r="A945" s="108"/>
      <c r="B945" s="108"/>
      <c r="C945" s="108"/>
      <c r="D945" s="112"/>
    </row>
    <row r="946" spans="1:4" x14ac:dyDescent="0.35">
      <c r="A946" s="108"/>
      <c r="B946" s="108"/>
      <c r="C946" s="108"/>
      <c r="D946" s="112"/>
    </row>
    <row r="947" spans="1:4" x14ac:dyDescent="0.35">
      <c r="A947" s="108"/>
      <c r="B947" s="108"/>
      <c r="C947" s="108"/>
      <c r="D947" s="112"/>
    </row>
    <row r="948" spans="1:4" x14ac:dyDescent="0.35">
      <c r="A948" s="108"/>
      <c r="B948" s="108"/>
      <c r="C948" s="108"/>
      <c r="D948" s="112"/>
    </row>
    <row r="949" spans="1:4" x14ac:dyDescent="0.35">
      <c r="A949" s="108"/>
      <c r="B949" s="108"/>
      <c r="C949" s="108"/>
      <c r="D949" s="112"/>
    </row>
    <row r="950" spans="1:4" x14ac:dyDescent="0.35">
      <c r="A950" s="108"/>
      <c r="B950" s="108"/>
      <c r="C950" s="108"/>
      <c r="D950" s="112"/>
    </row>
    <row r="951" spans="1:4" x14ac:dyDescent="0.35">
      <c r="A951" s="108"/>
      <c r="B951" s="108"/>
      <c r="C951" s="108"/>
      <c r="D951" s="112"/>
    </row>
    <row r="952" spans="1:4" x14ac:dyDescent="0.35">
      <c r="A952" s="108"/>
      <c r="B952" s="108"/>
      <c r="C952" s="108"/>
      <c r="D952" s="112"/>
    </row>
    <row r="953" spans="1:4" x14ac:dyDescent="0.35">
      <c r="A953" s="108"/>
      <c r="B953" s="108"/>
      <c r="C953" s="108"/>
      <c r="D953" s="112"/>
    </row>
    <row r="954" spans="1:4" x14ac:dyDescent="0.35">
      <c r="A954" s="108"/>
      <c r="B954" s="108"/>
      <c r="C954" s="108"/>
      <c r="D954" s="112"/>
    </row>
    <row r="955" spans="1:4" x14ac:dyDescent="0.35">
      <c r="A955" s="108"/>
      <c r="B955" s="108"/>
      <c r="C955" s="108"/>
      <c r="D955" s="112"/>
    </row>
    <row r="956" spans="1:4" x14ac:dyDescent="0.35">
      <c r="A956" s="108"/>
      <c r="B956" s="108"/>
      <c r="C956" s="108"/>
      <c r="D956" s="112"/>
    </row>
    <row r="957" spans="1:4" x14ac:dyDescent="0.35">
      <c r="A957" s="108"/>
      <c r="B957" s="108"/>
      <c r="C957" s="108"/>
      <c r="D957" s="112"/>
    </row>
    <row r="958" spans="1:4" x14ac:dyDescent="0.35">
      <c r="A958" s="108"/>
      <c r="B958" s="108"/>
      <c r="C958" s="108"/>
      <c r="D958" s="112"/>
    </row>
    <row r="959" spans="1:4" x14ac:dyDescent="0.35">
      <c r="A959" s="108"/>
      <c r="B959" s="108"/>
      <c r="C959" s="108"/>
      <c r="D959" s="112"/>
    </row>
    <row r="960" spans="1:4" x14ac:dyDescent="0.35">
      <c r="A960" s="108"/>
      <c r="B960" s="108"/>
      <c r="C960" s="108"/>
      <c r="D960" s="112"/>
    </row>
    <row r="961" spans="1:4" x14ac:dyDescent="0.35">
      <c r="A961" s="108"/>
      <c r="B961" s="108"/>
      <c r="C961" s="108"/>
      <c r="D961" s="112"/>
    </row>
    <row r="962" spans="1:4" x14ac:dyDescent="0.35">
      <c r="A962" s="108"/>
      <c r="B962" s="108"/>
      <c r="C962" s="108"/>
      <c r="D962" s="112"/>
    </row>
    <row r="963" spans="1:4" x14ac:dyDescent="0.35">
      <c r="A963" s="108"/>
      <c r="B963" s="108"/>
      <c r="C963" s="108"/>
      <c r="D963" s="112"/>
    </row>
    <row r="964" spans="1:4" x14ac:dyDescent="0.35">
      <c r="A964" s="108"/>
      <c r="B964" s="108"/>
      <c r="C964" s="108"/>
      <c r="D964" s="112"/>
    </row>
    <row r="965" spans="1:4" x14ac:dyDescent="0.35">
      <c r="A965" s="108"/>
      <c r="B965" s="108"/>
      <c r="C965" s="108"/>
      <c r="D965" s="112"/>
    </row>
    <row r="966" spans="1:4" x14ac:dyDescent="0.35">
      <c r="A966" s="108"/>
      <c r="B966" s="108"/>
      <c r="C966" s="108"/>
      <c r="D966" s="112"/>
    </row>
    <row r="967" spans="1:4" x14ac:dyDescent="0.35">
      <c r="A967" s="108"/>
      <c r="B967" s="108"/>
      <c r="C967" s="108"/>
      <c r="D967" s="112"/>
    </row>
    <row r="968" spans="1:4" x14ac:dyDescent="0.35">
      <c r="A968" s="108"/>
      <c r="B968" s="108"/>
      <c r="C968" s="108"/>
      <c r="D968" s="112"/>
    </row>
    <row r="969" spans="1:4" x14ac:dyDescent="0.35">
      <c r="A969" s="108"/>
      <c r="B969" s="108"/>
      <c r="C969" s="108"/>
      <c r="D969" s="112"/>
    </row>
    <row r="970" spans="1:4" x14ac:dyDescent="0.35">
      <c r="A970" s="108"/>
      <c r="B970" s="108"/>
      <c r="C970" s="108"/>
      <c r="D970" s="112"/>
    </row>
    <row r="971" spans="1:4" x14ac:dyDescent="0.35">
      <c r="A971" s="108"/>
      <c r="B971" s="108"/>
      <c r="C971" s="108"/>
      <c r="D971" s="112"/>
    </row>
    <row r="972" spans="1:4" x14ac:dyDescent="0.35">
      <c r="A972" s="108"/>
      <c r="B972" s="108"/>
      <c r="C972" s="108"/>
      <c r="D972" s="112"/>
    </row>
    <row r="973" spans="1:4" x14ac:dyDescent="0.35">
      <c r="A973" s="108"/>
      <c r="B973" s="108"/>
      <c r="C973" s="108"/>
      <c r="D973" s="112"/>
    </row>
    <row r="974" spans="1:4" x14ac:dyDescent="0.35">
      <c r="A974" s="108"/>
      <c r="B974" s="108"/>
      <c r="C974" s="108"/>
      <c r="D974" s="112"/>
    </row>
    <row r="975" spans="1:4" x14ac:dyDescent="0.35">
      <c r="A975" s="108"/>
      <c r="B975" s="108"/>
      <c r="C975" s="108"/>
      <c r="D975" s="112"/>
    </row>
    <row r="976" spans="1:4" x14ac:dyDescent="0.35">
      <c r="A976" s="108"/>
      <c r="B976" s="108"/>
      <c r="C976" s="108"/>
      <c r="D976" s="112"/>
    </row>
    <row r="977" spans="1:4" x14ac:dyDescent="0.35">
      <c r="A977" s="108"/>
      <c r="B977" s="108"/>
      <c r="C977" s="108"/>
      <c r="D977" s="112"/>
    </row>
    <row r="978" spans="1:4" x14ac:dyDescent="0.35">
      <c r="A978" s="108"/>
      <c r="B978" s="108"/>
      <c r="C978" s="108"/>
      <c r="D978" s="112"/>
    </row>
    <row r="979" spans="1:4" x14ac:dyDescent="0.35">
      <c r="A979" s="108"/>
      <c r="B979" s="108"/>
      <c r="C979" s="108"/>
      <c r="D979" s="112"/>
    </row>
    <row r="980" spans="1:4" x14ac:dyDescent="0.35">
      <c r="A980" s="108"/>
      <c r="B980" s="108"/>
      <c r="C980" s="108"/>
      <c r="D980" s="112"/>
    </row>
    <row r="981" spans="1:4" x14ac:dyDescent="0.35">
      <c r="A981" s="108"/>
      <c r="B981" s="108"/>
      <c r="C981" s="108"/>
      <c r="D981" s="112"/>
    </row>
    <row r="982" spans="1:4" x14ac:dyDescent="0.35">
      <c r="A982" s="108"/>
      <c r="B982" s="108"/>
      <c r="C982" s="108"/>
      <c r="D982" s="112"/>
    </row>
    <row r="983" spans="1:4" x14ac:dyDescent="0.35">
      <c r="A983" s="108"/>
      <c r="B983" s="108"/>
      <c r="C983" s="108"/>
      <c r="D983" s="112"/>
    </row>
    <row r="984" spans="1:4" x14ac:dyDescent="0.35">
      <c r="A984" s="108"/>
      <c r="B984" s="108"/>
      <c r="C984" s="108"/>
      <c r="D984" s="112"/>
    </row>
    <row r="985" spans="1:4" x14ac:dyDescent="0.35">
      <c r="A985" s="108"/>
      <c r="B985" s="108"/>
      <c r="C985" s="108"/>
      <c r="D985" s="112"/>
    </row>
    <row r="986" spans="1:4" x14ac:dyDescent="0.35">
      <c r="A986" s="108"/>
      <c r="B986" s="108"/>
      <c r="C986" s="108"/>
      <c r="D986" s="112"/>
    </row>
    <row r="987" spans="1:4" x14ac:dyDescent="0.35">
      <c r="A987" s="108"/>
      <c r="B987" s="108"/>
      <c r="C987" s="108"/>
      <c r="D987" s="112"/>
    </row>
    <row r="988" spans="1:4" x14ac:dyDescent="0.35">
      <c r="A988" s="108"/>
      <c r="B988" s="108"/>
      <c r="C988" s="108"/>
      <c r="D988" s="112"/>
    </row>
    <row r="989" spans="1:4" x14ac:dyDescent="0.35">
      <c r="A989" s="108"/>
      <c r="B989" s="108"/>
      <c r="C989" s="108"/>
      <c r="D989" s="112"/>
    </row>
    <row r="990" spans="1:4" x14ac:dyDescent="0.35">
      <c r="A990" s="108"/>
      <c r="B990" s="108"/>
      <c r="C990" s="108"/>
      <c r="D990" s="112"/>
    </row>
    <row r="991" spans="1:4" x14ac:dyDescent="0.35">
      <c r="A991" s="108"/>
      <c r="B991" s="108"/>
      <c r="C991" s="108"/>
      <c r="D991" s="112"/>
    </row>
    <row r="992" spans="1:4" x14ac:dyDescent="0.35">
      <c r="A992" s="108"/>
      <c r="B992" s="108"/>
      <c r="C992" s="108"/>
      <c r="D992" s="112"/>
    </row>
    <row r="993" spans="1:4" x14ac:dyDescent="0.35">
      <c r="A993" s="108"/>
      <c r="B993" s="108"/>
      <c r="C993" s="108"/>
      <c r="D993" s="112"/>
    </row>
    <row r="994" spans="1:4" x14ac:dyDescent="0.35">
      <c r="A994" s="108"/>
      <c r="B994" s="108"/>
      <c r="C994" s="108"/>
      <c r="D994" s="112"/>
    </row>
    <row r="995" spans="1:4" x14ac:dyDescent="0.35">
      <c r="A995" s="108"/>
      <c r="B995" s="108"/>
      <c r="C995" s="108"/>
      <c r="D995" s="112"/>
    </row>
    <row r="996" spans="1:4" x14ac:dyDescent="0.35">
      <c r="A996" s="108"/>
      <c r="B996" s="108"/>
      <c r="C996" s="108"/>
      <c r="D996" s="112"/>
    </row>
    <row r="997" spans="1:4" x14ac:dyDescent="0.35">
      <c r="A997" s="108"/>
      <c r="B997" s="108"/>
      <c r="C997" s="108"/>
      <c r="D997" s="112"/>
    </row>
    <row r="998" spans="1:4" x14ac:dyDescent="0.35">
      <c r="A998" s="108"/>
      <c r="B998" s="108"/>
      <c r="C998" s="108"/>
      <c r="D998" s="112"/>
    </row>
    <row r="999" spans="1:4" x14ac:dyDescent="0.35">
      <c r="A999" s="108"/>
      <c r="B999" s="108"/>
      <c r="C999" s="108"/>
      <c r="D999" s="112"/>
    </row>
    <row r="1000" spans="1:4" x14ac:dyDescent="0.35">
      <c r="A1000" s="108"/>
      <c r="B1000" s="108"/>
      <c r="C1000" s="108"/>
      <c r="D1000" s="112"/>
    </row>
    <row r="1001" spans="1:4" x14ac:dyDescent="0.35">
      <c r="A1001" s="108"/>
      <c r="B1001" s="108"/>
      <c r="C1001" s="108"/>
      <c r="D1001" s="112"/>
    </row>
    <row r="1002" spans="1:4" x14ac:dyDescent="0.35">
      <c r="A1002" s="108"/>
      <c r="B1002" s="108"/>
      <c r="C1002" s="108"/>
      <c r="D1002" s="112"/>
    </row>
    <row r="1003" spans="1:4" x14ac:dyDescent="0.35">
      <c r="A1003" s="108"/>
      <c r="B1003" s="108"/>
      <c r="C1003" s="108"/>
      <c r="D1003" s="112"/>
    </row>
    <row r="1004" spans="1:4" x14ac:dyDescent="0.35">
      <c r="A1004" s="108"/>
      <c r="B1004" s="108"/>
      <c r="C1004" s="108"/>
      <c r="D1004" s="112"/>
    </row>
    <row r="1005" spans="1:4" x14ac:dyDescent="0.35">
      <c r="A1005" s="108"/>
      <c r="B1005" s="108"/>
      <c r="C1005" s="108"/>
      <c r="D1005" s="112"/>
    </row>
    <row r="1006" spans="1:4" x14ac:dyDescent="0.35">
      <c r="A1006" s="108"/>
      <c r="B1006" s="108"/>
      <c r="C1006" s="108"/>
      <c r="D1006" s="112"/>
    </row>
    <row r="1007" spans="1:4" x14ac:dyDescent="0.35">
      <c r="A1007" s="108"/>
      <c r="B1007" s="108"/>
      <c r="C1007" s="108"/>
      <c r="D1007" s="112"/>
    </row>
    <row r="1008" spans="1:4" x14ac:dyDescent="0.35">
      <c r="A1008" s="108"/>
      <c r="B1008" s="108"/>
      <c r="C1008" s="108"/>
      <c r="D1008" s="112"/>
    </row>
    <row r="1009" spans="1:4" x14ac:dyDescent="0.35">
      <c r="A1009" s="108"/>
      <c r="B1009" s="108"/>
      <c r="C1009" s="108"/>
      <c r="D1009" s="112"/>
    </row>
    <row r="1010" spans="1:4" x14ac:dyDescent="0.35">
      <c r="A1010" s="108"/>
      <c r="B1010" s="108"/>
      <c r="C1010" s="108"/>
      <c r="D1010" s="112"/>
    </row>
    <row r="1011" spans="1:4" x14ac:dyDescent="0.35">
      <c r="A1011" s="108"/>
      <c r="B1011" s="108"/>
      <c r="C1011" s="108"/>
      <c r="D1011" s="112"/>
    </row>
    <row r="1012" spans="1:4" x14ac:dyDescent="0.35">
      <c r="A1012" s="108"/>
      <c r="B1012" s="108"/>
      <c r="C1012" s="108"/>
      <c r="D1012" s="112"/>
    </row>
    <row r="1013" spans="1:4" x14ac:dyDescent="0.35">
      <c r="A1013" s="108"/>
      <c r="B1013" s="108"/>
      <c r="C1013" s="108"/>
      <c r="D1013" s="112"/>
    </row>
    <row r="1014" spans="1:4" x14ac:dyDescent="0.35">
      <c r="A1014" s="108"/>
      <c r="B1014" s="108"/>
      <c r="C1014" s="108"/>
      <c r="D1014" s="112"/>
    </row>
    <row r="1015" spans="1:4" x14ac:dyDescent="0.35">
      <c r="A1015" s="108"/>
      <c r="B1015" s="108"/>
      <c r="C1015" s="108"/>
      <c r="D1015" s="112"/>
    </row>
    <row r="1016" spans="1:4" x14ac:dyDescent="0.35">
      <c r="A1016" s="108"/>
      <c r="B1016" s="108"/>
      <c r="C1016" s="108"/>
      <c r="D1016" s="112"/>
    </row>
    <row r="1017" spans="1:4" x14ac:dyDescent="0.35">
      <c r="A1017" s="108"/>
      <c r="B1017" s="108"/>
      <c r="C1017" s="108"/>
      <c r="D1017" s="112"/>
    </row>
    <row r="1018" spans="1:4" x14ac:dyDescent="0.35">
      <c r="A1018" s="108"/>
      <c r="B1018" s="108"/>
      <c r="C1018" s="108"/>
      <c r="D1018" s="112"/>
    </row>
    <row r="1019" spans="1:4" x14ac:dyDescent="0.35">
      <c r="A1019" s="108"/>
      <c r="B1019" s="108"/>
      <c r="C1019" s="108"/>
      <c r="D1019" s="112"/>
    </row>
    <row r="1020" spans="1:4" x14ac:dyDescent="0.35">
      <c r="A1020" s="108"/>
      <c r="B1020" s="108"/>
      <c r="C1020" s="108"/>
      <c r="D1020" s="112"/>
    </row>
    <row r="1021" spans="1:4" x14ac:dyDescent="0.35">
      <c r="A1021" s="108"/>
      <c r="B1021" s="108"/>
      <c r="C1021" s="108"/>
      <c r="D1021" s="112"/>
    </row>
    <row r="1022" spans="1:4" x14ac:dyDescent="0.35">
      <c r="A1022" s="108"/>
      <c r="B1022" s="108"/>
      <c r="C1022" s="108"/>
      <c r="D1022" s="112"/>
    </row>
    <row r="1023" spans="1:4" x14ac:dyDescent="0.35">
      <c r="A1023" s="108"/>
      <c r="B1023" s="108"/>
      <c r="C1023" s="108"/>
      <c r="D1023" s="112"/>
    </row>
    <row r="1024" spans="1:4" x14ac:dyDescent="0.35">
      <c r="A1024" s="108"/>
      <c r="B1024" s="108"/>
      <c r="C1024" s="108"/>
      <c r="D1024" s="112"/>
    </row>
    <row r="1025" spans="1:4" x14ac:dyDescent="0.35">
      <c r="A1025" s="108"/>
      <c r="B1025" s="108"/>
      <c r="C1025" s="108"/>
      <c r="D1025" s="112"/>
    </row>
    <row r="1026" spans="1:4" x14ac:dyDescent="0.35">
      <c r="A1026" s="108"/>
      <c r="B1026" s="108"/>
      <c r="C1026" s="108"/>
      <c r="D1026" s="112"/>
    </row>
    <row r="1027" spans="1:4" x14ac:dyDescent="0.35">
      <c r="A1027" s="108"/>
      <c r="B1027" s="108"/>
      <c r="C1027" s="108"/>
      <c r="D1027" s="112"/>
    </row>
    <row r="1028" spans="1:4" x14ac:dyDescent="0.35">
      <c r="A1028" s="108"/>
      <c r="B1028" s="108"/>
      <c r="C1028" s="108"/>
      <c r="D1028" s="112"/>
    </row>
    <row r="1029" spans="1:4" x14ac:dyDescent="0.35">
      <c r="A1029" s="108"/>
      <c r="B1029" s="108"/>
      <c r="C1029" s="108"/>
      <c r="D1029" s="112"/>
    </row>
    <row r="1030" spans="1:4" x14ac:dyDescent="0.35">
      <c r="A1030" s="108"/>
      <c r="B1030" s="108"/>
      <c r="C1030" s="108"/>
      <c r="D1030" s="112"/>
    </row>
    <row r="1031" spans="1:4" x14ac:dyDescent="0.35">
      <c r="A1031" s="108"/>
      <c r="B1031" s="108"/>
      <c r="C1031" s="108"/>
      <c r="D1031" s="112"/>
    </row>
    <row r="1032" spans="1:4" x14ac:dyDescent="0.35">
      <c r="A1032" s="108"/>
      <c r="B1032" s="108"/>
      <c r="C1032" s="108"/>
      <c r="D1032" s="112"/>
    </row>
    <row r="1033" spans="1:4" x14ac:dyDescent="0.35">
      <c r="A1033" s="108"/>
      <c r="B1033" s="108"/>
      <c r="C1033" s="108"/>
      <c r="D1033" s="112"/>
    </row>
    <row r="1034" spans="1:4" x14ac:dyDescent="0.35">
      <c r="A1034" s="108"/>
      <c r="B1034" s="108"/>
      <c r="C1034" s="108"/>
      <c r="D1034" s="112"/>
    </row>
    <row r="1035" spans="1:4" x14ac:dyDescent="0.35">
      <c r="A1035" s="108"/>
      <c r="B1035" s="108"/>
      <c r="C1035" s="108"/>
      <c r="D1035" s="112"/>
    </row>
    <row r="1036" spans="1:4" x14ac:dyDescent="0.35">
      <c r="A1036" s="108"/>
      <c r="B1036" s="108"/>
      <c r="C1036" s="108"/>
      <c r="D1036" s="112"/>
    </row>
    <row r="1037" spans="1:4" x14ac:dyDescent="0.35">
      <c r="A1037" s="108"/>
      <c r="B1037" s="108"/>
      <c r="C1037" s="108"/>
      <c r="D1037" s="112"/>
    </row>
    <row r="1038" spans="1:4" x14ac:dyDescent="0.35">
      <c r="A1038" s="108"/>
      <c r="B1038" s="108"/>
      <c r="C1038" s="108"/>
      <c r="D1038" s="112"/>
    </row>
    <row r="1039" spans="1:4" x14ac:dyDescent="0.35">
      <c r="A1039" s="108"/>
      <c r="B1039" s="108"/>
      <c r="C1039" s="108"/>
      <c r="D1039" s="112"/>
    </row>
    <row r="1040" spans="1:4" x14ac:dyDescent="0.35">
      <c r="A1040" s="108"/>
      <c r="B1040" s="108"/>
      <c r="C1040" s="108"/>
      <c r="D1040" s="112"/>
    </row>
    <row r="1041" spans="1:4" x14ac:dyDescent="0.35">
      <c r="A1041" s="108"/>
      <c r="B1041" s="108"/>
      <c r="C1041" s="108"/>
      <c r="D1041" s="112"/>
    </row>
    <row r="1042" spans="1:4" x14ac:dyDescent="0.35">
      <c r="A1042" s="108"/>
      <c r="B1042" s="108"/>
      <c r="C1042" s="108"/>
      <c r="D1042" s="112"/>
    </row>
    <row r="1043" spans="1:4" x14ac:dyDescent="0.35">
      <c r="A1043" s="108"/>
      <c r="B1043" s="108"/>
      <c r="C1043" s="108"/>
      <c r="D1043" s="112"/>
    </row>
    <row r="1044" spans="1:4" x14ac:dyDescent="0.35">
      <c r="A1044" s="108"/>
      <c r="B1044" s="108"/>
      <c r="C1044" s="108"/>
      <c r="D1044" s="112"/>
    </row>
    <row r="1045" spans="1:4" x14ac:dyDescent="0.35">
      <c r="A1045" s="108"/>
      <c r="B1045" s="108"/>
      <c r="C1045" s="108"/>
      <c r="D1045" s="112"/>
    </row>
    <row r="1046" spans="1:4" x14ac:dyDescent="0.35">
      <c r="A1046" s="108"/>
      <c r="B1046" s="108"/>
      <c r="C1046" s="108"/>
      <c r="D1046" s="112"/>
    </row>
    <row r="1047" spans="1:4" x14ac:dyDescent="0.35">
      <c r="A1047" s="108"/>
      <c r="B1047" s="108"/>
      <c r="C1047" s="108"/>
      <c r="D1047" s="112"/>
    </row>
    <row r="1048" spans="1:4" x14ac:dyDescent="0.35">
      <c r="A1048" s="108"/>
      <c r="B1048" s="108"/>
      <c r="C1048" s="108"/>
      <c r="D1048" s="112"/>
    </row>
    <row r="1049" spans="1:4" x14ac:dyDescent="0.35">
      <c r="A1049" s="108"/>
      <c r="B1049" s="108"/>
      <c r="C1049" s="108"/>
      <c r="D1049" s="112"/>
    </row>
    <row r="1050" spans="1:4" x14ac:dyDescent="0.35">
      <c r="A1050" s="108"/>
      <c r="B1050" s="108"/>
      <c r="C1050" s="108"/>
      <c r="D1050" s="112"/>
    </row>
    <row r="1051" spans="1:4" x14ac:dyDescent="0.35">
      <c r="A1051" s="108"/>
      <c r="B1051" s="108"/>
      <c r="C1051" s="108"/>
      <c r="D1051" s="112"/>
    </row>
    <row r="1052" spans="1:4" x14ac:dyDescent="0.35">
      <c r="A1052" s="108"/>
      <c r="B1052" s="108"/>
      <c r="C1052" s="108"/>
      <c r="D1052" s="112"/>
    </row>
    <row r="1053" spans="1:4" x14ac:dyDescent="0.35">
      <c r="A1053" s="108"/>
      <c r="B1053" s="108"/>
      <c r="C1053" s="108"/>
      <c r="D1053" s="112"/>
    </row>
    <row r="1054" spans="1:4" x14ac:dyDescent="0.35">
      <c r="A1054" s="108"/>
      <c r="B1054" s="108"/>
      <c r="C1054" s="108"/>
      <c r="D1054" s="112"/>
    </row>
    <row r="1055" spans="1:4" x14ac:dyDescent="0.35">
      <c r="A1055" s="108"/>
      <c r="B1055" s="108"/>
      <c r="C1055" s="108"/>
      <c r="D1055" s="112"/>
    </row>
    <row r="1056" spans="1:4" x14ac:dyDescent="0.35">
      <c r="A1056" s="108"/>
      <c r="B1056" s="108"/>
      <c r="C1056" s="108"/>
      <c r="D1056" s="112"/>
    </row>
    <row r="1057" spans="1:4" x14ac:dyDescent="0.35">
      <c r="A1057" s="108"/>
      <c r="B1057" s="108"/>
      <c r="C1057" s="108"/>
      <c r="D1057" s="112"/>
    </row>
    <row r="1058" spans="1:4" x14ac:dyDescent="0.35">
      <c r="A1058" s="108"/>
      <c r="B1058" s="108"/>
      <c r="C1058" s="108"/>
      <c r="D1058" s="112"/>
    </row>
    <row r="1059" spans="1:4" x14ac:dyDescent="0.35">
      <c r="A1059" s="108"/>
      <c r="B1059" s="108"/>
      <c r="C1059" s="108"/>
      <c r="D1059" s="112"/>
    </row>
    <row r="1060" spans="1:4" x14ac:dyDescent="0.35">
      <c r="A1060" s="108"/>
      <c r="B1060" s="108"/>
      <c r="C1060" s="108"/>
      <c r="D1060" s="112"/>
    </row>
    <row r="1061" spans="1:4" x14ac:dyDescent="0.35">
      <c r="A1061" s="108"/>
      <c r="B1061" s="108"/>
      <c r="C1061" s="108"/>
      <c r="D1061" s="112"/>
    </row>
    <row r="1062" spans="1:4" x14ac:dyDescent="0.35">
      <c r="A1062" s="108"/>
      <c r="B1062" s="108"/>
      <c r="C1062" s="108"/>
      <c r="D1062" s="112"/>
    </row>
    <row r="1063" spans="1:4" x14ac:dyDescent="0.35">
      <c r="A1063" s="108"/>
      <c r="B1063" s="108"/>
      <c r="C1063" s="108"/>
      <c r="D1063" s="112"/>
    </row>
    <row r="1064" spans="1:4" x14ac:dyDescent="0.35">
      <c r="A1064" s="108"/>
      <c r="B1064" s="108"/>
      <c r="C1064" s="108"/>
      <c r="D1064" s="112"/>
    </row>
    <row r="1065" spans="1:4" x14ac:dyDescent="0.35">
      <c r="A1065" s="108"/>
      <c r="B1065" s="108"/>
      <c r="C1065" s="108"/>
      <c r="D1065" s="112"/>
    </row>
    <row r="1066" spans="1:4" x14ac:dyDescent="0.35">
      <c r="A1066" s="108"/>
      <c r="B1066" s="108"/>
      <c r="C1066" s="108"/>
      <c r="D1066" s="112"/>
    </row>
    <row r="1067" spans="1:4" x14ac:dyDescent="0.35">
      <c r="A1067" s="108"/>
      <c r="B1067" s="108"/>
      <c r="C1067" s="108"/>
      <c r="D1067" s="112"/>
    </row>
    <row r="1068" spans="1:4" x14ac:dyDescent="0.35">
      <c r="A1068" s="108"/>
      <c r="B1068" s="108"/>
      <c r="C1068" s="108"/>
      <c r="D1068" s="112"/>
    </row>
    <row r="1069" spans="1:4" x14ac:dyDescent="0.35">
      <c r="A1069" s="108"/>
      <c r="B1069" s="108"/>
      <c r="C1069" s="108"/>
      <c r="D1069" s="112"/>
    </row>
    <row r="1070" spans="1:4" x14ac:dyDescent="0.35">
      <c r="A1070" s="108"/>
      <c r="B1070" s="108"/>
      <c r="C1070" s="108"/>
      <c r="D1070" s="112"/>
    </row>
    <row r="1071" spans="1:4" x14ac:dyDescent="0.35">
      <c r="A1071" s="108"/>
      <c r="B1071" s="108"/>
      <c r="C1071" s="108"/>
      <c r="D1071" s="112"/>
    </row>
    <row r="1072" spans="1:4" x14ac:dyDescent="0.35">
      <c r="A1072" s="108"/>
      <c r="B1072" s="108"/>
      <c r="C1072" s="108"/>
      <c r="D1072" s="112"/>
    </row>
    <row r="1073" spans="1:4" x14ac:dyDescent="0.35">
      <c r="A1073" s="108"/>
      <c r="B1073" s="108"/>
      <c r="C1073" s="108"/>
      <c r="D1073" s="112"/>
    </row>
    <row r="1074" spans="1:4" x14ac:dyDescent="0.35">
      <c r="A1074" s="108"/>
      <c r="B1074" s="108"/>
      <c r="C1074" s="108"/>
      <c r="D1074" s="112"/>
    </row>
    <row r="1075" spans="1:4" x14ac:dyDescent="0.35">
      <c r="A1075" s="108"/>
      <c r="B1075" s="108"/>
      <c r="C1075" s="108"/>
      <c r="D1075" s="112"/>
    </row>
    <row r="1076" spans="1:4" x14ac:dyDescent="0.35">
      <c r="A1076" s="108"/>
      <c r="B1076" s="108"/>
      <c r="C1076" s="108"/>
      <c r="D1076" s="112"/>
    </row>
    <row r="1077" spans="1:4" x14ac:dyDescent="0.35">
      <c r="A1077" s="108"/>
      <c r="B1077" s="108"/>
      <c r="C1077" s="108"/>
      <c r="D1077" s="112"/>
    </row>
    <row r="1078" spans="1:4" x14ac:dyDescent="0.35">
      <c r="A1078" s="108"/>
      <c r="B1078" s="108"/>
      <c r="C1078" s="108"/>
      <c r="D1078" s="112"/>
    </row>
    <row r="1079" spans="1:4" x14ac:dyDescent="0.35">
      <c r="A1079" s="108"/>
      <c r="B1079" s="108"/>
      <c r="C1079" s="108"/>
      <c r="D1079" s="112"/>
    </row>
    <row r="1080" spans="1:4" x14ac:dyDescent="0.35">
      <c r="A1080" s="108"/>
      <c r="B1080" s="108"/>
      <c r="C1080" s="108"/>
      <c r="D1080" s="112"/>
    </row>
    <row r="1081" spans="1:4" x14ac:dyDescent="0.35">
      <c r="A1081" s="108"/>
      <c r="B1081" s="108"/>
      <c r="C1081" s="108"/>
      <c r="D1081" s="112"/>
    </row>
    <row r="1082" spans="1:4" x14ac:dyDescent="0.35">
      <c r="A1082" s="108"/>
      <c r="B1082" s="108"/>
      <c r="C1082" s="108"/>
      <c r="D1082" s="112"/>
    </row>
    <row r="1083" spans="1:4" x14ac:dyDescent="0.35">
      <c r="A1083" s="108"/>
      <c r="B1083" s="108"/>
      <c r="C1083" s="108"/>
      <c r="D1083" s="112"/>
    </row>
    <row r="1084" spans="1:4" x14ac:dyDescent="0.35">
      <c r="A1084" s="108"/>
      <c r="B1084" s="108"/>
      <c r="C1084" s="108"/>
      <c r="D1084" s="112"/>
    </row>
    <row r="1085" spans="1:4" x14ac:dyDescent="0.35">
      <c r="A1085" s="108"/>
      <c r="B1085" s="108"/>
      <c r="C1085" s="108"/>
      <c r="D1085" s="112"/>
    </row>
    <row r="1086" spans="1:4" x14ac:dyDescent="0.35">
      <c r="A1086" s="108"/>
      <c r="B1086" s="108"/>
      <c r="C1086" s="108"/>
      <c r="D1086" s="112"/>
    </row>
    <row r="1087" spans="1:4" x14ac:dyDescent="0.35">
      <c r="A1087" s="108"/>
      <c r="B1087" s="108"/>
      <c r="C1087" s="108"/>
      <c r="D1087" s="112"/>
    </row>
    <row r="1088" spans="1:4" x14ac:dyDescent="0.35">
      <c r="A1088" s="108"/>
      <c r="B1088" s="108"/>
      <c r="C1088" s="108"/>
      <c r="D1088" s="112"/>
    </row>
    <row r="1089" spans="1:4" x14ac:dyDescent="0.35">
      <c r="A1089" s="108"/>
      <c r="B1089" s="108"/>
      <c r="C1089" s="108"/>
      <c r="D1089" s="112"/>
    </row>
    <row r="1090" spans="1:4" x14ac:dyDescent="0.35">
      <c r="A1090" s="108"/>
      <c r="B1090" s="108"/>
      <c r="C1090" s="108"/>
      <c r="D1090" s="112"/>
    </row>
    <row r="1091" spans="1:4" x14ac:dyDescent="0.35">
      <c r="A1091" s="108"/>
      <c r="B1091" s="108"/>
      <c r="C1091" s="108"/>
      <c r="D1091" s="112"/>
    </row>
    <row r="1092" spans="1:4" x14ac:dyDescent="0.35">
      <c r="A1092" s="108"/>
      <c r="B1092" s="108"/>
      <c r="C1092" s="108"/>
      <c r="D1092" s="112"/>
    </row>
    <row r="1093" spans="1:4" x14ac:dyDescent="0.35">
      <c r="A1093" s="108"/>
      <c r="B1093" s="108"/>
      <c r="C1093" s="108"/>
      <c r="D1093" s="112"/>
    </row>
    <row r="1094" spans="1:4" x14ac:dyDescent="0.35">
      <c r="A1094" s="108"/>
      <c r="B1094" s="108"/>
      <c r="C1094" s="108"/>
      <c r="D1094" s="112"/>
    </row>
    <row r="1095" spans="1:4" x14ac:dyDescent="0.35">
      <c r="A1095" s="108"/>
      <c r="B1095" s="108"/>
      <c r="C1095" s="108"/>
      <c r="D1095" s="112"/>
    </row>
    <row r="1096" spans="1:4" x14ac:dyDescent="0.35">
      <c r="A1096" s="108"/>
      <c r="B1096" s="108"/>
      <c r="C1096" s="108"/>
      <c r="D1096" s="112"/>
    </row>
    <row r="1097" spans="1:4" x14ac:dyDescent="0.35">
      <c r="A1097" s="108"/>
      <c r="B1097" s="108"/>
      <c r="C1097" s="108"/>
      <c r="D1097" s="112"/>
    </row>
    <row r="1098" spans="1:4" x14ac:dyDescent="0.35">
      <c r="A1098" s="108"/>
      <c r="B1098" s="108"/>
      <c r="C1098" s="108"/>
      <c r="D1098" s="112"/>
    </row>
    <row r="1099" spans="1:4" x14ac:dyDescent="0.35">
      <c r="A1099" s="108"/>
      <c r="B1099" s="108"/>
      <c r="C1099" s="108"/>
      <c r="D1099" s="112"/>
    </row>
    <row r="1100" spans="1:4" x14ac:dyDescent="0.35">
      <c r="A1100" s="108"/>
      <c r="B1100" s="108"/>
      <c r="C1100" s="108"/>
      <c r="D1100" s="112"/>
    </row>
    <row r="1101" spans="1:4" x14ac:dyDescent="0.35">
      <c r="A1101" s="108"/>
      <c r="B1101" s="108"/>
      <c r="C1101" s="108"/>
      <c r="D1101" s="112"/>
    </row>
    <row r="1102" spans="1:4" x14ac:dyDescent="0.35">
      <c r="A1102" s="108"/>
      <c r="B1102" s="108"/>
      <c r="C1102" s="108"/>
      <c r="D1102" s="112"/>
    </row>
    <row r="1103" spans="1:4" x14ac:dyDescent="0.35">
      <c r="A1103" s="108"/>
      <c r="B1103" s="108"/>
      <c r="C1103" s="108"/>
      <c r="D1103" s="112"/>
    </row>
    <row r="1104" spans="1:4" x14ac:dyDescent="0.35">
      <c r="A1104" s="108"/>
      <c r="B1104" s="108"/>
      <c r="C1104" s="108"/>
      <c r="D1104" s="112"/>
    </row>
    <row r="1105" spans="1:4" x14ac:dyDescent="0.35">
      <c r="A1105" s="108"/>
      <c r="B1105" s="108"/>
      <c r="C1105" s="108"/>
      <c r="D1105" s="112"/>
    </row>
    <row r="1106" spans="1:4" x14ac:dyDescent="0.35">
      <c r="A1106" s="108"/>
      <c r="B1106" s="108"/>
      <c r="C1106" s="108"/>
      <c r="D1106" s="112"/>
    </row>
    <row r="1107" spans="1:4" x14ac:dyDescent="0.35">
      <c r="A1107" s="108"/>
      <c r="B1107" s="108"/>
      <c r="C1107" s="108"/>
      <c r="D1107" s="112"/>
    </row>
    <row r="1108" spans="1:4" x14ac:dyDescent="0.35">
      <c r="A1108" s="108"/>
      <c r="B1108" s="108"/>
      <c r="C1108" s="108"/>
      <c r="D1108" s="112"/>
    </row>
    <row r="1109" spans="1:4" x14ac:dyDescent="0.35">
      <c r="A1109" s="108"/>
      <c r="B1109" s="108"/>
      <c r="C1109" s="108"/>
      <c r="D1109" s="112"/>
    </row>
    <row r="1110" spans="1:4" x14ac:dyDescent="0.35">
      <c r="A1110" s="108"/>
      <c r="B1110" s="108"/>
      <c r="C1110" s="108"/>
      <c r="D1110" s="112"/>
    </row>
    <row r="1111" spans="1:4" x14ac:dyDescent="0.35">
      <c r="A1111" s="108"/>
      <c r="B1111" s="108"/>
      <c r="C1111" s="108"/>
      <c r="D1111" s="112"/>
    </row>
    <row r="1112" spans="1:4" x14ac:dyDescent="0.35">
      <c r="A1112" s="108"/>
      <c r="B1112" s="108"/>
      <c r="C1112" s="108"/>
      <c r="D1112" s="112"/>
    </row>
    <row r="1113" spans="1:4" x14ac:dyDescent="0.35">
      <c r="A1113" s="108"/>
      <c r="B1113" s="108"/>
      <c r="C1113" s="108"/>
      <c r="D1113" s="112"/>
    </row>
    <row r="1114" spans="1:4" x14ac:dyDescent="0.35">
      <c r="A1114" s="108"/>
      <c r="B1114" s="108"/>
      <c r="C1114" s="108"/>
      <c r="D1114" s="112"/>
    </row>
    <row r="1115" spans="1:4" x14ac:dyDescent="0.35">
      <c r="A1115" s="108"/>
      <c r="B1115" s="108"/>
      <c r="C1115" s="108"/>
      <c r="D1115" s="112"/>
    </row>
    <row r="1116" spans="1:4" x14ac:dyDescent="0.35">
      <c r="A1116" s="108"/>
      <c r="B1116" s="108"/>
      <c r="C1116" s="108"/>
      <c r="D1116" s="112"/>
    </row>
    <row r="1117" spans="1:4" x14ac:dyDescent="0.35">
      <c r="A1117" s="108"/>
      <c r="B1117" s="108"/>
      <c r="C1117" s="108"/>
      <c r="D1117" s="112"/>
    </row>
    <row r="1118" spans="1:4" x14ac:dyDescent="0.35">
      <c r="A1118" s="108"/>
      <c r="B1118" s="108"/>
      <c r="C1118" s="108"/>
      <c r="D1118" s="112"/>
    </row>
    <row r="1119" spans="1:4" x14ac:dyDescent="0.35">
      <c r="A1119" s="108"/>
      <c r="B1119" s="108"/>
      <c r="C1119" s="108"/>
      <c r="D1119" s="112"/>
    </row>
    <row r="1120" spans="1:4" x14ac:dyDescent="0.35">
      <c r="A1120" s="108"/>
      <c r="B1120" s="108"/>
      <c r="C1120" s="108"/>
      <c r="D1120" s="112"/>
    </row>
    <row r="1121" spans="1:4" x14ac:dyDescent="0.35">
      <c r="A1121" s="108"/>
      <c r="B1121" s="108"/>
      <c r="C1121" s="108"/>
      <c r="D1121" s="112"/>
    </row>
    <row r="1122" spans="1:4" x14ac:dyDescent="0.35">
      <c r="A1122" s="108"/>
      <c r="B1122" s="108"/>
      <c r="C1122" s="108"/>
      <c r="D1122" s="112"/>
    </row>
    <row r="1123" spans="1:4" x14ac:dyDescent="0.35">
      <c r="A1123" s="108"/>
      <c r="B1123" s="108"/>
      <c r="C1123" s="108"/>
      <c r="D1123" s="112"/>
    </row>
    <row r="1124" spans="1:4" x14ac:dyDescent="0.35">
      <c r="A1124" s="108"/>
      <c r="B1124" s="108"/>
      <c r="C1124" s="108"/>
      <c r="D1124" s="112"/>
    </row>
    <row r="1125" spans="1:4" x14ac:dyDescent="0.35">
      <c r="A1125" s="108"/>
      <c r="B1125" s="108"/>
      <c r="C1125" s="108"/>
      <c r="D1125" s="112"/>
    </row>
    <row r="1126" spans="1:4" x14ac:dyDescent="0.35">
      <c r="A1126" s="108"/>
      <c r="B1126" s="108"/>
      <c r="C1126" s="108"/>
      <c r="D1126" s="112"/>
    </row>
    <row r="1127" spans="1:4" x14ac:dyDescent="0.35">
      <c r="A1127" s="108"/>
      <c r="B1127" s="108"/>
      <c r="C1127" s="108"/>
      <c r="D1127" s="112"/>
    </row>
    <row r="1128" spans="1:4" x14ac:dyDescent="0.35">
      <c r="A1128" s="108"/>
      <c r="B1128" s="108"/>
      <c r="C1128" s="108"/>
      <c r="D1128" s="112"/>
    </row>
    <row r="1129" spans="1:4" x14ac:dyDescent="0.35">
      <c r="A1129" s="108"/>
      <c r="B1129" s="108"/>
      <c r="C1129" s="108"/>
      <c r="D1129" s="112"/>
    </row>
    <row r="1130" spans="1:4" x14ac:dyDescent="0.35">
      <c r="A1130" s="108"/>
      <c r="B1130" s="108"/>
      <c r="C1130" s="108"/>
      <c r="D1130" s="112"/>
    </row>
    <row r="1131" spans="1:4" x14ac:dyDescent="0.35">
      <c r="A1131" s="108"/>
      <c r="B1131" s="108"/>
      <c r="C1131" s="108"/>
      <c r="D1131" s="112"/>
    </row>
    <row r="1132" spans="1:4" x14ac:dyDescent="0.35">
      <c r="A1132" s="108"/>
      <c r="B1132" s="108"/>
      <c r="C1132" s="108"/>
      <c r="D1132" s="112"/>
    </row>
    <row r="1133" spans="1:4" x14ac:dyDescent="0.35">
      <c r="A1133" s="108"/>
      <c r="B1133" s="108"/>
      <c r="C1133" s="108"/>
      <c r="D1133" s="112"/>
    </row>
    <row r="1134" spans="1:4" x14ac:dyDescent="0.35">
      <c r="A1134" s="108"/>
      <c r="B1134" s="108"/>
      <c r="C1134" s="108"/>
      <c r="D1134" s="112"/>
    </row>
    <row r="1135" spans="1:4" x14ac:dyDescent="0.35">
      <c r="A1135" s="108"/>
      <c r="B1135" s="108"/>
      <c r="C1135" s="108"/>
      <c r="D1135" s="112"/>
    </row>
    <row r="1136" spans="1:4" x14ac:dyDescent="0.35">
      <c r="A1136" s="108"/>
      <c r="B1136" s="108"/>
      <c r="C1136" s="108"/>
      <c r="D1136" s="112"/>
    </row>
    <row r="1137" spans="1:4" x14ac:dyDescent="0.35">
      <c r="A1137" s="108"/>
      <c r="B1137" s="108"/>
      <c r="C1137" s="108"/>
      <c r="D1137" s="112"/>
    </row>
    <row r="1138" spans="1:4" x14ac:dyDescent="0.35">
      <c r="A1138" s="108"/>
      <c r="B1138" s="108"/>
      <c r="C1138" s="108"/>
      <c r="D1138" s="112"/>
    </row>
    <row r="1139" spans="1:4" x14ac:dyDescent="0.35">
      <c r="A1139" s="108"/>
      <c r="B1139" s="108"/>
      <c r="C1139" s="108"/>
      <c r="D1139" s="112"/>
    </row>
    <row r="1140" spans="1:4" x14ac:dyDescent="0.35">
      <c r="A1140" s="108"/>
      <c r="B1140" s="108"/>
      <c r="C1140" s="108"/>
      <c r="D1140" s="112"/>
    </row>
    <row r="1141" spans="1:4" x14ac:dyDescent="0.35">
      <c r="A1141" s="108"/>
      <c r="B1141" s="108"/>
      <c r="C1141" s="108"/>
      <c r="D1141" s="112"/>
    </row>
    <row r="1142" spans="1:4" x14ac:dyDescent="0.35">
      <c r="A1142" s="108"/>
      <c r="B1142" s="108"/>
      <c r="C1142" s="108"/>
      <c r="D1142" s="112"/>
    </row>
    <row r="1143" spans="1:4" x14ac:dyDescent="0.35">
      <c r="A1143" s="108"/>
      <c r="B1143" s="108"/>
      <c r="C1143" s="108"/>
      <c r="D1143" s="112"/>
    </row>
    <row r="1144" spans="1:4" x14ac:dyDescent="0.35">
      <c r="A1144" s="108"/>
      <c r="B1144" s="108"/>
      <c r="C1144" s="108"/>
      <c r="D1144" s="112"/>
    </row>
    <row r="1145" spans="1:4" x14ac:dyDescent="0.35">
      <c r="A1145" s="108"/>
      <c r="B1145" s="108"/>
      <c r="C1145" s="108"/>
      <c r="D1145" s="112"/>
    </row>
    <row r="1146" spans="1:4" x14ac:dyDescent="0.35">
      <c r="A1146" s="108"/>
      <c r="B1146" s="108"/>
      <c r="C1146" s="108"/>
      <c r="D1146" s="112"/>
    </row>
    <row r="1147" spans="1:4" x14ac:dyDescent="0.35">
      <c r="A1147" s="108"/>
      <c r="B1147" s="108"/>
      <c r="C1147" s="108"/>
      <c r="D1147" s="112"/>
    </row>
    <row r="1148" spans="1:4" x14ac:dyDescent="0.35">
      <c r="A1148" s="108"/>
      <c r="B1148" s="108"/>
      <c r="C1148" s="108"/>
      <c r="D1148" s="112"/>
    </row>
    <row r="1149" spans="1:4" x14ac:dyDescent="0.35">
      <c r="A1149" s="108"/>
      <c r="B1149" s="108"/>
      <c r="C1149" s="108"/>
      <c r="D1149" s="112"/>
    </row>
    <row r="1150" spans="1:4" x14ac:dyDescent="0.35">
      <c r="A1150" s="108"/>
      <c r="B1150" s="108"/>
      <c r="C1150" s="108"/>
      <c r="D1150" s="112"/>
    </row>
    <row r="1151" spans="1:4" x14ac:dyDescent="0.35">
      <c r="A1151" s="108"/>
      <c r="B1151" s="108"/>
      <c r="C1151" s="108"/>
      <c r="D1151" s="112"/>
    </row>
    <row r="1152" spans="1:4" x14ac:dyDescent="0.35">
      <c r="A1152" s="108"/>
      <c r="B1152" s="108"/>
      <c r="C1152" s="108"/>
      <c r="D1152" s="112"/>
    </row>
    <row r="1153" spans="1:4" x14ac:dyDescent="0.35">
      <c r="A1153" s="108"/>
      <c r="B1153" s="108"/>
      <c r="C1153" s="108"/>
      <c r="D1153" s="112"/>
    </row>
    <row r="1154" spans="1:4" x14ac:dyDescent="0.35">
      <c r="A1154" s="108"/>
      <c r="B1154" s="108"/>
      <c r="C1154" s="108"/>
      <c r="D1154" s="112"/>
    </row>
    <row r="1155" spans="1:4" x14ac:dyDescent="0.35">
      <c r="A1155" s="108"/>
      <c r="B1155" s="108"/>
      <c r="C1155" s="108"/>
      <c r="D1155" s="112"/>
    </row>
    <row r="1156" spans="1:4" x14ac:dyDescent="0.35">
      <c r="A1156" s="108"/>
      <c r="B1156" s="108"/>
      <c r="C1156" s="108"/>
      <c r="D1156" s="112"/>
    </row>
    <row r="1157" spans="1:4" x14ac:dyDescent="0.35">
      <c r="A1157" s="108"/>
      <c r="B1157" s="108"/>
      <c r="C1157" s="108"/>
      <c r="D1157" s="112"/>
    </row>
    <row r="1158" spans="1:4" x14ac:dyDescent="0.35">
      <c r="A1158" s="108"/>
      <c r="B1158" s="108"/>
      <c r="C1158" s="108"/>
      <c r="D1158" s="112"/>
    </row>
    <row r="1159" spans="1:4" x14ac:dyDescent="0.35">
      <c r="A1159" s="108"/>
      <c r="B1159" s="108"/>
      <c r="C1159" s="108"/>
      <c r="D1159" s="112"/>
    </row>
    <row r="1160" spans="1:4" x14ac:dyDescent="0.35">
      <c r="A1160" s="108"/>
      <c r="B1160" s="108"/>
      <c r="C1160" s="108"/>
      <c r="D1160" s="112"/>
    </row>
    <row r="1161" spans="1:4" x14ac:dyDescent="0.35">
      <c r="A1161" s="108"/>
      <c r="B1161" s="108"/>
      <c r="C1161" s="108"/>
      <c r="D1161" s="112"/>
    </row>
    <row r="1162" spans="1:4" x14ac:dyDescent="0.35">
      <c r="A1162" s="108"/>
      <c r="B1162" s="108"/>
      <c r="C1162" s="108"/>
      <c r="D1162" s="112"/>
    </row>
    <row r="1163" spans="1:4" x14ac:dyDescent="0.35">
      <c r="A1163" s="108"/>
      <c r="B1163" s="108"/>
      <c r="C1163" s="108"/>
      <c r="D1163" s="112"/>
    </row>
    <row r="1164" spans="1:4" x14ac:dyDescent="0.35">
      <c r="A1164" s="108"/>
      <c r="B1164" s="108"/>
      <c r="C1164" s="108"/>
      <c r="D1164" s="112"/>
    </row>
    <row r="1165" spans="1:4" x14ac:dyDescent="0.35">
      <c r="A1165" s="108"/>
      <c r="B1165" s="108"/>
      <c r="C1165" s="108"/>
      <c r="D1165" s="112"/>
    </row>
    <row r="1166" spans="1:4" x14ac:dyDescent="0.35">
      <c r="A1166" s="108"/>
      <c r="B1166" s="108"/>
      <c r="C1166" s="108"/>
      <c r="D1166" s="112"/>
    </row>
    <row r="1167" spans="1:4" x14ac:dyDescent="0.35">
      <c r="A1167" s="108"/>
      <c r="B1167" s="108"/>
      <c r="C1167" s="108"/>
      <c r="D1167" s="112"/>
    </row>
    <row r="1168" spans="1:4" x14ac:dyDescent="0.35">
      <c r="A1168" s="108"/>
      <c r="B1168" s="108"/>
      <c r="C1168" s="108"/>
      <c r="D1168" s="112"/>
    </row>
    <row r="1169" spans="1:4" x14ac:dyDescent="0.35">
      <c r="A1169" s="108"/>
      <c r="B1169" s="108"/>
      <c r="C1169" s="108"/>
      <c r="D1169" s="112"/>
    </row>
    <row r="1170" spans="1:4" x14ac:dyDescent="0.35">
      <c r="A1170" s="108"/>
      <c r="B1170" s="108"/>
      <c r="C1170" s="108"/>
      <c r="D1170" s="112"/>
    </row>
    <row r="1171" spans="1:4" x14ac:dyDescent="0.35">
      <c r="A1171" s="108"/>
      <c r="B1171" s="108"/>
      <c r="C1171" s="108"/>
      <c r="D1171" s="112"/>
    </row>
    <row r="1172" spans="1:4" x14ac:dyDescent="0.35">
      <c r="A1172" s="108"/>
      <c r="B1172" s="108"/>
      <c r="C1172" s="108"/>
      <c r="D1172" s="112"/>
    </row>
    <row r="1173" spans="1:4" x14ac:dyDescent="0.35">
      <c r="A1173" s="108"/>
      <c r="B1173" s="108"/>
      <c r="C1173" s="108"/>
      <c r="D1173" s="112"/>
    </row>
    <row r="1174" spans="1:4" x14ac:dyDescent="0.35">
      <c r="A1174" s="108"/>
      <c r="B1174" s="108"/>
      <c r="C1174" s="108"/>
      <c r="D1174" s="112"/>
    </row>
    <row r="1175" spans="1:4" x14ac:dyDescent="0.35">
      <c r="A1175" s="108"/>
      <c r="B1175" s="108"/>
      <c r="C1175" s="108"/>
      <c r="D1175" s="112"/>
    </row>
    <row r="1176" spans="1:4" x14ac:dyDescent="0.35">
      <c r="A1176" s="108"/>
      <c r="B1176" s="108"/>
      <c r="C1176" s="108"/>
      <c r="D1176" s="112"/>
    </row>
    <row r="1177" spans="1:4" x14ac:dyDescent="0.35">
      <c r="A1177" s="108"/>
      <c r="B1177" s="108"/>
      <c r="C1177" s="108"/>
      <c r="D1177" s="112"/>
    </row>
    <row r="1178" spans="1:4" x14ac:dyDescent="0.35">
      <c r="A1178" s="108"/>
      <c r="B1178" s="108"/>
      <c r="C1178" s="108"/>
      <c r="D1178" s="112"/>
    </row>
    <row r="1179" spans="1:4" x14ac:dyDescent="0.35">
      <c r="A1179" s="108"/>
      <c r="B1179" s="108"/>
      <c r="C1179" s="108"/>
      <c r="D1179" s="112"/>
    </row>
    <row r="1180" spans="1:4" x14ac:dyDescent="0.35">
      <c r="A1180" s="108"/>
      <c r="B1180" s="108"/>
      <c r="C1180" s="108"/>
      <c r="D1180" s="112"/>
    </row>
    <row r="1181" spans="1:4" x14ac:dyDescent="0.35">
      <c r="A1181" s="108"/>
      <c r="B1181" s="108"/>
      <c r="C1181" s="108"/>
      <c r="D1181" s="112"/>
    </row>
    <row r="1182" spans="1:4" x14ac:dyDescent="0.35">
      <c r="A1182" s="108"/>
      <c r="B1182" s="108"/>
      <c r="C1182" s="108"/>
      <c r="D1182" s="112"/>
    </row>
    <row r="1183" spans="1:4" x14ac:dyDescent="0.35">
      <c r="A1183" s="108"/>
      <c r="B1183" s="108"/>
      <c r="C1183" s="108"/>
      <c r="D1183" s="112"/>
    </row>
    <row r="1184" spans="1:4" x14ac:dyDescent="0.35">
      <c r="A1184" s="108"/>
      <c r="B1184" s="108"/>
      <c r="C1184" s="108"/>
      <c r="D1184" s="112"/>
    </row>
    <row r="1185" spans="1:4" x14ac:dyDescent="0.35">
      <c r="A1185" s="108"/>
      <c r="B1185" s="108"/>
      <c r="C1185" s="108"/>
      <c r="D1185" s="112"/>
    </row>
    <row r="1186" spans="1:4" x14ac:dyDescent="0.35">
      <c r="A1186" s="108"/>
      <c r="B1186" s="108"/>
      <c r="C1186" s="108"/>
      <c r="D1186" s="112"/>
    </row>
    <row r="1187" spans="1:4" x14ac:dyDescent="0.35">
      <c r="A1187" s="108"/>
      <c r="B1187" s="108"/>
      <c r="C1187" s="108"/>
      <c r="D1187" s="112"/>
    </row>
    <row r="1188" spans="1:4" x14ac:dyDescent="0.35">
      <c r="A1188" s="108"/>
      <c r="B1188" s="108"/>
      <c r="C1188" s="108"/>
      <c r="D1188" s="112"/>
    </row>
    <row r="1189" spans="1:4" x14ac:dyDescent="0.35">
      <c r="A1189" s="108"/>
      <c r="B1189" s="108"/>
      <c r="C1189" s="108"/>
      <c r="D1189" s="112"/>
    </row>
    <row r="1190" spans="1:4" x14ac:dyDescent="0.35">
      <c r="A1190" s="108"/>
      <c r="B1190" s="108"/>
      <c r="C1190" s="108"/>
      <c r="D1190" s="112"/>
    </row>
    <row r="1191" spans="1:4" x14ac:dyDescent="0.35">
      <c r="A1191" s="108"/>
      <c r="B1191" s="108"/>
      <c r="C1191" s="108"/>
      <c r="D1191" s="112"/>
    </row>
    <row r="1192" spans="1:4" x14ac:dyDescent="0.35">
      <c r="A1192" s="108"/>
      <c r="B1192" s="108"/>
      <c r="C1192" s="108"/>
      <c r="D1192" s="112"/>
    </row>
    <row r="1193" spans="1:4" x14ac:dyDescent="0.35">
      <c r="A1193" s="108"/>
      <c r="B1193" s="108"/>
      <c r="C1193" s="108"/>
      <c r="D1193" s="112"/>
    </row>
    <row r="1194" spans="1:4" x14ac:dyDescent="0.35">
      <c r="A1194" s="108"/>
      <c r="B1194" s="108"/>
      <c r="C1194" s="108"/>
      <c r="D1194" s="112"/>
    </row>
    <row r="1195" spans="1:4" x14ac:dyDescent="0.35">
      <c r="A1195" s="108"/>
      <c r="B1195" s="108"/>
      <c r="C1195" s="108"/>
      <c r="D1195" s="112"/>
    </row>
    <row r="1196" spans="1:4" x14ac:dyDescent="0.35">
      <c r="A1196" s="108"/>
      <c r="B1196" s="108"/>
      <c r="C1196" s="108"/>
      <c r="D1196" s="112"/>
    </row>
    <row r="1197" spans="1:4" x14ac:dyDescent="0.35">
      <c r="A1197" s="108"/>
      <c r="B1197" s="108"/>
      <c r="C1197" s="108"/>
      <c r="D1197" s="112"/>
    </row>
    <row r="1198" spans="1:4" x14ac:dyDescent="0.35">
      <c r="A1198" s="108"/>
      <c r="B1198" s="108"/>
      <c r="C1198" s="108"/>
      <c r="D1198" s="112"/>
    </row>
    <row r="1199" spans="1:4" x14ac:dyDescent="0.35">
      <c r="A1199" s="108"/>
      <c r="B1199" s="108"/>
      <c r="C1199" s="108"/>
      <c r="D1199" s="112"/>
    </row>
    <row r="1200" spans="1:4" x14ac:dyDescent="0.35">
      <c r="A1200" s="108"/>
      <c r="B1200" s="108"/>
      <c r="C1200" s="108"/>
      <c r="D1200" s="112"/>
    </row>
    <row r="1201" spans="1:4" x14ac:dyDescent="0.35">
      <c r="A1201" s="108"/>
      <c r="B1201" s="108"/>
      <c r="C1201" s="108"/>
      <c r="D1201" s="112"/>
    </row>
    <row r="1202" spans="1:4" x14ac:dyDescent="0.35">
      <c r="A1202" s="108"/>
      <c r="B1202" s="108"/>
      <c r="C1202" s="108"/>
      <c r="D1202" s="112"/>
    </row>
    <row r="1203" spans="1:4" x14ac:dyDescent="0.35">
      <c r="A1203" s="108"/>
      <c r="B1203" s="108"/>
      <c r="C1203" s="108"/>
      <c r="D1203" s="112"/>
    </row>
    <row r="1204" spans="1:4" x14ac:dyDescent="0.35">
      <c r="A1204" s="108"/>
      <c r="B1204" s="108"/>
      <c r="C1204" s="108"/>
      <c r="D1204" s="112"/>
    </row>
    <row r="1205" spans="1:4" x14ac:dyDescent="0.35">
      <c r="A1205" s="108"/>
      <c r="B1205" s="108"/>
      <c r="C1205" s="108"/>
      <c r="D1205" s="112"/>
    </row>
    <row r="1206" spans="1:4" x14ac:dyDescent="0.35">
      <c r="A1206" s="108"/>
      <c r="B1206" s="108"/>
      <c r="C1206" s="108"/>
      <c r="D1206" s="112"/>
    </row>
    <row r="1207" spans="1:4" x14ac:dyDescent="0.35">
      <c r="A1207" s="108"/>
      <c r="B1207" s="108"/>
      <c r="C1207" s="108"/>
      <c r="D1207" s="112"/>
    </row>
    <row r="1208" spans="1:4" x14ac:dyDescent="0.35">
      <c r="A1208" s="108"/>
      <c r="B1208" s="108"/>
      <c r="C1208" s="108"/>
      <c r="D1208" s="112"/>
    </row>
    <row r="1209" spans="1:4" x14ac:dyDescent="0.35">
      <c r="A1209" s="108"/>
      <c r="B1209" s="108"/>
      <c r="C1209" s="108"/>
      <c r="D1209" s="112"/>
    </row>
    <row r="1210" spans="1:4" x14ac:dyDescent="0.35">
      <c r="A1210" s="108"/>
      <c r="B1210" s="108"/>
      <c r="C1210" s="108"/>
      <c r="D1210" s="112"/>
    </row>
    <row r="1211" spans="1:4" x14ac:dyDescent="0.35">
      <c r="A1211" s="108"/>
      <c r="B1211" s="108"/>
      <c r="C1211" s="108"/>
      <c r="D1211" s="112"/>
    </row>
    <row r="1212" spans="1:4" x14ac:dyDescent="0.35">
      <c r="A1212" s="108"/>
      <c r="B1212" s="108"/>
      <c r="C1212" s="108"/>
      <c r="D1212" s="112"/>
    </row>
    <row r="1213" spans="1:4" x14ac:dyDescent="0.35">
      <c r="A1213" s="108"/>
      <c r="B1213" s="108"/>
      <c r="C1213" s="108"/>
      <c r="D1213" s="112"/>
    </row>
    <row r="1214" spans="1:4" x14ac:dyDescent="0.35">
      <c r="A1214" s="108"/>
      <c r="B1214" s="108"/>
      <c r="C1214" s="108"/>
      <c r="D1214" s="112"/>
    </row>
    <row r="1215" spans="1:4" x14ac:dyDescent="0.35">
      <c r="A1215" s="108"/>
      <c r="B1215" s="108"/>
      <c r="C1215" s="108"/>
      <c r="D1215" s="112"/>
    </row>
    <row r="1216" spans="1:4" x14ac:dyDescent="0.35">
      <c r="A1216" s="108"/>
      <c r="B1216" s="108"/>
      <c r="C1216" s="108"/>
      <c r="D1216" s="112"/>
    </row>
    <row r="1217" spans="1:4" x14ac:dyDescent="0.35">
      <c r="A1217" s="108"/>
      <c r="B1217" s="108"/>
      <c r="C1217" s="108"/>
      <c r="D1217" s="112"/>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FF0000"/>
  </sheetPr>
  <dimension ref="A3:O49"/>
  <sheetViews>
    <sheetView workbookViewId="0"/>
  </sheetViews>
  <sheetFormatPr defaultRowHeight="14.5" x14ac:dyDescent="0.35"/>
  <cols>
    <col min="6" max="6" width="43.54296875" style="8" customWidth="1"/>
    <col min="11" max="14" width="15.81640625" style="9" customWidth="1"/>
  </cols>
  <sheetData>
    <row r="3" spans="1:15" x14ac:dyDescent="0.35">
      <c r="A3" s="44"/>
      <c r="B3" s="44" t="str">
        <f>FIRE0201!A3</f>
        <v>Total dwelling fires</v>
      </c>
      <c r="C3" s="44"/>
      <c r="D3" s="44"/>
      <c r="E3" s="44"/>
      <c r="F3" s="45"/>
      <c r="G3" s="44"/>
      <c r="H3" s="44"/>
      <c r="I3" s="44"/>
      <c r="J3" s="44"/>
      <c r="K3" s="46"/>
      <c r="L3" s="46" t="s">
        <v>82</v>
      </c>
      <c r="M3" s="46"/>
      <c r="N3" s="46"/>
      <c r="O3" s="44"/>
    </row>
    <row r="4" spans="1:15" x14ac:dyDescent="0.35">
      <c r="A4" s="44" t="s">
        <v>83</v>
      </c>
      <c r="B4" s="44" t="s">
        <v>32</v>
      </c>
      <c r="C4" s="44" t="s">
        <v>77</v>
      </c>
      <c r="D4" s="44" t="s">
        <v>78</v>
      </c>
      <c r="E4" s="44" t="s">
        <v>81</v>
      </c>
      <c r="F4" s="45" t="s">
        <v>32</v>
      </c>
      <c r="G4" s="44" t="s">
        <v>77</v>
      </c>
      <c r="H4" s="44" t="s">
        <v>78</v>
      </c>
      <c r="I4" s="44" t="s">
        <v>81</v>
      </c>
      <c r="J4" s="44"/>
      <c r="K4" s="47" t="s">
        <v>32</v>
      </c>
      <c r="L4" s="47" t="s">
        <v>77</v>
      </c>
      <c r="M4" s="47" t="s">
        <v>78</v>
      </c>
      <c r="N4" s="48" t="s">
        <v>81</v>
      </c>
      <c r="O4" s="49" t="s">
        <v>111</v>
      </c>
    </row>
    <row r="5" spans="1:15" x14ac:dyDescent="0.35">
      <c r="A5" s="44" t="s">
        <v>48</v>
      </c>
      <c r="B5" s="45" cm="1">
        <f t="array" ref="B5">IF(IF($B$3="Total dwelling fires",SUMPRODUCT(('Data - dwelling fires'!$A$2:$A$25263=B$4)*('Data - dwelling fires'!$B$2:$B$25263=$A5)*('Data - dwelling fires'!$D$2:$D$25263)),SUMPRODUCT(('Data - dwelling fires'!$A$2:$A$25263=B$4)*('Data - dwelling fires'!$B$2:$B$25263=$A5)*('Data - dwelling fires'!$C$2:$C$25263=$B$3)*('Data - dwelling fires'!$D$2:$D$25263)))=0,"..",IF($B$3="Total dwelling fires",SUMPRODUCT(('Data - dwelling fires'!$A$2:$A$25263=B$4)*('Data - dwelling fires'!$B$2:$B$25263=$A5)*('Data - dwelling fires'!$D$2:$D$25263)),SUMPRODUCT(('Data - dwelling fires'!$A$2:$A$25263=B$4)*('Data - dwelling fires'!$B$2:$B$25263=$A5)*('Data - dwelling fires'!$C$2:$C$25263=$B$3)*('Data - dwelling fires'!$D$2:$D$25263))))</f>
        <v>44601</v>
      </c>
      <c r="C5" s="45" t="str" cm="1">
        <f t="array" ref="C5">IF(IF($B$3="Total dwelling fires",SUMPRODUCT(('Data - dwelling fires'!$A$2:$A$25263=C$4)*('Data - dwelling fires'!$B$2:$B$25263=$A5)*('Data - dwelling fires'!$D$2:$D$25263)),SUMPRODUCT(('Data - dwelling fires'!$A$2:$A$25263=C$4)*('Data - dwelling fires'!$B$2:$B$25263=$A5)*('Data - dwelling fires'!$C$2:$C$25263=$B$3)*('Data - dwelling fires'!$D$2:$D$25263)))=0,"..",IF($B$3="Total dwelling fires",SUMPRODUCT(('Data - dwelling fires'!$A$2:$A$25263=C$4)*('Data - dwelling fires'!$B$2:$B$25263=$A5)*('Data - dwelling fires'!$D$2:$D$25263)),SUMPRODUCT(('Data - dwelling fires'!$A$2:$A$25263=C$4)*('Data - dwelling fires'!$B$2:$B$25263=$A5)*('Data - dwelling fires'!$C$2:$C$25263=$B$3)*('Data - dwelling fires'!$D$2:$D$25263))))</f>
        <v>..</v>
      </c>
      <c r="D5" s="45" t="str" cm="1">
        <f t="array" ref="D5">IF(IF($B$3="Total dwelling fires",SUMPRODUCT(('Data - dwelling fires'!$A$2:$A$25263=D$4)*('Data - dwelling fires'!$B$2:$B$25263=$A5)*('Data - dwelling fires'!$D$2:$D$25263)),SUMPRODUCT(('Data - dwelling fires'!$A$2:$A$25263=D$4)*('Data - dwelling fires'!$B$2:$B$25263=$A5)*('Data - dwelling fires'!$C$2:$C$25263=$B$3)*('Data - dwelling fires'!$D$2:$D$25263)))=0,"..",IF($B$3="Total dwelling fires",SUMPRODUCT(('Data - dwelling fires'!$A$2:$A$25263=D$4)*('Data - dwelling fires'!$B$2:$B$25263=$A5)*('Data - dwelling fires'!$D$2:$D$25263)),SUMPRODUCT(('Data - dwelling fires'!$A$2:$A$25263=D$4)*('Data - dwelling fires'!$B$2:$B$25263=$A5)*('Data - dwelling fires'!$C$2:$C$25263=$B$3)*('Data - dwelling fires'!$D$2:$D$25263))))</f>
        <v>..</v>
      </c>
      <c r="E5" s="45" t="str" cm="1">
        <f t="array" ref="E5">IF(OR(B5="..",C5="..",D5=".."),IF(SUMPRODUCT(('Data - dwelling fires'!$A$2:$A$25260=E$4)*('Data - dwelling fires'!$B$2:$B$25260=$A5)*('Data - dwelling fires'!$C$2:$C$25260=$B$3)*('Data - dwelling fires'!$D$2:$D$25260))=0,"..",SUMPRODUCT(('Data - dwelling fires'!$A$2:$A$25260=E$4)*('Data - dwelling fires'!$B$2:$B$25260=$A5)*('Data - dwelling fires'!$C$2:$C$25260=$B$3)*('Data - dwelling fires'!$D$2:$D$25260))),B5+C5+D5)</f>
        <v>..</v>
      </c>
      <c r="F5" s="50">
        <f>IF(OR(B5="..",K5=""),"..",ROUND(1000000*(B5/K5),0))</f>
        <v>953</v>
      </c>
      <c r="G5" s="50" t="str">
        <f t="shared" ref="G5:I20" si="0">IF(OR(C5="..",L5=""),"..",ROUND(1000000*(C5/L5),0))</f>
        <v>..</v>
      </c>
      <c r="H5" s="50" t="str">
        <f t="shared" si="0"/>
        <v>..</v>
      </c>
      <c r="I5" s="50" t="str">
        <f t="shared" si="0"/>
        <v>..</v>
      </c>
      <c r="J5" s="44"/>
      <c r="K5" s="51" cm="1">
        <f t="array" ref="K5">IF(SUMPRODUCT(('Data - population'!$B$2:$B$2996=$A5)*('Data - population'!$C$2:$C$2996=K$4)*('Data - population'!$D$2:$D$2996)),SUMPRODUCT(('Data - population'!$B$2:$B$2996=$A5)*('Data - population'!$C$2:$C$2996=K$4)*('Data - population'!$D$2:$D$2996)),"..")</f>
        <v>46820800</v>
      </c>
      <c r="L5" s="51" cm="1">
        <f t="array" ref="L5">IF(SUMPRODUCT(('Data - population'!$B$2:$B$2996=$A5)*('Data - population'!$C$2:$C$2996=L$4)*('Data - population'!$D$2:$D$2996)),SUMPRODUCT(('Data - population'!$B$2:$B$2996=$A5)*('Data - population'!$C$2:$C$2996=L$4)*('Data - population'!$D$2:$D$2996)),"..")</f>
        <v>5180200</v>
      </c>
      <c r="M5" s="51" cm="1">
        <f t="array" ref="M5">IF(SUMPRODUCT(('Data - population'!$B$2:$B$2996=$A5)*('Data - population'!$C$2:$C$2996=M$4)*('Data - population'!$D$2:$D$2996)),SUMPRODUCT(('Data - population'!$B$2:$B$2996=$A5)*('Data - population'!$C$2:$C$2996=M$4)*('Data - population'!$D$2:$D$2996)),"..")</f>
        <v>2813500</v>
      </c>
      <c r="N5" s="51" cm="1">
        <f t="array" ref="N5">IF(SUMPRODUCT(('Data - population'!$B$2:$B$2996=$A5)*('Data - population'!$C$2:$C$2996=N$4)*('Data - population'!$D$2:$D$2996)),SUMPRODUCT(('Data - population'!$B$2:$B$2996=$A5)*('Data - population'!$C$2:$C$2996=N$4)*('Data - population'!$D$2:$D$2996)),"..")</f>
        <v>54814500</v>
      </c>
      <c r="O5" s="52">
        <f>K5+L5+M5-N5</f>
        <v>0</v>
      </c>
    </row>
    <row r="6" spans="1:15" x14ac:dyDescent="0.35">
      <c r="A6" s="44" t="s">
        <v>49</v>
      </c>
      <c r="B6" s="45" cm="1">
        <f t="array" ref="B6">IF(IF($B$3="Total dwelling fires",SUMPRODUCT(('Data - dwelling fires'!$A$2:$A$25263=B$4)*('Data - dwelling fires'!$B$2:$B$25263=$A6)*('Data - dwelling fires'!$D$2:$D$25263)),SUMPRODUCT(('Data - dwelling fires'!$A$2:$A$25263=B$4)*('Data - dwelling fires'!$B$2:$B$25263=$A6)*('Data - dwelling fires'!$C$2:$C$25263=$B$3)*('Data - dwelling fires'!$D$2:$D$25263)))=0,"..",IF($B$3="Total dwelling fires",SUMPRODUCT(('Data - dwelling fires'!$A$2:$A$25263=B$4)*('Data - dwelling fires'!$B$2:$B$25263=$A6)*('Data - dwelling fires'!$D$2:$D$25263)),SUMPRODUCT(('Data - dwelling fires'!$A$2:$A$25263=B$4)*('Data - dwelling fires'!$B$2:$B$25263=$A6)*('Data - dwelling fires'!$C$2:$C$25263=$B$3)*('Data - dwelling fires'!$D$2:$D$25263))))</f>
        <v>44094</v>
      </c>
      <c r="C6" s="45" t="str" cm="1">
        <f t="array" ref="C6">IF(IF($B$3="Total dwelling fires",SUMPRODUCT(('Data - dwelling fires'!$A$2:$A$25263=C$4)*('Data - dwelling fires'!$B$2:$B$25263=$A6)*('Data - dwelling fires'!$D$2:$D$25263)),SUMPRODUCT(('Data - dwelling fires'!$A$2:$A$25263=C$4)*('Data - dwelling fires'!$B$2:$B$25263=$A6)*('Data - dwelling fires'!$C$2:$C$25263=$B$3)*('Data - dwelling fires'!$D$2:$D$25263)))=0,"..",IF($B$3="Total dwelling fires",SUMPRODUCT(('Data - dwelling fires'!$A$2:$A$25263=C$4)*('Data - dwelling fires'!$B$2:$B$25263=$A6)*('Data - dwelling fires'!$D$2:$D$25263)),SUMPRODUCT(('Data - dwelling fires'!$A$2:$A$25263=C$4)*('Data - dwelling fires'!$B$2:$B$25263=$A6)*('Data - dwelling fires'!$C$2:$C$25263=$B$3)*('Data - dwelling fires'!$D$2:$D$25263))))</f>
        <v>..</v>
      </c>
      <c r="D6" s="45" t="str" cm="1">
        <f t="array" ref="D6">IF(IF($B$3="Total dwelling fires",SUMPRODUCT(('Data - dwelling fires'!$A$2:$A$25263=D$4)*('Data - dwelling fires'!$B$2:$B$25263=$A6)*('Data - dwelling fires'!$D$2:$D$25263)),SUMPRODUCT(('Data - dwelling fires'!$A$2:$A$25263=D$4)*('Data - dwelling fires'!$B$2:$B$25263=$A6)*('Data - dwelling fires'!$C$2:$C$25263=$B$3)*('Data - dwelling fires'!$D$2:$D$25263)))=0,"..",IF($B$3="Total dwelling fires",SUMPRODUCT(('Data - dwelling fires'!$A$2:$A$25263=D$4)*('Data - dwelling fires'!$B$2:$B$25263=$A6)*('Data - dwelling fires'!$D$2:$D$25263)),SUMPRODUCT(('Data - dwelling fires'!$A$2:$A$25263=D$4)*('Data - dwelling fires'!$B$2:$B$25263=$A6)*('Data - dwelling fires'!$C$2:$C$25263=$B$3)*('Data - dwelling fires'!$D$2:$D$25263))))</f>
        <v>..</v>
      </c>
      <c r="E6" s="45" t="str" cm="1">
        <f t="array" ref="E6">IF(OR(B6="..",C6="..",D6=".."),IF(SUMPRODUCT(('Data - dwelling fires'!$A$2:$A$25260=E$4)*('Data - dwelling fires'!$B$2:$B$25260=$A6)*('Data - dwelling fires'!$C$2:$C$25260=$B$3)*('Data - dwelling fires'!$D$2:$D$25260))=0,"..",SUMPRODUCT(('Data - dwelling fires'!$A$2:$A$25260=E$4)*('Data - dwelling fires'!$B$2:$B$25260=$A6)*('Data - dwelling fires'!$C$2:$C$25260=$B$3)*('Data - dwelling fires'!$D$2:$D$25260))),B6+C6+D6)</f>
        <v>..</v>
      </c>
      <c r="F6" s="50">
        <f t="shared" ref="F6:I44" si="1">IF(OR(B6="..",K6=""),"..",ROUND(1000000*(B6/K6),0))</f>
        <v>943</v>
      </c>
      <c r="G6" s="50" t="str">
        <f t="shared" si="0"/>
        <v>..</v>
      </c>
      <c r="H6" s="50" t="str">
        <f t="shared" si="0"/>
        <v>..</v>
      </c>
      <c r="I6" s="50" t="str">
        <f t="shared" si="0"/>
        <v>..</v>
      </c>
      <c r="J6" s="44"/>
      <c r="K6" s="51" cm="1">
        <f t="array" ref="K6">IF(SUMPRODUCT(('Data - population'!$B$2:$B$2996=$A6)*('Data - population'!$C$2:$C$2996=K$4)*('Data - population'!$D$2:$D$2996)),SUMPRODUCT(('Data - population'!$B$2:$B$2996=$A6)*('Data - population'!$C$2:$C$2996=K$4)*('Data - population'!$D$2:$D$2996)),"..")</f>
        <v>46777300</v>
      </c>
      <c r="L6" s="51" cm="1">
        <f t="array" ref="L6">IF(SUMPRODUCT(('Data - population'!$B$2:$B$2996=$A6)*('Data - population'!$C$2:$C$2996=L$4)*('Data - population'!$D$2:$D$2996)),SUMPRODUCT(('Data - population'!$B$2:$B$2996=$A6)*('Data - population'!$C$2:$C$2996=L$4)*('Data - population'!$D$2:$D$2996)),"..")</f>
        <v>5164500</v>
      </c>
      <c r="M6" s="51" cm="1">
        <f t="array" ref="M6">IF(SUMPRODUCT(('Data - population'!$B$2:$B$2996=$A6)*('Data - population'!$C$2:$C$2996=M$4)*('Data - population'!$D$2:$D$2996)),SUMPRODUCT(('Data - population'!$B$2:$B$2996=$A6)*('Data - population'!$C$2:$C$2996=M$4)*('Data - population'!$D$2:$D$2996)),"..")</f>
        <v>2804300</v>
      </c>
      <c r="N6" s="51" cm="1">
        <f t="array" ref="N6">IF(SUMPRODUCT(('Data - population'!$B$2:$B$2996=$A6)*('Data - population'!$C$2:$C$2996=N$4)*('Data - population'!$D$2:$D$2996)),SUMPRODUCT(('Data - population'!$B$2:$B$2996=$A6)*('Data - population'!$C$2:$C$2996=N$4)*('Data - population'!$D$2:$D$2996)),"..")</f>
        <v>54746200</v>
      </c>
      <c r="O6" s="52">
        <f t="shared" ref="O6:O49" si="2">K6+L6+M6-N6</f>
        <v>-100</v>
      </c>
    </row>
    <row r="7" spans="1:15" x14ac:dyDescent="0.35">
      <c r="A7" s="44" t="s">
        <v>50</v>
      </c>
      <c r="B7" s="45" cm="1">
        <f t="array" ref="B7">IF(IF($B$3="Total dwelling fires",SUMPRODUCT(('Data - dwelling fires'!$A$2:$A$25263=B$4)*('Data - dwelling fires'!$B$2:$B$25263=$A7)*('Data - dwelling fires'!$D$2:$D$25263)),SUMPRODUCT(('Data - dwelling fires'!$A$2:$A$25263=B$4)*('Data - dwelling fires'!$B$2:$B$25263=$A7)*('Data - dwelling fires'!$C$2:$C$25263=$B$3)*('Data - dwelling fires'!$D$2:$D$25263)))=0,"..",IF($B$3="Total dwelling fires",SUMPRODUCT(('Data - dwelling fires'!$A$2:$A$25263=B$4)*('Data - dwelling fires'!$B$2:$B$25263=$A7)*('Data - dwelling fires'!$D$2:$D$25263)),SUMPRODUCT(('Data - dwelling fires'!$A$2:$A$25263=B$4)*('Data - dwelling fires'!$B$2:$B$25263=$A7)*('Data - dwelling fires'!$C$2:$C$25263=$B$3)*('Data - dwelling fires'!$D$2:$D$25263))))</f>
        <v>44964</v>
      </c>
      <c r="C7" s="45" t="str" cm="1">
        <f t="array" ref="C7">IF(IF($B$3="Total dwelling fires",SUMPRODUCT(('Data - dwelling fires'!$A$2:$A$25263=C$4)*('Data - dwelling fires'!$B$2:$B$25263=$A7)*('Data - dwelling fires'!$D$2:$D$25263)),SUMPRODUCT(('Data - dwelling fires'!$A$2:$A$25263=C$4)*('Data - dwelling fires'!$B$2:$B$25263=$A7)*('Data - dwelling fires'!$C$2:$C$25263=$B$3)*('Data - dwelling fires'!$D$2:$D$25263)))=0,"..",IF($B$3="Total dwelling fires",SUMPRODUCT(('Data - dwelling fires'!$A$2:$A$25263=C$4)*('Data - dwelling fires'!$B$2:$B$25263=$A7)*('Data - dwelling fires'!$D$2:$D$25263)),SUMPRODUCT(('Data - dwelling fires'!$A$2:$A$25263=C$4)*('Data - dwelling fires'!$B$2:$B$25263=$A7)*('Data - dwelling fires'!$C$2:$C$25263=$B$3)*('Data - dwelling fires'!$D$2:$D$25263))))</f>
        <v>..</v>
      </c>
      <c r="D7" s="45" t="str" cm="1">
        <f t="array" ref="D7">IF(IF($B$3="Total dwelling fires",SUMPRODUCT(('Data - dwelling fires'!$A$2:$A$25263=D$4)*('Data - dwelling fires'!$B$2:$B$25263=$A7)*('Data - dwelling fires'!$D$2:$D$25263)),SUMPRODUCT(('Data - dwelling fires'!$A$2:$A$25263=D$4)*('Data - dwelling fires'!$B$2:$B$25263=$A7)*('Data - dwelling fires'!$C$2:$C$25263=$B$3)*('Data - dwelling fires'!$D$2:$D$25263)))=0,"..",IF($B$3="Total dwelling fires",SUMPRODUCT(('Data - dwelling fires'!$A$2:$A$25263=D$4)*('Data - dwelling fires'!$B$2:$B$25263=$A7)*('Data - dwelling fires'!$D$2:$D$25263)),SUMPRODUCT(('Data - dwelling fires'!$A$2:$A$25263=D$4)*('Data - dwelling fires'!$B$2:$B$25263=$A7)*('Data - dwelling fires'!$C$2:$C$25263=$B$3)*('Data - dwelling fires'!$D$2:$D$25263))))</f>
        <v>..</v>
      </c>
      <c r="E7" s="45" t="str" cm="1">
        <f t="array" ref="E7">IF(OR(B7="..",C7="..",D7=".."),IF(SUMPRODUCT(('Data - dwelling fires'!$A$2:$A$25260=E$4)*('Data - dwelling fires'!$B$2:$B$25260=$A7)*('Data - dwelling fires'!$C$2:$C$25260=$B$3)*('Data - dwelling fires'!$D$2:$D$25260))=0,"..",SUMPRODUCT(('Data - dwelling fires'!$A$2:$A$25260=E$4)*('Data - dwelling fires'!$B$2:$B$25260=$A7)*('Data - dwelling fires'!$C$2:$C$25260=$B$3)*('Data - dwelling fires'!$D$2:$D$25260))),B7+C7+D7)</f>
        <v>..</v>
      </c>
      <c r="F7" s="50">
        <f t="shared" si="1"/>
        <v>960</v>
      </c>
      <c r="G7" s="50" t="str">
        <f t="shared" si="0"/>
        <v>..</v>
      </c>
      <c r="H7" s="50" t="str">
        <f t="shared" si="0"/>
        <v>..</v>
      </c>
      <c r="I7" s="50" t="str">
        <f t="shared" si="0"/>
        <v>..</v>
      </c>
      <c r="J7" s="44"/>
      <c r="K7" s="51" cm="1">
        <f t="array" ref="K7">IF(SUMPRODUCT(('Data - population'!$B$2:$B$2996=$A7)*('Data - population'!$C$2:$C$2996=K$4)*('Data - population'!$D$2:$D$2996)),SUMPRODUCT(('Data - population'!$B$2:$B$2996=$A7)*('Data - population'!$C$2:$C$2996=K$4)*('Data - population'!$D$2:$D$2996)),"..")</f>
        <v>46813700</v>
      </c>
      <c r="L7" s="51" cm="1">
        <f t="array" ref="L7">IF(SUMPRODUCT(('Data - population'!$B$2:$B$2996=$A7)*('Data - population'!$C$2:$C$2996=L$4)*('Data - population'!$D$2:$D$2996)),SUMPRODUCT(('Data - population'!$B$2:$B$2996=$A7)*('Data - population'!$C$2:$C$2996=L$4)*('Data - population'!$D$2:$D$2996)),"..")</f>
        <v>5148100</v>
      </c>
      <c r="M7" s="51" cm="1">
        <f t="array" ref="M7">IF(SUMPRODUCT(('Data - population'!$B$2:$B$2996=$A7)*('Data - population'!$C$2:$C$2996=M$4)*('Data - population'!$D$2:$D$2996)),SUMPRODUCT(('Data - population'!$B$2:$B$2996=$A7)*('Data - population'!$C$2:$C$2996=M$4)*('Data - population'!$D$2:$D$2996)),"..")</f>
        <v>2803300</v>
      </c>
      <c r="N7" s="51" cm="1">
        <f t="array" ref="N7">IF(SUMPRODUCT(('Data - population'!$B$2:$B$2996=$A7)*('Data - population'!$C$2:$C$2996=N$4)*('Data - population'!$D$2:$D$2996)),SUMPRODUCT(('Data - population'!$B$2:$B$2996=$A7)*('Data - population'!$C$2:$C$2996=N$4)*('Data - population'!$D$2:$D$2996)),"..")</f>
        <v>54765100</v>
      </c>
      <c r="O7" s="52">
        <f t="shared" si="2"/>
        <v>0</v>
      </c>
    </row>
    <row r="8" spans="1:15" x14ac:dyDescent="0.35">
      <c r="A8" s="44" t="s">
        <v>51</v>
      </c>
      <c r="B8" s="45" cm="1">
        <f t="array" ref="B8">IF(IF($B$3="Total dwelling fires",SUMPRODUCT(('Data - dwelling fires'!$A$2:$A$25263=B$4)*('Data - dwelling fires'!$B$2:$B$25263=$A8)*('Data - dwelling fires'!$D$2:$D$25263)),SUMPRODUCT(('Data - dwelling fires'!$A$2:$A$25263=B$4)*('Data - dwelling fires'!$B$2:$B$25263=$A8)*('Data - dwelling fires'!$C$2:$C$25263=$B$3)*('Data - dwelling fires'!$D$2:$D$25263)))=0,"..",IF($B$3="Total dwelling fires",SUMPRODUCT(('Data - dwelling fires'!$A$2:$A$25263=B$4)*('Data - dwelling fires'!$B$2:$B$25263=$A8)*('Data - dwelling fires'!$D$2:$D$25263)),SUMPRODUCT(('Data - dwelling fires'!$A$2:$A$25263=B$4)*('Data - dwelling fires'!$B$2:$B$25263=$A8)*('Data - dwelling fires'!$C$2:$C$25263=$B$3)*('Data - dwelling fires'!$D$2:$D$25263))))</f>
        <v>47115</v>
      </c>
      <c r="C8" s="45" t="str" cm="1">
        <f t="array" ref="C8">IF(IF($B$3="Total dwelling fires",SUMPRODUCT(('Data - dwelling fires'!$A$2:$A$25263=C$4)*('Data - dwelling fires'!$B$2:$B$25263=$A8)*('Data - dwelling fires'!$D$2:$D$25263)),SUMPRODUCT(('Data - dwelling fires'!$A$2:$A$25263=C$4)*('Data - dwelling fires'!$B$2:$B$25263=$A8)*('Data - dwelling fires'!$C$2:$C$25263=$B$3)*('Data - dwelling fires'!$D$2:$D$25263)))=0,"..",IF($B$3="Total dwelling fires",SUMPRODUCT(('Data - dwelling fires'!$A$2:$A$25263=C$4)*('Data - dwelling fires'!$B$2:$B$25263=$A8)*('Data - dwelling fires'!$D$2:$D$25263)),SUMPRODUCT(('Data - dwelling fires'!$A$2:$A$25263=C$4)*('Data - dwelling fires'!$B$2:$B$25263=$A8)*('Data - dwelling fires'!$C$2:$C$25263=$B$3)*('Data - dwelling fires'!$D$2:$D$25263))))</f>
        <v>..</v>
      </c>
      <c r="D8" s="45" t="str" cm="1">
        <f t="array" ref="D8">IF(IF($B$3="Total dwelling fires",SUMPRODUCT(('Data - dwelling fires'!$A$2:$A$25263=D$4)*('Data - dwelling fires'!$B$2:$B$25263=$A8)*('Data - dwelling fires'!$D$2:$D$25263)),SUMPRODUCT(('Data - dwelling fires'!$A$2:$A$25263=D$4)*('Data - dwelling fires'!$B$2:$B$25263=$A8)*('Data - dwelling fires'!$C$2:$C$25263=$B$3)*('Data - dwelling fires'!$D$2:$D$25263)))=0,"..",IF($B$3="Total dwelling fires",SUMPRODUCT(('Data - dwelling fires'!$A$2:$A$25263=D$4)*('Data - dwelling fires'!$B$2:$B$25263=$A8)*('Data - dwelling fires'!$D$2:$D$25263)),SUMPRODUCT(('Data - dwelling fires'!$A$2:$A$25263=D$4)*('Data - dwelling fires'!$B$2:$B$25263=$A8)*('Data - dwelling fires'!$C$2:$C$25263=$B$3)*('Data - dwelling fires'!$D$2:$D$25263))))</f>
        <v>..</v>
      </c>
      <c r="E8" s="45" t="str" cm="1">
        <f t="array" ref="E8">IF(OR(B8="..",C8="..",D8=".."),IF(SUMPRODUCT(('Data - dwelling fires'!$A$2:$A$25260=E$4)*('Data - dwelling fires'!$B$2:$B$25260=$A8)*('Data - dwelling fires'!$C$2:$C$25260=$B$3)*('Data - dwelling fires'!$D$2:$D$25260))=0,"..",SUMPRODUCT(('Data - dwelling fires'!$A$2:$A$25260=E$4)*('Data - dwelling fires'!$B$2:$B$25260=$A8)*('Data - dwelling fires'!$C$2:$C$25260=$B$3)*('Data - dwelling fires'!$D$2:$D$25260))),B8+C8+D8)</f>
        <v>..</v>
      </c>
      <c r="F8" s="50">
        <f t="shared" si="1"/>
        <v>1004</v>
      </c>
      <c r="G8" s="50" t="str">
        <f t="shared" si="0"/>
        <v>..</v>
      </c>
      <c r="H8" s="50" t="str">
        <f t="shared" si="0"/>
        <v>..</v>
      </c>
      <c r="I8" s="50" t="str">
        <f t="shared" si="0"/>
        <v>..</v>
      </c>
      <c r="J8" s="44"/>
      <c r="K8" s="51" cm="1">
        <f t="array" ref="K8">IF(SUMPRODUCT(('Data - population'!$B$2:$B$2996=$A8)*('Data - population'!$C$2:$C$2996=K$4)*('Data - population'!$D$2:$D$2996)),SUMPRODUCT(('Data - population'!$B$2:$B$2996=$A8)*('Data - population'!$C$2:$C$2996=K$4)*('Data - population'!$D$2:$D$2996)),"..")</f>
        <v>46912400</v>
      </c>
      <c r="L8" s="51" cm="1">
        <f t="array" ref="L8">IF(SUMPRODUCT(('Data - population'!$B$2:$B$2996=$A8)*('Data - population'!$C$2:$C$2996=L$4)*('Data - population'!$D$2:$D$2996)),SUMPRODUCT(('Data - population'!$B$2:$B$2996=$A8)*('Data - population'!$C$2:$C$2996=L$4)*('Data - population'!$D$2:$D$2996)),"..")</f>
        <v>5138900</v>
      </c>
      <c r="M8" s="51" cm="1">
        <f t="array" ref="M8">IF(SUMPRODUCT(('Data - population'!$B$2:$B$2996=$A8)*('Data - population'!$C$2:$C$2996=M$4)*('Data - population'!$D$2:$D$2996)),SUMPRODUCT(('Data - population'!$B$2:$B$2996=$A8)*('Data - population'!$C$2:$C$2996=M$4)*('Data - population'!$D$2:$D$2996)),"..")</f>
        <v>2800700</v>
      </c>
      <c r="N8" s="51" cm="1">
        <f t="array" ref="N8">IF(SUMPRODUCT(('Data - population'!$B$2:$B$2996=$A8)*('Data - population'!$C$2:$C$2996=N$4)*('Data - population'!$D$2:$D$2996)),SUMPRODUCT(('Data - population'!$B$2:$B$2996=$A8)*('Data - population'!$C$2:$C$2996=N$4)*('Data - population'!$D$2:$D$2996)),"..")</f>
        <v>54852000</v>
      </c>
      <c r="O8" s="52">
        <f t="shared" si="2"/>
        <v>0</v>
      </c>
    </row>
    <row r="9" spans="1:15" x14ac:dyDescent="0.35">
      <c r="A9" s="44" t="s">
        <v>52</v>
      </c>
      <c r="B9" s="45" cm="1">
        <f t="array" ref="B9">IF(IF($B$3="Total dwelling fires",SUMPRODUCT(('Data - dwelling fires'!$A$2:$A$25263=B$4)*('Data - dwelling fires'!$B$2:$B$25263=$A9)*('Data - dwelling fires'!$D$2:$D$25263)),SUMPRODUCT(('Data - dwelling fires'!$A$2:$A$25263=B$4)*('Data - dwelling fires'!$B$2:$B$25263=$A9)*('Data - dwelling fires'!$C$2:$C$25263=$B$3)*('Data - dwelling fires'!$D$2:$D$25263)))=0,"..",IF($B$3="Total dwelling fires",SUMPRODUCT(('Data - dwelling fires'!$A$2:$A$25263=B$4)*('Data - dwelling fires'!$B$2:$B$25263=$A9)*('Data - dwelling fires'!$D$2:$D$25263)),SUMPRODUCT(('Data - dwelling fires'!$A$2:$A$25263=B$4)*('Data - dwelling fires'!$B$2:$B$25263=$A9)*('Data - dwelling fires'!$C$2:$C$25263=$B$3)*('Data - dwelling fires'!$D$2:$D$25263))))</f>
        <v>49029</v>
      </c>
      <c r="C9" s="45" t="str" cm="1">
        <f t="array" ref="C9">IF(IF($B$3="Total dwelling fires",SUMPRODUCT(('Data - dwelling fires'!$A$2:$A$25263=C$4)*('Data - dwelling fires'!$B$2:$B$25263=$A9)*('Data - dwelling fires'!$D$2:$D$25263)),SUMPRODUCT(('Data - dwelling fires'!$A$2:$A$25263=C$4)*('Data - dwelling fires'!$B$2:$B$25263=$A9)*('Data - dwelling fires'!$C$2:$C$25263=$B$3)*('Data - dwelling fires'!$D$2:$D$25263)))=0,"..",IF($B$3="Total dwelling fires",SUMPRODUCT(('Data - dwelling fires'!$A$2:$A$25263=C$4)*('Data - dwelling fires'!$B$2:$B$25263=$A9)*('Data - dwelling fires'!$D$2:$D$25263)),SUMPRODUCT(('Data - dwelling fires'!$A$2:$A$25263=C$4)*('Data - dwelling fires'!$B$2:$B$25263=$A9)*('Data - dwelling fires'!$C$2:$C$25263=$B$3)*('Data - dwelling fires'!$D$2:$D$25263))))</f>
        <v>..</v>
      </c>
      <c r="D9" s="45" t="str" cm="1">
        <f t="array" ref="D9">IF(IF($B$3="Total dwelling fires",SUMPRODUCT(('Data - dwelling fires'!$A$2:$A$25263=D$4)*('Data - dwelling fires'!$B$2:$B$25263=$A9)*('Data - dwelling fires'!$D$2:$D$25263)),SUMPRODUCT(('Data - dwelling fires'!$A$2:$A$25263=D$4)*('Data - dwelling fires'!$B$2:$B$25263=$A9)*('Data - dwelling fires'!$C$2:$C$25263=$B$3)*('Data - dwelling fires'!$D$2:$D$25263)))=0,"..",IF($B$3="Total dwelling fires",SUMPRODUCT(('Data - dwelling fires'!$A$2:$A$25263=D$4)*('Data - dwelling fires'!$B$2:$B$25263=$A9)*('Data - dwelling fires'!$D$2:$D$25263)),SUMPRODUCT(('Data - dwelling fires'!$A$2:$A$25263=D$4)*('Data - dwelling fires'!$B$2:$B$25263=$A9)*('Data - dwelling fires'!$C$2:$C$25263=$B$3)*('Data - dwelling fires'!$D$2:$D$25263))))</f>
        <v>..</v>
      </c>
      <c r="E9" s="45" t="str" cm="1">
        <f t="array" ref="E9">IF(OR(B9="..",C9="..",D9=".."),IF(SUMPRODUCT(('Data - dwelling fires'!$A$2:$A$25260=E$4)*('Data - dwelling fires'!$B$2:$B$25260=$A9)*('Data - dwelling fires'!$C$2:$C$25260=$B$3)*('Data - dwelling fires'!$D$2:$D$25260))=0,"..",SUMPRODUCT(('Data - dwelling fires'!$A$2:$A$25260=E$4)*('Data - dwelling fires'!$B$2:$B$25260=$A9)*('Data - dwelling fires'!$C$2:$C$25260=$B$3)*('Data - dwelling fires'!$D$2:$D$25260))),B9+C9+D9)</f>
        <v>..</v>
      </c>
      <c r="F9" s="50">
        <f t="shared" si="1"/>
        <v>1042</v>
      </c>
      <c r="G9" s="50" t="str">
        <f t="shared" si="0"/>
        <v>..</v>
      </c>
      <c r="H9" s="50" t="str">
        <f t="shared" si="0"/>
        <v>..</v>
      </c>
      <c r="I9" s="50" t="str">
        <f t="shared" si="0"/>
        <v>..</v>
      </c>
      <c r="J9" s="44"/>
      <c r="K9" s="51" cm="1">
        <f t="array" ref="K9">IF(SUMPRODUCT(('Data - population'!$B$2:$B$2996=$A9)*('Data - population'!$C$2:$C$2996=K$4)*('Data - population'!$D$2:$D$2996)),SUMPRODUCT(('Data - population'!$B$2:$B$2996=$A9)*('Data - population'!$C$2:$C$2996=K$4)*('Data - population'!$D$2:$D$2996)),"..")</f>
        <v>47057400</v>
      </c>
      <c r="L9" s="51" cm="1">
        <f t="array" ref="L9">IF(SUMPRODUCT(('Data - population'!$B$2:$B$2996=$A9)*('Data - population'!$C$2:$C$2996=L$4)*('Data - population'!$D$2:$D$2996)),SUMPRODUCT(('Data - population'!$B$2:$B$2996=$A9)*('Data - population'!$C$2:$C$2996=L$4)*('Data - population'!$D$2:$D$2996)),"..")</f>
        <v>5127900</v>
      </c>
      <c r="M9" s="51" cm="1">
        <f t="array" ref="M9">IF(SUMPRODUCT(('Data - population'!$B$2:$B$2996=$A9)*('Data - population'!$C$2:$C$2996=M$4)*('Data - population'!$D$2:$D$2996)),SUMPRODUCT(('Data - population'!$B$2:$B$2996=$A9)*('Data - population'!$C$2:$C$2996=M$4)*('Data - population'!$D$2:$D$2996)),"..")</f>
        <v>2803400</v>
      </c>
      <c r="N9" s="51" cm="1">
        <f t="array" ref="N9">IF(SUMPRODUCT(('Data - population'!$B$2:$B$2996=$A9)*('Data - population'!$C$2:$C$2996=N$4)*('Data - population'!$D$2:$D$2996)),SUMPRODUCT(('Data - population'!$B$2:$B$2996=$A9)*('Data - population'!$C$2:$C$2996=N$4)*('Data - population'!$D$2:$D$2996)),"..")</f>
        <v>54988600</v>
      </c>
      <c r="O9" s="52">
        <f t="shared" si="2"/>
        <v>100</v>
      </c>
    </row>
    <row r="10" spans="1:15" x14ac:dyDescent="0.35">
      <c r="A10" s="44" t="s">
        <v>53</v>
      </c>
      <c r="B10" s="45" cm="1">
        <f t="array" ref="B10">IF(IF($B$3="Total dwelling fires",SUMPRODUCT(('Data - dwelling fires'!$A$2:$A$25263=B$4)*('Data - dwelling fires'!$B$2:$B$25263=$A10)*('Data - dwelling fires'!$D$2:$D$25263)),SUMPRODUCT(('Data - dwelling fires'!$A$2:$A$25263=B$4)*('Data - dwelling fires'!$B$2:$B$25263=$A10)*('Data - dwelling fires'!$C$2:$C$25263=$B$3)*('Data - dwelling fires'!$D$2:$D$25263)))=0,"..",IF($B$3="Total dwelling fires",SUMPRODUCT(('Data - dwelling fires'!$A$2:$A$25263=B$4)*('Data - dwelling fires'!$B$2:$B$25263=$A10)*('Data - dwelling fires'!$D$2:$D$25263)),SUMPRODUCT(('Data - dwelling fires'!$A$2:$A$25263=B$4)*('Data - dwelling fires'!$B$2:$B$25263=$A10)*('Data - dwelling fires'!$C$2:$C$25263=$B$3)*('Data - dwelling fires'!$D$2:$D$25263))))</f>
        <v>49291</v>
      </c>
      <c r="C10" s="45" t="str" cm="1">
        <f t="array" ref="C10">IF(IF($B$3="Total dwelling fires",SUMPRODUCT(('Data - dwelling fires'!$A$2:$A$25263=C$4)*('Data - dwelling fires'!$B$2:$B$25263=$A10)*('Data - dwelling fires'!$D$2:$D$25263)),SUMPRODUCT(('Data - dwelling fires'!$A$2:$A$25263=C$4)*('Data - dwelling fires'!$B$2:$B$25263=$A10)*('Data - dwelling fires'!$C$2:$C$25263=$B$3)*('Data - dwelling fires'!$D$2:$D$25263)))=0,"..",IF($B$3="Total dwelling fires",SUMPRODUCT(('Data - dwelling fires'!$A$2:$A$25263=C$4)*('Data - dwelling fires'!$B$2:$B$25263=$A10)*('Data - dwelling fires'!$D$2:$D$25263)),SUMPRODUCT(('Data - dwelling fires'!$A$2:$A$25263=C$4)*('Data - dwelling fires'!$B$2:$B$25263=$A10)*('Data - dwelling fires'!$C$2:$C$25263=$B$3)*('Data - dwelling fires'!$D$2:$D$25263))))</f>
        <v>..</v>
      </c>
      <c r="D10" s="45" t="str" cm="1">
        <f t="array" ref="D10">IF(IF($B$3="Total dwelling fires",SUMPRODUCT(('Data - dwelling fires'!$A$2:$A$25263=D$4)*('Data - dwelling fires'!$B$2:$B$25263=$A10)*('Data - dwelling fires'!$D$2:$D$25263)),SUMPRODUCT(('Data - dwelling fires'!$A$2:$A$25263=D$4)*('Data - dwelling fires'!$B$2:$B$25263=$A10)*('Data - dwelling fires'!$C$2:$C$25263=$B$3)*('Data - dwelling fires'!$D$2:$D$25263)))=0,"..",IF($B$3="Total dwelling fires",SUMPRODUCT(('Data - dwelling fires'!$A$2:$A$25263=D$4)*('Data - dwelling fires'!$B$2:$B$25263=$A10)*('Data - dwelling fires'!$D$2:$D$25263)),SUMPRODUCT(('Data - dwelling fires'!$A$2:$A$25263=D$4)*('Data - dwelling fires'!$B$2:$B$25263=$A10)*('Data - dwelling fires'!$C$2:$C$25263=$B$3)*('Data - dwelling fires'!$D$2:$D$25263))))</f>
        <v>..</v>
      </c>
      <c r="E10" s="45" t="str" cm="1">
        <f t="array" ref="E10">IF(OR(B10="..",C10="..",D10=".."),IF(SUMPRODUCT(('Data - dwelling fires'!$A$2:$A$25260=E$4)*('Data - dwelling fires'!$B$2:$B$25260=$A10)*('Data - dwelling fires'!$C$2:$C$25260=$B$3)*('Data - dwelling fires'!$D$2:$D$25260))=0,"..",SUMPRODUCT(('Data - dwelling fires'!$A$2:$A$25260=E$4)*('Data - dwelling fires'!$B$2:$B$25260=$A10)*('Data - dwelling fires'!$C$2:$C$25260=$B$3)*('Data - dwelling fires'!$D$2:$D$25260))),B10+C10+D10)</f>
        <v>..</v>
      </c>
      <c r="F10" s="50">
        <f t="shared" si="1"/>
        <v>1045</v>
      </c>
      <c r="G10" s="50" t="str">
        <f t="shared" si="0"/>
        <v>..</v>
      </c>
      <c r="H10" s="50" t="str">
        <f t="shared" si="0"/>
        <v>..</v>
      </c>
      <c r="I10" s="50" t="str">
        <f t="shared" si="0"/>
        <v>..</v>
      </c>
      <c r="J10" s="44"/>
      <c r="K10" s="51" cm="1">
        <f t="array" ref="K10">IF(SUMPRODUCT(('Data - population'!$B$2:$B$2996=$A10)*('Data - population'!$C$2:$C$2996=K$4)*('Data - population'!$D$2:$D$2996)),SUMPRODUCT(('Data - population'!$B$2:$B$2996=$A10)*('Data - population'!$C$2:$C$2996=K$4)*('Data - population'!$D$2:$D$2996)),"..")</f>
        <v>47187600</v>
      </c>
      <c r="L10" s="51" cm="1">
        <f t="array" ref="L10">IF(SUMPRODUCT(('Data - population'!$B$2:$B$2996=$A10)*('Data - population'!$C$2:$C$2996=L$4)*('Data - population'!$D$2:$D$2996)),SUMPRODUCT(('Data - population'!$B$2:$B$2996=$A10)*('Data - population'!$C$2:$C$2996=L$4)*('Data - population'!$D$2:$D$2996)),"..")</f>
        <v>5111800</v>
      </c>
      <c r="M10" s="51" cm="1">
        <f t="array" ref="M10">IF(SUMPRODUCT(('Data - population'!$B$2:$B$2996=$A10)*('Data - population'!$C$2:$C$2996=M$4)*('Data - population'!$D$2:$D$2996)),SUMPRODUCT(('Data - population'!$B$2:$B$2996=$A10)*('Data - population'!$C$2:$C$2996=M$4)*('Data - population'!$D$2:$D$2996)),"..")</f>
        <v>2810900</v>
      </c>
      <c r="N10" s="51" cm="1">
        <f t="array" ref="N10">IF(SUMPRODUCT(('Data - population'!$B$2:$B$2996=$A10)*('Data - population'!$C$2:$C$2996=N$4)*('Data - population'!$D$2:$D$2996)),SUMPRODUCT(('Data - population'!$B$2:$B$2996=$A10)*('Data - population'!$C$2:$C$2996=N$4)*('Data - population'!$D$2:$D$2996)),"..")</f>
        <v>55110300</v>
      </c>
      <c r="O10" s="52">
        <f t="shared" si="2"/>
        <v>0</v>
      </c>
    </row>
    <row r="11" spans="1:15" x14ac:dyDescent="0.35">
      <c r="A11" s="44" t="s">
        <v>54</v>
      </c>
      <c r="B11" s="45" cm="1">
        <f t="array" ref="B11">IF(IF($B$3="Total dwelling fires",SUMPRODUCT(('Data - dwelling fires'!$A$2:$A$25263=B$4)*('Data - dwelling fires'!$B$2:$B$25263=$A11)*('Data - dwelling fires'!$D$2:$D$25263)),SUMPRODUCT(('Data - dwelling fires'!$A$2:$A$25263=B$4)*('Data - dwelling fires'!$B$2:$B$25263=$A11)*('Data - dwelling fires'!$C$2:$C$25263=$B$3)*('Data - dwelling fires'!$D$2:$D$25263)))=0,"..",IF($B$3="Total dwelling fires",SUMPRODUCT(('Data - dwelling fires'!$A$2:$A$25263=B$4)*('Data - dwelling fires'!$B$2:$B$25263=$A11)*('Data - dwelling fires'!$D$2:$D$25263)),SUMPRODUCT(('Data - dwelling fires'!$A$2:$A$25263=B$4)*('Data - dwelling fires'!$B$2:$B$25263=$A11)*('Data - dwelling fires'!$C$2:$C$25263=$B$3)*('Data - dwelling fires'!$D$2:$D$25263))))</f>
        <v>48850</v>
      </c>
      <c r="C11" s="45" t="str" cm="1">
        <f t="array" ref="C11">IF(IF($B$3="Total dwelling fires",SUMPRODUCT(('Data - dwelling fires'!$A$2:$A$25263=C$4)*('Data - dwelling fires'!$B$2:$B$25263=$A11)*('Data - dwelling fires'!$D$2:$D$25263)),SUMPRODUCT(('Data - dwelling fires'!$A$2:$A$25263=C$4)*('Data - dwelling fires'!$B$2:$B$25263=$A11)*('Data - dwelling fires'!$C$2:$C$25263=$B$3)*('Data - dwelling fires'!$D$2:$D$25263)))=0,"..",IF($B$3="Total dwelling fires",SUMPRODUCT(('Data - dwelling fires'!$A$2:$A$25263=C$4)*('Data - dwelling fires'!$B$2:$B$25263=$A11)*('Data - dwelling fires'!$D$2:$D$25263)),SUMPRODUCT(('Data - dwelling fires'!$A$2:$A$25263=C$4)*('Data - dwelling fires'!$B$2:$B$25263=$A11)*('Data - dwelling fires'!$C$2:$C$25263=$B$3)*('Data - dwelling fires'!$D$2:$D$25263))))</f>
        <v>..</v>
      </c>
      <c r="D11" s="45" t="str" cm="1">
        <f t="array" ref="D11">IF(IF($B$3="Total dwelling fires",SUMPRODUCT(('Data - dwelling fires'!$A$2:$A$25263=D$4)*('Data - dwelling fires'!$B$2:$B$25263=$A11)*('Data - dwelling fires'!$D$2:$D$25263)),SUMPRODUCT(('Data - dwelling fires'!$A$2:$A$25263=D$4)*('Data - dwelling fires'!$B$2:$B$25263=$A11)*('Data - dwelling fires'!$C$2:$C$25263=$B$3)*('Data - dwelling fires'!$D$2:$D$25263)))=0,"..",IF($B$3="Total dwelling fires",SUMPRODUCT(('Data - dwelling fires'!$A$2:$A$25263=D$4)*('Data - dwelling fires'!$B$2:$B$25263=$A11)*('Data - dwelling fires'!$D$2:$D$25263)),SUMPRODUCT(('Data - dwelling fires'!$A$2:$A$25263=D$4)*('Data - dwelling fires'!$B$2:$B$25263=$A11)*('Data - dwelling fires'!$C$2:$C$25263=$B$3)*('Data - dwelling fires'!$D$2:$D$25263))))</f>
        <v>..</v>
      </c>
      <c r="E11" s="45" t="str" cm="1">
        <f t="array" ref="E11">IF(OR(B11="..",C11="..",D11=".."),IF(SUMPRODUCT(('Data - dwelling fires'!$A$2:$A$25260=E$4)*('Data - dwelling fires'!$B$2:$B$25260=$A11)*('Data - dwelling fires'!$C$2:$C$25260=$B$3)*('Data - dwelling fires'!$D$2:$D$25260))=0,"..",SUMPRODUCT(('Data - dwelling fires'!$A$2:$A$25260=E$4)*('Data - dwelling fires'!$B$2:$B$25260=$A11)*('Data - dwelling fires'!$C$2:$C$25260=$B$3)*('Data - dwelling fires'!$D$2:$D$25260))),B11+C11+D11)</f>
        <v>..</v>
      </c>
      <c r="F11" s="50">
        <f t="shared" si="1"/>
        <v>1033</v>
      </c>
      <c r="G11" s="50" t="str">
        <f t="shared" si="0"/>
        <v>..</v>
      </c>
      <c r="H11" s="50" t="str">
        <f t="shared" si="0"/>
        <v>..</v>
      </c>
      <c r="I11" s="50" t="str">
        <f t="shared" si="0"/>
        <v>..</v>
      </c>
      <c r="J11" s="44"/>
      <c r="K11" s="51" cm="1">
        <f t="array" ref="K11">IF(SUMPRODUCT(('Data - population'!$B$2:$B$2996=$A11)*('Data - population'!$C$2:$C$2996=K$4)*('Data - population'!$D$2:$D$2996)),SUMPRODUCT(('Data - population'!$B$2:$B$2996=$A11)*('Data - population'!$C$2:$C$2996=K$4)*('Data - population'!$D$2:$D$2996)),"..")</f>
        <v>47300400</v>
      </c>
      <c r="L11" s="51" cm="1">
        <f t="array" ref="L11">IF(SUMPRODUCT(('Data - population'!$B$2:$B$2996=$A11)*('Data - population'!$C$2:$C$2996=L$4)*('Data - population'!$D$2:$D$2996)),SUMPRODUCT(('Data - population'!$B$2:$B$2996=$A11)*('Data - population'!$C$2:$C$2996=L$4)*('Data - population'!$D$2:$D$2996)),"..")</f>
        <v>5099000</v>
      </c>
      <c r="M11" s="51" cm="1">
        <f t="array" ref="M11">IF(SUMPRODUCT(('Data - population'!$B$2:$B$2996=$A11)*('Data - population'!$C$2:$C$2996=M$4)*('Data - population'!$D$2:$D$2996)),SUMPRODUCT(('Data - population'!$B$2:$B$2996=$A11)*('Data - population'!$C$2:$C$2996=M$4)*('Data - population'!$D$2:$D$2996)),"..")</f>
        <v>2822600</v>
      </c>
      <c r="N11" s="51" cm="1">
        <f t="array" ref="N11">IF(SUMPRODUCT(('Data - population'!$B$2:$B$2996=$A11)*('Data - population'!$C$2:$C$2996=N$4)*('Data - population'!$D$2:$D$2996)),SUMPRODUCT(('Data - population'!$B$2:$B$2996=$A11)*('Data - population'!$C$2:$C$2996=N$4)*('Data - population'!$D$2:$D$2996)),"..")</f>
        <v>55222000</v>
      </c>
      <c r="O11" s="52">
        <f t="shared" si="2"/>
        <v>0</v>
      </c>
    </row>
    <row r="12" spans="1:15" x14ac:dyDescent="0.35">
      <c r="A12" s="44" t="s">
        <v>55</v>
      </c>
      <c r="B12" s="45" cm="1">
        <f t="array" ref="B12">IF(IF($B$3="Total dwelling fires",SUMPRODUCT(('Data - dwelling fires'!$A$2:$A$25263=B$4)*('Data - dwelling fires'!$B$2:$B$25263=$A12)*('Data - dwelling fires'!$D$2:$D$25263)),SUMPRODUCT(('Data - dwelling fires'!$A$2:$A$25263=B$4)*('Data - dwelling fires'!$B$2:$B$25263=$A12)*('Data - dwelling fires'!$C$2:$C$25263=$B$3)*('Data - dwelling fires'!$D$2:$D$25263)))=0,"..",IF($B$3="Total dwelling fires",SUMPRODUCT(('Data - dwelling fires'!$A$2:$A$25263=B$4)*('Data - dwelling fires'!$B$2:$B$25263=$A12)*('Data - dwelling fires'!$D$2:$D$25263)),SUMPRODUCT(('Data - dwelling fires'!$A$2:$A$25263=B$4)*('Data - dwelling fires'!$B$2:$B$25263=$A12)*('Data - dwelling fires'!$C$2:$C$25263=$B$3)*('Data - dwelling fires'!$D$2:$D$25263))))</f>
        <v>49471</v>
      </c>
      <c r="C12" s="45" t="str" cm="1">
        <f t="array" ref="C12">IF(IF($B$3="Total dwelling fires",SUMPRODUCT(('Data - dwelling fires'!$A$2:$A$25263=C$4)*('Data - dwelling fires'!$B$2:$B$25263=$A12)*('Data - dwelling fires'!$D$2:$D$25263)),SUMPRODUCT(('Data - dwelling fires'!$A$2:$A$25263=C$4)*('Data - dwelling fires'!$B$2:$B$25263=$A12)*('Data - dwelling fires'!$C$2:$C$25263=$B$3)*('Data - dwelling fires'!$D$2:$D$25263)))=0,"..",IF($B$3="Total dwelling fires",SUMPRODUCT(('Data - dwelling fires'!$A$2:$A$25263=C$4)*('Data - dwelling fires'!$B$2:$B$25263=$A12)*('Data - dwelling fires'!$D$2:$D$25263)),SUMPRODUCT(('Data - dwelling fires'!$A$2:$A$25263=C$4)*('Data - dwelling fires'!$B$2:$B$25263=$A12)*('Data - dwelling fires'!$C$2:$C$25263=$B$3)*('Data - dwelling fires'!$D$2:$D$25263))))</f>
        <v>..</v>
      </c>
      <c r="D12" s="45" t="str" cm="1">
        <f t="array" ref="D12">IF(IF($B$3="Total dwelling fires",SUMPRODUCT(('Data - dwelling fires'!$A$2:$A$25263=D$4)*('Data - dwelling fires'!$B$2:$B$25263=$A12)*('Data - dwelling fires'!$D$2:$D$25263)),SUMPRODUCT(('Data - dwelling fires'!$A$2:$A$25263=D$4)*('Data - dwelling fires'!$B$2:$B$25263=$A12)*('Data - dwelling fires'!$C$2:$C$25263=$B$3)*('Data - dwelling fires'!$D$2:$D$25263)))=0,"..",IF($B$3="Total dwelling fires",SUMPRODUCT(('Data - dwelling fires'!$A$2:$A$25263=D$4)*('Data - dwelling fires'!$B$2:$B$25263=$A12)*('Data - dwelling fires'!$D$2:$D$25263)),SUMPRODUCT(('Data - dwelling fires'!$A$2:$A$25263=D$4)*('Data - dwelling fires'!$B$2:$B$25263=$A12)*('Data - dwelling fires'!$C$2:$C$25263=$B$3)*('Data - dwelling fires'!$D$2:$D$25263))))</f>
        <v>..</v>
      </c>
      <c r="E12" s="45" t="str" cm="1">
        <f t="array" ref="E12">IF(OR(B12="..",C12="..",D12=".."),IF(SUMPRODUCT(('Data - dwelling fires'!$A$2:$A$25260=E$4)*('Data - dwelling fires'!$B$2:$B$25260=$A12)*('Data - dwelling fires'!$C$2:$C$25260=$B$3)*('Data - dwelling fires'!$D$2:$D$25260))=0,"..",SUMPRODUCT(('Data - dwelling fires'!$A$2:$A$25260=E$4)*('Data - dwelling fires'!$B$2:$B$25260=$A12)*('Data - dwelling fires'!$C$2:$C$25260=$B$3)*('Data - dwelling fires'!$D$2:$D$25260))),B12+C12+D12)</f>
        <v>..</v>
      </c>
      <c r="F12" s="50">
        <f t="shared" si="1"/>
        <v>1043</v>
      </c>
      <c r="G12" s="50" t="str">
        <f t="shared" si="0"/>
        <v>..</v>
      </c>
      <c r="H12" s="50" t="str">
        <f t="shared" si="0"/>
        <v>..</v>
      </c>
      <c r="I12" s="50" t="str">
        <f t="shared" si="0"/>
        <v>..</v>
      </c>
      <c r="J12" s="44"/>
      <c r="K12" s="51" cm="1">
        <f t="array" ref="K12">IF(SUMPRODUCT(('Data - population'!$B$2:$B$2996=$A12)*('Data - population'!$C$2:$C$2996=K$4)*('Data - population'!$D$2:$D$2996)),SUMPRODUCT(('Data - population'!$B$2:$B$2996=$A12)*('Data - population'!$C$2:$C$2996=K$4)*('Data - population'!$D$2:$D$2996)),"..")</f>
        <v>47412300</v>
      </c>
      <c r="L12" s="51" cm="1">
        <f t="array" ref="L12">IF(SUMPRODUCT(('Data - population'!$B$2:$B$2996=$A12)*('Data - population'!$C$2:$C$2996=L$4)*('Data - population'!$D$2:$D$2996)),SUMPRODUCT(('Data - population'!$B$2:$B$2996=$A12)*('Data - population'!$C$2:$C$2996=L$4)*('Data - population'!$D$2:$D$2996)),"..")</f>
        <v>5077400</v>
      </c>
      <c r="M12" s="51" cm="1">
        <f t="array" ref="M12">IF(SUMPRODUCT(('Data - population'!$B$2:$B$2996=$A12)*('Data - population'!$C$2:$C$2996=M$4)*('Data - population'!$D$2:$D$2996)),SUMPRODUCT(('Data - population'!$B$2:$B$2996=$A12)*('Data - population'!$C$2:$C$2996=M$4)*('Data - population'!$D$2:$D$2996)),"..")</f>
        <v>2841200</v>
      </c>
      <c r="N12" s="51" cm="1">
        <f t="array" ref="N12">IF(SUMPRODUCT(('Data - population'!$B$2:$B$2996=$A12)*('Data - population'!$C$2:$C$2996=N$4)*('Data - population'!$D$2:$D$2996)),SUMPRODUCT(('Data - population'!$B$2:$B$2996=$A12)*('Data - population'!$C$2:$C$2996=N$4)*('Data - population'!$D$2:$D$2996)),"..")</f>
        <v>55331000</v>
      </c>
      <c r="O12" s="52">
        <f t="shared" si="2"/>
        <v>-100</v>
      </c>
    </row>
    <row r="13" spans="1:15" x14ac:dyDescent="0.35">
      <c r="A13" s="44" t="s">
        <v>56</v>
      </c>
      <c r="B13" s="45" cm="1">
        <f t="array" ref="B13">IF(IF($B$3="Total dwelling fires",SUMPRODUCT(('Data - dwelling fires'!$A$2:$A$25263=B$4)*('Data - dwelling fires'!$B$2:$B$25263=$A13)*('Data - dwelling fires'!$D$2:$D$25263)),SUMPRODUCT(('Data - dwelling fires'!$A$2:$A$25263=B$4)*('Data - dwelling fires'!$B$2:$B$25263=$A13)*('Data - dwelling fires'!$C$2:$C$25263=$B$3)*('Data - dwelling fires'!$D$2:$D$25263)))=0,"..",IF($B$3="Total dwelling fires",SUMPRODUCT(('Data - dwelling fires'!$A$2:$A$25263=B$4)*('Data - dwelling fires'!$B$2:$B$25263=$A13)*('Data - dwelling fires'!$D$2:$D$25263)),SUMPRODUCT(('Data - dwelling fires'!$A$2:$A$25263=B$4)*('Data - dwelling fires'!$B$2:$B$25263=$A13)*('Data - dwelling fires'!$C$2:$C$25263=$B$3)*('Data - dwelling fires'!$D$2:$D$25263))))</f>
        <v>49920</v>
      </c>
      <c r="C13" s="45" t="str" cm="1">
        <f t="array" ref="C13">IF(IF($B$3="Total dwelling fires",SUMPRODUCT(('Data - dwelling fires'!$A$2:$A$25263=C$4)*('Data - dwelling fires'!$B$2:$B$25263=$A13)*('Data - dwelling fires'!$D$2:$D$25263)),SUMPRODUCT(('Data - dwelling fires'!$A$2:$A$25263=C$4)*('Data - dwelling fires'!$B$2:$B$25263=$A13)*('Data - dwelling fires'!$C$2:$C$25263=$B$3)*('Data - dwelling fires'!$D$2:$D$25263)))=0,"..",IF($B$3="Total dwelling fires",SUMPRODUCT(('Data - dwelling fires'!$A$2:$A$25263=C$4)*('Data - dwelling fires'!$B$2:$B$25263=$A13)*('Data - dwelling fires'!$D$2:$D$25263)),SUMPRODUCT(('Data - dwelling fires'!$A$2:$A$25263=C$4)*('Data - dwelling fires'!$B$2:$B$25263=$A13)*('Data - dwelling fires'!$C$2:$C$25263=$B$3)*('Data - dwelling fires'!$D$2:$D$25263))))</f>
        <v>..</v>
      </c>
      <c r="D13" s="45" t="str" cm="1">
        <f t="array" ref="D13">IF(IF($B$3="Total dwelling fires",SUMPRODUCT(('Data - dwelling fires'!$A$2:$A$25263=D$4)*('Data - dwelling fires'!$B$2:$B$25263=$A13)*('Data - dwelling fires'!$D$2:$D$25263)),SUMPRODUCT(('Data - dwelling fires'!$A$2:$A$25263=D$4)*('Data - dwelling fires'!$B$2:$B$25263=$A13)*('Data - dwelling fires'!$C$2:$C$25263=$B$3)*('Data - dwelling fires'!$D$2:$D$25263)))=0,"..",IF($B$3="Total dwelling fires",SUMPRODUCT(('Data - dwelling fires'!$A$2:$A$25263=D$4)*('Data - dwelling fires'!$B$2:$B$25263=$A13)*('Data - dwelling fires'!$D$2:$D$25263)),SUMPRODUCT(('Data - dwelling fires'!$A$2:$A$25263=D$4)*('Data - dwelling fires'!$B$2:$B$25263=$A13)*('Data - dwelling fires'!$C$2:$C$25263=$B$3)*('Data - dwelling fires'!$D$2:$D$25263))))</f>
        <v>..</v>
      </c>
      <c r="E13" s="45" t="str" cm="1">
        <f t="array" ref="E13">IF(OR(B13="..",C13="..",D13=".."),IF(SUMPRODUCT(('Data - dwelling fires'!$A$2:$A$25260=E$4)*('Data - dwelling fires'!$B$2:$B$25260=$A13)*('Data - dwelling fires'!$C$2:$C$25260=$B$3)*('Data - dwelling fires'!$D$2:$D$25260))=0,"..",SUMPRODUCT(('Data - dwelling fires'!$A$2:$A$25260=E$4)*('Data - dwelling fires'!$B$2:$B$25260=$A13)*('Data - dwelling fires'!$C$2:$C$25260=$B$3)*('Data - dwelling fires'!$D$2:$D$25260))),B13+C13+D13)</f>
        <v>..</v>
      </c>
      <c r="F13" s="50">
        <f t="shared" si="1"/>
        <v>1050</v>
      </c>
      <c r="G13" s="50" t="str">
        <f t="shared" si="0"/>
        <v>..</v>
      </c>
      <c r="H13" s="50" t="str">
        <f t="shared" si="0"/>
        <v>..</v>
      </c>
      <c r="I13" s="50" t="str">
        <f t="shared" si="0"/>
        <v>..</v>
      </c>
      <c r="J13" s="44"/>
      <c r="K13" s="51" cm="1">
        <f t="array" ref="K13">IF(SUMPRODUCT(('Data - population'!$B$2:$B$2996=$A13)*('Data - population'!$C$2:$C$2996=K$4)*('Data - population'!$D$2:$D$2996)),SUMPRODUCT(('Data - population'!$B$2:$B$2996=$A13)*('Data - population'!$C$2:$C$2996=K$4)*('Data - population'!$D$2:$D$2996)),"..")</f>
        <v>47552700</v>
      </c>
      <c r="L13" s="51" cm="1">
        <f t="array" ref="L13">IF(SUMPRODUCT(('Data - population'!$B$2:$B$2996=$A13)*('Data - population'!$C$2:$C$2996=L$4)*('Data - population'!$D$2:$D$2996)),SUMPRODUCT(('Data - population'!$B$2:$B$2996=$A13)*('Data - population'!$C$2:$C$2996=L$4)*('Data - population'!$D$2:$D$2996)),"..")</f>
        <v>5078200</v>
      </c>
      <c r="M13" s="51" cm="1">
        <f t="array" ref="M13">IF(SUMPRODUCT(('Data - population'!$B$2:$B$2996=$A13)*('Data - population'!$C$2:$C$2996=M$4)*('Data - population'!$D$2:$D$2996)),SUMPRODUCT(('Data - population'!$B$2:$B$2996=$A13)*('Data - population'!$C$2:$C$2996=M$4)*('Data - population'!$D$2:$D$2996)),"..")</f>
        <v>2855200</v>
      </c>
      <c r="N13" s="51" cm="1">
        <f t="array" ref="N13">IF(SUMPRODUCT(('Data - population'!$B$2:$B$2996=$A13)*('Data - population'!$C$2:$C$2996=N$4)*('Data - population'!$D$2:$D$2996)),SUMPRODUCT(('Data - population'!$B$2:$B$2996=$A13)*('Data - population'!$C$2:$C$2996=N$4)*('Data - population'!$D$2:$D$2996)),"..")</f>
        <v>55486000</v>
      </c>
      <c r="O13" s="52">
        <f t="shared" si="2"/>
        <v>100</v>
      </c>
    </row>
    <row r="14" spans="1:15" x14ac:dyDescent="0.35">
      <c r="A14" s="44" t="s">
        <v>57</v>
      </c>
      <c r="B14" s="45" cm="1">
        <f t="array" ref="B14">IF(IF($B$3="Total dwelling fires",SUMPRODUCT(('Data - dwelling fires'!$A$2:$A$25263=B$4)*('Data - dwelling fires'!$B$2:$B$25263=$A14)*('Data - dwelling fires'!$D$2:$D$25263)),SUMPRODUCT(('Data - dwelling fires'!$A$2:$A$25263=B$4)*('Data - dwelling fires'!$B$2:$B$25263=$A14)*('Data - dwelling fires'!$C$2:$C$25263=$B$3)*('Data - dwelling fires'!$D$2:$D$25263)))=0,"..",IF($B$3="Total dwelling fires",SUMPRODUCT(('Data - dwelling fires'!$A$2:$A$25263=B$4)*('Data - dwelling fires'!$B$2:$B$25263=$A14)*('Data - dwelling fires'!$D$2:$D$25263)),SUMPRODUCT(('Data - dwelling fires'!$A$2:$A$25263=B$4)*('Data - dwelling fires'!$B$2:$B$25263=$A14)*('Data - dwelling fires'!$C$2:$C$25263=$B$3)*('Data - dwelling fires'!$D$2:$D$25263))))</f>
        <v>48631</v>
      </c>
      <c r="C14" s="45" cm="1">
        <f t="array" ref="C14">IF(IF($B$3="Total dwelling fires",SUMPRODUCT(('Data - dwelling fires'!$A$2:$A$25263=C$4)*('Data - dwelling fires'!$B$2:$B$25263=$A14)*('Data - dwelling fires'!$D$2:$D$25263)),SUMPRODUCT(('Data - dwelling fires'!$A$2:$A$25263=C$4)*('Data - dwelling fires'!$B$2:$B$25263=$A14)*('Data - dwelling fires'!$C$2:$C$25263=$B$3)*('Data - dwelling fires'!$D$2:$D$25263)))=0,"..",IF($B$3="Total dwelling fires",SUMPRODUCT(('Data - dwelling fires'!$A$2:$A$25263=C$4)*('Data - dwelling fires'!$B$2:$B$25263=$A14)*('Data - dwelling fires'!$D$2:$D$25263)),SUMPRODUCT(('Data - dwelling fires'!$A$2:$A$25263=C$4)*('Data - dwelling fires'!$B$2:$B$25263=$A14)*('Data - dwelling fires'!$C$2:$C$25263=$B$3)*('Data - dwelling fires'!$D$2:$D$25263))))</f>
        <v>9811</v>
      </c>
      <c r="D14" s="45" t="str" cm="1">
        <f t="array" ref="D14">IF(IF($B$3="Total dwelling fires",SUMPRODUCT(('Data - dwelling fires'!$A$2:$A$25263=D$4)*('Data - dwelling fires'!$B$2:$B$25263=$A14)*('Data - dwelling fires'!$D$2:$D$25263)),SUMPRODUCT(('Data - dwelling fires'!$A$2:$A$25263=D$4)*('Data - dwelling fires'!$B$2:$B$25263=$A14)*('Data - dwelling fires'!$C$2:$C$25263=$B$3)*('Data - dwelling fires'!$D$2:$D$25263)))=0,"..",IF($B$3="Total dwelling fires",SUMPRODUCT(('Data - dwelling fires'!$A$2:$A$25263=D$4)*('Data - dwelling fires'!$B$2:$B$25263=$A14)*('Data - dwelling fires'!$D$2:$D$25263)),SUMPRODUCT(('Data - dwelling fires'!$A$2:$A$25263=D$4)*('Data - dwelling fires'!$B$2:$B$25263=$A14)*('Data - dwelling fires'!$C$2:$C$25263=$B$3)*('Data - dwelling fires'!$D$2:$D$25263))))</f>
        <v>..</v>
      </c>
      <c r="E14" s="45" t="str" cm="1">
        <f t="array" ref="E14">IF(OR(B14="..",C14="..",D14=".."),IF(SUMPRODUCT(('Data - dwelling fires'!$A$2:$A$25260=E$4)*('Data - dwelling fires'!$B$2:$B$25260=$A14)*('Data - dwelling fires'!$C$2:$C$25260=$B$3)*('Data - dwelling fires'!$D$2:$D$25260))=0,"..",SUMPRODUCT(('Data - dwelling fires'!$A$2:$A$25260=E$4)*('Data - dwelling fires'!$B$2:$B$25260=$A14)*('Data - dwelling fires'!$C$2:$C$25260=$B$3)*('Data - dwelling fires'!$D$2:$D$25260))),B14+C14+D14)</f>
        <v>..</v>
      </c>
      <c r="F14" s="50">
        <f t="shared" si="1"/>
        <v>1020</v>
      </c>
      <c r="G14" s="50">
        <f t="shared" si="0"/>
        <v>1931</v>
      </c>
      <c r="H14" s="50" t="str">
        <f t="shared" si="0"/>
        <v>..</v>
      </c>
      <c r="I14" s="50" t="str">
        <f t="shared" si="0"/>
        <v>..</v>
      </c>
      <c r="J14" s="44"/>
      <c r="K14" s="51" cm="1">
        <f t="array" ref="K14">IF(SUMPRODUCT(('Data - population'!$B$2:$B$2996=$A14)*('Data - population'!$C$2:$C$2996=K$4)*('Data - population'!$D$2:$D$2996)),SUMPRODUCT(('Data - population'!$B$2:$B$2996=$A14)*('Data - population'!$C$2:$C$2996=K$4)*('Data - population'!$D$2:$D$2996)),"..")</f>
        <v>47699100</v>
      </c>
      <c r="L14" s="51" cm="1">
        <f t="array" ref="L14">IF(SUMPRODUCT(('Data - population'!$B$2:$B$2996=$A14)*('Data - population'!$C$2:$C$2996=L$4)*('Data - population'!$D$2:$D$2996)),SUMPRODUCT(('Data - population'!$B$2:$B$2996=$A14)*('Data - population'!$C$2:$C$2996=L$4)*('Data - population'!$D$2:$D$2996)),"..")</f>
        <v>5081300</v>
      </c>
      <c r="M14" s="51" cm="1">
        <f t="array" ref="M14">IF(SUMPRODUCT(('Data - population'!$B$2:$B$2996=$A14)*('Data - population'!$C$2:$C$2996=M$4)*('Data - population'!$D$2:$D$2996)),SUMPRODUCT(('Data - population'!$B$2:$B$2996=$A14)*('Data - population'!$C$2:$C$2996=M$4)*('Data - population'!$D$2:$D$2996)),"..")</f>
        <v>2861500</v>
      </c>
      <c r="N14" s="51" cm="1">
        <f t="array" ref="N14">IF(SUMPRODUCT(('Data - population'!$B$2:$B$2996=$A14)*('Data - population'!$C$2:$C$2996=N$4)*('Data - population'!$D$2:$D$2996)),SUMPRODUCT(('Data - population'!$B$2:$B$2996=$A14)*('Data - population'!$C$2:$C$2996=N$4)*('Data - population'!$D$2:$D$2996)),"..")</f>
        <v>55641900</v>
      </c>
      <c r="O14" s="52">
        <f t="shared" si="2"/>
        <v>0</v>
      </c>
    </row>
    <row r="15" spans="1:15" x14ac:dyDescent="0.35">
      <c r="A15" s="44" t="s">
        <v>58</v>
      </c>
      <c r="B15" s="45" cm="1">
        <f t="array" ref="B15">IF(IF($B$3="Total dwelling fires",SUMPRODUCT(('Data - dwelling fires'!$A$2:$A$25263=B$4)*('Data - dwelling fires'!$B$2:$B$25263=$A15)*('Data - dwelling fires'!$D$2:$D$25263)),SUMPRODUCT(('Data - dwelling fires'!$A$2:$A$25263=B$4)*('Data - dwelling fires'!$B$2:$B$25263=$A15)*('Data - dwelling fires'!$C$2:$C$25263=$B$3)*('Data - dwelling fires'!$D$2:$D$25263)))=0,"..",IF($B$3="Total dwelling fires",SUMPRODUCT(('Data - dwelling fires'!$A$2:$A$25263=B$4)*('Data - dwelling fires'!$B$2:$B$25263=$A15)*('Data - dwelling fires'!$D$2:$D$25263)),SUMPRODUCT(('Data - dwelling fires'!$A$2:$A$25263=B$4)*('Data - dwelling fires'!$B$2:$B$25263=$A15)*('Data - dwelling fires'!$C$2:$C$25263=$B$3)*('Data - dwelling fires'!$D$2:$D$25263))))</f>
        <v>49558</v>
      </c>
      <c r="C15" s="45" cm="1">
        <f t="array" ref="C15">IF(IF($B$3="Total dwelling fires",SUMPRODUCT(('Data - dwelling fires'!$A$2:$A$25263=C$4)*('Data - dwelling fires'!$B$2:$B$25263=$A15)*('Data - dwelling fires'!$D$2:$D$25263)),SUMPRODUCT(('Data - dwelling fires'!$A$2:$A$25263=C$4)*('Data - dwelling fires'!$B$2:$B$25263=$A15)*('Data - dwelling fires'!$C$2:$C$25263=$B$3)*('Data - dwelling fires'!$D$2:$D$25263)))=0,"..",IF($B$3="Total dwelling fires",SUMPRODUCT(('Data - dwelling fires'!$A$2:$A$25263=C$4)*('Data - dwelling fires'!$B$2:$B$25263=$A15)*('Data - dwelling fires'!$D$2:$D$25263)),SUMPRODUCT(('Data - dwelling fires'!$A$2:$A$25263=C$4)*('Data - dwelling fires'!$B$2:$B$25263=$A15)*('Data - dwelling fires'!$C$2:$C$25263=$B$3)*('Data - dwelling fires'!$D$2:$D$25263))))</f>
        <v>9799</v>
      </c>
      <c r="D15" s="45" t="str" cm="1">
        <f t="array" ref="D15">IF(IF($B$3="Total dwelling fires",SUMPRODUCT(('Data - dwelling fires'!$A$2:$A$25263=D$4)*('Data - dwelling fires'!$B$2:$B$25263=$A15)*('Data - dwelling fires'!$D$2:$D$25263)),SUMPRODUCT(('Data - dwelling fires'!$A$2:$A$25263=D$4)*('Data - dwelling fires'!$B$2:$B$25263=$A15)*('Data - dwelling fires'!$C$2:$C$25263=$B$3)*('Data - dwelling fires'!$D$2:$D$25263)))=0,"..",IF($B$3="Total dwelling fires",SUMPRODUCT(('Data - dwelling fires'!$A$2:$A$25263=D$4)*('Data - dwelling fires'!$B$2:$B$25263=$A15)*('Data - dwelling fires'!$D$2:$D$25263)),SUMPRODUCT(('Data - dwelling fires'!$A$2:$A$25263=D$4)*('Data - dwelling fires'!$B$2:$B$25263=$A15)*('Data - dwelling fires'!$C$2:$C$25263=$B$3)*('Data - dwelling fires'!$D$2:$D$25263))))</f>
        <v>..</v>
      </c>
      <c r="E15" s="45" t="str" cm="1">
        <f t="array" ref="E15">IF(OR(B15="..",C15="..",D15=".."),IF(SUMPRODUCT(('Data - dwelling fires'!$A$2:$A$25260=E$4)*('Data - dwelling fires'!$B$2:$B$25260=$A15)*('Data - dwelling fires'!$C$2:$C$25260=$B$3)*('Data - dwelling fires'!$D$2:$D$25260))=0,"..",SUMPRODUCT(('Data - dwelling fires'!$A$2:$A$25260=E$4)*('Data - dwelling fires'!$B$2:$B$25260=$A15)*('Data - dwelling fires'!$C$2:$C$25260=$B$3)*('Data - dwelling fires'!$D$2:$D$25260))),B15+C15+D15)</f>
        <v>..</v>
      </c>
      <c r="F15" s="50">
        <f t="shared" si="1"/>
        <v>1035</v>
      </c>
      <c r="G15" s="50">
        <f t="shared" si="0"/>
        <v>1928</v>
      </c>
      <c r="H15" s="50" t="str">
        <f t="shared" si="0"/>
        <v>..</v>
      </c>
      <c r="I15" s="50" t="str">
        <f t="shared" si="0"/>
        <v>..</v>
      </c>
      <c r="J15" s="44"/>
      <c r="K15" s="51" cm="1">
        <f t="array" ref="K15">IF(SUMPRODUCT(('Data - population'!$B$2:$B$2996=$A15)*('Data - population'!$C$2:$C$2996=K$4)*('Data - population'!$D$2:$D$2996)),SUMPRODUCT(('Data - population'!$B$2:$B$2996=$A15)*('Data - population'!$C$2:$C$2996=K$4)*('Data - population'!$D$2:$D$2996)),"..")</f>
        <v>47875000</v>
      </c>
      <c r="L15" s="51" cm="1">
        <f t="array" ref="L15">IF(SUMPRODUCT(('Data - population'!$B$2:$B$2996=$A15)*('Data - population'!$C$2:$C$2996=L$4)*('Data - population'!$D$2:$D$2996)),SUMPRODUCT(('Data - population'!$B$2:$B$2996=$A15)*('Data - population'!$C$2:$C$2996=L$4)*('Data - population'!$D$2:$D$2996)),"..")</f>
        <v>5083300</v>
      </c>
      <c r="M15" s="51" cm="1">
        <f t="array" ref="M15">IF(SUMPRODUCT(('Data - population'!$B$2:$B$2996=$A15)*('Data - population'!$C$2:$C$2996=M$4)*('Data - population'!$D$2:$D$2996)),SUMPRODUCT(('Data - population'!$B$2:$B$2996=$A15)*('Data - population'!$C$2:$C$2996=M$4)*('Data - population'!$D$2:$D$2996)),"..")</f>
        <v>2873000</v>
      </c>
      <c r="N15" s="51" cm="1">
        <f t="array" ref="N15">IF(SUMPRODUCT(('Data - population'!$B$2:$B$2996=$A15)*('Data - population'!$C$2:$C$2996=N$4)*('Data - population'!$D$2:$D$2996)),SUMPRODUCT(('Data - population'!$B$2:$B$2996=$A15)*('Data - population'!$C$2:$C$2996=N$4)*('Data - population'!$D$2:$D$2996)),"..")</f>
        <v>55831400</v>
      </c>
      <c r="O15" s="52">
        <f t="shared" si="2"/>
        <v>-100</v>
      </c>
    </row>
    <row r="16" spans="1:15" x14ac:dyDescent="0.35">
      <c r="A16" s="44" t="s">
        <v>59</v>
      </c>
      <c r="B16" s="45" cm="1">
        <f t="array" ref="B16">IF(IF($B$3="Total dwelling fires",SUMPRODUCT(('Data - dwelling fires'!$A$2:$A$25263=B$4)*('Data - dwelling fires'!$B$2:$B$25263=$A16)*('Data - dwelling fires'!$D$2:$D$25263)),SUMPRODUCT(('Data - dwelling fires'!$A$2:$A$25263=B$4)*('Data - dwelling fires'!$B$2:$B$25263=$A16)*('Data - dwelling fires'!$C$2:$C$25263=$B$3)*('Data - dwelling fires'!$D$2:$D$25263)))=0,"..",IF($B$3="Total dwelling fires",SUMPRODUCT(('Data - dwelling fires'!$A$2:$A$25263=B$4)*('Data - dwelling fires'!$B$2:$B$25263=$A16)*('Data - dwelling fires'!$D$2:$D$25263)),SUMPRODUCT(('Data - dwelling fires'!$A$2:$A$25263=B$4)*('Data - dwelling fires'!$B$2:$B$25263=$A16)*('Data - dwelling fires'!$C$2:$C$25263=$B$3)*('Data - dwelling fires'!$D$2:$D$25263))))</f>
        <v>50199</v>
      </c>
      <c r="C16" s="45" cm="1">
        <f t="array" ref="C16">IF(IF($B$3="Total dwelling fires",SUMPRODUCT(('Data - dwelling fires'!$A$2:$A$25263=C$4)*('Data - dwelling fires'!$B$2:$B$25263=$A16)*('Data - dwelling fires'!$D$2:$D$25263)),SUMPRODUCT(('Data - dwelling fires'!$A$2:$A$25263=C$4)*('Data - dwelling fires'!$B$2:$B$25263=$A16)*('Data - dwelling fires'!$C$2:$C$25263=$B$3)*('Data - dwelling fires'!$D$2:$D$25263)))=0,"..",IF($B$3="Total dwelling fires",SUMPRODUCT(('Data - dwelling fires'!$A$2:$A$25263=C$4)*('Data - dwelling fires'!$B$2:$B$25263=$A16)*('Data - dwelling fires'!$D$2:$D$25263)),SUMPRODUCT(('Data - dwelling fires'!$A$2:$A$25263=C$4)*('Data - dwelling fires'!$B$2:$B$25263=$A16)*('Data - dwelling fires'!$C$2:$C$25263=$B$3)*('Data - dwelling fires'!$D$2:$D$25263))))</f>
        <v>9612</v>
      </c>
      <c r="D16" s="45" t="str" cm="1">
        <f t="array" ref="D16">IF(IF($B$3="Total dwelling fires",SUMPRODUCT(('Data - dwelling fires'!$A$2:$A$25263=D$4)*('Data - dwelling fires'!$B$2:$B$25263=$A16)*('Data - dwelling fires'!$D$2:$D$25263)),SUMPRODUCT(('Data - dwelling fires'!$A$2:$A$25263=D$4)*('Data - dwelling fires'!$B$2:$B$25263=$A16)*('Data - dwelling fires'!$C$2:$C$25263=$B$3)*('Data - dwelling fires'!$D$2:$D$25263)))=0,"..",IF($B$3="Total dwelling fires",SUMPRODUCT(('Data - dwelling fires'!$A$2:$A$25263=D$4)*('Data - dwelling fires'!$B$2:$B$25263=$A16)*('Data - dwelling fires'!$D$2:$D$25263)),SUMPRODUCT(('Data - dwelling fires'!$A$2:$A$25263=D$4)*('Data - dwelling fires'!$B$2:$B$25263=$A16)*('Data - dwelling fires'!$C$2:$C$25263=$B$3)*('Data - dwelling fires'!$D$2:$D$25263))))</f>
        <v>..</v>
      </c>
      <c r="E16" s="45" t="str" cm="1">
        <f t="array" ref="E16">IF(OR(B16="..",C16="..",D16=".."),IF(SUMPRODUCT(('Data - dwelling fires'!$A$2:$A$25260=E$4)*('Data - dwelling fires'!$B$2:$B$25260=$A16)*('Data - dwelling fires'!$C$2:$C$25260=$B$3)*('Data - dwelling fires'!$D$2:$D$25260))=0,"..",SUMPRODUCT(('Data - dwelling fires'!$A$2:$A$25260=E$4)*('Data - dwelling fires'!$B$2:$B$25260=$A16)*('Data - dwelling fires'!$C$2:$C$25260=$B$3)*('Data - dwelling fires'!$D$2:$D$25260))),B16+C16+D16)</f>
        <v>..</v>
      </c>
      <c r="F16" s="50">
        <f t="shared" si="1"/>
        <v>1046</v>
      </c>
      <c r="G16" s="50">
        <f t="shared" si="0"/>
        <v>1890</v>
      </c>
      <c r="H16" s="50" t="str">
        <f t="shared" si="0"/>
        <v>..</v>
      </c>
      <c r="I16" s="50" t="str">
        <f t="shared" si="0"/>
        <v>..</v>
      </c>
      <c r="J16" s="44"/>
      <c r="K16" s="51" cm="1">
        <f t="array" ref="K16">IF(SUMPRODUCT(('Data - population'!$B$2:$B$2996=$A16)*('Data - population'!$C$2:$C$2996=K$4)*('Data - population'!$D$2:$D$2996)),SUMPRODUCT(('Data - population'!$B$2:$B$2996=$A16)*('Data - population'!$C$2:$C$2996=K$4)*('Data - population'!$D$2:$D$2996)),"..")</f>
        <v>47998000</v>
      </c>
      <c r="L16" s="51" cm="1">
        <f t="array" ref="L16">IF(SUMPRODUCT(('Data - population'!$B$2:$B$2996=$A16)*('Data - population'!$C$2:$C$2996=L$4)*('Data - population'!$D$2:$D$2996)),SUMPRODUCT(('Data - population'!$B$2:$B$2996=$A16)*('Data - population'!$C$2:$C$2996=L$4)*('Data - population'!$D$2:$D$2996)),"..")</f>
        <v>5085600</v>
      </c>
      <c r="M16" s="51" cm="1">
        <f t="array" ref="M16">IF(SUMPRODUCT(('Data - population'!$B$2:$B$2996=$A16)*('Data - population'!$C$2:$C$2996=M$4)*('Data - population'!$D$2:$D$2996)),SUMPRODUCT(('Data - population'!$B$2:$B$2996=$A16)*('Data - population'!$C$2:$C$2996=M$4)*('Data - population'!$D$2:$D$2996)),"..")</f>
        <v>2877700</v>
      </c>
      <c r="N16" s="51" cm="1">
        <f t="array" ref="N16">IF(SUMPRODUCT(('Data - population'!$B$2:$B$2996=$A16)*('Data - population'!$C$2:$C$2996=N$4)*('Data - population'!$D$2:$D$2996)),SUMPRODUCT(('Data - population'!$B$2:$B$2996=$A16)*('Data - population'!$C$2:$C$2996=N$4)*('Data - population'!$D$2:$D$2996)),"..")</f>
        <v>55961300</v>
      </c>
      <c r="O16" s="52">
        <f t="shared" si="2"/>
        <v>0</v>
      </c>
    </row>
    <row r="17" spans="1:15" x14ac:dyDescent="0.35">
      <c r="A17" s="44" t="s">
        <v>60</v>
      </c>
      <c r="B17" s="45" cm="1">
        <f t="array" ref="B17">IF(IF($B$3="Total dwelling fires",SUMPRODUCT(('Data - dwelling fires'!$A$2:$A$25263=B$4)*('Data - dwelling fires'!$B$2:$B$25263=$A17)*('Data - dwelling fires'!$D$2:$D$25263)),SUMPRODUCT(('Data - dwelling fires'!$A$2:$A$25263=B$4)*('Data - dwelling fires'!$B$2:$B$25263=$A17)*('Data - dwelling fires'!$C$2:$C$25263=$B$3)*('Data - dwelling fires'!$D$2:$D$25263)))=0,"..",IF($B$3="Total dwelling fires",SUMPRODUCT(('Data - dwelling fires'!$A$2:$A$25263=B$4)*('Data - dwelling fires'!$B$2:$B$25263=$A17)*('Data - dwelling fires'!$D$2:$D$25263)),SUMPRODUCT(('Data - dwelling fires'!$A$2:$A$25263=B$4)*('Data - dwelling fires'!$B$2:$B$25263=$A17)*('Data - dwelling fires'!$C$2:$C$25263=$B$3)*('Data - dwelling fires'!$D$2:$D$25263))))</f>
        <v>50960</v>
      </c>
      <c r="C17" s="45" cm="1">
        <f t="array" ref="C17">IF(IF($B$3="Total dwelling fires",SUMPRODUCT(('Data - dwelling fires'!$A$2:$A$25263=C$4)*('Data - dwelling fires'!$B$2:$B$25263=$A17)*('Data - dwelling fires'!$D$2:$D$25263)),SUMPRODUCT(('Data - dwelling fires'!$A$2:$A$25263=C$4)*('Data - dwelling fires'!$B$2:$B$25263=$A17)*('Data - dwelling fires'!$C$2:$C$25263=$B$3)*('Data - dwelling fires'!$D$2:$D$25263)))=0,"..",IF($B$3="Total dwelling fires",SUMPRODUCT(('Data - dwelling fires'!$A$2:$A$25263=C$4)*('Data - dwelling fires'!$B$2:$B$25263=$A17)*('Data - dwelling fires'!$D$2:$D$25263)),SUMPRODUCT(('Data - dwelling fires'!$A$2:$A$25263=C$4)*('Data - dwelling fires'!$B$2:$B$25263=$A17)*('Data - dwelling fires'!$C$2:$C$25263=$B$3)*('Data - dwelling fires'!$D$2:$D$25263))))</f>
        <v>9786</v>
      </c>
      <c r="D17" s="45" t="str" cm="1">
        <f t="array" ref="D17">IF(IF($B$3="Total dwelling fires",SUMPRODUCT(('Data - dwelling fires'!$A$2:$A$25263=D$4)*('Data - dwelling fires'!$B$2:$B$25263=$A17)*('Data - dwelling fires'!$D$2:$D$25263)),SUMPRODUCT(('Data - dwelling fires'!$A$2:$A$25263=D$4)*('Data - dwelling fires'!$B$2:$B$25263=$A17)*('Data - dwelling fires'!$C$2:$C$25263=$B$3)*('Data - dwelling fires'!$D$2:$D$25263)))=0,"..",IF($B$3="Total dwelling fires",SUMPRODUCT(('Data - dwelling fires'!$A$2:$A$25263=D$4)*('Data - dwelling fires'!$B$2:$B$25263=$A17)*('Data - dwelling fires'!$D$2:$D$25263)),SUMPRODUCT(('Data - dwelling fires'!$A$2:$A$25263=D$4)*('Data - dwelling fires'!$B$2:$B$25263=$A17)*('Data - dwelling fires'!$C$2:$C$25263=$B$3)*('Data - dwelling fires'!$D$2:$D$25263))))</f>
        <v>..</v>
      </c>
      <c r="E17" s="45" t="str" cm="1">
        <f t="array" ref="E17">IF(OR(B17="..",C17="..",D17=".."),IF(SUMPRODUCT(('Data - dwelling fires'!$A$2:$A$25260=E$4)*('Data - dwelling fires'!$B$2:$B$25260=$A17)*('Data - dwelling fires'!$C$2:$C$25260=$B$3)*('Data - dwelling fires'!$D$2:$D$25260))=0,"..",SUMPRODUCT(('Data - dwelling fires'!$A$2:$A$25260=E$4)*('Data - dwelling fires'!$B$2:$B$25260=$A17)*('Data - dwelling fires'!$C$2:$C$25260=$B$3)*('Data - dwelling fires'!$D$2:$D$25260))),B17+C17+D17)</f>
        <v>..</v>
      </c>
      <c r="F17" s="50">
        <f t="shared" si="1"/>
        <v>1059</v>
      </c>
      <c r="G17" s="50">
        <f t="shared" si="0"/>
        <v>1922</v>
      </c>
      <c r="H17" s="50" t="str">
        <f t="shared" si="0"/>
        <v>..</v>
      </c>
      <c r="I17" s="50" t="str">
        <f t="shared" si="0"/>
        <v>..</v>
      </c>
      <c r="J17" s="44"/>
      <c r="K17" s="51" cm="1">
        <f t="array" ref="K17">IF(SUMPRODUCT(('Data - population'!$B$2:$B$2996=$A17)*('Data - population'!$C$2:$C$2996=K$4)*('Data - population'!$D$2:$D$2996)),SUMPRODUCT(('Data - population'!$B$2:$B$2996=$A17)*('Data - population'!$C$2:$C$2996=K$4)*('Data - population'!$D$2:$D$2996)),"..")</f>
        <v>48102300</v>
      </c>
      <c r="L17" s="51" cm="1">
        <f t="array" ref="L17">IF(SUMPRODUCT(('Data - population'!$B$2:$B$2996=$A17)*('Data - population'!$C$2:$C$2996=L$4)*('Data - population'!$D$2:$D$2996)),SUMPRODUCT(('Data - population'!$B$2:$B$2996=$A17)*('Data - population'!$C$2:$C$2996=L$4)*('Data - population'!$D$2:$D$2996)),"..")</f>
        <v>5092500</v>
      </c>
      <c r="M17" s="51" cm="1">
        <f t="array" ref="M17">IF(SUMPRODUCT(('Data - population'!$B$2:$B$2996=$A17)*('Data - population'!$C$2:$C$2996=M$4)*('Data - population'!$D$2:$D$2996)),SUMPRODUCT(('Data - population'!$B$2:$B$2996=$A17)*('Data - population'!$C$2:$C$2996=M$4)*('Data - population'!$D$2:$D$2996)),"..")</f>
        <v>2883600</v>
      </c>
      <c r="N17" s="51" cm="1">
        <f t="array" ref="N17">IF(SUMPRODUCT(('Data - population'!$B$2:$B$2996=$A17)*('Data - population'!$C$2:$C$2996=N$4)*('Data - population'!$D$2:$D$2996)),SUMPRODUCT(('Data - population'!$B$2:$B$2996=$A17)*('Data - population'!$C$2:$C$2996=N$4)*('Data - population'!$D$2:$D$2996)),"..")</f>
        <v>56078300</v>
      </c>
      <c r="O17" s="52">
        <f t="shared" si="2"/>
        <v>100</v>
      </c>
    </row>
    <row r="18" spans="1:15" x14ac:dyDescent="0.35">
      <c r="A18" s="44" t="s">
        <v>61</v>
      </c>
      <c r="B18" s="45" cm="1">
        <f t="array" ref="B18">IF(IF($B$3="Total dwelling fires",SUMPRODUCT(('Data - dwelling fires'!$A$2:$A$25263=B$4)*('Data - dwelling fires'!$B$2:$B$25263=$A18)*('Data - dwelling fires'!$D$2:$D$25263)),SUMPRODUCT(('Data - dwelling fires'!$A$2:$A$25263=B$4)*('Data - dwelling fires'!$B$2:$B$25263=$A18)*('Data - dwelling fires'!$C$2:$C$25263=$B$3)*('Data - dwelling fires'!$D$2:$D$25263)))=0,"..",IF($B$3="Total dwelling fires",SUMPRODUCT(('Data - dwelling fires'!$A$2:$A$25263=B$4)*('Data - dwelling fires'!$B$2:$B$25263=$A18)*('Data - dwelling fires'!$D$2:$D$25263)),SUMPRODUCT(('Data - dwelling fires'!$A$2:$A$25263=B$4)*('Data - dwelling fires'!$B$2:$B$25263=$A18)*('Data - dwelling fires'!$C$2:$C$25263=$B$3)*('Data - dwelling fires'!$D$2:$D$25263))))</f>
        <v>51863</v>
      </c>
      <c r="C18" s="45" cm="1">
        <f t="array" ref="C18">IF(IF($B$3="Total dwelling fires",SUMPRODUCT(('Data - dwelling fires'!$A$2:$A$25263=C$4)*('Data - dwelling fires'!$B$2:$B$25263=$A18)*('Data - dwelling fires'!$D$2:$D$25263)),SUMPRODUCT(('Data - dwelling fires'!$A$2:$A$25263=C$4)*('Data - dwelling fires'!$B$2:$B$25263=$A18)*('Data - dwelling fires'!$C$2:$C$25263=$B$3)*('Data - dwelling fires'!$D$2:$D$25263)))=0,"..",IF($B$3="Total dwelling fires",SUMPRODUCT(('Data - dwelling fires'!$A$2:$A$25263=C$4)*('Data - dwelling fires'!$B$2:$B$25263=$A18)*('Data - dwelling fires'!$D$2:$D$25263)),SUMPRODUCT(('Data - dwelling fires'!$A$2:$A$25263=C$4)*('Data - dwelling fires'!$B$2:$B$25263=$A18)*('Data - dwelling fires'!$C$2:$C$25263=$B$3)*('Data - dwelling fires'!$D$2:$D$25263))))</f>
        <v>9139</v>
      </c>
      <c r="D18" s="45" cm="1">
        <f t="array" ref="D18">IF(IF($B$3="Total dwelling fires",SUMPRODUCT(('Data - dwelling fires'!$A$2:$A$25263=D$4)*('Data - dwelling fires'!$B$2:$B$25263=$A18)*('Data - dwelling fires'!$D$2:$D$25263)),SUMPRODUCT(('Data - dwelling fires'!$A$2:$A$25263=D$4)*('Data - dwelling fires'!$B$2:$B$25263=$A18)*('Data - dwelling fires'!$C$2:$C$25263=$B$3)*('Data - dwelling fires'!$D$2:$D$25263)))=0,"..",IF($B$3="Total dwelling fires",SUMPRODUCT(('Data - dwelling fires'!$A$2:$A$25263=D$4)*('Data - dwelling fires'!$B$2:$B$25263=$A18)*('Data - dwelling fires'!$D$2:$D$25263)),SUMPRODUCT(('Data - dwelling fires'!$A$2:$A$25263=D$4)*('Data - dwelling fires'!$B$2:$B$25263=$A18)*('Data - dwelling fires'!$C$2:$C$25263=$B$3)*('Data - dwelling fires'!$D$2:$D$25263))))</f>
        <v>3030</v>
      </c>
      <c r="E18" s="45" cm="1">
        <f t="array" ref="E18">IF(OR(B18="..",C18="..",D18=".."),IF(SUMPRODUCT(('Data - dwelling fires'!$A$2:$A$25260=E$4)*('Data - dwelling fires'!$B$2:$B$25260=$A18)*('Data - dwelling fires'!$C$2:$C$25260=$B$3)*('Data - dwelling fires'!$D$2:$D$25260))=0,"..",SUMPRODUCT(('Data - dwelling fires'!$A$2:$A$25260=E$4)*('Data - dwelling fires'!$B$2:$B$25260=$A18)*('Data - dwelling fires'!$C$2:$C$25260=$B$3)*('Data - dwelling fires'!$D$2:$D$25260))),B18+C18+D18)</f>
        <v>64032</v>
      </c>
      <c r="F18" s="50">
        <f t="shared" si="1"/>
        <v>1075</v>
      </c>
      <c r="G18" s="50">
        <f t="shared" si="0"/>
        <v>1791</v>
      </c>
      <c r="H18" s="50">
        <f t="shared" si="0"/>
        <v>1049</v>
      </c>
      <c r="I18" s="50">
        <f t="shared" si="0"/>
        <v>1139</v>
      </c>
      <c r="J18" s="44"/>
      <c r="K18" s="51" cm="1">
        <f t="array" ref="K18">IF(SUMPRODUCT(('Data - population'!$B$2:$B$2996=$A18)*('Data - population'!$C$2:$C$2996=K$4)*('Data - population'!$D$2:$D$2996)),SUMPRODUCT(('Data - population'!$B$2:$B$2996=$A18)*('Data - population'!$C$2:$C$2996=K$4)*('Data - population'!$D$2:$D$2996)),"..")</f>
        <v>48228800</v>
      </c>
      <c r="L18" s="51" cm="1">
        <f t="array" ref="L18">IF(SUMPRODUCT(('Data - population'!$B$2:$B$2996=$A18)*('Data - population'!$C$2:$C$2996=L$4)*('Data - population'!$D$2:$D$2996)),SUMPRODUCT(('Data - population'!$B$2:$B$2996=$A18)*('Data - population'!$C$2:$C$2996=L$4)*('Data - population'!$D$2:$D$2996)),"..")</f>
        <v>5102200</v>
      </c>
      <c r="M18" s="51" cm="1">
        <f t="array" ref="M18">IF(SUMPRODUCT(('Data - population'!$B$2:$B$2996=$A18)*('Data - population'!$C$2:$C$2996=M$4)*('Data - population'!$D$2:$D$2996)),SUMPRODUCT(('Data - population'!$B$2:$B$2996=$A18)*('Data - population'!$C$2:$C$2996=M$4)*('Data - population'!$D$2:$D$2996)),"..")</f>
        <v>2887400</v>
      </c>
      <c r="N18" s="51" cm="1">
        <f t="array" ref="N18">IF(SUMPRODUCT(('Data - population'!$B$2:$B$2996=$A18)*('Data - population'!$C$2:$C$2996=N$4)*('Data - population'!$D$2:$D$2996)),SUMPRODUCT(('Data - population'!$B$2:$B$2996=$A18)*('Data - population'!$C$2:$C$2996=N$4)*('Data - population'!$D$2:$D$2996)),"..")</f>
        <v>56218400</v>
      </c>
      <c r="O18" s="52">
        <f t="shared" si="2"/>
        <v>0</v>
      </c>
    </row>
    <row r="19" spans="1:15" x14ac:dyDescent="0.35">
      <c r="A19" s="44" t="s">
        <v>62</v>
      </c>
      <c r="B19" s="45" cm="1">
        <f t="array" ref="B19">IF(IF($B$3="Total dwelling fires",SUMPRODUCT(('Data - dwelling fires'!$A$2:$A$25263=B$4)*('Data - dwelling fires'!$B$2:$B$25263=$A19)*('Data - dwelling fires'!$D$2:$D$25263)),SUMPRODUCT(('Data - dwelling fires'!$A$2:$A$25263=B$4)*('Data - dwelling fires'!$B$2:$B$25263=$A19)*('Data - dwelling fires'!$C$2:$C$25263=$B$3)*('Data - dwelling fires'!$D$2:$D$25263)))=0,"..",IF($B$3="Total dwelling fires",SUMPRODUCT(('Data - dwelling fires'!$A$2:$A$25263=B$4)*('Data - dwelling fires'!$B$2:$B$25263=$A19)*('Data - dwelling fires'!$D$2:$D$25263)),SUMPRODUCT(('Data - dwelling fires'!$A$2:$A$25263=B$4)*('Data - dwelling fires'!$B$2:$B$25263=$A19)*('Data - dwelling fires'!$C$2:$C$25263=$B$3)*('Data - dwelling fires'!$D$2:$D$25263))))</f>
        <v>53487</v>
      </c>
      <c r="C19" s="45" cm="1">
        <f t="array" ref="C19">IF(IF($B$3="Total dwelling fires",SUMPRODUCT(('Data - dwelling fires'!$A$2:$A$25263=C$4)*('Data - dwelling fires'!$B$2:$B$25263=$A19)*('Data - dwelling fires'!$D$2:$D$25263)),SUMPRODUCT(('Data - dwelling fires'!$A$2:$A$25263=C$4)*('Data - dwelling fires'!$B$2:$B$25263=$A19)*('Data - dwelling fires'!$C$2:$C$25263=$B$3)*('Data - dwelling fires'!$D$2:$D$25263)))=0,"..",IF($B$3="Total dwelling fires",SUMPRODUCT(('Data - dwelling fires'!$A$2:$A$25263=C$4)*('Data - dwelling fires'!$B$2:$B$25263=$A19)*('Data - dwelling fires'!$D$2:$D$25263)),SUMPRODUCT(('Data - dwelling fires'!$A$2:$A$25263=C$4)*('Data - dwelling fires'!$B$2:$B$25263=$A19)*('Data - dwelling fires'!$C$2:$C$25263=$B$3)*('Data - dwelling fires'!$D$2:$D$25263))))</f>
        <v>9313</v>
      </c>
      <c r="D19" s="45" cm="1">
        <f t="array" ref="D19">IF(IF($B$3="Total dwelling fires",SUMPRODUCT(('Data - dwelling fires'!$A$2:$A$25263=D$4)*('Data - dwelling fires'!$B$2:$B$25263=$A19)*('Data - dwelling fires'!$D$2:$D$25263)),SUMPRODUCT(('Data - dwelling fires'!$A$2:$A$25263=D$4)*('Data - dwelling fires'!$B$2:$B$25263=$A19)*('Data - dwelling fires'!$C$2:$C$25263=$B$3)*('Data - dwelling fires'!$D$2:$D$25263)))=0,"..",IF($B$3="Total dwelling fires",SUMPRODUCT(('Data - dwelling fires'!$A$2:$A$25263=D$4)*('Data - dwelling fires'!$B$2:$B$25263=$A19)*('Data - dwelling fires'!$D$2:$D$25263)),SUMPRODUCT(('Data - dwelling fires'!$A$2:$A$25263=D$4)*('Data - dwelling fires'!$B$2:$B$25263=$A19)*('Data - dwelling fires'!$C$2:$C$25263=$B$3)*('Data - dwelling fires'!$D$2:$D$25263))))</f>
        <v>3128</v>
      </c>
      <c r="E19" s="45" cm="1">
        <f t="array" ref="E19">IF(OR(B19="..",C19="..",D19=".."),IF(SUMPRODUCT(('Data - dwelling fires'!$A$2:$A$25260=E$4)*('Data - dwelling fires'!$B$2:$B$25260=$A19)*('Data - dwelling fires'!$C$2:$C$25260=$B$3)*('Data - dwelling fires'!$D$2:$D$25260))=0,"..",SUMPRODUCT(('Data - dwelling fires'!$A$2:$A$25260=E$4)*('Data - dwelling fires'!$B$2:$B$25260=$A19)*('Data - dwelling fires'!$C$2:$C$25260=$B$3)*('Data - dwelling fires'!$D$2:$D$25260))),B19+C19+D19)</f>
        <v>65928</v>
      </c>
      <c r="F19" s="50">
        <f t="shared" si="1"/>
        <v>1105</v>
      </c>
      <c r="G19" s="50">
        <f t="shared" si="0"/>
        <v>1825</v>
      </c>
      <c r="H19" s="50">
        <f t="shared" si="0"/>
        <v>1083</v>
      </c>
      <c r="I19" s="50">
        <f t="shared" si="0"/>
        <v>1169</v>
      </c>
      <c r="J19" s="44"/>
      <c r="K19" s="51" cm="1">
        <f t="array" ref="K19">IF(SUMPRODUCT(('Data - population'!$B$2:$B$2996=$A19)*('Data - population'!$C$2:$C$2996=K$4)*('Data - population'!$D$2:$D$2996)),SUMPRODUCT(('Data - population'!$B$2:$B$2996=$A19)*('Data - population'!$C$2:$C$2996=K$4)*('Data - population'!$D$2:$D$2996)),"..")</f>
        <v>48383500</v>
      </c>
      <c r="L19" s="51" cm="1">
        <f t="array" ref="L19">IF(SUMPRODUCT(('Data - population'!$B$2:$B$2996=$A19)*('Data - population'!$C$2:$C$2996=L$4)*('Data - population'!$D$2:$D$2996)),SUMPRODUCT(('Data - population'!$B$2:$B$2996=$A19)*('Data - population'!$C$2:$C$2996=L$4)*('Data - population'!$D$2:$D$2996)),"..")</f>
        <v>5103700</v>
      </c>
      <c r="M19" s="51" cm="1">
        <f t="array" ref="M19">IF(SUMPRODUCT(('Data - population'!$B$2:$B$2996=$A19)*('Data - population'!$C$2:$C$2996=M$4)*('Data - population'!$D$2:$D$2996)),SUMPRODUCT(('Data - population'!$B$2:$B$2996=$A19)*('Data - population'!$C$2:$C$2996=M$4)*('Data - population'!$D$2:$D$2996)),"..")</f>
        <v>2888500</v>
      </c>
      <c r="N19" s="51" cm="1">
        <f t="array" ref="N19">IF(SUMPRODUCT(('Data - population'!$B$2:$B$2996=$A19)*('Data - population'!$C$2:$C$2996=N$4)*('Data - population'!$D$2:$D$2996)),SUMPRODUCT(('Data - population'!$B$2:$B$2996=$A19)*('Data - population'!$C$2:$C$2996=N$4)*('Data - population'!$D$2:$D$2996)),"..")</f>
        <v>56375700</v>
      </c>
      <c r="O19" s="52">
        <f t="shared" si="2"/>
        <v>0</v>
      </c>
    </row>
    <row r="20" spans="1:15" x14ac:dyDescent="0.35">
      <c r="A20" s="44" t="s">
        <v>63</v>
      </c>
      <c r="B20" s="45" cm="1">
        <f t="array" ref="B20">IF(IF($B$3="Total dwelling fires",SUMPRODUCT(('Data - dwelling fires'!$A$2:$A$25263=B$4)*('Data - dwelling fires'!$B$2:$B$25263=$A20)*('Data - dwelling fires'!$D$2:$D$25263)),SUMPRODUCT(('Data - dwelling fires'!$A$2:$A$25263=B$4)*('Data - dwelling fires'!$B$2:$B$25263=$A20)*('Data - dwelling fires'!$C$2:$C$25263=$B$3)*('Data - dwelling fires'!$D$2:$D$25263)))=0,"..",IF($B$3="Total dwelling fires",SUMPRODUCT(('Data - dwelling fires'!$A$2:$A$25263=B$4)*('Data - dwelling fires'!$B$2:$B$25263=$A20)*('Data - dwelling fires'!$D$2:$D$25263)),SUMPRODUCT(('Data - dwelling fires'!$A$2:$A$25263=B$4)*('Data - dwelling fires'!$B$2:$B$25263=$A20)*('Data - dwelling fires'!$C$2:$C$25263=$B$3)*('Data - dwelling fires'!$D$2:$D$25263))))</f>
        <v>56664</v>
      </c>
      <c r="C20" s="45" cm="1">
        <f t="array" ref="C20">IF(IF($B$3="Total dwelling fires",SUMPRODUCT(('Data - dwelling fires'!$A$2:$A$25263=C$4)*('Data - dwelling fires'!$B$2:$B$25263=$A20)*('Data - dwelling fires'!$D$2:$D$25263)),SUMPRODUCT(('Data - dwelling fires'!$A$2:$A$25263=C$4)*('Data - dwelling fires'!$B$2:$B$25263=$A20)*('Data - dwelling fires'!$C$2:$C$25263=$B$3)*('Data - dwelling fires'!$D$2:$D$25263)))=0,"..",IF($B$3="Total dwelling fires",SUMPRODUCT(('Data - dwelling fires'!$A$2:$A$25263=C$4)*('Data - dwelling fires'!$B$2:$B$25263=$A20)*('Data - dwelling fires'!$D$2:$D$25263)),SUMPRODUCT(('Data - dwelling fires'!$A$2:$A$25263=C$4)*('Data - dwelling fires'!$B$2:$B$25263=$A20)*('Data - dwelling fires'!$C$2:$C$25263=$B$3)*('Data - dwelling fires'!$D$2:$D$25263))))</f>
        <v>9461</v>
      </c>
      <c r="D20" s="45" cm="1">
        <f t="array" ref="D20">IF(IF($B$3="Total dwelling fires",SUMPRODUCT(('Data - dwelling fires'!$A$2:$A$25263=D$4)*('Data - dwelling fires'!$B$2:$B$25263=$A20)*('Data - dwelling fires'!$D$2:$D$25263)),SUMPRODUCT(('Data - dwelling fires'!$A$2:$A$25263=D$4)*('Data - dwelling fires'!$B$2:$B$25263=$A20)*('Data - dwelling fires'!$C$2:$C$25263=$B$3)*('Data - dwelling fires'!$D$2:$D$25263)))=0,"..",IF($B$3="Total dwelling fires",SUMPRODUCT(('Data - dwelling fires'!$A$2:$A$25263=D$4)*('Data - dwelling fires'!$B$2:$B$25263=$A20)*('Data - dwelling fires'!$D$2:$D$25263)),SUMPRODUCT(('Data - dwelling fires'!$A$2:$A$25263=D$4)*('Data - dwelling fires'!$B$2:$B$25263=$A20)*('Data - dwelling fires'!$C$2:$C$25263=$B$3)*('Data - dwelling fires'!$D$2:$D$25263))))</f>
        <v>3296</v>
      </c>
      <c r="E20" s="45" cm="1">
        <f t="array" ref="E20">IF(OR(B20="..",C20="..",D20=".."),IF(SUMPRODUCT(('Data - dwelling fires'!$A$2:$A$25260=E$4)*('Data - dwelling fires'!$B$2:$B$25260=$A20)*('Data - dwelling fires'!$C$2:$C$25260=$B$3)*('Data - dwelling fires'!$D$2:$D$25260))=0,"..",SUMPRODUCT(('Data - dwelling fires'!$A$2:$A$25260=E$4)*('Data - dwelling fires'!$B$2:$B$25260=$A20)*('Data - dwelling fires'!$C$2:$C$25260=$B$3)*('Data - dwelling fires'!$D$2:$D$25260))),B20+C20+D20)</f>
        <v>69421</v>
      </c>
      <c r="F20" s="50">
        <f t="shared" si="1"/>
        <v>1168</v>
      </c>
      <c r="G20" s="50">
        <f t="shared" si="0"/>
        <v>1858</v>
      </c>
      <c r="H20" s="50">
        <f t="shared" si="0"/>
        <v>1140</v>
      </c>
      <c r="I20" s="50">
        <f t="shared" si="0"/>
        <v>1229</v>
      </c>
      <c r="J20" s="44"/>
      <c r="K20" s="51" cm="1">
        <f t="array" ref="K20">IF(SUMPRODUCT(('Data - population'!$B$2:$B$2996=$A20)*('Data - population'!$C$2:$C$2996=K$4)*('Data - population'!$D$2:$D$2996)),SUMPRODUCT(('Data - population'!$B$2:$B$2996=$A20)*('Data - population'!$C$2:$C$2996=K$4)*('Data - population'!$D$2:$D$2996)),"..")</f>
        <v>48519100</v>
      </c>
      <c r="L20" s="51" cm="1">
        <f t="array" ref="L20">IF(SUMPRODUCT(('Data - population'!$B$2:$B$2996=$A20)*('Data - population'!$C$2:$C$2996=L$4)*('Data - population'!$D$2:$D$2996)),SUMPRODUCT(('Data - population'!$B$2:$B$2996=$A20)*('Data - population'!$C$2:$C$2996=L$4)*('Data - population'!$D$2:$D$2996)),"..")</f>
        <v>5092200</v>
      </c>
      <c r="M20" s="51" cm="1">
        <f t="array" ref="M20">IF(SUMPRODUCT(('Data - population'!$B$2:$B$2996=$A20)*('Data - population'!$C$2:$C$2996=M$4)*('Data - population'!$D$2:$D$2996)),SUMPRODUCT(('Data - population'!$B$2:$B$2996=$A20)*('Data - population'!$C$2:$C$2996=M$4)*('Data - population'!$D$2:$D$2996)),"..")</f>
        <v>2891300</v>
      </c>
      <c r="N20" s="51" cm="1">
        <f t="array" ref="N20">IF(SUMPRODUCT(('Data - population'!$B$2:$B$2996=$A20)*('Data - population'!$C$2:$C$2996=N$4)*('Data - population'!$D$2:$D$2996)),SUMPRODUCT(('Data - population'!$B$2:$B$2996=$A20)*('Data - population'!$C$2:$C$2996=N$4)*('Data - population'!$D$2:$D$2996)),"..")</f>
        <v>56502600</v>
      </c>
      <c r="O20" s="52">
        <f t="shared" si="2"/>
        <v>0</v>
      </c>
    </row>
    <row r="21" spans="1:15" x14ac:dyDescent="0.35">
      <c r="A21" s="44" t="s">
        <v>64</v>
      </c>
      <c r="B21" s="45" cm="1">
        <f t="array" ref="B21">IF(IF($B$3="Total dwelling fires",SUMPRODUCT(('Data - dwelling fires'!$A$2:$A$25263=B$4)*('Data - dwelling fires'!$B$2:$B$25263=$A21)*('Data - dwelling fires'!$D$2:$D$25263)),SUMPRODUCT(('Data - dwelling fires'!$A$2:$A$25263=B$4)*('Data - dwelling fires'!$B$2:$B$25263=$A21)*('Data - dwelling fires'!$C$2:$C$25263=$B$3)*('Data - dwelling fires'!$D$2:$D$25263)))=0,"..",IF($B$3="Total dwelling fires",SUMPRODUCT(('Data - dwelling fires'!$A$2:$A$25263=B$4)*('Data - dwelling fires'!$B$2:$B$25263=$A21)*('Data - dwelling fires'!$D$2:$D$25263)),SUMPRODUCT(('Data - dwelling fires'!$A$2:$A$25263=B$4)*('Data - dwelling fires'!$B$2:$B$25263=$A21)*('Data - dwelling fires'!$C$2:$C$25263=$B$3)*('Data - dwelling fires'!$D$2:$D$25263))))</f>
        <v>57608</v>
      </c>
      <c r="C21" s="45" cm="1">
        <f t="array" ref="C21">IF(IF($B$3="Total dwelling fires",SUMPRODUCT(('Data - dwelling fires'!$A$2:$A$25263=C$4)*('Data - dwelling fires'!$B$2:$B$25263=$A21)*('Data - dwelling fires'!$D$2:$D$25263)),SUMPRODUCT(('Data - dwelling fires'!$A$2:$A$25263=C$4)*('Data - dwelling fires'!$B$2:$B$25263=$A21)*('Data - dwelling fires'!$C$2:$C$25263=$B$3)*('Data - dwelling fires'!$D$2:$D$25263)))=0,"..",IF($B$3="Total dwelling fires",SUMPRODUCT(('Data - dwelling fires'!$A$2:$A$25263=C$4)*('Data - dwelling fires'!$B$2:$B$25263=$A21)*('Data - dwelling fires'!$D$2:$D$25263)),SUMPRODUCT(('Data - dwelling fires'!$A$2:$A$25263=C$4)*('Data - dwelling fires'!$B$2:$B$25263=$A21)*('Data - dwelling fires'!$C$2:$C$25263=$B$3)*('Data - dwelling fires'!$D$2:$D$25263))))</f>
        <v>9282</v>
      </c>
      <c r="D21" s="45" cm="1">
        <f t="array" ref="D21">IF(IF($B$3="Total dwelling fires",SUMPRODUCT(('Data - dwelling fires'!$A$2:$A$25263=D$4)*('Data - dwelling fires'!$B$2:$B$25263=$A21)*('Data - dwelling fires'!$D$2:$D$25263)),SUMPRODUCT(('Data - dwelling fires'!$A$2:$A$25263=D$4)*('Data - dwelling fires'!$B$2:$B$25263=$A21)*('Data - dwelling fires'!$C$2:$C$25263=$B$3)*('Data - dwelling fires'!$D$2:$D$25263)))=0,"..",IF($B$3="Total dwelling fires",SUMPRODUCT(('Data - dwelling fires'!$A$2:$A$25263=D$4)*('Data - dwelling fires'!$B$2:$B$25263=$A21)*('Data - dwelling fires'!$D$2:$D$25263)),SUMPRODUCT(('Data - dwelling fires'!$A$2:$A$25263=D$4)*('Data - dwelling fires'!$B$2:$B$25263=$A21)*('Data - dwelling fires'!$C$2:$C$25263=$B$3)*('Data - dwelling fires'!$D$2:$D$25263))))</f>
        <v>3386</v>
      </c>
      <c r="E21" s="45" cm="1">
        <f t="array" ref="E21">IF(OR(B21="..",C21="..",D21=".."),IF(SUMPRODUCT(('Data - dwelling fires'!$A$2:$A$25260=E$4)*('Data - dwelling fires'!$B$2:$B$25260=$A21)*('Data - dwelling fires'!$C$2:$C$25260=$B$3)*('Data - dwelling fires'!$D$2:$D$25260))=0,"..",SUMPRODUCT(('Data - dwelling fires'!$A$2:$A$25260=E$4)*('Data - dwelling fires'!$B$2:$B$25260=$A21)*('Data - dwelling fires'!$C$2:$C$25260=$B$3)*('Data - dwelling fires'!$D$2:$D$25260))),B21+C21+D21)</f>
        <v>70276</v>
      </c>
      <c r="F21" s="50">
        <f t="shared" si="1"/>
        <v>1184</v>
      </c>
      <c r="G21" s="50">
        <f t="shared" si="1"/>
        <v>1826</v>
      </c>
      <c r="H21" s="50">
        <f t="shared" si="1"/>
        <v>1170</v>
      </c>
      <c r="I21" s="50">
        <f t="shared" si="1"/>
        <v>1241</v>
      </c>
      <c r="J21" s="44"/>
      <c r="K21" s="51" cm="1">
        <f t="array" ref="K21">IF(SUMPRODUCT(('Data - population'!$B$2:$B$2996=$A21)*('Data - population'!$C$2:$C$2996=K$4)*('Data - population'!$D$2:$D$2996)),SUMPRODUCT(('Data - population'!$B$2:$B$2996=$A21)*('Data - population'!$C$2:$C$2996=K$4)*('Data - population'!$D$2:$D$2996)),"..")</f>
        <v>48664800</v>
      </c>
      <c r="L21" s="51" cm="1">
        <f t="array" ref="L21">IF(SUMPRODUCT(('Data - population'!$B$2:$B$2996=$A21)*('Data - population'!$C$2:$C$2996=L$4)*('Data - population'!$D$2:$D$2996)),SUMPRODUCT(('Data - population'!$B$2:$B$2996=$A21)*('Data - population'!$C$2:$C$2996=L$4)*('Data - population'!$D$2:$D$2996)),"..")</f>
        <v>5083300</v>
      </c>
      <c r="M21" s="51" cm="1">
        <f t="array" ref="M21">IF(SUMPRODUCT(('Data - population'!$B$2:$B$2996=$A21)*('Data - population'!$C$2:$C$2996=M$4)*('Data - population'!$D$2:$D$2996)),SUMPRODUCT(('Data - population'!$B$2:$B$2996=$A21)*('Data - population'!$C$2:$C$2996=M$4)*('Data - population'!$D$2:$D$2996)),"..")</f>
        <v>2894900</v>
      </c>
      <c r="N21" s="51" cm="1">
        <f t="array" ref="N21">IF(SUMPRODUCT(('Data - population'!$B$2:$B$2996=$A21)*('Data - population'!$C$2:$C$2996=N$4)*('Data - population'!$D$2:$D$2996)),SUMPRODUCT(('Data - population'!$B$2:$B$2996=$A21)*('Data - population'!$C$2:$C$2996=N$4)*('Data - population'!$D$2:$D$2996)),"..")</f>
        <v>56643000</v>
      </c>
      <c r="O21" s="52">
        <f t="shared" si="2"/>
        <v>0</v>
      </c>
    </row>
    <row r="22" spans="1:15" x14ac:dyDescent="0.35">
      <c r="A22" s="44" t="s">
        <v>65</v>
      </c>
      <c r="B22" s="45" cm="1">
        <f t="array" ref="B22">IF(IF($B$3="Total dwelling fires",SUMPRODUCT(('Data - dwelling fires'!$A$2:$A$25263=B$4)*('Data - dwelling fires'!$B$2:$B$25263=$A22)*('Data - dwelling fires'!$D$2:$D$25263)),SUMPRODUCT(('Data - dwelling fires'!$A$2:$A$25263=B$4)*('Data - dwelling fires'!$B$2:$B$25263=$A22)*('Data - dwelling fires'!$C$2:$C$25263=$B$3)*('Data - dwelling fires'!$D$2:$D$25263)))=0,"..",IF($B$3="Total dwelling fires",SUMPRODUCT(('Data - dwelling fires'!$A$2:$A$25263=B$4)*('Data - dwelling fires'!$B$2:$B$25263=$A22)*('Data - dwelling fires'!$D$2:$D$25263)),SUMPRODUCT(('Data - dwelling fires'!$A$2:$A$25263=B$4)*('Data - dwelling fires'!$B$2:$B$25263=$A22)*('Data - dwelling fires'!$C$2:$C$25263=$B$3)*('Data - dwelling fires'!$D$2:$D$25263))))</f>
        <v>55908</v>
      </c>
      <c r="C22" s="45" cm="1">
        <f t="array" ref="C22">IF(IF($B$3="Total dwelling fires",SUMPRODUCT(('Data - dwelling fires'!$A$2:$A$25263=C$4)*('Data - dwelling fires'!$B$2:$B$25263=$A22)*('Data - dwelling fires'!$D$2:$D$25263)),SUMPRODUCT(('Data - dwelling fires'!$A$2:$A$25263=C$4)*('Data - dwelling fires'!$B$2:$B$25263=$A22)*('Data - dwelling fires'!$C$2:$C$25263=$B$3)*('Data - dwelling fires'!$D$2:$D$25263)))=0,"..",IF($B$3="Total dwelling fires",SUMPRODUCT(('Data - dwelling fires'!$A$2:$A$25263=C$4)*('Data - dwelling fires'!$B$2:$B$25263=$A22)*('Data - dwelling fires'!$D$2:$D$25263)),SUMPRODUCT(('Data - dwelling fires'!$A$2:$A$25263=C$4)*('Data - dwelling fires'!$B$2:$B$25263=$A22)*('Data - dwelling fires'!$C$2:$C$25263=$B$3)*('Data - dwelling fires'!$D$2:$D$25263))))</f>
        <v>9222</v>
      </c>
      <c r="D22" s="45" cm="1">
        <f t="array" ref="D22">IF(IF($B$3="Total dwelling fires",SUMPRODUCT(('Data - dwelling fires'!$A$2:$A$25263=D$4)*('Data - dwelling fires'!$B$2:$B$25263=$A22)*('Data - dwelling fires'!$D$2:$D$25263)),SUMPRODUCT(('Data - dwelling fires'!$A$2:$A$25263=D$4)*('Data - dwelling fires'!$B$2:$B$25263=$A22)*('Data - dwelling fires'!$C$2:$C$25263=$B$3)*('Data - dwelling fires'!$D$2:$D$25263)))=0,"..",IF($B$3="Total dwelling fires",SUMPRODUCT(('Data - dwelling fires'!$A$2:$A$25263=D$4)*('Data - dwelling fires'!$B$2:$B$25263=$A22)*('Data - dwelling fires'!$D$2:$D$25263)),SUMPRODUCT(('Data - dwelling fires'!$A$2:$A$25263=D$4)*('Data - dwelling fires'!$B$2:$B$25263=$A22)*('Data - dwelling fires'!$C$2:$C$25263=$B$3)*('Data - dwelling fires'!$D$2:$D$25263))))</f>
        <v>3109</v>
      </c>
      <c r="E22" s="45" cm="1">
        <f t="array" ref="E22">IF(OR(B22="..",C22="..",D22=".."),IF(SUMPRODUCT(('Data - dwelling fires'!$A$2:$A$25260=E$4)*('Data - dwelling fires'!$B$2:$B$25260=$A22)*('Data - dwelling fires'!$C$2:$C$25260=$B$3)*('Data - dwelling fires'!$D$2:$D$25260))=0,"..",SUMPRODUCT(('Data - dwelling fires'!$A$2:$A$25260=E$4)*('Data - dwelling fires'!$B$2:$B$25260=$A22)*('Data - dwelling fires'!$C$2:$C$25260=$B$3)*('Data - dwelling fires'!$D$2:$D$25260))),B22+C22+D22)</f>
        <v>68239</v>
      </c>
      <c r="F22" s="50">
        <f t="shared" si="1"/>
        <v>1145</v>
      </c>
      <c r="G22" s="50">
        <f t="shared" si="1"/>
        <v>1816</v>
      </c>
      <c r="H22" s="50">
        <f t="shared" si="1"/>
        <v>1072</v>
      </c>
      <c r="I22" s="50">
        <f t="shared" si="1"/>
        <v>1201</v>
      </c>
      <c r="J22" s="44"/>
      <c r="K22" s="51" cm="1">
        <f t="array" ref="K22">IF(SUMPRODUCT(('Data - population'!$B$2:$B$2996=$A22)*('Data - population'!$C$2:$C$2996=K$4)*('Data - population'!$D$2:$D$2996)),SUMPRODUCT(('Data - population'!$B$2:$B$2996=$A22)*('Data - population'!$C$2:$C$2996=K$4)*('Data - population'!$D$2:$D$2996)),"..")</f>
        <v>48820600</v>
      </c>
      <c r="L22" s="51" cm="1">
        <f t="array" ref="L22">IF(SUMPRODUCT(('Data - population'!$B$2:$B$2996=$A22)*('Data - population'!$C$2:$C$2996=L$4)*('Data - population'!$D$2:$D$2996)),SUMPRODUCT(('Data - population'!$B$2:$B$2996=$A22)*('Data - population'!$C$2:$C$2996=L$4)*('Data - population'!$D$2:$D$2996)),"..")</f>
        <v>5077100</v>
      </c>
      <c r="M22" s="51" cm="1">
        <f t="array" ref="M22">IF(SUMPRODUCT(('Data - population'!$B$2:$B$2996=$A22)*('Data - population'!$C$2:$C$2996=M$4)*('Data - population'!$D$2:$D$2996)),SUMPRODUCT(('Data - population'!$B$2:$B$2996=$A22)*('Data - population'!$C$2:$C$2996=M$4)*('Data - population'!$D$2:$D$2996)),"..")</f>
        <v>2899500</v>
      </c>
      <c r="N22" s="51" cm="1">
        <f t="array" ref="N22">IF(SUMPRODUCT(('Data - population'!$B$2:$B$2996=$A22)*('Data - population'!$C$2:$C$2996=N$4)*('Data - population'!$D$2:$D$2996)),SUMPRODUCT(('Data - population'!$B$2:$B$2996=$A22)*('Data - population'!$C$2:$C$2996=N$4)*('Data - population'!$D$2:$D$2996)),"..")</f>
        <v>56797200</v>
      </c>
      <c r="O22" s="52">
        <f t="shared" si="2"/>
        <v>0</v>
      </c>
    </row>
    <row r="23" spans="1:15" x14ac:dyDescent="0.35">
      <c r="A23" s="44" t="s">
        <v>66</v>
      </c>
      <c r="B23" s="45" cm="1">
        <f t="array" ref="B23">IF(IF($B$3="Total dwelling fires",SUMPRODUCT(('Data - dwelling fires'!$A$2:$A$25263=B$4)*('Data - dwelling fires'!$B$2:$B$25263=$A23)*('Data - dwelling fires'!$D$2:$D$25263)),SUMPRODUCT(('Data - dwelling fires'!$A$2:$A$25263=B$4)*('Data - dwelling fires'!$B$2:$B$25263=$A23)*('Data - dwelling fires'!$C$2:$C$25263=$B$3)*('Data - dwelling fires'!$D$2:$D$25263)))=0,"..",IF($B$3="Total dwelling fires",SUMPRODUCT(('Data - dwelling fires'!$A$2:$A$25263=B$4)*('Data - dwelling fires'!$B$2:$B$25263=$A23)*('Data - dwelling fires'!$D$2:$D$25263)),SUMPRODUCT(('Data - dwelling fires'!$A$2:$A$25263=B$4)*('Data - dwelling fires'!$B$2:$B$25263=$A23)*('Data - dwelling fires'!$C$2:$C$25263=$B$3)*('Data - dwelling fires'!$D$2:$D$25263))))</f>
        <v>58280</v>
      </c>
      <c r="C23" s="45" cm="1">
        <f t="array" ref="C23">IF(IF($B$3="Total dwelling fires",SUMPRODUCT(('Data - dwelling fires'!$A$2:$A$25263=C$4)*('Data - dwelling fires'!$B$2:$B$25263=$A23)*('Data - dwelling fires'!$D$2:$D$25263)),SUMPRODUCT(('Data - dwelling fires'!$A$2:$A$25263=C$4)*('Data - dwelling fires'!$B$2:$B$25263=$A23)*('Data - dwelling fires'!$C$2:$C$25263=$B$3)*('Data - dwelling fires'!$D$2:$D$25263)))=0,"..",IF($B$3="Total dwelling fires",SUMPRODUCT(('Data - dwelling fires'!$A$2:$A$25263=C$4)*('Data - dwelling fires'!$B$2:$B$25263=$A23)*('Data - dwelling fires'!$D$2:$D$25263)),SUMPRODUCT(('Data - dwelling fires'!$A$2:$A$25263=C$4)*('Data - dwelling fires'!$B$2:$B$25263=$A23)*('Data - dwelling fires'!$C$2:$C$25263=$B$3)*('Data - dwelling fires'!$D$2:$D$25263))))</f>
        <v>9316</v>
      </c>
      <c r="D23" s="45" cm="1">
        <f t="array" ref="D23">IF(IF($B$3="Total dwelling fires",SUMPRODUCT(('Data - dwelling fires'!$A$2:$A$25263=D$4)*('Data - dwelling fires'!$B$2:$B$25263=$A23)*('Data - dwelling fires'!$D$2:$D$25263)),SUMPRODUCT(('Data - dwelling fires'!$A$2:$A$25263=D$4)*('Data - dwelling fires'!$B$2:$B$25263=$A23)*('Data - dwelling fires'!$C$2:$C$25263=$B$3)*('Data - dwelling fires'!$D$2:$D$25263)))=0,"..",IF($B$3="Total dwelling fires",SUMPRODUCT(('Data - dwelling fires'!$A$2:$A$25263=D$4)*('Data - dwelling fires'!$B$2:$B$25263=$A23)*('Data - dwelling fires'!$D$2:$D$25263)),SUMPRODUCT(('Data - dwelling fires'!$A$2:$A$25263=D$4)*('Data - dwelling fires'!$B$2:$B$25263=$A23)*('Data - dwelling fires'!$C$2:$C$25263=$B$3)*('Data - dwelling fires'!$D$2:$D$25263))))</f>
        <v>3486</v>
      </c>
      <c r="E23" s="45" cm="1">
        <f t="array" ref="E23">IF(OR(B23="..",C23="..",D23=".."),IF(SUMPRODUCT(('Data - dwelling fires'!$A$2:$A$25260=E$4)*('Data - dwelling fires'!$B$2:$B$25260=$A23)*('Data - dwelling fires'!$C$2:$C$25260=$B$3)*('Data - dwelling fires'!$D$2:$D$25260))=0,"..",SUMPRODUCT(('Data - dwelling fires'!$A$2:$A$25260=E$4)*('Data - dwelling fires'!$B$2:$B$25260=$A23)*('Data - dwelling fires'!$C$2:$C$25260=$B$3)*('Data - dwelling fires'!$D$2:$D$25260))),B23+C23+D23)</f>
        <v>71082</v>
      </c>
      <c r="F23" s="50">
        <f t="shared" si="1"/>
        <v>1189</v>
      </c>
      <c r="G23" s="50">
        <f t="shared" si="1"/>
        <v>1837</v>
      </c>
      <c r="H23" s="50">
        <f t="shared" si="1"/>
        <v>1202</v>
      </c>
      <c r="I23" s="50">
        <f t="shared" si="1"/>
        <v>1247</v>
      </c>
      <c r="J23" s="44"/>
      <c r="K23" s="51" cm="1">
        <f t="array" ref="K23">IF(SUMPRODUCT(('Data - population'!$B$2:$B$2996=$A23)*('Data - population'!$C$2:$C$2996=K$4)*('Data - population'!$D$2:$D$2996)),SUMPRODUCT(('Data - population'!$B$2:$B$2996=$A23)*('Data - population'!$C$2:$C$2996=K$4)*('Data - population'!$D$2:$D$2996)),"..")</f>
        <v>49032900</v>
      </c>
      <c r="L23" s="51" cm="1">
        <f t="array" ref="L23">IF(SUMPRODUCT(('Data - population'!$B$2:$B$2996=$A23)*('Data - population'!$C$2:$C$2996=L$4)*('Data - population'!$D$2:$D$2996)),SUMPRODUCT(('Data - population'!$B$2:$B$2996=$A23)*('Data - population'!$C$2:$C$2996=L$4)*('Data - population'!$D$2:$D$2996)),"..")</f>
        <v>5072000</v>
      </c>
      <c r="M23" s="51" cm="1">
        <f t="array" ref="M23">IF(SUMPRODUCT(('Data - population'!$B$2:$B$2996=$A23)*('Data - population'!$C$2:$C$2996=M$4)*('Data - population'!$D$2:$D$2996)),SUMPRODUCT(('Data - population'!$B$2:$B$2996=$A23)*('Data - population'!$C$2:$C$2996=M$4)*('Data - population'!$D$2:$D$2996)),"..")</f>
        <v>2900600</v>
      </c>
      <c r="N23" s="51" cm="1">
        <f t="array" ref="N23">IF(SUMPRODUCT(('Data - population'!$B$2:$B$2996=$A23)*('Data - population'!$C$2:$C$2996=N$4)*('Data - population'!$D$2:$D$2996)),SUMPRODUCT(('Data - population'!$B$2:$B$2996=$A23)*('Data - population'!$C$2:$C$2996=N$4)*('Data - population'!$D$2:$D$2996)),"..")</f>
        <v>57005400</v>
      </c>
      <c r="O23" s="52">
        <f t="shared" si="2"/>
        <v>100</v>
      </c>
    </row>
    <row r="24" spans="1:15" x14ac:dyDescent="0.35">
      <c r="A24" s="44" t="s">
        <v>67</v>
      </c>
      <c r="B24" s="45" cm="1">
        <f t="array" ref="B24">IF(IF($B$3="Total dwelling fires",SUMPRODUCT(('Data - dwelling fires'!$A$2:$A$25263=B$4)*('Data - dwelling fires'!$B$2:$B$25263=$A24)*('Data - dwelling fires'!$D$2:$D$25263)),SUMPRODUCT(('Data - dwelling fires'!$A$2:$A$25263=B$4)*('Data - dwelling fires'!$B$2:$B$25263=$A24)*('Data - dwelling fires'!$C$2:$C$25263=$B$3)*('Data - dwelling fires'!$D$2:$D$25263)))=0,"..",IF($B$3="Total dwelling fires",SUMPRODUCT(('Data - dwelling fires'!$A$2:$A$25263=B$4)*('Data - dwelling fires'!$B$2:$B$25263=$A24)*('Data - dwelling fires'!$D$2:$D$25263)),SUMPRODUCT(('Data - dwelling fires'!$A$2:$A$25263=B$4)*('Data - dwelling fires'!$B$2:$B$25263=$A24)*('Data - dwelling fires'!$C$2:$C$25263=$B$3)*('Data - dwelling fires'!$D$2:$D$25263))))</f>
        <v>54933</v>
      </c>
      <c r="C24" s="45" cm="1">
        <f t="array" ref="C24">IF(IF($B$3="Total dwelling fires",SUMPRODUCT(('Data - dwelling fires'!$A$2:$A$25263=C$4)*('Data - dwelling fires'!$B$2:$B$25263=$A24)*('Data - dwelling fires'!$D$2:$D$25263)),SUMPRODUCT(('Data - dwelling fires'!$A$2:$A$25263=C$4)*('Data - dwelling fires'!$B$2:$B$25263=$A24)*('Data - dwelling fires'!$C$2:$C$25263=$B$3)*('Data - dwelling fires'!$D$2:$D$25263)))=0,"..",IF($B$3="Total dwelling fires",SUMPRODUCT(('Data - dwelling fires'!$A$2:$A$25263=C$4)*('Data - dwelling fires'!$B$2:$B$25263=$A24)*('Data - dwelling fires'!$D$2:$D$25263)),SUMPRODUCT(('Data - dwelling fires'!$A$2:$A$25263=C$4)*('Data - dwelling fires'!$B$2:$B$25263=$A24)*('Data - dwelling fires'!$C$2:$C$25263=$B$3)*('Data - dwelling fires'!$D$2:$D$25263))))</f>
        <v>9257</v>
      </c>
      <c r="D24" s="45" cm="1">
        <f t="array" ref="D24">IF(IF($B$3="Total dwelling fires",SUMPRODUCT(('Data - dwelling fires'!$A$2:$A$25263=D$4)*('Data - dwelling fires'!$B$2:$B$25263=$A24)*('Data - dwelling fires'!$D$2:$D$25263)),SUMPRODUCT(('Data - dwelling fires'!$A$2:$A$25263=D$4)*('Data - dwelling fires'!$B$2:$B$25263=$A24)*('Data - dwelling fires'!$C$2:$C$25263=$B$3)*('Data - dwelling fires'!$D$2:$D$25263)))=0,"..",IF($B$3="Total dwelling fires",SUMPRODUCT(('Data - dwelling fires'!$A$2:$A$25263=D$4)*('Data - dwelling fires'!$B$2:$B$25263=$A24)*('Data - dwelling fires'!$D$2:$D$25263)),SUMPRODUCT(('Data - dwelling fires'!$A$2:$A$25263=D$4)*('Data - dwelling fires'!$B$2:$B$25263=$A24)*('Data - dwelling fires'!$C$2:$C$25263=$B$3)*('Data - dwelling fires'!$D$2:$D$25263))))</f>
        <v>3202</v>
      </c>
      <c r="E24" s="45" cm="1">
        <f t="array" ref="E24">IF(OR(B24="..",C24="..",D24=".."),IF(SUMPRODUCT(('Data - dwelling fires'!$A$2:$A$25260=E$4)*('Data - dwelling fires'!$B$2:$B$25260=$A24)*('Data - dwelling fires'!$C$2:$C$25260=$B$3)*('Data - dwelling fires'!$D$2:$D$25260))=0,"..",SUMPRODUCT(('Data - dwelling fires'!$A$2:$A$25260=E$4)*('Data - dwelling fires'!$B$2:$B$25260=$A24)*('Data - dwelling fires'!$C$2:$C$25260=$B$3)*('Data - dwelling fires'!$D$2:$D$25260))),B24+C24+D24)</f>
        <v>67392</v>
      </c>
      <c r="F24" s="50">
        <f t="shared" si="1"/>
        <v>1116</v>
      </c>
      <c r="G24" s="50">
        <f t="shared" si="1"/>
        <v>1828</v>
      </c>
      <c r="H24" s="50">
        <f t="shared" si="1"/>
        <v>1102</v>
      </c>
      <c r="I24" s="50">
        <f t="shared" si="1"/>
        <v>1178</v>
      </c>
      <c r="J24" s="44"/>
      <c r="K24" s="51" cm="1">
        <f t="array" ref="K24">IF(SUMPRODUCT(('Data - population'!$B$2:$B$2996=$A24)*('Data - population'!$C$2:$C$2996=K$4)*('Data - population'!$D$2:$D$2996)),SUMPRODUCT(('Data - population'!$B$2:$B$2996=$A24)*('Data - population'!$C$2:$C$2996=K$4)*('Data - population'!$D$2:$D$2996)),"..")</f>
        <v>49233300</v>
      </c>
      <c r="L24" s="51" cm="1">
        <f t="array" ref="L24">IF(SUMPRODUCT(('Data - population'!$B$2:$B$2996=$A24)*('Data - population'!$C$2:$C$2996=L$4)*('Data - population'!$D$2:$D$2996)),SUMPRODUCT(('Data - population'!$B$2:$B$2996=$A24)*('Data - population'!$C$2:$C$2996=L$4)*('Data - population'!$D$2:$D$2996)),"..")</f>
        <v>5062900</v>
      </c>
      <c r="M24" s="51" cm="1">
        <f t="array" ref="M24">IF(SUMPRODUCT(('Data - population'!$B$2:$B$2996=$A24)*('Data - population'!$C$2:$C$2996=M$4)*('Data - population'!$D$2:$D$2996)),SUMPRODUCT(('Data - population'!$B$2:$B$2996=$A24)*('Data - population'!$C$2:$C$2996=M$4)*('Data - population'!$D$2:$D$2996)),"..")</f>
        <v>2906900</v>
      </c>
      <c r="N24" s="51" cm="1">
        <f t="array" ref="N24">IF(SUMPRODUCT(('Data - population'!$B$2:$B$2996=$A24)*('Data - population'!$C$2:$C$2996=N$4)*('Data - population'!$D$2:$D$2996)),SUMPRODUCT(('Data - population'!$B$2:$B$2996=$A24)*('Data - population'!$C$2:$C$2996=N$4)*('Data - population'!$D$2:$D$2996)),"..")</f>
        <v>57203100</v>
      </c>
      <c r="O24" s="52">
        <f t="shared" si="2"/>
        <v>0</v>
      </c>
    </row>
    <row r="25" spans="1:15" x14ac:dyDescent="0.35">
      <c r="A25" s="44" t="s">
        <v>68</v>
      </c>
      <c r="B25" s="45" cm="1">
        <f t="array" ref="B25">IF(IF($B$3="Total dwelling fires",SUMPRODUCT(('Data - dwelling fires'!$A$2:$A$25263=B$4)*('Data - dwelling fires'!$B$2:$B$25263=$A25)*('Data - dwelling fires'!$D$2:$D$25263)),SUMPRODUCT(('Data - dwelling fires'!$A$2:$A$25263=B$4)*('Data - dwelling fires'!$B$2:$B$25263=$A25)*('Data - dwelling fires'!$C$2:$C$25263=$B$3)*('Data - dwelling fires'!$D$2:$D$25263)))=0,"..",IF($B$3="Total dwelling fires",SUMPRODUCT(('Data - dwelling fires'!$A$2:$A$25263=B$4)*('Data - dwelling fires'!$B$2:$B$25263=$A25)*('Data - dwelling fires'!$D$2:$D$25263)),SUMPRODUCT(('Data - dwelling fires'!$A$2:$A$25263=B$4)*('Data - dwelling fires'!$B$2:$B$25263=$A25)*('Data - dwelling fires'!$C$2:$C$25263=$B$3)*('Data - dwelling fires'!$D$2:$D$25263))))</f>
        <v>54531</v>
      </c>
      <c r="C25" s="45" cm="1">
        <f t="array" ref="C25">IF(IF($B$3="Total dwelling fires",SUMPRODUCT(('Data - dwelling fires'!$A$2:$A$25263=C$4)*('Data - dwelling fires'!$B$2:$B$25263=$A25)*('Data - dwelling fires'!$D$2:$D$25263)),SUMPRODUCT(('Data - dwelling fires'!$A$2:$A$25263=C$4)*('Data - dwelling fires'!$B$2:$B$25263=$A25)*('Data - dwelling fires'!$C$2:$C$25263=$B$3)*('Data - dwelling fires'!$D$2:$D$25263)))=0,"..",IF($B$3="Total dwelling fires",SUMPRODUCT(('Data - dwelling fires'!$A$2:$A$25263=C$4)*('Data - dwelling fires'!$B$2:$B$25263=$A25)*('Data - dwelling fires'!$D$2:$D$25263)),SUMPRODUCT(('Data - dwelling fires'!$A$2:$A$25263=C$4)*('Data - dwelling fires'!$B$2:$B$25263=$A25)*('Data - dwelling fires'!$C$2:$C$25263=$B$3)*('Data - dwelling fires'!$D$2:$D$25263))))</f>
        <v>8895</v>
      </c>
      <c r="D25" s="45" cm="1">
        <f t="array" ref="D25">IF(IF($B$3="Total dwelling fires",SUMPRODUCT(('Data - dwelling fires'!$A$2:$A$25263=D$4)*('Data - dwelling fires'!$B$2:$B$25263=$A25)*('Data - dwelling fires'!$D$2:$D$25263)),SUMPRODUCT(('Data - dwelling fires'!$A$2:$A$25263=D$4)*('Data - dwelling fires'!$B$2:$B$25263=$A25)*('Data - dwelling fires'!$C$2:$C$25263=$B$3)*('Data - dwelling fires'!$D$2:$D$25263)))=0,"..",IF($B$3="Total dwelling fires",SUMPRODUCT(('Data - dwelling fires'!$A$2:$A$25263=D$4)*('Data - dwelling fires'!$B$2:$B$25263=$A25)*('Data - dwelling fires'!$D$2:$D$25263)),SUMPRODUCT(('Data - dwelling fires'!$A$2:$A$25263=D$4)*('Data - dwelling fires'!$B$2:$B$25263=$A25)*('Data - dwelling fires'!$C$2:$C$25263=$B$3)*('Data - dwelling fires'!$D$2:$D$25263))))</f>
        <v>3086</v>
      </c>
      <c r="E25" s="45" cm="1">
        <f t="array" ref="E25">IF(OR(B25="..",C25="..",D25=".."),IF(SUMPRODUCT(('Data - dwelling fires'!$A$2:$A$25260=E$4)*('Data - dwelling fires'!$B$2:$B$25260=$A25)*('Data - dwelling fires'!$C$2:$C$25260=$B$3)*('Data - dwelling fires'!$D$2:$D$25260))=0,"..",SUMPRODUCT(('Data - dwelling fires'!$A$2:$A$25260=E$4)*('Data - dwelling fires'!$B$2:$B$25260=$A25)*('Data - dwelling fires'!$C$2:$C$25260=$B$3)*('Data - dwelling fires'!$D$2:$D$25260))),B25+C25+D25)</f>
        <v>66512</v>
      </c>
      <c r="F25" s="50">
        <f t="shared" si="1"/>
        <v>1103</v>
      </c>
      <c r="G25" s="50">
        <f t="shared" si="1"/>
        <v>1756</v>
      </c>
      <c r="H25" s="50">
        <f t="shared" si="1"/>
        <v>1060</v>
      </c>
      <c r="I25" s="50">
        <f t="shared" si="1"/>
        <v>1158</v>
      </c>
      <c r="J25" s="44"/>
      <c r="K25" s="51" cm="1">
        <f t="array" ref="K25">IF(SUMPRODUCT(('Data - population'!$B$2:$B$2996=$A25)*('Data - population'!$C$2:$C$2996=K$4)*('Data - population'!$D$2:$D$2996)),SUMPRODUCT(('Data - population'!$B$2:$B$2996=$A25)*('Data - population'!$C$2:$C$2996=K$4)*('Data - population'!$D$2:$D$2996)),"..")</f>
        <v>49449700</v>
      </c>
      <c r="L25" s="51" cm="1">
        <f t="array" ref="L25">IF(SUMPRODUCT(('Data - population'!$B$2:$B$2996=$A25)*('Data - population'!$C$2:$C$2996=L$4)*('Data - population'!$D$2:$D$2996)),SUMPRODUCT(('Data - population'!$B$2:$B$2996=$A25)*('Data - population'!$C$2:$C$2996=L$4)*('Data - population'!$D$2:$D$2996)),"..")</f>
        <v>5064200</v>
      </c>
      <c r="M25" s="51" cm="1">
        <f t="array" ref="M25">IF(SUMPRODUCT(('Data - population'!$B$2:$B$2996=$A25)*('Data - population'!$C$2:$C$2996=M$4)*('Data - population'!$D$2:$D$2996)),SUMPRODUCT(('Data - population'!$B$2:$B$2996=$A25)*('Data - population'!$C$2:$C$2996=M$4)*('Data - population'!$D$2:$D$2996)),"..")</f>
        <v>2910200</v>
      </c>
      <c r="N25" s="51" cm="1">
        <f t="array" ref="N25">IF(SUMPRODUCT(('Data - population'!$B$2:$B$2996=$A25)*('Data - population'!$C$2:$C$2996=N$4)*('Data - population'!$D$2:$D$2996)),SUMPRODUCT(('Data - population'!$B$2:$B$2996=$A25)*('Data - population'!$C$2:$C$2996=N$4)*('Data - population'!$D$2:$D$2996)),"..")</f>
        <v>57424200</v>
      </c>
      <c r="O25" s="52">
        <f t="shared" si="2"/>
        <v>-100</v>
      </c>
    </row>
    <row r="26" spans="1:15" x14ac:dyDescent="0.35">
      <c r="A26" s="44" t="s">
        <v>69</v>
      </c>
      <c r="B26" s="45" cm="1">
        <f t="array" ref="B26">IF(IF($B$3="Total dwelling fires",SUMPRODUCT(('Data - dwelling fires'!$A$2:$A$25263=B$4)*('Data - dwelling fires'!$B$2:$B$25263=$A26)*('Data - dwelling fires'!$D$2:$D$25263)),SUMPRODUCT(('Data - dwelling fires'!$A$2:$A$25263=B$4)*('Data - dwelling fires'!$B$2:$B$25263=$A26)*('Data - dwelling fires'!$C$2:$C$25263=$B$3)*('Data - dwelling fires'!$D$2:$D$25263)))=0,"..",IF($B$3="Total dwelling fires",SUMPRODUCT(('Data - dwelling fires'!$A$2:$A$25263=B$4)*('Data - dwelling fires'!$B$2:$B$25263=$A26)*('Data - dwelling fires'!$D$2:$D$25263)),SUMPRODUCT(('Data - dwelling fires'!$A$2:$A$25263=B$4)*('Data - dwelling fires'!$B$2:$B$25263=$A26)*('Data - dwelling fires'!$C$2:$C$25263=$B$3)*('Data - dwelling fires'!$D$2:$D$25263))))</f>
        <v>48899</v>
      </c>
      <c r="C26" s="45" cm="1">
        <f t="array" ref="C26">IF(IF($B$3="Total dwelling fires",SUMPRODUCT(('Data - dwelling fires'!$A$2:$A$25263=C$4)*('Data - dwelling fires'!$B$2:$B$25263=$A26)*('Data - dwelling fires'!$D$2:$D$25263)),SUMPRODUCT(('Data - dwelling fires'!$A$2:$A$25263=C$4)*('Data - dwelling fires'!$B$2:$B$25263=$A26)*('Data - dwelling fires'!$C$2:$C$25263=$B$3)*('Data - dwelling fires'!$D$2:$D$25263)))=0,"..",IF($B$3="Total dwelling fires",SUMPRODUCT(('Data - dwelling fires'!$A$2:$A$25263=C$4)*('Data - dwelling fires'!$B$2:$B$25263=$A26)*('Data - dwelling fires'!$D$2:$D$25263)),SUMPRODUCT(('Data - dwelling fires'!$A$2:$A$25263=C$4)*('Data - dwelling fires'!$B$2:$B$25263=$A26)*('Data - dwelling fires'!$C$2:$C$25263=$B$3)*('Data - dwelling fires'!$D$2:$D$25263))))</f>
        <v>7875</v>
      </c>
      <c r="D26" s="45" cm="1">
        <f t="array" ref="D26">IF(IF($B$3="Total dwelling fires",SUMPRODUCT(('Data - dwelling fires'!$A$2:$A$25263=D$4)*('Data - dwelling fires'!$B$2:$B$25263=$A26)*('Data - dwelling fires'!$D$2:$D$25263)),SUMPRODUCT(('Data - dwelling fires'!$A$2:$A$25263=D$4)*('Data - dwelling fires'!$B$2:$B$25263=$A26)*('Data - dwelling fires'!$C$2:$C$25263=$B$3)*('Data - dwelling fires'!$D$2:$D$25263)))=0,"..",IF($B$3="Total dwelling fires",SUMPRODUCT(('Data - dwelling fires'!$A$2:$A$25263=D$4)*('Data - dwelling fires'!$B$2:$B$25263=$A26)*('Data - dwelling fires'!$D$2:$D$25263)),SUMPRODUCT(('Data - dwelling fires'!$A$2:$A$25263=D$4)*('Data - dwelling fires'!$B$2:$B$25263=$A26)*('Data - dwelling fires'!$C$2:$C$25263=$B$3)*('Data - dwelling fires'!$D$2:$D$25263))))</f>
        <v>2924</v>
      </c>
      <c r="E26" s="45" cm="1">
        <f t="array" ref="E26">IF(OR(B26="..",C26="..",D26=".."),IF(SUMPRODUCT(('Data - dwelling fires'!$A$2:$A$25260=E$4)*('Data - dwelling fires'!$B$2:$B$25260=$A26)*('Data - dwelling fires'!$C$2:$C$25260=$B$3)*('Data - dwelling fires'!$D$2:$D$25260))=0,"..",SUMPRODUCT(('Data - dwelling fires'!$A$2:$A$25260=E$4)*('Data - dwelling fires'!$B$2:$B$25260=$A26)*('Data - dwelling fires'!$C$2:$C$25260=$B$3)*('Data - dwelling fires'!$D$2:$D$25260))),B26+C26+D26)</f>
        <v>59698</v>
      </c>
      <c r="F26" s="50">
        <f t="shared" si="1"/>
        <v>984</v>
      </c>
      <c r="G26" s="50">
        <f t="shared" si="1"/>
        <v>1554</v>
      </c>
      <c r="H26" s="50">
        <f t="shared" si="1"/>
        <v>1000</v>
      </c>
      <c r="I26" s="50">
        <f t="shared" si="1"/>
        <v>1035</v>
      </c>
      <c r="J26" s="44"/>
      <c r="K26" s="51" cm="1">
        <f t="array" ref="K26">IF(SUMPRODUCT(('Data - population'!$B$2:$B$2996=$A26)*('Data - population'!$C$2:$C$2996=K$4)*('Data - population'!$D$2:$D$2996)),SUMPRODUCT(('Data - population'!$B$2:$B$2996=$A26)*('Data - population'!$C$2:$C$2996=K$4)*('Data - population'!$D$2:$D$2996)),"..")</f>
        <v>49679300</v>
      </c>
      <c r="L26" s="51" cm="1">
        <f t="array" ref="L26">IF(SUMPRODUCT(('Data - population'!$B$2:$B$2996=$A26)*('Data - population'!$C$2:$C$2996=L$4)*('Data - population'!$D$2:$D$2996)),SUMPRODUCT(('Data - population'!$B$2:$B$2996=$A26)*('Data - population'!$C$2:$C$2996=L$4)*('Data - population'!$D$2:$D$2996)),"..")</f>
        <v>5066000</v>
      </c>
      <c r="M26" s="51" cm="1">
        <f t="array" ref="M26">IF(SUMPRODUCT(('Data - population'!$B$2:$B$2996=$A26)*('Data - population'!$C$2:$C$2996=M$4)*('Data - population'!$D$2:$D$2996)),SUMPRODUCT(('Data - population'!$B$2:$B$2996=$A26)*('Data - population'!$C$2:$C$2996=M$4)*('Data - population'!$D$2:$D$2996)),"..")</f>
        <v>2922900</v>
      </c>
      <c r="N26" s="51" cm="1">
        <f t="array" ref="N26">IF(SUMPRODUCT(('Data - population'!$B$2:$B$2996=$A26)*('Data - population'!$C$2:$C$2996=N$4)*('Data - population'!$D$2:$D$2996)),SUMPRODUCT(('Data - population'!$B$2:$B$2996=$A26)*('Data - population'!$C$2:$C$2996=N$4)*('Data - population'!$D$2:$D$2996)),"..")</f>
        <v>57668100</v>
      </c>
      <c r="O26" s="52">
        <f t="shared" si="2"/>
        <v>100</v>
      </c>
    </row>
    <row r="27" spans="1:15" x14ac:dyDescent="0.35">
      <c r="A27" s="44" t="s">
        <v>70</v>
      </c>
      <c r="B27" s="45" cm="1">
        <f t="array" ref="B27">IF(IF($B$3="Total dwelling fires",SUMPRODUCT(('Data - dwelling fires'!$A$2:$A$25263=B$4)*('Data - dwelling fires'!$B$2:$B$25263=$A27)*('Data - dwelling fires'!$D$2:$D$25263)),SUMPRODUCT(('Data - dwelling fires'!$A$2:$A$25263=B$4)*('Data - dwelling fires'!$B$2:$B$25263=$A27)*('Data - dwelling fires'!$C$2:$C$25263=$B$3)*('Data - dwelling fires'!$D$2:$D$25263)))=0,"..",IF($B$3="Total dwelling fires",SUMPRODUCT(('Data - dwelling fires'!$A$2:$A$25263=B$4)*('Data - dwelling fires'!$B$2:$B$25263=$A27)*('Data - dwelling fires'!$D$2:$D$25263)),SUMPRODUCT(('Data - dwelling fires'!$A$2:$A$25263=B$4)*('Data - dwelling fires'!$B$2:$B$25263=$A27)*('Data - dwelling fires'!$C$2:$C$25263=$B$3)*('Data - dwelling fires'!$D$2:$D$25263))))</f>
        <v>50830</v>
      </c>
      <c r="C27" s="45" cm="1">
        <f t="array" ref="C27">IF(IF($B$3="Total dwelling fires",SUMPRODUCT(('Data - dwelling fires'!$A$2:$A$25263=C$4)*('Data - dwelling fires'!$B$2:$B$25263=$A27)*('Data - dwelling fires'!$D$2:$D$25263)),SUMPRODUCT(('Data - dwelling fires'!$A$2:$A$25263=C$4)*('Data - dwelling fires'!$B$2:$B$25263=$A27)*('Data - dwelling fires'!$C$2:$C$25263=$B$3)*('Data - dwelling fires'!$D$2:$D$25263)))=0,"..",IF($B$3="Total dwelling fires",SUMPRODUCT(('Data - dwelling fires'!$A$2:$A$25263=C$4)*('Data - dwelling fires'!$B$2:$B$25263=$A27)*('Data - dwelling fires'!$D$2:$D$25263)),SUMPRODUCT(('Data - dwelling fires'!$A$2:$A$25263=C$4)*('Data - dwelling fires'!$B$2:$B$25263=$A27)*('Data - dwelling fires'!$C$2:$C$25263=$B$3)*('Data - dwelling fires'!$D$2:$D$25263))))</f>
        <v>8131</v>
      </c>
      <c r="D27" s="45" cm="1">
        <f t="array" ref="D27">IF(IF($B$3="Total dwelling fires",SUMPRODUCT(('Data - dwelling fires'!$A$2:$A$25263=D$4)*('Data - dwelling fires'!$B$2:$B$25263=$A27)*('Data - dwelling fires'!$D$2:$D$25263)),SUMPRODUCT(('Data - dwelling fires'!$A$2:$A$25263=D$4)*('Data - dwelling fires'!$B$2:$B$25263=$A27)*('Data - dwelling fires'!$C$2:$C$25263=$B$3)*('Data - dwelling fires'!$D$2:$D$25263)))=0,"..",IF($B$3="Total dwelling fires",SUMPRODUCT(('Data - dwelling fires'!$A$2:$A$25263=D$4)*('Data - dwelling fires'!$B$2:$B$25263=$A27)*('Data - dwelling fires'!$D$2:$D$25263)),SUMPRODUCT(('Data - dwelling fires'!$A$2:$A$25263=D$4)*('Data - dwelling fires'!$B$2:$B$25263=$A27)*('Data - dwelling fires'!$C$2:$C$25263=$B$3)*('Data - dwelling fires'!$D$2:$D$25263))))</f>
        <v>2787</v>
      </c>
      <c r="E27" s="45" cm="1">
        <f t="array" ref="E27">IF(OR(B27="..",C27="..",D27=".."),IF(SUMPRODUCT(('Data - dwelling fires'!$A$2:$A$25260=E$4)*('Data - dwelling fires'!$B$2:$B$25260=$A27)*('Data - dwelling fires'!$C$2:$C$25260=$B$3)*('Data - dwelling fires'!$D$2:$D$25260))=0,"..",SUMPRODUCT(('Data - dwelling fires'!$A$2:$A$25260=E$4)*('Data - dwelling fires'!$B$2:$B$25260=$A27)*('Data - dwelling fires'!$C$2:$C$25260=$B$3)*('Data - dwelling fires'!$D$2:$D$25260))),B27+C27+D27)</f>
        <v>61748</v>
      </c>
      <c r="F27" s="50">
        <f t="shared" si="1"/>
        <v>1018</v>
      </c>
      <c r="G27" s="50">
        <f t="shared" si="1"/>
        <v>1604</v>
      </c>
      <c r="H27" s="50">
        <f t="shared" si="1"/>
        <v>949</v>
      </c>
      <c r="I27" s="50">
        <f t="shared" si="1"/>
        <v>1066</v>
      </c>
      <c r="J27" s="44"/>
      <c r="K27" s="51" cm="1">
        <f t="array" ref="K27">IF(SUMPRODUCT(('Data - population'!$B$2:$B$2996=$A27)*('Data - population'!$C$2:$C$2996=K$4)*('Data - population'!$D$2:$D$2996)),SUMPRODUCT(('Data - population'!$B$2:$B$2996=$A27)*('Data - population'!$C$2:$C$2996=K$4)*('Data - population'!$D$2:$D$2996)),"..")</f>
        <v>49925500</v>
      </c>
      <c r="L27" s="51" cm="1">
        <f t="array" ref="L27">IF(SUMPRODUCT(('Data - population'!$B$2:$B$2996=$A27)*('Data - population'!$C$2:$C$2996=L$4)*('Data - population'!$D$2:$D$2996)),SUMPRODUCT(('Data - population'!$B$2:$B$2996=$A27)*('Data - population'!$C$2:$C$2996=L$4)*('Data - population'!$D$2:$D$2996)),"..")</f>
        <v>5068500</v>
      </c>
      <c r="M27" s="51" cm="1">
        <f t="array" ref="M27">IF(SUMPRODUCT(('Data - population'!$B$2:$B$2996=$A27)*('Data - population'!$C$2:$C$2996=M$4)*('Data - population'!$D$2:$D$2996)),SUMPRODUCT(('Data - population'!$B$2:$B$2996=$A27)*('Data - population'!$C$2:$C$2996=M$4)*('Data - population'!$D$2:$D$2996)),"..")</f>
        <v>2937700</v>
      </c>
      <c r="N27" s="51" cm="1">
        <f t="array" ref="N27">IF(SUMPRODUCT(('Data - population'!$B$2:$B$2996=$A27)*('Data - population'!$C$2:$C$2996=N$4)*('Data - population'!$D$2:$D$2996)),SUMPRODUCT(('Data - population'!$B$2:$B$2996=$A27)*('Data - population'!$C$2:$C$2996=N$4)*('Data - population'!$D$2:$D$2996)),"..")</f>
        <v>57931700</v>
      </c>
      <c r="O27" s="52">
        <f t="shared" si="2"/>
        <v>0</v>
      </c>
    </row>
    <row r="28" spans="1:15" x14ac:dyDescent="0.35">
      <c r="A28" s="44" t="s">
        <v>71</v>
      </c>
      <c r="B28" s="45" cm="1">
        <f t="array" ref="B28">IF(IF($B$3="Total dwelling fires",SUMPRODUCT(('Data - dwelling fires'!$A$2:$A$25263=B$4)*('Data - dwelling fires'!$B$2:$B$25263=$A28)*('Data - dwelling fires'!$D$2:$D$25263)),SUMPRODUCT(('Data - dwelling fires'!$A$2:$A$25263=B$4)*('Data - dwelling fires'!$B$2:$B$25263=$A28)*('Data - dwelling fires'!$C$2:$C$25263=$B$3)*('Data - dwelling fires'!$D$2:$D$25263)))=0,"..",IF($B$3="Total dwelling fires",SUMPRODUCT(('Data - dwelling fires'!$A$2:$A$25263=B$4)*('Data - dwelling fires'!$B$2:$B$25263=$A28)*('Data - dwelling fires'!$D$2:$D$25263)),SUMPRODUCT(('Data - dwelling fires'!$A$2:$A$25263=B$4)*('Data - dwelling fires'!$B$2:$B$25263=$A28)*('Data - dwelling fires'!$C$2:$C$25263=$B$3)*('Data - dwelling fires'!$D$2:$D$25263))))</f>
        <v>47434</v>
      </c>
      <c r="C28" s="45" cm="1">
        <f t="array" ref="C28">IF(IF($B$3="Total dwelling fires",SUMPRODUCT(('Data - dwelling fires'!$A$2:$A$25263=C$4)*('Data - dwelling fires'!$B$2:$B$25263=$A28)*('Data - dwelling fires'!$D$2:$D$25263)),SUMPRODUCT(('Data - dwelling fires'!$A$2:$A$25263=C$4)*('Data - dwelling fires'!$B$2:$B$25263=$A28)*('Data - dwelling fires'!$C$2:$C$25263=$B$3)*('Data - dwelling fires'!$D$2:$D$25263)))=0,"..",IF($B$3="Total dwelling fires",SUMPRODUCT(('Data - dwelling fires'!$A$2:$A$25263=C$4)*('Data - dwelling fires'!$B$2:$B$25263=$A28)*('Data - dwelling fires'!$D$2:$D$25263)),SUMPRODUCT(('Data - dwelling fires'!$A$2:$A$25263=C$4)*('Data - dwelling fires'!$B$2:$B$25263=$A28)*('Data - dwelling fires'!$C$2:$C$25263=$B$3)*('Data - dwelling fires'!$D$2:$D$25263))))</f>
        <v>7048</v>
      </c>
      <c r="D28" s="45" cm="1">
        <f t="array" ref="D28">IF(IF($B$3="Total dwelling fires",SUMPRODUCT(('Data - dwelling fires'!$A$2:$A$25263=D$4)*('Data - dwelling fires'!$B$2:$B$25263=$A28)*('Data - dwelling fires'!$D$2:$D$25263)),SUMPRODUCT(('Data - dwelling fires'!$A$2:$A$25263=D$4)*('Data - dwelling fires'!$B$2:$B$25263=$A28)*('Data - dwelling fires'!$C$2:$C$25263=$B$3)*('Data - dwelling fires'!$D$2:$D$25263)))=0,"..",IF($B$3="Total dwelling fires",SUMPRODUCT(('Data - dwelling fires'!$A$2:$A$25263=D$4)*('Data - dwelling fires'!$B$2:$B$25263=$A28)*('Data - dwelling fires'!$D$2:$D$25263)),SUMPRODUCT(('Data - dwelling fires'!$A$2:$A$25263=D$4)*('Data - dwelling fires'!$B$2:$B$25263=$A28)*('Data - dwelling fires'!$C$2:$C$25263=$B$3)*('Data - dwelling fires'!$D$2:$D$25263))))</f>
        <v>2592</v>
      </c>
      <c r="E28" s="45" cm="1">
        <f t="array" ref="E28">IF(OR(B28="..",C28="..",D28=".."),IF(SUMPRODUCT(('Data - dwelling fires'!$A$2:$A$25260=E$4)*('Data - dwelling fires'!$B$2:$B$25260=$A28)*('Data - dwelling fires'!$C$2:$C$25260=$B$3)*('Data - dwelling fires'!$D$2:$D$25260))=0,"..",SUMPRODUCT(('Data - dwelling fires'!$A$2:$A$25260=E$4)*('Data - dwelling fires'!$B$2:$B$25260=$A28)*('Data - dwelling fires'!$C$2:$C$25260=$B$3)*('Data - dwelling fires'!$D$2:$D$25260))),B28+C28+D28)</f>
        <v>57074</v>
      </c>
      <c r="F28" s="50">
        <f t="shared" si="1"/>
        <v>945</v>
      </c>
      <c r="G28" s="50">
        <f t="shared" si="1"/>
        <v>1386</v>
      </c>
      <c r="H28" s="50">
        <f t="shared" si="1"/>
        <v>876</v>
      </c>
      <c r="I28" s="50">
        <f t="shared" si="1"/>
        <v>980</v>
      </c>
      <c r="J28" s="44"/>
      <c r="K28" s="51" cm="1">
        <f t="array" ref="K28">IF(SUMPRODUCT(('Data - population'!$B$2:$B$2996=$A28)*('Data - population'!$C$2:$C$2996=K$4)*('Data - population'!$D$2:$D$2996)),SUMPRODUCT(('Data - population'!$B$2:$B$2996=$A28)*('Data - population'!$C$2:$C$2996=K$4)*('Data - population'!$D$2:$D$2996)),"..")</f>
        <v>50194600</v>
      </c>
      <c r="L28" s="51" cm="1">
        <f t="array" ref="L28">IF(SUMPRODUCT(('Data - population'!$B$2:$B$2996=$A28)*('Data - population'!$C$2:$C$2996=L$4)*('Data - population'!$D$2:$D$2996)),SUMPRODUCT(('Data - population'!$B$2:$B$2996=$A28)*('Data - population'!$C$2:$C$2996=L$4)*('Data - population'!$D$2:$D$2996)),"..")</f>
        <v>5084300</v>
      </c>
      <c r="M28" s="51" cm="1">
        <f t="array" ref="M28">IF(SUMPRODUCT(('Data - population'!$B$2:$B$2996=$A28)*('Data - population'!$C$2:$C$2996=M$4)*('Data - population'!$D$2:$D$2996)),SUMPRODUCT(('Data - population'!$B$2:$B$2996=$A28)*('Data - population'!$C$2:$C$2996=M$4)*('Data - population'!$D$2:$D$2996)),"..")</f>
        <v>2957400</v>
      </c>
      <c r="N28" s="51" cm="1">
        <f t="array" ref="N28">IF(SUMPRODUCT(('Data - population'!$B$2:$B$2996=$A28)*('Data - population'!$C$2:$C$2996=N$4)*('Data - population'!$D$2:$D$2996)),SUMPRODUCT(('Data - population'!$B$2:$B$2996=$A28)*('Data - population'!$C$2:$C$2996=N$4)*('Data - population'!$D$2:$D$2996)),"..")</f>
        <v>58236300</v>
      </c>
      <c r="O28" s="52">
        <f t="shared" si="2"/>
        <v>0</v>
      </c>
    </row>
    <row r="29" spans="1:15" x14ac:dyDescent="0.35">
      <c r="A29" s="44" t="s">
        <v>72</v>
      </c>
      <c r="B29" s="45" cm="1">
        <f t="array" ref="B29">IF(IF($B$3="Total dwelling fires",SUMPRODUCT(('Data - dwelling fires'!$A$2:$A$25263=B$4)*('Data - dwelling fires'!$B$2:$B$25263=$A29)*('Data - dwelling fires'!$D$2:$D$25263)),SUMPRODUCT(('Data - dwelling fires'!$A$2:$A$25263=B$4)*('Data - dwelling fires'!$B$2:$B$25263=$A29)*('Data - dwelling fires'!$C$2:$C$25263=$B$3)*('Data - dwelling fires'!$D$2:$D$25263)))=0,"..",IF($B$3="Total dwelling fires",SUMPRODUCT(('Data - dwelling fires'!$A$2:$A$25263=B$4)*('Data - dwelling fires'!$B$2:$B$25263=$A29)*('Data - dwelling fires'!$D$2:$D$25263)),SUMPRODUCT(('Data - dwelling fires'!$A$2:$A$25263=B$4)*('Data - dwelling fires'!$B$2:$B$25263=$A29)*('Data - dwelling fires'!$C$2:$C$25263=$B$3)*('Data - dwelling fires'!$D$2:$D$25263))))</f>
        <v>46248</v>
      </c>
      <c r="C29" s="45" cm="1">
        <f t="array" ref="C29">IF(IF($B$3="Total dwelling fires",SUMPRODUCT(('Data - dwelling fires'!$A$2:$A$25263=C$4)*('Data - dwelling fires'!$B$2:$B$25263=$A29)*('Data - dwelling fires'!$D$2:$D$25263)),SUMPRODUCT(('Data - dwelling fires'!$A$2:$A$25263=C$4)*('Data - dwelling fires'!$B$2:$B$25263=$A29)*('Data - dwelling fires'!$C$2:$C$25263=$B$3)*('Data - dwelling fires'!$D$2:$D$25263)))=0,"..",IF($B$3="Total dwelling fires",SUMPRODUCT(('Data - dwelling fires'!$A$2:$A$25263=C$4)*('Data - dwelling fires'!$B$2:$B$25263=$A29)*('Data - dwelling fires'!$D$2:$D$25263)),SUMPRODUCT(('Data - dwelling fires'!$A$2:$A$25263=C$4)*('Data - dwelling fires'!$B$2:$B$25263=$A29)*('Data - dwelling fires'!$C$2:$C$25263=$B$3)*('Data - dwelling fires'!$D$2:$D$25263))))</f>
        <v>7061</v>
      </c>
      <c r="D29" s="45" cm="1">
        <f t="array" ref="D29">IF(IF($B$3="Total dwelling fires",SUMPRODUCT(('Data - dwelling fires'!$A$2:$A$25263=D$4)*('Data - dwelling fires'!$B$2:$B$25263=$A29)*('Data - dwelling fires'!$D$2:$D$25263)),SUMPRODUCT(('Data - dwelling fires'!$A$2:$A$25263=D$4)*('Data - dwelling fires'!$B$2:$B$25263=$A29)*('Data - dwelling fires'!$C$2:$C$25263=$B$3)*('Data - dwelling fires'!$D$2:$D$25263)))=0,"..",IF($B$3="Total dwelling fires",SUMPRODUCT(('Data - dwelling fires'!$A$2:$A$25263=D$4)*('Data - dwelling fires'!$B$2:$B$25263=$A29)*('Data - dwelling fires'!$D$2:$D$25263)),SUMPRODUCT(('Data - dwelling fires'!$A$2:$A$25263=D$4)*('Data - dwelling fires'!$B$2:$B$25263=$A29)*('Data - dwelling fires'!$C$2:$C$25263=$B$3)*('Data - dwelling fires'!$D$2:$D$25263))))</f>
        <v>2548</v>
      </c>
      <c r="E29" s="45" cm="1">
        <f t="array" ref="E29">IF(OR(B29="..",C29="..",D29=".."),IF(SUMPRODUCT(('Data - dwelling fires'!$A$2:$A$25260=E$4)*('Data - dwelling fires'!$B$2:$B$25260=$A29)*('Data - dwelling fires'!$C$2:$C$25260=$B$3)*('Data - dwelling fires'!$D$2:$D$25260))=0,"..",SUMPRODUCT(('Data - dwelling fires'!$A$2:$A$25260=E$4)*('Data - dwelling fires'!$B$2:$B$25260=$A29)*('Data - dwelling fires'!$C$2:$C$25260=$B$3)*('Data - dwelling fires'!$D$2:$D$25260))),B29+C29+D29)</f>
        <v>55857</v>
      </c>
      <c r="F29" s="50">
        <f t="shared" si="1"/>
        <v>914</v>
      </c>
      <c r="G29" s="50">
        <f t="shared" si="1"/>
        <v>1382</v>
      </c>
      <c r="H29" s="50">
        <f t="shared" si="1"/>
        <v>858</v>
      </c>
      <c r="I29" s="50">
        <f t="shared" si="1"/>
        <v>952</v>
      </c>
      <c r="J29" s="44"/>
      <c r="K29" s="51" cm="1">
        <f t="array" ref="K29">IF(SUMPRODUCT(('Data - population'!$B$2:$B$2996=$A29)*('Data - population'!$C$2:$C$2996=K$4)*('Data - population'!$D$2:$D$2996)),SUMPRODUCT(('Data - population'!$B$2:$B$2996=$A29)*('Data - population'!$C$2:$C$2996=K$4)*('Data - population'!$D$2:$D$2996)),"..")</f>
        <v>50606000</v>
      </c>
      <c r="L29" s="51" cm="1">
        <f t="array" ref="L29">IF(SUMPRODUCT(('Data - population'!$B$2:$B$2996=$A29)*('Data - population'!$C$2:$C$2996=L$4)*('Data - population'!$D$2:$D$2996)),SUMPRODUCT(('Data - population'!$B$2:$B$2996=$A29)*('Data - population'!$C$2:$C$2996=L$4)*('Data - population'!$D$2:$D$2996)),"..")</f>
        <v>5110200</v>
      </c>
      <c r="M29" s="51" cm="1">
        <f t="array" ref="M29">IF(SUMPRODUCT(('Data - population'!$B$2:$B$2996=$A29)*('Data - population'!$C$2:$C$2996=M$4)*('Data - population'!$D$2:$D$2996)),SUMPRODUCT(('Data - population'!$B$2:$B$2996=$A29)*('Data - population'!$C$2:$C$2996=M$4)*('Data - population'!$D$2:$D$2996)),"..")</f>
        <v>2969300</v>
      </c>
      <c r="N29" s="51" cm="1">
        <f t="array" ref="N29">IF(SUMPRODUCT(('Data - population'!$B$2:$B$2996=$A29)*('Data - population'!$C$2:$C$2996=N$4)*('Data - population'!$D$2:$D$2996)),SUMPRODUCT(('Data - population'!$B$2:$B$2996=$A29)*('Data - population'!$C$2:$C$2996=N$4)*('Data - population'!$D$2:$D$2996)),"..")</f>
        <v>58685500</v>
      </c>
      <c r="O29" s="52">
        <f t="shared" si="2"/>
        <v>0</v>
      </c>
    </row>
    <row r="30" spans="1:15" x14ac:dyDescent="0.35">
      <c r="A30" s="44" t="s">
        <v>73</v>
      </c>
      <c r="B30" s="45" cm="1">
        <f t="array" ref="B30">IF(IF($B$3="Total dwelling fires",SUMPRODUCT(('Data - dwelling fires'!$A$2:$A$25263=B$4)*('Data - dwelling fires'!$B$2:$B$25263=$A30)*('Data - dwelling fires'!$D$2:$D$25263)),SUMPRODUCT(('Data - dwelling fires'!$A$2:$A$25263=B$4)*('Data - dwelling fires'!$B$2:$B$25263=$A30)*('Data - dwelling fires'!$C$2:$C$25263=$B$3)*('Data - dwelling fires'!$D$2:$D$25263)))=0,"..",IF($B$3="Total dwelling fires",SUMPRODUCT(('Data - dwelling fires'!$A$2:$A$25263=B$4)*('Data - dwelling fires'!$B$2:$B$25263=$A30)*('Data - dwelling fires'!$D$2:$D$25263)),SUMPRODUCT(('Data - dwelling fires'!$A$2:$A$25263=B$4)*('Data - dwelling fires'!$B$2:$B$25263=$A30)*('Data - dwelling fires'!$C$2:$C$25263=$B$3)*('Data - dwelling fires'!$D$2:$D$25263))))</f>
        <v>44422</v>
      </c>
      <c r="C30" s="45" cm="1">
        <f t="array" ref="C30">IF(IF($B$3="Total dwelling fires",SUMPRODUCT(('Data - dwelling fires'!$A$2:$A$25263=C$4)*('Data - dwelling fires'!$B$2:$B$25263=$A30)*('Data - dwelling fires'!$D$2:$D$25263)),SUMPRODUCT(('Data - dwelling fires'!$A$2:$A$25263=C$4)*('Data - dwelling fires'!$B$2:$B$25263=$A30)*('Data - dwelling fires'!$C$2:$C$25263=$B$3)*('Data - dwelling fires'!$D$2:$D$25263)))=0,"..",IF($B$3="Total dwelling fires",SUMPRODUCT(('Data - dwelling fires'!$A$2:$A$25263=C$4)*('Data - dwelling fires'!$B$2:$B$25263=$A30)*('Data - dwelling fires'!$D$2:$D$25263)),SUMPRODUCT(('Data - dwelling fires'!$A$2:$A$25263=C$4)*('Data - dwelling fires'!$B$2:$B$25263=$A30)*('Data - dwelling fires'!$C$2:$C$25263=$B$3)*('Data - dwelling fires'!$D$2:$D$25263))))</f>
        <v>6963</v>
      </c>
      <c r="D30" s="45" cm="1">
        <f t="array" ref="D30">IF(IF($B$3="Total dwelling fires",SUMPRODUCT(('Data - dwelling fires'!$A$2:$A$25263=D$4)*('Data - dwelling fires'!$B$2:$B$25263=$A30)*('Data - dwelling fires'!$D$2:$D$25263)),SUMPRODUCT(('Data - dwelling fires'!$A$2:$A$25263=D$4)*('Data - dwelling fires'!$B$2:$B$25263=$A30)*('Data - dwelling fires'!$C$2:$C$25263=$B$3)*('Data - dwelling fires'!$D$2:$D$25263)))=0,"..",IF($B$3="Total dwelling fires",SUMPRODUCT(('Data - dwelling fires'!$A$2:$A$25263=D$4)*('Data - dwelling fires'!$B$2:$B$25263=$A30)*('Data - dwelling fires'!$D$2:$D$25263)),SUMPRODUCT(('Data - dwelling fires'!$A$2:$A$25263=D$4)*('Data - dwelling fires'!$B$2:$B$25263=$A30)*('Data - dwelling fires'!$C$2:$C$25263=$B$3)*('Data - dwelling fires'!$D$2:$D$25263))))</f>
        <v>2400</v>
      </c>
      <c r="E30" s="45" cm="1">
        <f t="array" ref="E30">IF(OR(B30="..",C30="..",D30=".."),IF(SUMPRODUCT(('Data - dwelling fires'!$A$2:$A$25260=E$4)*('Data - dwelling fires'!$B$2:$B$25260=$A30)*('Data - dwelling fires'!$C$2:$C$25260=$B$3)*('Data - dwelling fires'!$D$2:$D$25260))=0,"..",SUMPRODUCT(('Data - dwelling fires'!$A$2:$A$25260=E$4)*('Data - dwelling fires'!$B$2:$B$25260=$A30)*('Data - dwelling fires'!$C$2:$C$25260=$B$3)*('Data - dwelling fires'!$D$2:$D$25260))),B30+C30+D30)</f>
        <v>53785</v>
      </c>
      <c r="F30" s="50">
        <f t="shared" si="1"/>
        <v>872</v>
      </c>
      <c r="G30" s="50">
        <f t="shared" si="1"/>
        <v>1357</v>
      </c>
      <c r="H30" s="50">
        <f t="shared" si="1"/>
        <v>804</v>
      </c>
      <c r="I30" s="50">
        <f t="shared" si="1"/>
        <v>910</v>
      </c>
      <c r="J30" s="44"/>
      <c r="K30" s="51" cm="1">
        <f t="array" ref="K30">IF(SUMPRODUCT(('Data - population'!$B$2:$B$2996=$A30)*('Data - population'!$C$2:$C$2996=K$4)*('Data - population'!$D$2:$D$2996)),SUMPRODUCT(('Data - population'!$B$2:$B$2996=$A30)*('Data - population'!$C$2:$C$2996=K$4)*('Data - population'!$D$2:$D$2996)),"..")</f>
        <v>50965200</v>
      </c>
      <c r="L30" s="51" cm="1">
        <f t="array" ref="L30">IF(SUMPRODUCT(('Data - population'!$B$2:$B$2996=$A30)*('Data - population'!$C$2:$C$2996=L$4)*('Data - population'!$D$2:$D$2996)),SUMPRODUCT(('Data - population'!$B$2:$B$2996=$A30)*('Data - population'!$C$2:$C$2996=L$4)*('Data - population'!$D$2:$D$2996)),"..")</f>
        <v>5133000</v>
      </c>
      <c r="M30" s="51" cm="1">
        <f t="array" ref="M30">IF(SUMPRODUCT(('Data - population'!$B$2:$B$2996=$A30)*('Data - population'!$C$2:$C$2996=M$4)*('Data - population'!$D$2:$D$2996)),SUMPRODUCT(('Data - population'!$B$2:$B$2996=$A30)*('Data - population'!$C$2:$C$2996=M$4)*('Data - population'!$D$2:$D$2996)),"..")</f>
        <v>2985700</v>
      </c>
      <c r="N30" s="51" cm="1">
        <f t="array" ref="N30">IF(SUMPRODUCT(('Data - population'!$B$2:$B$2996=$A30)*('Data - population'!$C$2:$C$2996=N$4)*('Data - population'!$D$2:$D$2996)),SUMPRODUCT(('Data - population'!$B$2:$B$2996=$A30)*('Data - population'!$C$2:$C$2996=N$4)*('Data - population'!$D$2:$D$2996)),"..")</f>
        <v>59083900</v>
      </c>
      <c r="O30" s="52">
        <f t="shared" si="2"/>
        <v>0</v>
      </c>
    </row>
    <row r="31" spans="1:15" x14ac:dyDescent="0.35">
      <c r="A31" s="44" t="s">
        <v>74</v>
      </c>
      <c r="B31" s="45" cm="1">
        <f t="array" ref="B31">IF(IF($B$3="Total dwelling fires",SUMPRODUCT(('Data - dwelling fires'!$A$2:$A$25263=B$4)*('Data - dwelling fires'!$B$2:$B$25263=$A31)*('Data - dwelling fires'!$D$2:$D$25263)),SUMPRODUCT(('Data - dwelling fires'!$A$2:$A$25263=B$4)*('Data - dwelling fires'!$B$2:$B$25263=$A31)*('Data - dwelling fires'!$C$2:$C$25263=$B$3)*('Data - dwelling fires'!$D$2:$D$25263)))=0,"..",IF($B$3="Total dwelling fires",SUMPRODUCT(('Data - dwelling fires'!$A$2:$A$25263=B$4)*('Data - dwelling fires'!$B$2:$B$25263=$A31)*('Data - dwelling fires'!$D$2:$D$25263)),SUMPRODUCT(('Data - dwelling fires'!$A$2:$A$25263=B$4)*('Data - dwelling fires'!$B$2:$B$25263=$A31)*('Data - dwelling fires'!$C$2:$C$25263=$B$3)*('Data - dwelling fires'!$D$2:$D$25263))))</f>
        <v>41336</v>
      </c>
      <c r="C31" s="45" cm="1">
        <f t="array" ref="C31">IF(IF($B$3="Total dwelling fires",SUMPRODUCT(('Data - dwelling fires'!$A$2:$A$25263=C$4)*('Data - dwelling fires'!$B$2:$B$25263=$A31)*('Data - dwelling fires'!$D$2:$D$25263)),SUMPRODUCT(('Data - dwelling fires'!$A$2:$A$25263=C$4)*('Data - dwelling fires'!$B$2:$B$25263=$A31)*('Data - dwelling fires'!$C$2:$C$25263=$B$3)*('Data - dwelling fires'!$D$2:$D$25263)))=0,"..",IF($B$3="Total dwelling fires",SUMPRODUCT(('Data - dwelling fires'!$A$2:$A$25263=C$4)*('Data - dwelling fires'!$B$2:$B$25263=$A31)*('Data - dwelling fires'!$D$2:$D$25263)),SUMPRODUCT(('Data - dwelling fires'!$A$2:$A$25263=C$4)*('Data - dwelling fires'!$B$2:$B$25263=$A31)*('Data - dwelling fires'!$C$2:$C$25263=$B$3)*('Data - dwelling fires'!$D$2:$D$25263))))</f>
        <v>6666</v>
      </c>
      <c r="D31" s="45" cm="1">
        <f t="array" ref="D31">IF(IF($B$3="Total dwelling fires",SUMPRODUCT(('Data - dwelling fires'!$A$2:$A$25263=D$4)*('Data - dwelling fires'!$B$2:$B$25263=$A31)*('Data - dwelling fires'!$D$2:$D$25263)),SUMPRODUCT(('Data - dwelling fires'!$A$2:$A$25263=D$4)*('Data - dwelling fires'!$B$2:$B$25263=$A31)*('Data - dwelling fires'!$C$2:$C$25263=$B$3)*('Data - dwelling fires'!$D$2:$D$25263)))=0,"..",IF($B$3="Total dwelling fires",SUMPRODUCT(('Data - dwelling fires'!$A$2:$A$25263=D$4)*('Data - dwelling fires'!$B$2:$B$25263=$A31)*('Data - dwelling fires'!$D$2:$D$25263)),SUMPRODUCT(('Data - dwelling fires'!$A$2:$A$25263=D$4)*('Data - dwelling fires'!$B$2:$B$25263=$A31)*('Data - dwelling fires'!$C$2:$C$25263=$B$3)*('Data - dwelling fires'!$D$2:$D$25263))))</f>
        <v>2380</v>
      </c>
      <c r="E31" s="45" cm="1">
        <f t="array" ref="E31">IF(OR(B31="..",C31="..",D31=".."),IF(SUMPRODUCT(('Data - dwelling fires'!$A$2:$A$25260=E$4)*('Data - dwelling fires'!$B$2:$B$25260=$A31)*('Data - dwelling fires'!$C$2:$C$25260=$B$3)*('Data - dwelling fires'!$D$2:$D$25260))=0,"..",SUMPRODUCT(('Data - dwelling fires'!$A$2:$A$25260=E$4)*('Data - dwelling fires'!$B$2:$B$25260=$A31)*('Data - dwelling fires'!$C$2:$C$25260=$B$3)*('Data - dwelling fires'!$D$2:$D$25260))),B31+C31+D31)</f>
        <v>50382</v>
      </c>
      <c r="F31" s="50">
        <f t="shared" si="1"/>
        <v>804</v>
      </c>
      <c r="G31" s="50">
        <f t="shared" si="1"/>
        <v>1289</v>
      </c>
      <c r="H31" s="50">
        <f t="shared" si="1"/>
        <v>792</v>
      </c>
      <c r="I31" s="50">
        <f t="shared" si="1"/>
        <v>846</v>
      </c>
      <c r="J31" s="44"/>
      <c r="K31" s="51" cm="1">
        <f t="array" ref="K31">IF(SUMPRODUCT(('Data - population'!$B$2:$B$2996=$A31)*('Data - population'!$C$2:$C$2996=K$4)*('Data - population'!$D$2:$D$2996)),SUMPRODUCT(('Data - population'!$B$2:$B$2996=$A31)*('Data - population'!$C$2:$C$2996=K$4)*('Data - population'!$D$2:$D$2996)),"..")</f>
        <v>51381100</v>
      </c>
      <c r="L31" s="51" cm="1">
        <f t="array" ref="L31">IF(SUMPRODUCT(('Data - population'!$B$2:$B$2996=$A31)*('Data - population'!$C$2:$C$2996=L$4)*('Data - population'!$D$2:$D$2996)),SUMPRODUCT(('Data - population'!$B$2:$B$2996=$A31)*('Data - population'!$C$2:$C$2996=L$4)*('Data - population'!$D$2:$D$2996)),"..")</f>
        <v>5170000</v>
      </c>
      <c r="M31" s="51" cm="1">
        <f t="array" ref="M31">IF(SUMPRODUCT(('Data - population'!$B$2:$B$2996=$A31)*('Data - population'!$C$2:$C$2996=M$4)*('Data - population'!$D$2:$D$2996)),SUMPRODUCT(('Data - population'!$B$2:$B$2996=$A31)*('Data - population'!$C$2:$C$2996=M$4)*('Data - population'!$D$2:$D$2996)),"..")</f>
        <v>3006300</v>
      </c>
      <c r="N31" s="51" cm="1">
        <f t="array" ref="N31">IF(SUMPRODUCT(('Data - population'!$B$2:$B$2996=$A31)*('Data - population'!$C$2:$C$2996=N$4)*('Data - population'!$D$2:$D$2996)),SUMPRODUCT(('Data - population'!$B$2:$B$2996=$A31)*('Data - population'!$C$2:$C$2996=N$4)*('Data - population'!$D$2:$D$2996)),"..")</f>
        <v>59557400</v>
      </c>
      <c r="O31" s="52">
        <f t="shared" si="2"/>
        <v>0</v>
      </c>
    </row>
    <row r="32" spans="1:15" x14ac:dyDescent="0.35">
      <c r="A32" s="44" t="s">
        <v>75</v>
      </c>
      <c r="B32" s="45" cm="1">
        <f t="array" ref="B32">IF(IF($B$3="Total dwelling fires",SUMPRODUCT(('Data - dwelling fires'!$A$2:$A$25263=B$4)*('Data - dwelling fires'!$B$2:$B$25263=$A32)*('Data - dwelling fires'!$D$2:$D$25263)),SUMPRODUCT(('Data - dwelling fires'!$A$2:$A$25263=B$4)*('Data - dwelling fires'!$B$2:$B$25263=$A32)*('Data - dwelling fires'!$C$2:$C$25263=$B$3)*('Data - dwelling fires'!$D$2:$D$25263)))=0,"..",IF($B$3="Total dwelling fires",SUMPRODUCT(('Data - dwelling fires'!$A$2:$A$25263=B$4)*('Data - dwelling fires'!$B$2:$B$25263=$A32)*('Data - dwelling fires'!$D$2:$D$25263)),SUMPRODUCT(('Data - dwelling fires'!$A$2:$A$25263=B$4)*('Data - dwelling fires'!$B$2:$B$25263=$A32)*('Data - dwelling fires'!$C$2:$C$25263=$B$3)*('Data - dwelling fires'!$D$2:$D$25263))))</f>
        <v>38584</v>
      </c>
      <c r="C32" s="45" cm="1">
        <f t="array" ref="C32">IF(IF($B$3="Total dwelling fires",SUMPRODUCT(('Data - dwelling fires'!$A$2:$A$25263=C$4)*('Data - dwelling fires'!$B$2:$B$25263=$A32)*('Data - dwelling fires'!$D$2:$D$25263)),SUMPRODUCT(('Data - dwelling fires'!$A$2:$A$25263=C$4)*('Data - dwelling fires'!$B$2:$B$25263=$A32)*('Data - dwelling fires'!$C$2:$C$25263=$B$3)*('Data - dwelling fires'!$D$2:$D$25263)))=0,"..",IF($B$3="Total dwelling fires",SUMPRODUCT(('Data - dwelling fires'!$A$2:$A$25263=C$4)*('Data - dwelling fires'!$B$2:$B$25263=$A32)*('Data - dwelling fires'!$D$2:$D$25263)),SUMPRODUCT(('Data - dwelling fires'!$A$2:$A$25263=C$4)*('Data - dwelling fires'!$B$2:$B$25263=$A32)*('Data - dwelling fires'!$C$2:$C$25263=$B$3)*('Data - dwelling fires'!$D$2:$D$25263))))</f>
        <v>6705</v>
      </c>
      <c r="D32" s="45" cm="1">
        <f t="array" ref="D32">IF(IF($B$3="Total dwelling fires",SUMPRODUCT(('Data - dwelling fires'!$A$2:$A$25263=D$4)*('Data - dwelling fires'!$B$2:$B$25263=$A32)*('Data - dwelling fires'!$D$2:$D$25263)),SUMPRODUCT(('Data - dwelling fires'!$A$2:$A$25263=D$4)*('Data - dwelling fires'!$B$2:$B$25263=$A32)*('Data - dwelling fires'!$C$2:$C$25263=$B$3)*('Data - dwelling fires'!$D$2:$D$25263)))=0,"..",IF($B$3="Total dwelling fires",SUMPRODUCT(('Data - dwelling fires'!$A$2:$A$25263=D$4)*('Data - dwelling fires'!$B$2:$B$25263=$A32)*('Data - dwelling fires'!$D$2:$D$25263)),SUMPRODUCT(('Data - dwelling fires'!$A$2:$A$25263=D$4)*('Data - dwelling fires'!$B$2:$B$25263=$A32)*('Data - dwelling fires'!$C$2:$C$25263=$B$3)*('Data - dwelling fires'!$D$2:$D$25263))))</f>
        <v>2257</v>
      </c>
      <c r="E32" s="45" cm="1">
        <f t="array" ref="E32">IF(OR(B32="..",C32="..",D32=".."),IF(SUMPRODUCT(('Data - dwelling fires'!$A$2:$A$25260=E$4)*('Data - dwelling fires'!$B$2:$B$25260=$A32)*('Data - dwelling fires'!$C$2:$C$25260=$B$3)*('Data - dwelling fires'!$D$2:$D$25260))=0,"..",SUMPRODUCT(('Data - dwelling fires'!$A$2:$A$25260=E$4)*('Data - dwelling fires'!$B$2:$B$25260=$A32)*('Data - dwelling fires'!$C$2:$C$25260=$B$3)*('Data - dwelling fires'!$D$2:$D$25260))),B32+C32+D32)</f>
        <v>47546</v>
      </c>
      <c r="F32" s="50">
        <f t="shared" si="1"/>
        <v>745</v>
      </c>
      <c r="G32" s="50">
        <f t="shared" si="1"/>
        <v>1289</v>
      </c>
      <c r="H32" s="50">
        <f t="shared" si="1"/>
        <v>746</v>
      </c>
      <c r="I32" s="50">
        <f t="shared" si="1"/>
        <v>792</v>
      </c>
      <c r="J32" s="44"/>
      <c r="K32" s="51" cm="1">
        <f t="array" ref="K32">IF(SUMPRODUCT(('Data - population'!$B$2:$B$2996=$A32)*('Data - population'!$C$2:$C$2996=K$4)*('Data - population'!$D$2:$D$2996)),SUMPRODUCT(('Data - population'!$B$2:$B$2996=$A32)*('Data - population'!$C$2:$C$2996=K$4)*('Data - population'!$D$2:$D$2996)),"..")</f>
        <v>51815900</v>
      </c>
      <c r="L32" s="51" cm="1">
        <f t="array" ref="L32">IF(SUMPRODUCT(('Data - population'!$B$2:$B$2996=$A32)*('Data - population'!$C$2:$C$2996=L$4)*('Data - population'!$D$2:$D$2996)),SUMPRODUCT(('Data - population'!$B$2:$B$2996=$A32)*('Data - population'!$C$2:$C$2996=L$4)*('Data - population'!$D$2:$D$2996)),"..")</f>
        <v>5202900</v>
      </c>
      <c r="M32" s="51" cm="1">
        <f t="array" ref="M32">IF(SUMPRODUCT(('Data - population'!$B$2:$B$2996=$A32)*('Data - population'!$C$2:$C$2996=M$4)*('Data - population'!$D$2:$D$2996)),SUMPRODUCT(('Data - population'!$B$2:$B$2996=$A32)*('Data - population'!$C$2:$C$2996=M$4)*('Data - population'!$D$2:$D$2996)),"..")</f>
        <v>3025900</v>
      </c>
      <c r="N32" s="51" cm="1">
        <f t="array" ref="N32">IF(SUMPRODUCT(('Data - population'!$B$2:$B$2996=$A32)*('Data - population'!$C$2:$C$2996=N$4)*('Data - population'!$D$2:$D$2996)),SUMPRODUCT(('Data - population'!$B$2:$B$2996=$A32)*('Data - population'!$C$2:$C$2996=N$4)*('Data - population'!$D$2:$D$2996)),"..")</f>
        <v>60044600</v>
      </c>
      <c r="O32" s="52">
        <f t="shared" si="2"/>
        <v>100</v>
      </c>
    </row>
    <row r="33" spans="1:15" x14ac:dyDescent="0.35">
      <c r="A33" s="44" t="s">
        <v>76</v>
      </c>
      <c r="B33" s="45" cm="1">
        <f t="array" ref="B33">IF(IF($B$3="Total dwelling fires",SUMPRODUCT(('Data - dwelling fires'!$A$2:$A$25263=B$4)*('Data - dwelling fires'!$B$2:$B$25263=$A33)*('Data - dwelling fires'!$D$2:$D$25263)),SUMPRODUCT(('Data - dwelling fires'!$A$2:$A$25263=B$4)*('Data - dwelling fires'!$B$2:$B$25263=$A33)*('Data - dwelling fires'!$C$2:$C$25263=$B$3)*('Data - dwelling fires'!$D$2:$D$25263)))=0,"..",IF($B$3="Total dwelling fires",SUMPRODUCT(('Data - dwelling fires'!$A$2:$A$25263=B$4)*('Data - dwelling fires'!$B$2:$B$25263=$A33)*('Data - dwelling fires'!$D$2:$D$25263)),SUMPRODUCT(('Data - dwelling fires'!$A$2:$A$25263=B$4)*('Data - dwelling fires'!$B$2:$B$25263=$A33)*('Data - dwelling fires'!$C$2:$C$25263=$B$3)*('Data - dwelling fires'!$D$2:$D$25263))))</f>
        <v>38376</v>
      </c>
      <c r="C33" s="45" cm="1">
        <f t="array" ref="C33">IF(IF($B$3="Total dwelling fires",SUMPRODUCT(('Data - dwelling fires'!$A$2:$A$25263=C$4)*('Data - dwelling fires'!$B$2:$B$25263=$A33)*('Data - dwelling fires'!$D$2:$D$25263)),SUMPRODUCT(('Data - dwelling fires'!$A$2:$A$25263=C$4)*('Data - dwelling fires'!$B$2:$B$25263=$A33)*('Data - dwelling fires'!$C$2:$C$25263=$B$3)*('Data - dwelling fires'!$D$2:$D$25263)))=0,"..",IF($B$3="Total dwelling fires",SUMPRODUCT(('Data - dwelling fires'!$A$2:$A$25263=C$4)*('Data - dwelling fires'!$B$2:$B$25263=$A33)*('Data - dwelling fires'!$D$2:$D$25263)),SUMPRODUCT(('Data - dwelling fires'!$A$2:$A$25263=C$4)*('Data - dwelling fires'!$B$2:$B$25263=$A33)*('Data - dwelling fires'!$C$2:$C$25263=$B$3)*('Data - dwelling fires'!$D$2:$D$25263))))</f>
        <v>6568</v>
      </c>
      <c r="D33" s="45" cm="1">
        <f t="array" ref="D33">IF(IF($B$3="Total dwelling fires",SUMPRODUCT(('Data - dwelling fires'!$A$2:$A$25263=D$4)*('Data - dwelling fires'!$B$2:$B$25263=$A33)*('Data - dwelling fires'!$D$2:$D$25263)),SUMPRODUCT(('Data - dwelling fires'!$A$2:$A$25263=D$4)*('Data - dwelling fires'!$B$2:$B$25263=$A33)*('Data - dwelling fires'!$C$2:$C$25263=$B$3)*('Data - dwelling fires'!$D$2:$D$25263)))=0,"..",IF($B$3="Total dwelling fires",SUMPRODUCT(('Data - dwelling fires'!$A$2:$A$25263=D$4)*('Data - dwelling fires'!$B$2:$B$25263=$A33)*('Data - dwelling fires'!$D$2:$D$25263)),SUMPRODUCT(('Data - dwelling fires'!$A$2:$A$25263=D$4)*('Data - dwelling fires'!$B$2:$B$25263=$A33)*('Data - dwelling fires'!$C$2:$C$25263=$B$3)*('Data - dwelling fires'!$D$2:$D$25263))))</f>
        <v>2203</v>
      </c>
      <c r="E33" s="45" cm="1">
        <f t="array" ref="E33">IF(OR(B33="..",C33="..",D33=".."),IF(SUMPRODUCT(('Data - dwelling fires'!$A$2:$A$25260=E$4)*('Data - dwelling fires'!$B$2:$B$25260=$A33)*('Data - dwelling fires'!$C$2:$C$25260=$B$3)*('Data - dwelling fires'!$D$2:$D$25260))=0,"..",SUMPRODUCT(('Data - dwelling fires'!$A$2:$A$25260=E$4)*('Data - dwelling fires'!$B$2:$B$25260=$A33)*('Data - dwelling fires'!$C$2:$C$25260=$B$3)*('Data - dwelling fires'!$D$2:$D$25260))),B33+C33+D33)</f>
        <v>47147</v>
      </c>
      <c r="F33" s="50">
        <f t="shared" si="1"/>
        <v>735</v>
      </c>
      <c r="G33" s="50">
        <f t="shared" si="1"/>
        <v>1255</v>
      </c>
      <c r="H33" s="50">
        <f t="shared" si="1"/>
        <v>725</v>
      </c>
      <c r="I33" s="50">
        <f t="shared" si="1"/>
        <v>780</v>
      </c>
      <c r="J33" s="44"/>
      <c r="K33" s="51" cm="1">
        <f t="array" ref="K33">IF(SUMPRODUCT(('Data - population'!$B$2:$B$2996=$A33)*('Data - population'!$C$2:$C$2996=K$4)*('Data - population'!$D$2:$D$2996)),SUMPRODUCT(('Data - population'!$B$2:$B$2996=$A33)*('Data - population'!$C$2:$C$2996=K$4)*('Data - population'!$D$2:$D$2996)),"..")</f>
        <v>52196400</v>
      </c>
      <c r="L33" s="51" cm="1">
        <f t="array" ref="L33">IF(SUMPRODUCT(('Data - population'!$B$2:$B$2996=$A33)*('Data - population'!$C$2:$C$2996=L$4)*('Data - population'!$D$2:$D$2996)),SUMPRODUCT(('Data - population'!$B$2:$B$2996=$A33)*('Data - population'!$C$2:$C$2996=L$4)*('Data - population'!$D$2:$D$2996)),"..")</f>
        <v>5231900</v>
      </c>
      <c r="M33" s="51" cm="1">
        <f t="array" ref="M33">IF(SUMPRODUCT(('Data - population'!$B$2:$B$2996=$A33)*('Data - population'!$C$2:$C$2996=M$4)*('Data - population'!$D$2:$D$2996)),SUMPRODUCT(('Data - population'!$B$2:$B$2996=$A33)*('Data - population'!$C$2:$C$2996=M$4)*('Data - population'!$D$2:$D$2996)),"..")</f>
        <v>3038900</v>
      </c>
      <c r="N33" s="51" cm="1">
        <f t="array" ref="N33">IF(SUMPRODUCT(('Data - population'!$B$2:$B$2996=$A33)*('Data - population'!$C$2:$C$2996=N$4)*('Data - population'!$D$2:$D$2996)),SUMPRODUCT(('Data - population'!$B$2:$B$2996=$A33)*('Data - population'!$C$2:$C$2996=N$4)*('Data - population'!$D$2:$D$2996)),"..")</f>
        <v>60467200</v>
      </c>
      <c r="O33" s="52">
        <f t="shared" si="2"/>
        <v>0</v>
      </c>
    </row>
    <row r="34" spans="1:15" x14ac:dyDescent="0.35">
      <c r="A34" s="44" t="s">
        <v>33</v>
      </c>
      <c r="B34" s="45" cm="1">
        <f t="array" ref="B34">IF(IF($B$3="Total dwelling fires",SUMPRODUCT(('Data - dwelling fires'!$A$2:$A$25263=B$4)*('Data - dwelling fires'!$B$2:$B$25263=$A34)*('Data - dwelling fires'!$D$2:$D$25263)),SUMPRODUCT(('Data - dwelling fires'!$A$2:$A$25263=B$4)*('Data - dwelling fires'!$B$2:$B$25263=$A34)*('Data - dwelling fires'!$C$2:$C$25263=$B$3)*('Data - dwelling fires'!$D$2:$D$25263)))=0,"..",IF($B$3="Total dwelling fires",SUMPRODUCT(('Data - dwelling fires'!$A$2:$A$25263=B$4)*('Data - dwelling fires'!$B$2:$B$25263=$A34)*('Data - dwelling fires'!$D$2:$D$25263)),SUMPRODUCT(('Data - dwelling fires'!$A$2:$A$25263=B$4)*('Data - dwelling fires'!$B$2:$B$25263=$A34)*('Data - dwelling fires'!$C$2:$C$25263=$B$3)*('Data - dwelling fires'!$D$2:$D$25263))))</f>
        <v>36611</v>
      </c>
      <c r="C34" s="45" cm="1">
        <f t="array" ref="C34">IF(IF($B$3="Total dwelling fires",SUMPRODUCT(('Data - dwelling fires'!$A$2:$A$25263=C$4)*('Data - dwelling fires'!$B$2:$B$25263=$A34)*('Data - dwelling fires'!$D$2:$D$25263)),SUMPRODUCT(('Data - dwelling fires'!$A$2:$A$25263=C$4)*('Data - dwelling fires'!$B$2:$B$25263=$A34)*('Data - dwelling fires'!$C$2:$C$25263=$B$3)*('Data - dwelling fires'!$D$2:$D$25263)))=0,"..",IF($B$3="Total dwelling fires",SUMPRODUCT(('Data - dwelling fires'!$A$2:$A$25263=C$4)*('Data - dwelling fires'!$B$2:$B$25263=$A34)*('Data - dwelling fires'!$D$2:$D$25263)),SUMPRODUCT(('Data - dwelling fires'!$A$2:$A$25263=C$4)*('Data - dwelling fires'!$B$2:$B$25263=$A34)*('Data - dwelling fires'!$C$2:$C$25263=$B$3)*('Data - dwelling fires'!$D$2:$D$25263))))</f>
        <v>6294</v>
      </c>
      <c r="D34" s="45" cm="1">
        <f t="array" ref="D34">IF(IF($B$3="Total dwelling fires",SUMPRODUCT(('Data - dwelling fires'!$A$2:$A$25263=D$4)*('Data - dwelling fires'!$B$2:$B$25263=$A34)*('Data - dwelling fires'!$D$2:$D$25263)),SUMPRODUCT(('Data - dwelling fires'!$A$2:$A$25263=D$4)*('Data - dwelling fires'!$B$2:$B$25263=$A34)*('Data - dwelling fires'!$C$2:$C$25263=$B$3)*('Data - dwelling fires'!$D$2:$D$25263)))=0,"..",IF($B$3="Total dwelling fires",SUMPRODUCT(('Data - dwelling fires'!$A$2:$A$25263=D$4)*('Data - dwelling fires'!$B$2:$B$25263=$A34)*('Data - dwelling fires'!$D$2:$D$25263)),SUMPRODUCT(('Data - dwelling fires'!$A$2:$A$25263=D$4)*('Data - dwelling fires'!$B$2:$B$25263=$A34)*('Data - dwelling fires'!$C$2:$C$25263=$B$3)*('Data - dwelling fires'!$D$2:$D$25263))))</f>
        <v>2108</v>
      </c>
      <c r="E34" s="45" cm="1">
        <f t="array" ref="E34">IF(OR(B34="..",C34="..",D34=".."),IF(SUMPRODUCT(('Data - dwelling fires'!$A$2:$A$25260=E$4)*('Data - dwelling fires'!$B$2:$B$25260=$A34)*('Data - dwelling fires'!$C$2:$C$25260=$B$3)*('Data - dwelling fires'!$D$2:$D$25260))=0,"..",SUMPRODUCT(('Data - dwelling fires'!$A$2:$A$25260=E$4)*('Data - dwelling fires'!$B$2:$B$25260=$A34)*('Data - dwelling fires'!$C$2:$C$25260=$B$3)*('Data - dwelling fires'!$D$2:$D$25260))),B34+C34+D34)</f>
        <v>45013</v>
      </c>
      <c r="F34" s="50">
        <f t="shared" si="1"/>
        <v>695</v>
      </c>
      <c r="G34" s="50">
        <f t="shared" si="1"/>
        <v>1196</v>
      </c>
      <c r="H34" s="50">
        <f t="shared" si="1"/>
        <v>691</v>
      </c>
      <c r="I34" s="50">
        <f t="shared" si="1"/>
        <v>738</v>
      </c>
      <c r="J34" s="44"/>
      <c r="K34" s="51" cm="1">
        <f t="array" ref="K34">IF(SUMPRODUCT(('Data - population'!$B$2:$B$2996=$A34)*('Data - population'!$C$2:$C$2996=K$4)*('Data - population'!$D$2:$D$2996)),SUMPRODUCT(('Data - population'!$B$2:$B$2996=$A34)*('Data - population'!$C$2:$C$2996=K$4)*('Data - population'!$D$2:$D$2996)),"..")</f>
        <v>52642500</v>
      </c>
      <c r="L34" s="51" cm="1">
        <f t="array" ref="L34">IF(SUMPRODUCT(('Data - population'!$B$2:$B$2996=$A34)*('Data - population'!$C$2:$C$2996=L$4)*('Data - population'!$D$2:$D$2996)),SUMPRODUCT(('Data - population'!$B$2:$B$2996=$A34)*('Data - population'!$C$2:$C$2996=L$4)*('Data - population'!$D$2:$D$2996)),"..")</f>
        <v>5262200</v>
      </c>
      <c r="M34" s="51" cm="1">
        <f t="array" ref="M34">IF(SUMPRODUCT(('Data - population'!$B$2:$B$2996=$A34)*('Data - population'!$C$2:$C$2996=M$4)*('Data - population'!$D$2:$D$2996)),SUMPRODUCT(('Data - population'!$B$2:$B$2996=$A34)*('Data - population'!$C$2:$C$2996=M$4)*('Data - population'!$D$2:$D$2996)),"..")</f>
        <v>3050000</v>
      </c>
      <c r="N34" s="51" cm="1">
        <f t="array" ref="N34">IF(SUMPRODUCT(('Data - population'!$B$2:$B$2996=$A34)*('Data - population'!$C$2:$C$2996=N$4)*('Data - population'!$D$2:$D$2996)),SUMPRODUCT(('Data - population'!$B$2:$B$2996=$A34)*('Data - population'!$C$2:$C$2996=N$4)*('Data - population'!$D$2:$D$2996)),"..")</f>
        <v>60954600</v>
      </c>
      <c r="O34" s="52">
        <f t="shared" si="2"/>
        <v>100</v>
      </c>
    </row>
    <row r="35" spans="1:15" x14ac:dyDescent="0.35">
      <c r="A35" s="44" t="s">
        <v>34</v>
      </c>
      <c r="B35" s="45" cm="1">
        <f t="array" ref="B35">IF(IF($B$3="Total dwelling fires",SUMPRODUCT(('Data - dwelling fires'!$A$2:$A$25263=B$4)*('Data - dwelling fires'!$B$2:$B$25263=$A35)*('Data - dwelling fires'!$D$2:$D$25263)),SUMPRODUCT(('Data - dwelling fires'!$A$2:$A$25263=B$4)*('Data - dwelling fires'!$B$2:$B$25263=$A35)*('Data - dwelling fires'!$C$2:$C$25263=$B$3)*('Data - dwelling fires'!$D$2:$D$25263)))=0,"..",IF($B$3="Total dwelling fires",SUMPRODUCT(('Data - dwelling fires'!$A$2:$A$25263=B$4)*('Data - dwelling fires'!$B$2:$B$25263=$A35)*('Data - dwelling fires'!$D$2:$D$25263)),SUMPRODUCT(('Data - dwelling fires'!$A$2:$A$25263=B$4)*('Data - dwelling fires'!$B$2:$B$25263=$A35)*('Data - dwelling fires'!$C$2:$C$25263=$B$3)*('Data - dwelling fires'!$D$2:$D$25263))))</f>
        <v>35417</v>
      </c>
      <c r="C35" s="45" cm="1">
        <f t="array" ref="C35">IF(IF($B$3="Total dwelling fires",SUMPRODUCT(('Data - dwelling fires'!$A$2:$A$25263=C$4)*('Data - dwelling fires'!$B$2:$B$25263=$A35)*('Data - dwelling fires'!$D$2:$D$25263)),SUMPRODUCT(('Data - dwelling fires'!$A$2:$A$25263=C$4)*('Data - dwelling fires'!$B$2:$B$25263=$A35)*('Data - dwelling fires'!$C$2:$C$25263=$B$3)*('Data - dwelling fires'!$D$2:$D$25263)))=0,"..",IF($B$3="Total dwelling fires",SUMPRODUCT(('Data - dwelling fires'!$A$2:$A$25263=C$4)*('Data - dwelling fires'!$B$2:$B$25263=$A35)*('Data - dwelling fires'!$D$2:$D$25263)),SUMPRODUCT(('Data - dwelling fires'!$A$2:$A$25263=C$4)*('Data - dwelling fires'!$B$2:$B$25263=$A35)*('Data - dwelling fires'!$C$2:$C$25263=$B$3)*('Data - dwelling fires'!$D$2:$D$25263))))</f>
        <v>6158</v>
      </c>
      <c r="D35" s="45" cm="1">
        <f t="array" ref="D35">IF(IF($B$3="Total dwelling fires",SUMPRODUCT(('Data - dwelling fires'!$A$2:$A$25263=D$4)*('Data - dwelling fires'!$B$2:$B$25263=$A35)*('Data - dwelling fires'!$D$2:$D$25263)),SUMPRODUCT(('Data - dwelling fires'!$A$2:$A$25263=D$4)*('Data - dwelling fires'!$B$2:$B$25263=$A35)*('Data - dwelling fires'!$C$2:$C$25263=$B$3)*('Data - dwelling fires'!$D$2:$D$25263)))=0,"..",IF($B$3="Total dwelling fires",SUMPRODUCT(('Data - dwelling fires'!$A$2:$A$25263=D$4)*('Data - dwelling fires'!$B$2:$B$25263=$A35)*('Data - dwelling fires'!$D$2:$D$25263)),SUMPRODUCT(('Data - dwelling fires'!$A$2:$A$25263=D$4)*('Data - dwelling fires'!$B$2:$B$25263=$A35)*('Data - dwelling fires'!$C$2:$C$25263=$B$3)*('Data - dwelling fires'!$D$2:$D$25263))))</f>
        <v>2023</v>
      </c>
      <c r="E35" s="45" cm="1">
        <f t="array" ref="E35">IF(OR(B35="..",C35="..",D35=".."),IF(SUMPRODUCT(('Data - dwelling fires'!$A$2:$A$25260=E$4)*('Data - dwelling fires'!$B$2:$B$25260=$A35)*('Data - dwelling fires'!$C$2:$C$25260=$B$3)*('Data - dwelling fires'!$D$2:$D$25260))=0,"..",SUMPRODUCT(('Data - dwelling fires'!$A$2:$A$25260=E$4)*('Data - dwelling fires'!$B$2:$B$25260=$A35)*('Data - dwelling fires'!$C$2:$C$25260=$B$3)*('Data - dwelling fires'!$D$2:$D$25260))),B35+C35+D35)</f>
        <v>43598</v>
      </c>
      <c r="F35" s="50">
        <f t="shared" si="1"/>
        <v>667</v>
      </c>
      <c r="G35" s="50">
        <f t="shared" si="1"/>
        <v>1162</v>
      </c>
      <c r="H35" s="50">
        <f t="shared" si="1"/>
        <v>660</v>
      </c>
      <c r="I35" s="50">
        <f t="shared" si="1"/>
        <v>709</v>
      </c>
      <c r="J35" s="44"/>
      <c r="K35" s="51" cm="1">
        <f t="array" ref="K35">IF(SUMPRODUCT(('Data - population'!$B$2:$B$2996=$A35)*('Data - population'!$C$2:$C$2996=K$4)*('Data - population'!$D$2:$D$2996)),SUMPRODUCT(('Data - population'!$B$2:$B$2996=$A35)*('Data - population'!$C$2:$C$2996=K$4)*('Data - population'!$D$2:$D$2996)),"..")</f>
        <v>53107200</v>
      </c>
      <c r="L35" s="51" cm="1">
        <f t="array" ref="L35">IF(SUMPRODUCT(('Data - population'!$B$2:$B$2996=$A35)*('Data - population'!$C$2:$C$2996=L$4)*('Data - population'!$D$2:$D$2996)),SUMPRODUCT(('Data - population'!$B$2:$B$2996=$A35)*('Data - population'!$C$2:$C$2996=L$4)*('Data - population'!$D$2:$D$2996)),"..")</f>
        <v>5299900</v>
      </c>
      <c r="M35" s="51" cm="1">
        <f t="array" ref="M35">IF(SUMPRODUCT(('Data - population'!$B$2:$B$2996=$A35)*('Data - population'!$C$2:$C$2996=M$4)*('Data - population'!$D$2:$D$2996)),SUMPRODUCT(('Data - population'!$B$2:$B$2996=$A35)*('Data - population'!$C$2:$C$2996=M$4)*('Data - population'!$D$2:$D$2996)),"..")</f>
        <v>3063800</v>
      </c>
      <c r="N35" s="51" cm="1">
        <f t="array" ref="N35">IF(SUMPRODUCT(('Data - population'!$B$2:$B$2996=$A35)*('Data - population'!$C$2:$C$2996=N$4)*('Data - population'!$D$2:$D$2996)),SUMPRODUCT(('Data - population'!$B$2:$B$2996=$A35)*('Data - population'!$C$2:$C$2996=N$4)*('Data - population'!$D$2:$D$2996)),"..")</f>
        <v>61470800</v>
      </c>
      <c r="O35" s="52">
        <f t="shared" si="2"/>
        <v>100</v>
      </c>
    </row>
    <row r="36" spans="1:15" x14ac:dyDescent="0.35">
      <c r="A36" s="44" t="s">
        <v>35</v>
      </c>
      <c r="B36" s="45" cm="1">
        <f t="array" ref="B36">IF(IF($B$3="Total dwelling fires",SUMPRODUCT(('Data - dwelling fires'!$A$2:$A$25263=B$4)*('Data - dwelling fires'!$B$2:$B$25263=$A36)*('Data - dwelling fires'!$D$2:$D$25263)),SUMPRODUCT(('Data - dwelling fires'!$A$2:$A$25263=B$4)*('Data - dwelling fires'!$B$2:$B$25263=$A36)*('Data - dwelling fires'!$C$2:$C$25263=$B$3)*('Data - dwelling fires'!$D$2:$D$25263)))=0,"..",IF($B$3="Total dwelling fires",SUMPRODUCT(('Data - dwelling fires'!$A$2:$A$25263=B$4)*('Data - dwelling fires'!$B$2:$B$25263=$A36)*('Data - dwelling fires'!$D$2:$D$25263)),SUMPRODUCT(('Data - dwelling fires'!$A$2:$A$25263=B$4)*('Data - dwelling fires'!$B$2:$B$25263=$A36)*('Data - dwelling fires'!$C$2:$C$25263=$B$3)*('Data - dwelling fires'!$D$2:$D$25263))))</f>
        <v>33301</v>
      </c>
      <c r="C36" s="45" cm="1">
        <f t="array" ref="C36">IF(IF($B$3="Total dwelling fires",SUMPRODUCT(('Data - dwelling fires'!$A$2:$A$25263=C$4)*('Data - dwelling fires'!$B$2:$B$25263=$A36)*('Data - dwelling fires'!$D$2:$D$25263)),SUMPRODUCT(('Data - dwelling fires'!$A$2:$A$25263=C$4)*('Data - dwelling fires'!$B$2:$B$25263=$A36)*('Data - dwelling fires'!$C$2:$C$25263=$B$3)*('Data - dwelling fires'!$D$2:$D$25263)))=0,"..",IF($B$3="Total dwelling fires",SUMPRODUCT(('Data - dwelling fires'!$A$2:$A$25263=C$4)*('Data - dwelling fires'!$B$2:$B$25263=$A36)*('Data - dwelling fires'!$D$2:$D$25263)),SUMPRODUCT(('Data - dwelling fires'!$A$2:$A$25263=C$4)*('Data - dwelling fires'!$B$2:$B$25263=$A36)*('Data - dwelling fires'!$C$2:$C$25263=$B$3)*('Data - dwelling fires'!$D$2:$D$25263))))</f>
        <v>5829</v>
      </c>
      <c r="D36" s="45" cm="1">
        <f t="array" ref="D36">IF(IF($B$3="Total dwelling fires",SUMPRODUCT(('Data - dwelling fires'!$A$2:$A$25263=D$4)*('Data - dwelling fires'!$B$2:$B$25263=$A36)*('Data - dwelling fires'!$D$2:$D$25263)),SUMPRODUCT(('Data - dwelling fires'!$A$2:$A$25263=D$4)*('Data - dwelling fires'!$B$2:$B$25263=$A36)*('Data - dwelling fires'!$C$2:$C$25263=$B$3)*('Data - dwelling fires'!$D$2:$D$25263)))=0,"..",IF($B$3="Total dwelling fires",SUMPRODUCT(('Data - dwelling fires'!$A$2:$A$25263=D$4)*('Data - dwelling fires'!$B$2:$B$25263=$A36)*('Data - dwelling fires'!$D$2:$D$25263)),SUMPRODUCT(('Data - dwelling fires'!$A$2:$A$25263=D$4)*('Data - dwelling fires'!$B$2:$B$25263=$A36)*('Data - dwelling fires'!$C$2:$C$25263=$B$3)*('Data - dwelling fires'!$D$2:$D$25263))))</f>
        <v>1911</v>
      </c>
      <c r="E36" s="45" cm="1">
        <f t="array" ref="E36">IF(OR(B36="..",C36="..",D36=".."),IF(SUMPRODUCT(('Data - dwelling fires'!$A$2:$A$25260=E$4)*('Data - dwelling fires'!$B$2:$B$25260=$A36)*('Data - dwelling fires'!$C$2:$C$25260=$B$3)*('Data - dwelling fires'!$D$2:$D$25260))=0,"..",SUMPRODUCT(('Data - dwelling fires'!$A$2:$A$25260=E$4)*('Data - dwelling fires'!$B$2:$B$25260=$A36)*('Data - dwelling fires'!$C$2:$C$25260=$B$3)*('Data - dwelling fires'!$D$2:$D$25260))),B36+C36+D36)</f>
        <v>41041</v>
      </c>
      <c r="F36" s="50">
        <f t="shared" si="1"/>
        <v>622</v>
      </c>
      <c r="G36" s="50">
        <f t="shared" si="1"/>
        <v>1098</v>
      </c>
      <c r="H36" s="50">
        <f t="shared" si="1"/>
        <v>622</v>
      </c>
      <c r="I36" s="50">
        <f t="shared" si="1"/>
        <v>663</v>
      </c>
      <c r="J36" s="44"/>
      <c r="K36" s="51" cm="1">
        <f t="array" ref="K36">IF(SUMPRODUCT(('Data - population'!$B$2:$B$2996=$A36)*('Data - population'!$C$2:$C$2996=K$4)*('Data - population'!$D$2:$D$2996)),SUMPRODUCT(('Data - population'!$B$2:$B$2996=$A36)*('Data - population'!$C$2:$C$2996=K$4)*('Data - population'!$D$2:$D$2996)),"..")</f>
        <v>53506800</v>
      </c>
      <c r="L36" s="51" cm="1">
        <f t="array" ref="L36">IF(SUMPRODUCT(('Data - population'!$B$2:$B$2996=$A36)*('Data - population'!$C$2:$C$2996=L$4)*('Data - population'!$D$2:$D$2996)),SUMPRODUCT(('Data - population'!$B$2:$B$2996=$A36)*('Data - population'!$C$2:$C$2996=L$4)*('Data - population'!$D$2:$D$2996)),"..")</f>
        <v>5308200</v>
      </c>
      <c r="M36" s="51" cm="1">
        <f t="array" ref="M36">IF(SUMPRODUCT(('Data - population'!$B$2:$B$2996=$A36)*('Data - population'!$C$2:$C$2996=M$4)*('Data - population'!$D$2:$D$2996)),SUMPRODUCT(('Data - population'!$B$2:$B$2996=$A36)*('Data - population'!$C$2:$C$2996=M$4)*('Data - population'!$D$2:$D$2996)),"..")</f>
        <v>3070900</v>
      </c>
      <c r="N36" s="51" cm="1">
        <f t="array" ref="N36">IF(SUMPRODUCT(('Data - population'!$B$2:$B$2996=$A36)*('Data - population'!$C$2:$C$2996=N$4)*('Data - population'!$D$2:$D$2996)),SUMPRODUCT(('Data - population'!$B$2:$B$2996=$A36)*('Data - population'!$C$2:$C$2996=N$4)*('Data - population'!$D$2:$D$2996)),"..")</f>
        <v>61885900</v>
      </c>
      <c r="O36" s="52">
        <f t="shared" si="2"/>
        <v>0</v>
      </c>
    </row>
    <row r="37" spans="1:15" x14ac:dyDescent="0.35">
      <c r="A37" s="44" t="s">
        <v>36</v>
      </c>
      <c r="B37" s="45" cm="1">
        <f t="array" ref="B37">IF(IF($B$3="Total dwelling fires",SUMPRODUCT(('Data - dwelling fires'!$A$2:$A$25263=B$4)*('Data - dwelling fires'!$B$2:$B$25263=$A37)*('Data - dwelling fires'!$D$2:$D$25263)),SUMPRODUCT(('Data - dwelling fires'!$A$2:$A$25263=B$4)*('Data - dwelling fires'!$B$2:$B$25263=$A37)*('Data - dwelling fires'!$C$2:$C$25263=$B$3)*('Data - dwelling fires'!$D$2:$D$25263)))=0,"..",IF($B$3="Total dwelling fires",SUMPRODUCT(('Data - dwelling fires'!$A$2:$A$25263=B$4)*('Data - dwelling fires'!$B$2:$B$25263=$A37)*('Data - dwelling fires'!$D$2:$D$25263)),SUMPRODUCT(('Data - dwelling fires'!$A$2:$A$25263=B$4)*('Data - dwelling fires'!$B$2:$B$25263=$A37)*('Data - dwelling fires'!$C$2:$C$25263=$B$3)*('Data - dwelling fires'!$D$2:$D$25263))))</f>
        <v>31911</v>
      </c>
      <c r="C37" s="45" cm="1">
        <f t="array" ref="C37">IF(IF($B$3="Total dwelling fires",SUMPRODUCT(('Data - dwelling fires'!$A$2:$A$25263=C$4)*('Data - dwelling fires'!$B$2:$B$25263=$A37)*('Data - dwelling fires'!$D$2:$D$25263)),SUMPRODUCT(('Data - dwelling fires'!$A$2:$A$25263=C$4)*('Data - dwelling fires'!$B$2:$B$25263=$A37)*('Data - dwelling fires'!$C$2:$C$25263=$B$3)*('Data - dwelling fires'!$D$2:$D$25263)))=0,"..",IF($B$3="Total dwelling fires",SUMPRODUCT(('Data - dwelling fires'!$A$2:$A$25263=C$4)*('Data - dwelling fires'!$B$2:$B$25263=$A37)*('Data - dwelling fires'!$D$2:$D$25263)),SUMPRODUCT(('Data - dwelling fires'!$A$2:$A$25263=C$4)*('Data - dwelling fires'!$B$2:$B$25263=$A37)*('Data - dwelling fires'!$C$2:$C$25263=$B$3)*('Data - dwelling fires'!$D$2:$D$25263))))</f>
        <v>5323</v>
      </c>
      <c r="D37" s="45" cm="1">
        <f t="array" ref="D37">IF(IF($B$3="Total dwelling fires",SUMPRODUCT(('Data - dwelling fires'!$A$2:$A$25263=D$4)*('Data - dwelling fires'!$B$2:$B$25263=$A37)*('Data - dwelling fires'!$D$2:$D$25263)),SUMPRODUCT(('Data - dwelling fires'!$A$2:$A$25263=D$4)*('Data - dwelling fires'!$B$2:$B$25263=$A37)*('Data - dwelling fires'!$C$2:$C$25263=$B$3)*('Data - dwelling fires'!$D$2:$D$25263)))=0,"..",IF($B$3="Total dwelling fires",SUMPRODUCT(('Data - dwelling fires'!$A$2:$A$25263=D$4)*('Data - dwelling fires'!$B$2:$B$25263=$A37)*('Data - dwelling fires'!$D$2:$D$25263)),SUMPRODUCT(('Data - dwelling fires'!$A$2:$A$25263=D$4)*('Data - dwelling fires'!$B$2:$B$25263=$A37)*('Data - dwelling fires'!$C$2:$C$25263=$B$3)*('Data - dwelling fires'!$D$2:$D$25263))))</f>
        <v>1910</v>
      </c>
      <c r="E37" s="45" cm="1">
        <f t="array" ref="E37">IF(OR(B37="..",C37="..",D37=".."),IF(SUMPRODUCT(('Data - dwelling fires'!$A$2:$A$25260=E$4)*('Data - dwelling fires'!$B$2:$B$25260=$A37)*('Data - dwelling fires'!$C$2:$C$25260=$B$3)*('Data - dwelling fires'!$D$2:$D$25260))=0,"..",SUMPRODUCT(('Data - dwelling fires'!$A$2:$A$25260=E$4)*('Data - dwelling fires'!$B$2:$B$25260=$A37)*('Data - dwelling fires'!$C$2:$C$25260=$B$3)*('Data - dwelling fires'!$D$2:$D$25260))),B37+C37+D37)</f>
        <v>39144</v>
      </c>
      <c r="F37" s="50">
        <f t="shared" si="1"/>
        <v>592</v>
      </c>
      <c r="G37" s="50">
        <f t="shared" si="1"/>
        <v>1001</v>
      </c>
      <c r="H37" s="50">
        <f t="shared" si="1"/>
        <v>622</v>
      </c>
      <c r="I37" s="50">
        <f t="shared" si="1"/>
        <v>628</v>
      </c>
      <c r="J37" s="44"/>
      <c r="K37" s="51" cm="1">
        <f t="array" ref="K37">IF(SUMPRODUCT(('Data - population'!$B$2:$B$2996=$A37)*('Data - population'!$C$2:$C$2996=K$4)*('Data - population'!$D$2:$D$2996)),SUMPRODUCT(('Data - population'!$B$2:$B$2996=$A37)*('Data - population'!$C$2:$C$2996=K$4)*('Data - population'!$D$2:$D$2996)),"..")</f>
        <v>53918700</v>
      </c>
      <c r="L37" s="51" cm="1">
        <f t="array" ref="L37">IF(SUMPRODUCT(('Data - population'!$B$2:$B$2996=$A37)*('Data - population'!$C$2:$C$2996=L$4)*('Data - population'!$D$2:$D$2996)),SUMPRODUCT(('Data - population'!$B$2:$B$2996=$A37)*('Data - population'!$C$2:$C$2996=L$4)*('Data - population'!$D$2:$D$2996)),"..")</f>
        <v>5316800</v>
      </c>
      <c r="M37" s="51" cm="1">
        <f t="array" ref="M37">IF(SUMPRODUCT(('Data - population'!$B$2:$B$2996=$A37)*('Data - population'!$C$2:$C$2996=M$4)*('Data - population'!$D$2:$D$2996)),SUMPRODUCT(('Data - population'!$B$2:$B$2996=$A37)*('Data - population'!$C$2:$C$2996=M$4)*('Data - population'!$D$2:$D$2996)),"..")</f>
        <v>3071100</v>
      </c>
      <c r="N37" s="51" cm="1">
        <f t="array" ref="N37">IF(SUMPRODUCT(('Data - population'!$B$2:$B$2996=$A37)*('Data - population'!$C$2:$C$2996=N$4)*('Data - population'!$D$2:$D$2996)),SUMPRODUCT(('Data - population'!$B$2:$B$2996=$A37)*('Data - population'!$C$2:$C$2996=N$4)*('Data - population'!$D$2:$D$2996)),"..")</f>
        <v>62306500</v>
      </c>
      <c r="O37" s="52">
        <f t="shared" si="2"/>
        <v>100</v>
      </c>
    </row>
    <row r="38" spans="1:15" x14ac:dyDescent="0.35">
      <c r="A38" s="44" t="s">
        <v>37</v>
      </c>
      <c r="B38" s="45" cm="1">
        <f t="array" ref="B38">IF(IF($B$3="Total dwelling fires",SUMPRODUCT(('Data - dwelling fires'!$A$2:$A$25263=B$4)*('Data - dwelling fires'!$B$2:$B$25263=$A38)*('Data - dwelling fires'!$D$2:$D$25263)),SUMPRODUCT(('Data - dwelling fires'!$A$2:$A$25263=B$4)*('Data - dwelling fires'!$B$2:$B$25263=$A38)*('Data - dwelling fires'!$C$2:$C$25263=$B$3)*('Data - dwelling fires'!$D$2:$D$25263)))=0,"..",IF($B$3="Total dwelling fires",SUMPRODUCT(('Data - dwelling fires'!$A$2:$A$25263=B$4)*('Data - dwelling fires'!$B$2:$B$25263=$A38)*('Data - dwelling fires'!$D$2:$D$25263)),SUMPRODUCT(('Data - dwelling fires'!$A$2:$A$25263=B$4)*('Data - dwelling fires'!$B$2:$B$25263=$A38)*('Data - dwelling fires'!$C$2:$C$25263=$B$3)*('Data - dwelling fires'!$D$2:$D$25263))))</f>
        <v>31331</v>
      </c>
      <c r="C38" s="45" cm="1">
        <f t="array" ref="C38">IF(IF($B$3="Total dwelling fires",SUMPRODUCT(('Data - dwelling fires'!$A$2:$A$25263=C$4)*('Data - dwelling fires'!$B$2:$B$25263=$A38)*('Data - dwelling fires'!$D$2:$D$25263)),SUMPRODUCT(('Data - dwelling fires'!$A$2:$A$25263=C$4)*('Data - dwelling fires'!$B$2:$B$25263=$A38)*('Data - dwelling fires'!$C$2:$C$25263=$B$3)*('Data - dwelling fires'!$D$2:$D$25263)))=0,"..",IF($B$3="Total dwelling fires",SUMPRODUCT(('Data - dwelling fires'!$A$2:$A$25263=C$4)*('Data - dwelling fires'!$B$2:$B$25263=$A38)*('Data - dwelling fires'!$D$2:$D$25263)),SUMPRODUCT(('Data - dwelling fires'!$A$2:$A$25263=C$4)*('Data - dwelling fires'!$B$2:$B$25263=$A38)*('Data - dwelling fires'!$C$2:$C$25263=$B$3)*('Data - dwelling fires'!$D$2:$D$25263))))</f>
        <v>5575</v>
      </c>
      <c r="D38" s="45" cm="1">
        <f t="array" ref="D38">IF(IF($B$3="Total dwelling fires",SUMPRODUCT(('Data - dwelling fires'!$A$2:$A$25263=D$4)*('Data - dwelling fires'!$B$2:$B$25263=$A38)*('Data - dwelling fires'!$D$2:$D$25263)),SUMPRODUCT(('Data - dwelling fires'!$A$2:$A$25263=D$4)*('Data - dwelling fires'!$B$2:$B$25263=$A38)*('Data - dwelling fires'!$C$2:$C$25263=$B$3)*('Data - dwelling fires'!$D$2:$D$25263)))=0,"..",IF($B$3="Total dwelling fires",SUMPRODUCT(('Data - dwelling fires'!$A$2:$A$25263=D$4)*('Data - dwelling fires'!$B$2:$B$25263=$A38)*('Data - dwelling fires'!$D$2:$D$25263)),SUMPRODUCT(('Data - dwelling fires'!$A$2:$A$25263=D$4)*('Data - dwelling fires'!$B$2:$B$25263=$A38)*('Data - dwelling fires'!$C$2:$C$25263=$B$3)*('Data - dwelling fires'!$D$2:$D$25263))))</f>
        <v>1809</v>
      </c>
      <c r="E38" s="45" cm="1">
        <f t="array" ref="E38">IF(OR(B38="..",C38="..",D38=".."),IF(SUMPRODUCT(('Data - dwelling fires'!$A$2:$A$25260=E$4)*('Data - dwelling fires'!$B$2:$B$25260=$A38)*('Data - dwelling fires'!$C$2:$C$25260=$B$3)*('Data - dwelling fires'!$D$2:$D$25260))=0,"..",SUMPRODUCT(('Data - dwelling fires'!$A$2:$A$25260=E$4)*('Data - dwelling fires'!$B$2:$B$25260=$A38)*('Data - dwelling fires'!$C$2:$C$25260=$B$3)*('Data - dwelling fires'!$D$2:$D$25260))),B38+C38+D38)</f>
        <v>38715</v>
      </c>
      <c r="F38" s="50">
        <f t="shared" si="1"/>
        <v>576</v>
      </c>
      <c r="G38" s="50">
        <f t="shared" si="1"/>
        <v>1046</v>
      </c>
      <c r="H38" s="50">
        <f t="shared" si="1"/>
        <v>589</v>
      </c>
      <c r="I38" s="50">
        <f t="shared" si="1"/>
        <v>617</v>
      </c>
      <c r="J38" s="44"/>
      <c r="K38" s="51" cm="1">
        <f t="array" ref="K38">IF(SUMPRODUCT(('Data - population'!$B$2:$B$2996=$A38)*('Data - population'!$C$2:$C$2996=K$4)*('Data - population'!$D$2:$D$2996)),SUMPRODUCT(('Data - population'!$B$2:$B$2996=$A38)*('Data - population'!$C$2:$C$2996=K$4)*('Data - population'!$D$2:$D$2996)),"..")</f>
        <v>54370300</v>
      </c>
      <c r="L38" s="51" cm="1">
        <f t="array" ref="L38">IF(SUMPRODUCT(('Data - population'!$B$2:$B$2996=$A38)*('Data - population'!$C$2:$C$2996=L$4)*('Data - population'!$D$2:$D$2996)),SUMPRODUCT(('Data - population'!$B$2:$B$2996=$A38)*('Data - population'!$C$2:$C$2996=L$4)*('Data - population'!$D$2:$D$2996)),"..")</f>
        <v>5331400</v>
      </c>
      <c r="M38" s="51" cm="1">
        <f t="array" ref="M38">IF(SUMPRODUCT(('Data - population'!$B$2:$B$2996=$A38)*('Data - population'!$C$2:$C$2996=M$4)*('Data - population'!$D$2:$D$2996)),SUMPRODUCT(('Data - population'!$B$2:$B$2996=$A38)*('Data - population'!$C$2:$C$2996=M$4)*('Data - population'!$D$2:$D$2996)),"..")</f>
        <v>3073800</v>
      </c>
      <c r="N38" s="51" cm="1">
        <f t="array" ref="N38">IF(SUMPRODUCT(('Data - population'!$B$2:$B$2996=$A38)*('Data - population'!$C$2:$C$2996=N$4)*('Data - population'!$D$2:$D$2996)),SUMPRODUCT(('Data - population'!$B$2:$B$2996=$A38)*('Data - population'!$C$2:$C$2996=N$4)*('Data - population'!$D$2:$D$2996)),"..")</f>
        <v>62775500</v>
      </c>
      <c r="O38" s="52">
        <f t="shared" si="2"/>
        <v>0</v>
      </c>
    </row>
    <row r="39" spans="1:15" x14ac:dyDescent="0.35">
      <c r="A39" s="44" t="s">
        <v>38</v>
      </c>
      <c r="B39" s="45" cm="1">
        <f t="array" ref="B39">IF(IF($B$3="Total dwelling fires",SUMPRODUCT(('Data - dwelling fires'!$A$2:$A$25263=B$4)*('Data - dwelling fires'!$B$2:$B$25263=$A39)*('Data - dwelling fires'!$D$2:$D$25263)),SUMPRODUCT(('Data - dwelling fires'!$A$2:$A$25263=B$4)*('Data - dwelling fires'!$B$2:$B$25263=$A39)*('Data - dwelling fires'!$C$2:$C$25263=$B$3)*('Data - dwelling fires'!$D$2:$D$25263)))=0,"..",IF($B$3="Total dwelling fires",SUMPRODUCT(('Data - dwelling fires'!$A$2:$A$25263=B$4)*('Data - dwelling fires'!$B$2:$B$25263=$A39)*('Data - dwelling fires'!$D$2:$D$25263)),SUMPRODUCT(('Data - dwelling fires'!$A$2:$A$25263=B$4)*('Data - dwelling fires'!$B$2:$B$25263=$A39)*('Data - dwelling fires'!$C$2:$C$25263=$B$3)*('Data - dwelling fires'!$D$2:$D$25263))))</f>
        <v>31378</v>
      </c>
      <c r="C39" s="45" cm="1">
        <f t="array" ref="C39">IF(IF($B$3="Total dwelling fires",SUMPRODUCT(('Data - dwelling fires'!$A$2:$A$25263=C$4)*('Data - dwelling fires'!$B$2:$B$25263=$A39)*('Data - dwelling fires'!$D$2:$D$25263)),SUMPRODUCT(('Data - dwelling fires'!$A$2:$A$25263=C$4)*('Data - dwelling fires'!$B$2:$B$25263=$A39)*('Data - dwelling fires'!$C$2:$C$25263=$B$3)*('Data - dwelling fires'!$D$2:$D$25263)))=0,"..",IF($B$3="Total dwelling fires",SUMPRODUCT(('Data - dwelling fires'!$A$2:$A$25263=C$4)*('Data - dwelling fires'!$B$2:$B$25263=$A39)*('Data - dwelling fires'!$D$2:$D$25263)),SUMPRODUCT(('Data - dwelling fires'!$A$2:$A$25263=C$4)*('Data - dwelling fires'!$B$2:$B$25263=$A39)*('Data - dwelling fires'!$C$2:$C$25263=$B$3)*('Data - dwelling fires'!$D$2:$D$25263))))</f>
        <v>5672</v>
      </c>
      <c r="D39" s="45" cm="1">
        <f t="array" ref="D39">IF(IF($B$3="Total dwelling fires",SUMPRODUCT(('Data - dwelling fires'!$A$2:$A$25263=D$4)*('Data - dwelling fires'!$B$2:$B$25263=$A39)*('Data - dwelling fires'!$D$2:$D$25263)),SUMPRODUCT(('Data - dwelling fires'!$A$2:$A$25263=D$4)*('Data - dwelling fires'!$B$2:$B$25263=$A39)*('Data - dwelling fires'!$C$2:$C$25263=$B$3)*('Data - dwelling fires'!$D$2:$D$25263)))=0,"..",IF($B$3="Total dwelling fires",SUMPRODUCT(('Data - dwelling fires'!$A$2:$A$25263=D$4)*('Data - dwelling fires'!$B$2:$B$25263=$A39)*('Data - dwelling fires'!$D$2:$D$25263)),SUMPRODUCT(('Data - dwelling fires'!$A$2:$A$25263=D$4)*('Data - dwelling fires'!$B$2:$B$25263=$A39)*('Data - dwelling fires'!$C$2:$C$25263=$B$3)*('Data - dwelling fires'!$D$2:$D$25263))))</f>
        <v>1775</v>
      </c>
      <c r="E39" s="45" cm="1">
        <f t="array" ref="E39">IF(OR(B39="..",C39="..",D39=".."),IF(SUMPRODUCT(('Data - dwelling fires'!$A$2:$A$25260=E$4)*('Data - dwelling fires'!$B$2:$B$25260=$A39)*('Data - dwelling fires'!$C$2:$C$25260=$B$3)*('Data - dwelling fires'!$D$2:$D$25260))=0,"..",SUMPRODUCT(('Data - dwelling fires'!$A$2:$A$25260=E$4)*('Data - dwelling fires'!$B$2:$B$25260=$A39)*('Data - dwelling fires'!$C$2:$C$25260=$B$3)*('Data - dwelling fires'!$D$2:$D$25260))),B39+C39+D39)</f>
        <v>38825</v>
      </c>
      <c r="F39" s="50">
        <f t="shared" si="1"/>
        <v>573</v>
      </c>
      <c r="G39" s="50">
        <f t="shared" si="1"/>
        <v>1060</v>
      </c>
      <c r="H39" s="50">
        <f t="shared" si="1"/>
        <v>578</v>
      </c>
      <c r="I39" s="50">
        <f t="shared" si="1"/>
        <v>614</v>
      </c>
      <c r="J39" s="44"/>
      <c r="K39" s="51" cm="1">
        <f t="array" ref="K39">IF(SUMPRODUCT(('Data - population'!$B$2:$B$2996=$A39)*('Data - population'!$C$2:$C$2996=K$4)*('Data - population'!$D$2:$D$2996)),SUMPRODUCT(('Data - population'!$B$2:$B$2996=$A39)*('Data - population'!$C$2:$C$2996=K$4)*('Data - population'!$D$2:$D$2996)),"..")</f>
        <v>54808700</v>
      </c>
      <c r="L39" s="51" cm="1">
        <f t="array" ref="L39">IF(SUMPRODUCT(('Data - population'!$B$2:$B$2996=$A39)*('Data - population'!$C$2:$C$2996=L$4)*('Data - population'!$D$2:$D$2996)),SUMPRODUCT(('Data - population'!$B$2:$B$2996=$A39)*('Data - population'!$C$2:$C$2996=L$4)*('Data - population'!$D$2:$D$2996)),"..")</f>
        <v>5350600</v>
      </c>
      <c r="M39" s="51" cm="1">
        <f t="array" ref="M39">IF(SUMPRODUCT(('Data - population'!$B$2:$B$2996=$A39)*('Data - population'!$C$2:$C$2996=M$4)*('Data - population'!$D$2:$D$2996)),SUMPRODUCT(('Data - population'!$B$2:$B$2996=$A39)*('Data - population'!$C$2:$C$2996=M$4)*('Data - population'!$D$2:$D$2996)),"..")</f>
        <v>3072700</v>
      </c>
      <c r="N39" s="51" cm="1">
        <f t="array" ref="N39">IF(SUMPRODUCT(('Data - population'!$B$2:$B$2996=$A39)*('Data - population'!$C$2:$C$2996=N$4)*('Data - population'!$D$2:$D$2996)),SUMPRODUCT(('Data - population'!$B$2:$B$2996=$A39)*('Data - population'!$C$2:$C$2996=N$4)*('Data - population'!$D$2:$D$2996)),"..")</f>
        <v>63232000</v>
      </c>
      <c r="O39" s="52">
        <f t="shared" si="2"/>
        <v>0</v>
      </c>
    </row>
    <row r="40" spans="1:15" x14ac:dyDescent="0.35">
      <c r="A40" s="44" t="s">
        <v>39</v>
      </c>
      <c r="B40" s="45" cm="1">
        <f t="array" ref="B40">IF(IF($B$3="Total dwelling fires",SUMPRODUCT(('Data - dwelling fires'!$A$2:$A$25263=B$4)*('Data - dwelling fires'!$B$2:$B$25263=$A40)*('Data - dwelling fires'!$D$2:$D$25263)),SUMPRODUCT(('Data - dwelling fires'!$A$2:$A$25263=B$4)*('Data - dwelling fires'!$B$2:$B$25263=$A40)*('Data - dwelling fires'!$C$2:$C$25263=$B$3)*('Data - dwelling fires'!$D$2:$D$25263)))=0,"..",IF($B$3="Total dwelling fires",SUMPRODUCT(('Data - dwelling fires'!$A$2:$A$25263=B$4)*('Data - dwelling fires'!$B$2:$B$25263=$A40)*('Data - dwelling fires'!$D$2:$D$25263)),SUMPRODUCT(('Data - dwelling fires'!$A$2:$A$25263=B$4)*('Data - dwelling fires'!$B$2:$B$25263=$A40)*('Data - dwelling fires'!$C$2:$C$25263=$B$3)*('Data - dwelling fires'!$D$2:$D$25263))))</f>
        <v>30353</v>
      </c>
      <c r="C40" s="45" cm="1">
        <f t="array" ref="C40">IF(IF($B$3="Total dwelling fires",SUMPRODUCT(('Data - dwelling fires'!$A$2:$A$25263=C$4)*('Data - dwelling fires'!$B$2:$B$25263=$A40)*('Data - dwelling fires'!$D$2:$D$25263)),SUMPRODUCT(('Data - dwelling fires'!$A$2:$A$25263=C$4)*('Data - dwelling fires'!$B$2:$B$25263=$A40)*('Data - dwelling fires'!$C$2:$C$25263=$B$3)*('Data - dwelling fires'!$D$2:$D$25263)))=0,"..",IF($B$3="Total dwelling fires",SUMPRODUCT(('Data - dwelling fires'!$A$2:$A$25263=C$4)*('Data - dwelling fires'!$B$2:$B$25263=$A40)*('Data - dwelling fires'!$D$2:$D$25263)),SUMPRODUCT(('Data - dwelling fires'!$A$2:$A$25263=C$4)*('Data - dwelling fires'!$B$2:$B$25263=$A40)*('Data - dwelling fires'!$C$2:$C$25263=$B$3)*('Data - dwelling fires'!$D$2:$D$25263))))</f>
        <v>5540</v>
      </c>
      <c r="D40" s="45" cm="1">
        <f t="array" ref="D40">IF(IF($B$3="Total dwelling fires",SUMPRODUCT(('Data - dwelling fires'!$A$2:$A$25263=D$4)*('Data - dwelling fires'!$B$2:$B$25263=$A40)*('Data - dwelling fires'!$D$2:$D$25263)),SUMPRODUCT(('Data - dwelling fires'!$A$2:$A$25263=D$4)*('Data - dwelling fires'!$B$2:$B$25263=$A40)*('Data - dwelling fires'!$C$2:$C$25263=$B$3)*('Data - dwelling fires'!$D$2:$D$25263)))=0,"..",IF($B$3="Total dwelling fires",SUMPRODUCT(('Data - dwelling fires'!$A$2:$A$25263=D$4)*('Data - dwelling fires'!$B$2:$B$25263=$A40)*('Data - dwelling fires'!$D$2:$D$25263)),SUMPRODUCT(('Data - dwelling fires'!$A$2:$A$25263=D$4)*('Data - dwelling fires'!$B$2:$B$25263=$A40)*('Data - dwelling fires'!$C$2:$C$25263=$B$3)*('Data - dwelling fires'!$D$2:$D$25263))))</f>
        <v>1858</v>
      </c>
      <c r="E40" s="45" cm="1">
        <f t="array" ref="E40">IF(OR(B40="..",C40="..",D40=".."),IF(SUMPRODUCT(('Data - dwelling fires'!$A$2:$A$25260=E$4)*('Data - dwelling fires'!$B$2:$B$25260=$A40)*('Data - dwelling fires'!$C$2:$C$25260=$B$3)*('Data - dwelling fires'!$D$2:$D$25260))=0,"..",SUMPRODUCT(('Data - dwelling fires'!$A$2:$A$25260=E$4)*('Data - dwelling fires'!$B$2:$B$25260=$A40)*('Data - dwelling fires'!$C$2:$C$25260=$B$3)*('Data - dwelling fires'!$D$2:$D$25260))),B40+C40+D40)</f>
        <v>37751</v>
      </c>
      <c r="F40" s="50">
        <f t="shared" si="1"/>
        <v>549</v>
      </c>
      <c r="G40" s="50">
        <f t="shared" si="1"/>
        <v>1031</v>
      </c>
      <c r="H40" s="50">
        <f t="shared" si="1"/>
        <v>604</v>
      </c>
      <c r="I40" s="50">
        <f t="shared" si="1"/>
        <v>592</v>
      </c>
      <c r="J40" s="44"/>
      <c r="K40" s="51" cm="1">
        <f t="array" ref="K40">IF(SUMPRODUCT(('Data - population'!$B$2:$B$2996=$A40)*('Data - population'!$C$2:$C$2996=K$4)*('Data - population'!$D$2:$D$2996)),SUMPRODUCT(('Data - population'!$B$2:$B$2996=$A40)*('Data - population'!$C$2:$C$2996=K$4)*('Data - population'!$D$2:$D$2996)),"..")</f>
        <v>55289000</v>
      </c>
      <c r="L40" s="51" cm="1">
        <f t="array" ref="L40">IF(SUMPRODUCT(('Data - population'!$B$2:$B$2996=$A40)*('Data - population'!$C$2:$C$2996=L$4)*('Data - population'!$D$2:$D$2996)),SUMPRODUCT(('Data - population'!$B$2:$B$2996=$A40)*('Data - population'!$C$2:$C$2996=L$4)*('Data - population'!$D$2:$D$2996)),"..")</f>
        <v>5373600</v>
      </c>
      <c r="M40" s="51" cm="1">
        <f t="array" ref="M40">IF(SUMPRODUCT(('Data - population'!$B$2:$B$2996=$A40)*('Data - population'!$C$2:$C$2996=M$4)*('Data - population'!$D$2:$D$2996)),SUMPRODUCT(('Data - population'!$B$2:$B$2996=$A40)*('Data - population'!$C$2:$C$2996=M$4)*('Data - population'!$D$2:$D$2996)),"..")</f>
        <v>3077200</v>
      </c>
      <c r="N40" s="51" cm="1">
        <f t="array" ref="N40">IF(SUMPRODUCT(('Data - population'!$B$2:$B$2996=$A40)*('Data - population'!$C$2:$C$2996=N$4)*('Data - population'!$D$2:$D$2996)),SUMPRODUCT(('Data - population'!$B$2:$B$2996=$A40)*('Data - population'!$C$2:$C$2996=N$4)*('Data - population'!$D$2:$D$2996)),"..")</f>
        <v>63739800</v>
      </c>
      <c r="O40" s="52">
        <f t="shared" si="2"/>
        <v>0</v>
      </c>
    </row>
    <row r="41" spans="1:15" x14ac:dyDescent="0.35">
      <c r="A41" s="44" t="s">
        <v>40</v>
      </c>
      <c r="B41" s="45" cm="1">
        <f t="array" ref="B41">IF(IF($B$3="Total dwelling fires",SUMPRODUCT(('Data - dwelling fires'!$A$2:$A$25263=B$4)*('Data - dwelling fires'!$B$2:$B$25263=$A41)*('Data - dwelling fires'!$D$2:$D$25263)),SUMPRODUCT(('Data - dwelling fires'!$A$2:$A$25263=B$4)*('Data - dwelling fires'!$B$2:$B$25263=$A41)*('Data - dwelling fires'!$C$2:$C$25263=$B$3)*('Data - dwelling fires'!$D$2:$D$25263)))=0,"..",IF($B$3="Total dwelling fires",SUMPRODUCT(('Data - dwelling fires'!$A$2:$A$25263=B$4)*('Data - dwelling fires'!$B$2:$B$25263=$A41)*('Data - dwelling fires'!$D$2:$D$25263)),SUMPRODUCT(('Data - dwelling fires'!$A$2:$A$25263=B$4)*('Data - dwelling fires'!$B$2:$B$25263=$A41)*('Data - dwelling fires'!$C$2:$C$25263=$B$3)*('Data - dwelling fires'!$D$2:$D$25263))))</f>
        <v>30824</v>
      </c>
      <c r="C41" s="45" cm="1">
        <f t="array" ref="C41">IF(IF($B$3="Total dwelling fires",SUMPRODUCT(('Data - dwelling fires'!$A$2:$A$25263=C$4)*('Data - dwelling fires'!$B$2:$B$25263=$A41)*('Data - dwelling fires'!$D$2:$D$25263)),SUMPRODUCT(('Data - dwelling fires'!$A$2:$A$25263=C$4)*('Data - dwelling fires'!$B$2:$B$25263=$A41)*('Data - dwelling fires'!$C$2:$C$25263=$B$3)*('Data - dwelling fires'!$D$2:$D$25263)))=0,"..",IF($B$3="Total dwelling fires",SUMPRODUCT(('Data - dwelling fires'!$A$2:$A$25263=C$4)*('Data - dwelling fires'!$B$2:$B$25263=$A41)*('Data - dwelling fires'!$D$2:$D$25263)),SUMPRODUCT(('Data - dwelling fires'!$A$2:$A$25263=C$4)*('Data - dwelling fires'!$B$2:$B$25263=$A41)*('Data - dwelling fires'!$C$2:$C$25263=$B$3)*('Data - dwelling fires'!$D$2:$D$25263))))</f>
        <v>5311</v>
      </c>
      <c r="D41" s="45" cm="1">
        <f t="array" ref="D41">IF(IF($B$3="Total dwelling fires",SUMPRODUCT(('Data - dwelling fires'!$A$2:$A$25263=D$4)*('Data - dwelling fires'!$B$2:$B$25263=$A41)*('Data - dwelling fires'!$D$2:$D$25263)),SUMPRODUCT(('Data - dwelling fires'!$A$2:$A$25263=D$4)*('Data - dwelling fires'!$B$2:$B$25263=$A41)*('Data - dwelling fires'!$C$2:$C$25263=$B$3)*('Data - dwelling fires'!$D$2:$D$25263)))=0,"..",IF($B$3="Total dwelling fires",SUMPRODUCT(('Data - dwelling fires'!$A$2:$A$25263=D$4)*('Data - dwelling fires'!$B$2:$B$25263=$A41)*('Data - dwelling fires'!$D$2:$D$25263)),SUMPRODUCT(('Data - dwelling fires'!$A$2:$A$25263=D$4)*('Data - dwelling fires'!$B$2:$B$25263=$A41)*('Data - dwelling fires'!$C$2:$C$25263=$B$3)*('Data - dwelling fires'!$D$2:$D$25263))))</f>
        <v>1617</v>
      </c>
      <c r="E41" s="45" cm="1">
        <f t="array" ref="E41">IF(OR(B41="..",C41="..",D41=".."),IF(SUMPRODUCT(('Data - dwelling fires'!$A$2:$A$25260=E$4)*('Data - dwelling fires'!$B$2:$B$25260=$A41)*('Data - dwelling fires'!$C$2:$C$25260=$B$3)*('Data - dwelling fires'!$D$2:$D$25260))=0,"..",SUMPRODUCT(('Data - dwelling fires'!$A$2:$A$25260=E$4)*('Data - dwelling fires'!$B$2:$B$25260=$A41)*('Data - dwelling fires'!$C$2:$C$25260=$B$3)*('Data - dwelling fires'!$D$2:$D$25260))),B41+C41+D41)</f>
        <v>37752</v>
      </c>
      <c r="F41" s="50">
        <f t="shared" si="1"/>
        <v>554</v>
      </c>
      <c r="G41" s="50">
        <f t="shared" si="1"/>
        <v>986</v>
      </c>
      <c r="H41" s="50">
        <f t="shared" si="1"/>
        <v>525</v>
      </c>
      <c r="I41" s="50">
        <f t="shared" si="1"/>
        <v>589</v>
      </c>
      <c r="J41" s="44"/>
      <c r="K41" s="51" cm="1">
        <f t="array" ref="K41">IF(SUMPRODUCT(('Data - population'!$B$2:$B$2996=$A41)*('Data - population'!$C$2:$C$2996=K$4)*('Data - population'!$D$2:$D$2996)),SUMPRODUCT(('Data - population'!$B$2:$B$2996=$A41)*('Data - population'!$C$2:$C$2996=K$4)*('Data - population'!$D$2:$D$2996)),"..")</f>
        <v>55619500</v>
      </c>
      <c r="L41" s="51" cm="1">
        <f t="array" ref="L41">IF(SUMPRODUCT(('Data - population'!$B$2:$B$2996=$A41)*('Data - population'!$C$2:$C$2996=L$4)*('Data - population'!$D$2:$D$2996)),SUMPRODUCT(('Data - population'!$B$2:$B$2996=$A41)*('Data - population'!$C$2:$C$2996=L$4)*('Data - population'!$D$2:$D$2996)),"..")</f>
        <v>5388200</v>
      </c>
      <c r="M41" s="51" cm="1">
        <f t="array" ref="M41">IF(SUMPRODUCT(('Data - population'!$B$2:$B$2996=$A41)*('Data - population'!$C$2:$C$2996=M$4)*('Data - population'!$D$2:$D$2996)),SUMPRODUCT(('Data - population'!$B$2:$B$2996=$A41)*('Data - population'!$C$2:$C$2996=M$4)*('Data - population'!$D$2:$D$2996)),"..")</f>
        <v>3081400</v>
      </c>
      <c r="N41" s="51" cm="1">
        <f t="array" ref="N41">IF(SUMPRODUCT(('Data - population'!$B$2:$B$2996=$A41)*('Data - population'!$C$2:$C$2996=N$4)*('Data - population'!$D$2:$D$2996)),SUMPRODUCT(('Data - population'!$B$2:$B$2996=$A41)*('Data - population'!$C$2:$C$2996=N$4)*('Data - population'!$D$2:$D$2996)),"..")</f>
        <v>64089100</v>
      </c>
      <c r="O41" s="52">
        <f t="shared" si="2"/>
        <v>0</v>
      </c>
    </row>
    <row r="42" spans="1:15" x14ac:dyDescent="0.35">
      <c r="A42" s="44" t="s">
        <v>41</v>
      </c>
      <c r="B42" s="45" cm="1">
        <f t="array" ref="B42">IF(IF($B$3="Total dwelling fires",SUMPRODUCT(('Data - dwelling fires'!$A$2:$A$25263=B$4)*('Data - dwelling fires'!$B$2:$B$25263=$A42)*('Data - dwelling fires'!$D$2:$D$25263)),SUMPRODUCT(('Data - dwelling fires'!$A$2:$A$25263=B$4)*('Data - dwelling fires'!$B$2:$B$25263=$A42)*('Data - dwelling fires'!$C$2:$C$25263=$B$3)*('Data - dwelling fires'!$D$2:$D$25263)))=0,"..",IF($B$3="Total dwelling fires",SUMPRODUCT(('Data - dwelling fires'!$A$2:$A$25263=B$4)*('Data - dwelling fires'!$B$2:$B$25263=$A42)*('Data - dwelling fires'!$D$2:$D$25263)),SUMPRODUCT(('Data - dwelling fires'!$A$2:$A$25263=B$4)*('Data - dwelling fires'!$B$2:$B$25263=$A42)*('Data - dwelling fires'!$C$2:$C$25263=$B$3)*('Data - dwelling fires'!$D$2:$D$25263))))</f>
        <v>29598</v>
      </c>
      <c r="C42" s="45" cm="1">
        <f t="array" ref="C42">IF(IF($B$3="Total dwelling fires",SUMPRODUCT(('Data - dwelling fires'!$A$2:$A$25263=C$4)*('Data - dwelling fires'!$B$2:$B$25263=$A42)*('Data - dwelling fires'!$D$2:$D$25263)),SUMPRODUCT(('Data - dwelling fires'!$A$2:$A$25263=C$4)*('Data - dwelling fires'!$B$2:$B$25263=$A42)*('Data - dwelling fires'!$C$2:$C$25263=$B$3)*('Data - dwelling fires'!$D$2:$D$25263)))=0,"..",IF($B$3="Total dwelling fires",SUMPRODUCT(('Data - dwelling fires'!$A$2:$A$25263=C$4)*('Data - dwelling fires'!$B$2:$B$25263=$A42)*('Data - dwelling fires'!$D$2:$D$25263)),SUMPRODUCT(('Data - dwelling fires'!$A$2:$A$25263=C$4)*('Data - dwelling fires'!$B$2:$B$25263=$A42)*('Data - dwelling fires'!$C$2:$C$25263=$B$3)*('Data - dwelling fires'!$D$2:$D$25263))))</f>
        <v>5145</v>
      </c>
      <c r="D42" s="45" cm="1">
        <f t="array" ref="D42">IF(IF($B$3="Total dwelling fires",SUMPRODUCT(('Data - dwelling fires'!$A$2:$A$25263=D$4)*('Data - dwelling fires'!$B$2:$B$25263=$A42)*('Data - dwelling fires'!$D$2:$D$25263)),SUMPRODUCT(('Data - dwelling fires'!$A$2:$A$25263=D$4)*('Data - dwelling fires'!$B$2:$B$25263=$A42)*('Data - dwelling fires'!$C$2:$C$25263=$B$3)*('Data - dwelling fires'!$D$2:$D$25263)))=0,"..",IF($B$3="Total dwelling fires",SUMPRODUCT(('Data - dwelling fires'!$A$2:$A$25263=D$4)*('Data - dwelling fires'!$B$2:$B$25263=$A42)*('Data - dwelling fires'!$D$2:$D$25263)),SUMPRODUCT(('Data - dwelling fires'!$A$2:$A$25263=D$4)*('Data - dwelling fires'!$B$2:$B$25263=$A42)*('Data - dwelling fires'!$C$2:$C$25263=$B$3)*('Data - dwelling fires'!$D$2:$D$25263))))</f>
        <v>1555</v>
      </c>
      <c r="E42" s="45" cm="1">
        <f t="array" ref="E42">IF(OR(B42="..",C42="..",D42=".."),IF(SUMPRODUCT(('Data - dwelling fires'!$A$2:$A$25260=E$4)*('Data - dwelling fires'!$B$2:$B$25260=$A42)*('Data - dwelling fires'!$C$2:$C$25260=$B$3)*('Data - dwelling fires'!$D$2:$D$25260))=0,"..",SUMPRODUCT(('Data - dwelling fires'!$A$2:$A$25260=E$4)*('Data - dwelling fires'!$B$2:$B$25260=$A42)*('Data - dwelling fires'!$C$2:$C$25260=$B$3)*('Data - dwelling fires'!$D$2:$D$25260))),B42+C42+D42)</f>
        <v>36298</v>
      </c>
      <c r="F42" s="50">
        <f t="shared" si="1"/>
        <v>529</v>
      </c>
      <c r="G42" s="50">
        <f t="shared" si="1"/>
        <v>954</v>
      </c>
      <c r="H42" s="50">
        <f t="shared" si="1"/>
        <v>504</v>
      </c>
      <c r="I42" s="50">
        <f t="shared" si="1"/>
        <v>564</v>
      </c>
      <c r="J42" s="44"/>
      <c r="K42" s="51" cm="1">
        <f t="array" ref="K42">IF(SUMPRODUCT(('Data - population'!$B$2:$B$2996=$A42)*('Data - population'!$C$2:$C$2996=K$4)*('Data - population'!$D$2:$D$2996)),SUMPRODUCT(('Data - population'!$B$2:$B$2996=$A42)*('Data - population'!$C$2:$C$2996=K$4)*('Data - population'!$D$2:$D$2996)),"..")</f>
        <v>55924500</v>
      </c>
      <c r="L42" s="51" cm="1">
        <f t="array" ref="L42">IF(SUMPRODUCT(('Data - population'!$B$2:$B$2996=$A42)*('Data - population'!$C$2:$C$2996=L$4)*('Data - population'!$D$2:$D$2996)),SUMPRODUCT(('Data - population'!$B$2:$B$2996=$A42)*('Data - population'!$C$2:$C$2996=L$4)*('Data - population'!$D$2:$D$2996)),"..")</f>
        <v>5392100</v>
      </c>
      <c r="M42" s="51" cm="1">
        <f t="array" ref="M42">IF(SUMPRODUCT(('Data - population'!$B$2:$B$2996=$A42)*('Data - population'!$C$2:$C$2996=M$4)*('Data - population'!$D$2:$D$2996)),SUMPRODUCT(('Data - population'!$B$2:$B$2996=$A42)*('Data - population'!$C$2:$C$2996=M$4)*('Data - population'!$D$2:$D$2996)),"..")</f>
        <v>3083800</v>
      </c>
      <c r="N42" s="51" cm="1">
        <f t="array" ref="N42">IF(SUMPRODUCT(('Data - population'!$B$2:$B$2996=$A42)*('Data - population'!$C$2:$C$2996=N$4)*('Data - population'!$D$2:$D$2996)),SUMPRODUCT(('Data - population'!$B$2:$B$2996=$A42)*('Data - population'!$C$2:$C$2996=N$4)*('Data - population'!$D$2:$D$2996)),"..")</f>
        <v>64400500</v>
      </c>
      <c r="O42" s="52">
        <f t="shared" si="2"/>
        <v>-100</v>
      </c>
    </row>
    <row r="43" spans="1:15" x14ac:dyDescent="0.35">
      <c r="A43" s="44" t="s">
        <v>42</v>
      </c>
      <c r="B43" s="45" cm="1">
        <f t="array" ref="B43">IF(IF($B$3="Total dwelling fires",SUMPRODUCT(('Data - dwelling fires'!$A$2:$A$25263=B$4)*('Data - dwelling fires'!$B$2:$B$25263=$A43)*('Data - dwelling fires'!$D$2:$D$25263)),SUMPRODUCT(('Data - dwelling fires'!$A$2:$A$25263=B$4)*('Data - dwelling fires'!$B$2:$B$25263=$A43)*('Data - dwelling fires'!$C$2:$C$25263=$B$3)*('Data - dwelling fires'!$D$2:$D$25263)))=0,"..",IF($B$3="Total dwelling fires",SUMPRODUCT(('Data - dwelling fires'!$A$2:$A$25263=B$4)*('Data - dwelling fires'!$B$2:$B$25263=$A43)*('Data - dwelling fires'!$D$2:$D$25263)),SUMPRODUCT(('Data - dwelling fires'!$A$2:$A$25263=B$4)*('Data - dwelling fires'!$B$2:$B$25263=$A43)*('Data - dwelling fires'!$C$2:$C$25263=$B$3)*('Data - dwelling fires'!$D$2:$D$25263))))</f>
        <v>28504</v>
      </c>
      <c r="C43" s="45" cm="1">
        <f t="array" ref="C43">IF(IF($B$3="Total dwelling fires",SUMPRODUCT(('Data - dwelling fires'!$A$2:$A$25263=C$4)*('Data - dwelling fires'!$B$2:$B$25263=$A43)*('Data - dwelling fires'!$D$2:$D$25263)),SUMPRODUCT(('Data - dwelling fires'!$A$2:$A$25263=C$4)*('Data - dwelling fires'!$B$2:$B$25263=$A43)*('Data - dwelling fires'!$C$2:$C$25263=$B$3)*('Data - dwelling fires'!$D$2:$D$25263)))=0,"..",IF($B$3="Total dwelling fires",SUMPRODUCT(('Data - dwelling fires'!$A$2:$A$25263=C$4)*('Data - dwelling fires'!$B$2:$B$25263=$A43)*('Data - dwelling fires'!$D$2:$D$25263)),SUMPRODUCT(('Data - dwelling fires'!$A$2:$A$25263=C$4)*('Data - dwelling fires'!$B$2:$B$25263=$A43)*('Data - dwelling fires'!$C$2:$C$25263=$B$3)*('Data - dwelling fires'!$D$2:$D$25263))))</f>
        <v>4891</v>
      </c>
      <c r="D43" s="45" cm="1">
        <f t="array" ref="D43">IF(IF($B$3="Total dwelling fires",SUMPRODUCT(('Data - dwelling fires'!$A$2:$A$25263=D$4)*('Data - dwelling fires'!$B$2:$B$25263=$A43)*('Data - dwelling fires'!$D$2:$D$25263)),SUMPRODUCT(('Data - dwelling fires'!$A$2:$A$25263=D$4)*('Data - dwelling fires'!$B$2:$B$25263=$A43)*('Data - dwelling fires'!$C$2:$C$25263=$B$3)*('Data - dwelling fires'!$D$2:$D$25263)))=0,"..",IF($B$3="Total dwelling fires",SUMPRODUCT(('Data - dwelling fires'!$A$2:$A$25263=D$4)*('Data - dwelling fires'!$B$2:$B$25263=$A43)*('Data - dwelling fires'!$D$2:$D$25263)),SUMPRODUCT(('Data - dwelling fires'!$A$2:$A$25263=D$4)*('Data - dwelling fires'!$B$2:$B$25263=$A43)*('Data - dwelling fires'!$C$2:$C$25263=$B$3)*('Data - dwelling fires'!$D$2:$D$25263))))</f>
        <v>1628</v>
      </c>
      <c r="E43" s="45" cm="1">
        <f t="array" ref="E43">IF(OR(B43="..",C43="..",D43=".."),IF(SUMPRODUCT(('Data - dwelling fires'!$A$2:$A$25260=E$4)*('Data - dwelling fires'!$B$2:$B$25260=$A43)*('Data - dwelling fires'!$C$2:$C$25260=$B$3)*('Data - dwelling fires'!$D$2:$D$25260))=0,"..",SUMPRODUCT(('Data - dwelling fires'!$A$2:$A$25260=E$4)*('Data - dwelling fires'!$B$2:$B$25260=$A43)*('Data - dwelling fires'!$C$2:$C$25260=$B$3)*('Data - dwelling fires'!$D$2:$D$25260))),B43+C43+D43)</f>
        <v>35023</v>
      </c>
      <c r="F43" s="50">
        <f t="shared" si="1"/>
        <v>507</v>
      </c>
      <c r="G43" s="50">
        <f t="shared" si="1"/>
        <v>904</v>
      </c>
      <c r="H43" s="50">
        <f t="shared" si="1"/>
        <v>527</v>
      </c>
      <c r="I43" s="50">
        <f t="shared" si="1"/>
        <v>541</v>
      </c>
      <c r="J43" s="44"/>
      <c r="K43" s="51" cm="1">
        <f t="array" ref="K43">IF(SUMPRODUCT(('Data - population'!$B$2:$B$2996=$A43)*('Data - population'!$C$2:$C$2996=K$4)*('Data - population'!$D$2:$D$2996)),SUMPRODUCT(('Data - population'!$B$2:$B$2996=$A43)*('Data - population'!$C$2:$C$2996=K$4)*('Data - population'!$D$2:$D$2996)),"..")</f>
        <v>56230100</v>
      </c>
      <c r="L43" s="51" cm="1">
        <f t="array" ref="L43">IF(SUMPRODUCT(('Data - population'!$B$2:$B$2996=$A43)*('Data - population'!$C$2:$C$2996=L$4)*('Data - population'!$D$2:$D$2996)),SUMPRODUCT(('Data - population'!$B$2:$B$2996=$A43)*('Data - population'!$C$2:$C$2996=L$4)*('Data - population'!$D$2:$D$2996)),"..")</f>
        <v>5411200</v>
      </c>
      <c r="M43" s="51" cm="1">
        <f t="array" ref="M43">IF(SUMPRODUCT(('Data - population'!$B$2:$B$2996=$A43)*('Data - population'!$C$2:$C$2996=M$4)*('Data - population'!$D$2:$D$2996)),SUMPRODUCT(('Data - population'!$B$2:$B$2996=$A43)*('Data - population'!$C$2:$C$2996=M$4)*('Data - population'!$D$2:$D$2996)),"..")</f>
        <v>3087700</v>
      </c>
      <c r="N43" s="51" cm="1">
        <f t="array" ref="N43">IF(SUMPRODUCT(('Data - population'!$B$2:$B$2996=$A43)*('Data - population'!$C$2:$C$2996=N$4)*('Data - population'!$D$2:$D$2996)),SUMPRODUCT(('Data - population'!$B$2:$B$2996=$A43)*('Data - population'!$C$2:$C$2996=N$4)*('Data - population'!$D$2:$D$2996)),"..")</f>
        <v>64729000</v>
      </c>
      <c r="O43" s="52">
        <f t="shared" si="2"/>
        <v>0</v>
      </c>
    </row>
    <row r="44" spans="1:15" x14ac:dyDescent="0.35">
      <c r="A44" s="44" t="s">
        <v>43</v>
      </c>
      <c r="B44" s="45" cm="1">
        <f t="array" ref="B44">IF(IF($B$3="Total dwelling fires",SUMPRODUCT(('Data - dwelling fires'!$A$2:$A$25263=B$4)*('Data - dwelling fires'!$B$2:$B$25263=$A44)*('Data - dwelling fires'!$D$2:$D$25263)),SUMPRODUCT(('Data - dwelling fires'!$A$2:$A$25263=B$4)*('Data - dwelling fires'!$B$2:$B$25263=$A44)*('Data - dwelling fires'!$C$2:$C$25263=$B$3)*('Data - dwelling fires'!$D$2:$D$25263)))=0,"..",IF($B$3="Total dwelling fires",SUMPRODUCT(('Data - dwelling fires'!$A$2:$A$25263=B$4)*('Data - dwelling fires'!$B$2:$B$25263=$A44)*('Data - dwelling fires'!$D$2:$D$25263)),SUMPRODUCT(('Data - dwelling fires'!$A$2:$A$25263=B$4)*('Data - dwelling fires'!$B$2:$B$25263=$A44)*('Data - dwelling fires'!$C$2:$C$25263=$B$3)*('Data - dwelling fires'!$D$2:$D$25263))))</f>
        <v>27018</v>
      </c>
      <c r="C44" s="45" cm="1">
        <f t="array" ref="C44">IF(IF($B$3="Total dwelling fires",SUMPRODUCT(('Data - dwelling fires'!$A$2:$A$25263=C$4)*('Data - dwelling fires'!$B$2:$B$25263=$A44)*('Data - dwelling fires'!$D$2:$D$25263)),SUMPRODUCT(('Data - dwelling fires'!$A$2:$A$25263=C$4)*('Data - dwelling fires'!$B$2:$B$25263=$A44)*('Data - dwelling fires'!$C$2:$C$25263=$B$3)*('Data - dwelling fires'!$D$2:$D$25263)))=0,"..",IF($B$3="Total dwelling fires",SUMPRODUCT(('Data - dwelling fires'!$A$2:$A$25263=C$4)*('Data - dwelling fires'!$B$2:$B$25263=$A44)*('Data - dwelling fires'!$D$2:$D$25263)),SUMPRODUCT(('Data - dwelling fires'!$A$2:$A$25263=C$4)*('Data - dwelling fires'!$B$2:$B$25263=$A44)*('Data - dwelling fires'!$C$2:$C$25263=$B$3)*('Data - dwelling fires'!$D$2:$D$25263))))</f>
        <v>4665</v>
      </c>
      <c r="D44" s="45" cm="1">
        <f t="array" ref="D44">IF(IF($B$3="Total dwelling fires",SUMPRODUCT(('Data - dwelling fires'!$A$2:$A$25263=D$4)*('Data - dwelling fires'!$B$2:$B$25263=$A44)*('Data - dwelling fires'!$D$2:$D$25263)),SUMPRODUCT(('Data - dwelling fires'!$A$2:$A$25263=D$4)*('Data - dwelling fires'!$B$2:$B$25263=$A44)*('Data - dwelling fires'!$C$2:$C$25263=$B$3)*('Data - dwelling fires'!$D$2:$D$25263)))=0,"..",IF($B$3="Total dwelling fires",SUMPRODUCT(('Data - dwelling fires'!$A$2:$A$25263=D$4)*('Data - dwelling fires'!$B$2:$B$25263=$A44)*('Data - dwelling fires'!$D$2:$D$25263)),SUMPRODUCT(('Data - dwelling fires'!$A$2:$A$25263=D$4)*('Data - dwelling fires'!$B$2:$B$25263=$A44)*('Data - dwelling fires'!$C$2:$C$25263=$B$3)*('Data - dwelling fires'!$D$2:$D$25263))))</f>
        <v>1501</v>
      </c>
      <c r="E44" s="45" cm="1">
        <f t="array" ref="E44">IF(OR(B44="..",C44="..",D44=".."),IF(SUMPRODUCT(('Data - dwelling fires'!$A$2:$A$25260=E$4)*('Data - dwelling fires'!$B$2:$B$25260=$A44)*('Data - dwelling fires'!$C$2:$C$25260=$B$3)*('Data - dwelling fires'!$D$2:$D$25260))=0,"..",SUMPRODUCT(('Data - dwelling fires'!$A$2:$A$25260=E$4)*('Data - dwelling fires'!$B$2:$B$25260=$A44)*('Data - dwelling fires'!$C$2:$C$25260=$B$3)*('Data - dwelling fires'!$D$2:$D$25260))),B44+C44+D44)</f>
        <v>33184</v>
      </c>
      <c r="F44" s="50">
        <f t="shared" si="1"/>
        <v>480</v>
      </c>
      <c r="G44" s="50">
        <f t="shared" si="1"/>
        <v>862</v>
      </c>
      <c r="H44" s="50">
        <f t="shared" si="1"/>
        <v>483</v>
      </c>
      <c r="I44" s="50">
        <f t="shared" si="1"/>
        <v>512</v>
      </c>
      <c r="J44" s="44"/>
      <c r="K44" s="51" cm="1">
        <f t="array" ref="K44">IF(SUMPRODUCT(('Data - population'!$B$2:$B$2996=$A44)*('Data - population'!$C$2:$C$2996=K$4)*('Data - population'!$D$2:$D$2996)),SUMPRODUCT(('Data - population'!$B$2:$B$2996=$A44)*('Data - population'!$C$2:$C$2996=K$4)*('Data - population'!$D$2:$D$2996)),"..")</f>
        <v>56326000</v>
      </c>
      <c r="L44" s="51" cm="1">
        <f t="array" ref="L44">IF(SUMPRODUCT(('Data - population'!$B$2:$B$2996=$A44)*('Data - population'!$C$2:$C$2996=L$4)*('Data - population'!$D$2:$D$2996)),SUMPRODUCT(('Data - population'!$B$2:$B$2996=$A44)*('Data - population'!$C$2:$C$2996=L$4)*('Data - population'!$D$2:$D$2996)),"..")</f>
        <v>5408900</v>
      </c>
      <c r="M44" s="51" cm="1">
        <f t="array" ref="M44">IF(SUMPRODUCT(('Data - population'!$B$2:$B$2996=$A44)*('Data - population'!$C$2:$C$2996=M$4)*('Data - population'!$D$2:$D$2996)),SUMPRODUCT(('Data - population'!$B$2:$B$2996=$A44)*('Data - population'!$C$2:$C$2996=M$4)*('Data - population'!$D$2:$D$2996)),"..")</f>
        <v>3104500</v>
      </c>
      <c r="N44" s="51" cm="1">
        <f t="array" ref="N44">IF(SUMPRODUCT(('Data - population'!$B$2:$B$2996=$A44)*('Data - population'!$C$2:$C$2996=N$4)*('Data - population'!$D$2:$D$2996)),SUMPRODUCT(('Data - population'!$B$2:$B$2996=$A44)*('Data - population'!$C$2:$C$2996=N$4)*('Data - population'!$D$2:$D$2996)),"..")</f>
        <v>64839300</v>
      </c>
      <c r="O44" s="52">
        <f t="shared" si="2"/>
        <v>100</v>
      </c>
    </row>
    <row r="45" spans="1:15" x14ac:dyDescent="0.35">
      <c r="A45" s="44" t="s">
        <v>44</v>
      </c>
      <c r="B45" s="45" cm="1">
        <f t="array" ref="B45">IF(IF($B$3="Total dwelling fires",SUMPRODUCT(('Data - dwelling fires'!$A$2:$A$25263=B$4)*('Data - dwelling fires'!$B$2:$B$25263=$A45)*('Data - dwelling fires'!$D$2:$D$25263)),SUMPRODUCT(('Data - dwelling fires'!$A$2:$A$25263=B$4)*('Data - dwelling fires'!$B$2:$B$25263=$A45)*('Data - dwelling fires'!$C$2:$C$25263=$B$3)*('Data - dwelling fires'!$D$2:$D$25263)))=0,"..",IF($B$3="Total dwelling fires",SUMPRODUCT(('Data - dwelling fires'!$A$2:$A$25263=B$4)*('Data - dwelling fires'!$B$2:$B$25263=$A45)*('Data - dwelling fires'!$D$2:$D$25263)),SUMPRODUCT(('Data - dwelling fires'!$A$2:$A$25263=B$4)*('Data - dwelling fires'!$B$2:$B$25263=$A45)*('Data - dwelling fires'!$C$2:$C$25263=$B$3)*('Data - dwelling fires'!$D$2:$D$25263))))</f>
        <v>27172</v>
      </c>
      <c r="C45" s="45" cm="1">
        <f t="array" ref="C45">IF(IF($B$3="Total dwelling fires",SUMPRODUCT(('Data - dwelling fires'!$A$2:$A$25263=C$4)*('Data - dwelling fires'!$B$2:$B$25263=$A45)*('Data - dwelling fires'!$D$2:$D$25263)),SUMPRODUCT(('Data - dwelling fires'!$A$2:$A$25263=C$4)*('Data - dwelling fires'!$B$2:$B$25263=$A45)*('Data - dwelling fires'!$C$2:$C$25263=$B$3)*('Data - dwelling fires'!$D$2:$D$25263)))=0,"..",IF($B$3="Total dwelling fires",SUMPRODUCT(('Data - dwelling fires'!$A$2:$A$25263=C$4)*('Data - dwelling fires'!$B$2:$B$25263=$A45)*('Data - dwelling fires'!$D$2:$D$25263)),SUMPRODUCT(('Data - dwelling fires'!$A$2:$A$25263=C$4)*('Data - dwelling fires'!$B$2:$B$25263=$A45)*('Data - dwelling fires'!$C$2:$C$25263=$B$3)*('Data - dwelling fires'!$D$2:$D$25263))))</f>
        <v>4635</v>
      </c>
      <c r="D45" s="45" cm="1">
        <f t="array" ref="D45">IF(IF($B$3="Total dwelling fires",SUMPRODUCT(('Data - dwelling fires'!$A$2:$A$25263=D$4)*('Data - dwelling fires'!$B$2:$B$25263=$A45)*('Data - dwelling fires'!$D$2:$D$25263)),SUMPRODUCT(('Data - dwelling fires'!$A$2:$A$25263=D$4)*('Data - dwelling fires'!$B$2:$B$25263=$A45)*('Data - dwelling fires'!$C$2:$C$25263=$B$3)*('Data - dwelling fires'!$D$2:$D$25263)))=0,"..",IF($B$3="Total dwelling fires",SUMPRODUCT(('Data - dwelling fires'!$A$2:$A$25263=D$4)*('Data - dwelling fires'!$B$2:$B$25263=$A45)*('Data - dwelling fires'!$D$2:$D$25263)),SUMPRODUCT(('Data - dwelling fires'!$A$2:$A$25263=D$4)*('Data - dwelling fires'!$B$2:$B$25263=$A45)*('Data - dwelling fires'!$C$2:$C$25263=$B$3)*('Data - dwelling fires'!$D$2:$D$25263))))</f>
        <v>1588</v>
      </c>
      <c r="E45" s="45" cm="1">
        <f t="array" ref="E45">IF(OR(B45="..",C45="..",D45=".."),IF(SUMPRODUCT(('Data - dwelling fires'!$A$2:$A$25260=E$4)*('Data - dwelling fires'!$B$2:$B$25260=$A45)*('Data - dwelling fires'!$C$2:$C$25260=$B$3)*('Data - dwelling fires'!$D$2:$D$25260))=0,"..",SUMPRODUCT(('Data - dwelling fires'!$A$2:$A$25260=E$4)*('Data - dwelling fires'!$B$2:$B$25260=$A45)*('Data - dwelling fires'!$C$2:$C$25260=$B$3)*('Data - dwelling fires'!$D$2:$D$25260))),B45+C45+D45)</f>
        <v>33395</v>
      </c>
      <c r="F45" s="50">
        <f t="shared" ref="F45" si="3">IF(OR(B45="..",K45=""),"..",ROUND(1000000*(B45/K45),0))</f>
        <v>480</v>
      </c>
      <c r="G45" s="50">
        <f t="shared" ref="G45" si="4">IF(OR(C45="..",L45=""),"..",ROUND(1000000*(C45/L45),0))</f>
        <v>856</v>
      </c>
      <c r="H45" s="50">
        <f t="shared" ref="H45" si="5">IF(OR(D45="..",M45=""),"..",ROUND(1000000*(D45/M45),0))</f>
        <v>511</v>
      </c>
      <c r="I45" s="50">
        <f t="shared" ref="I45" si="6">IF(OR(E45="..",N45=""),"..",ROUND(1000000*(E45/N45),0))</f>
        <v>513</v>
      </c>
      <c r="J45" s="44"/>
      <c r="K45" s="51" cm="1">
        <f t="array" ref="K45">IF(SUMPRODUCT(('Data - population'!$B$2:$B$2996=$A45)*('Data - population'!$C$2:$C$2996=K$4)*('Data - population'!$D$2:$D$2996)),SUMPRODUCT(('Data - population'!$B$2:$B$2996=$A45)*('Data - population'!$C$2:$C$2996=K$4)*('Data - population'!$D$2:$D$2996)),"..")</f>
        <v>56554900</v>
      </c>
      <c r="L45" s="51" cm="1">
        <f t="array" ref="L45">IF(SUMPRODUCT(('Data - population'!$B$2:$B$2996=$A45)*('Data - population'!$C$2:$C$2996=L$4)*('Data - population'!$D$2:$D$2996)),SUMPRODUCT(('Data - population'!$B$2:$B$2996=$A45)*('Data - population'!$C$2:$C$2996=L$4)*('Data - population'!$D$2:$D$2996)),"..")</f>
        <v>5412900</v>
      </c>
      <c r="M45" s="51" cm="1">
        <f t="array" ref="M45">IF(SUMPRODUCT(('Data - population'!$B$2:$B$2996=$A45)*('Data - population'!$C$2:$C$2996=M$4)*('Data - population'!$D$2:$D$2996)),SUMPRODUCT(('Data - population'!$B$2:$B$2996=$A45)*('Data - population'!$C$2:$C$2996=M$4)*('Data - population'!$D$2:$D$2996)),"..")</f>
        <v>3105600</v>
      </c>
      <c r="N45" s="51" cm="1">
        <f t="array" ref="N45">IF(SUMPRODUCT(('Data - population'!$B$2:$B$2996=$A45)*('Data - population'!$C$2:$C$2996=N$4)*('Data - population'!$D$2:$D$2996)),SUMPRODUCT(('Data - population'!$B$2:$B$2996=$A45)*('Data - population'!$C$2:$C$2996=N$4)*('Data - population'!$D$2:$D$2996)),"..")</f>
        <v>65073400</v>
      </c>
      <c r="O45" s="52">
        <f t="shared" si="2"/>
        <v>0</v>
      </c>
    </row>
    <row r="46" spans="1:15" x14ac:dyDescent="0.35">
      <c r="A46" s="44" t="s">
        <v>45</v>
      </c>
      <c r="B46" s="45" cm="1">
        <f t="array" ref="B46">IF(IF($B$3="Total dwelling fires",SUMPRODUCT(('Data - dwelling fires'!$A$2:$A$25263=B$4)*('Data - dwelling fires'!$B$2:$B$25263=$A46)*('Data - dwelling fires'!$D$2:$D$25263)),SUMPRODUCT(('Data - dwelling fires'!$A$2:$A$25263=B$4)*('Data - dwelling fires'!$B$2:$B$25263=$A46)*('Data - dwelling fires'!$C$2:$C$25263=$B$3)*('Data - dwelling fires'!$D$2:$D$25263)))=0,"..",IF($B$3="Total dwelling fires",SUMPRODUCT(('Data - dwelling fires'!$A$2:$A$25263=B$4)*('Data - dwelling fires'!$B$2:$B$25263=$A46)*('Data - dwelling fires'!$D$2:$D$25263)),SUMPRODUCT(('Data - dwelling fires'!$A$2:$A$25263=B$4)*('Data - dwelling fires'!$B$2:$B$25263=$A46)*('Data - dwelling fires'!$C$2:$C$25263=$B$3)*('Data - dwelling fires'!$D$2:$D$25263))))</f>
        <v>26838</v>
      </c>
      <c r="C46" s="45" cm="1">
        <f t="array" ref="C46">IF(IF($B$3="Total dwelling fires",SUMPRODUCT(('Data - dwelling fires'!$A$2:$A$25263=C$4)*('Data - dwelling fires'!$B$2:$B$25263=$A46)*('Data - dwelling fires'!$D$2:$D$25263)),SUMPRODUCT(('Data - dwelling fires'!$A$2:$A$25263=C$4)*('Data - dwelling fires'!$B$2:$B$25263=$A46)*('Data - dwelling fires'!$C$2:$C$25263=$B$3)*('Data - dwelling fires'!$D$2:$D$25263)))=0,"..",IF($B$3="Total dwelling fires",SUMPRODUCT(('Data - dwelling fires'!$A$2:$A$25263=C$4)*('Data - dwelling fires'!$B$2:$B$25263=$A46)*('Data - dwelling fires'!$D$2:$D$25263)),SUMPRODUCT(('Data - dwelling fires'!$A$2:$A$25263=C$4)*('Data - dwelling fires'!$B$2:$B$25263=$A46)*('Data - dwelling fires'!$C$2:$C$25263=$B$3)*('Data - dwelling fires'!$D$2:$D$25263))))</f>
        <v>4304</v>
      </c>
      <c r="D46" s="45" cm="1">
        <f t="array" ref="D46">IF(IF($B$3="Total dwelling fires",SUMPRODUCT(('Data - dwelling fires'!$A$2:$A$25263=D$4)*('Data - dwelling fires'!$B$2:$B$25263=$A46)*('Data - dwelling fires'!$D$2:$D$25263)),SUMPRODUCT(('Data - dwelling fires'!$A$2:$A$25263=D$4)*('Data - dwelling fires'!$B$2:$B$25263=$A46)*('Data - dwelling fires'!$C$2:$C$25263=$B$3)*('Data - dwelling fires'!$D$2:$D$25263)))=0,"..",IF($B$3="Total dwelling fires",SUMPRODUCT(('Data - dwelling fires'!$A$2:$A$25263=D$4)*('Data - dwelling fires'!$B$2:$B$25263=$A46)*('Data - dwelling fires'!$D$2:$D$25263)),SUMPRODUCT(('Data - dwelling fires'!$A$2:$A$25263=D$4)*('Data - dwelling fires'!$B$2:$B$25263=$A46)*('Data - dwelling fires'!$C$2:$C$25263=$B$3)*('Data - dwelling fires'!$D$2:$D$25263))))</f>
        <v>1542</v>
      </c>
      <c r="E46" s="45" cm="1">
        <f t="array" ref="E46">IF(OR(B46="..",C46="..",D46=".."),IF(SUMPRODUCT(('Data - dwelling fires'!$A$2:$A$25260=E$4)*('Data - dwelling fires'!$B$2:$B$25260=$A46)*('Data - dwelling fires'!$C$2:$C$25260=$B$3)*('Data - dwelling fires'!$D$2:$D$25260))=0,"..",SUMPRODUCT(('Data - dwelling fires'!$A$2:$A$25260=E$4)*('Data - dwelling fires'!$B$2:$B$25260=$A46)*('Data - dwelling fires'!$C$2:$C$25260=$B$3)*('Data - dwelling fires'!$D$2:$D$25260))),B46+C46+D46)</f>
        <v>32684</v>
      </c>
      <c r="F46" s="50">
        <f>IF(OR(B46="..",K46=""),"..",ROUND(1000000*(B46/K46),0))</f>
        <v>470</v>
      </c>
      <c r="G46" s="50">
        <f t="shared" ref="G46:G49" si="7">IF(OR(C46="..",L46=""),"..",ROUND(1000000*(C46/L46),0))</f>
        <v>790</v>
      </c>
      <c r="H46" s="50">
        <f t="shared" ref="H46:H49" si="8">IF(OR(D46="..",M46=""),"..",ROUND(1000000*(D46/M46),0))</f>
        <v>492</v>
      </c>
      <c r="I46" s="50">
        <f t="shared" ref="I46:I49" si="9">IF(OR(E46="..",N46=""),"..",ROUND(1000000*(E46/N46),0))</f>
        <v>497</v>
      </c>
      <c r="J46" s="44"/>
      <c r="K46" s="51" cm="1">
        <f t="array" ref="K46">IF(SUMPRODUCT(('Data - population'!$B$2:$B$2996=$A46)*('Data - population'!$C$2:$C$2996=K$4)*('Data - population'!$D$2:$D$2996)),SUMPRODUCT(('Data - population'!$B$2:$B$2996=$A46)*('Data - population'!$C$2:$C$2996=K$4)*('Data - population'!$D$2:$D$2996)),"..")</f>
        <v>57144400</v>
      </c>
      <c r="L46" s="51" cm="1">
        <f t="array" ref="L46">IF(SUMPRODUCT(('Data - population'!$B$2:$B$2996=$A46)*('Data - population'!$C$2:$C$2996=L$4)*('Data - population'!$D$2:$D$2996)),SUMPRODUCT(('Data - population'!$B$2:$B$2996=$A46)*('Data - population'!$C$2:$C$2996=L$4)*('Data - population'!$D$2:$D$2996)),"..")</f>
        <v>5447000</v>
      </c>
      <c r="M46" s="51" cm="1">
        <f t="array" ref="M46">IF(SUMPRODUCT(('Data - population'!$B$2:$B$2996=$A46)*('Data - population'!$C$2:$C$2996=M$4)*('Data - population'!$D$2:$D$2996)),SUMPRODUCT(('Data - population'!$B$2:$B$2996=$A46)*('Data - population'!$C$2:$C$2996=M$4)*('Data - population'!$D$2:$D$2996)),"..")</f>
        <v>3134200</v>
      </c>
      <c r="N46" s="51" cm="1">
        <f t="array" ref="N46">IF(SUMPRODUCT(('Data - population'!$B$2:$B$2996=$A46)*('Data - population'!$C$2:$C$2996=N$4)*('Data - population'!$D$2:$D$2996)),SUMPRODUCT(('Data - population'!$B$2:$B$2996=$A46)*('Data - population'!$C$2:$C$2996=N$4)*('Data - population'!$D$2:$D$2996)),"..")</f>
        <v>65725600</v>
      </c>
      <c r="O46" s="52">
        <f t="shared" si="2"/>
        <v>0</v>
      </c>
    </row>
    <row r="47" spans="1:15" x14ac:dyDescent="0.35">
      <c r="A47" s="44" t="s">
        <v>46</v>
      </c>
      <c r="B47" s="45" cm="1">
        <f t="array" ref="B47">IF(IF($B$3="Total dwelling fires",SUMPRODUCT(('Data - dwelling fires'!$A$2:$A$25263=B$4)*('Data - dwelling fires'!$B$2:$B$25263=$A47)*('Data - dwelling fires'!$D$2:$D$25263)),SUMPRODUCT(('Data - dwelling fires'!$A$2:$A$25263=B$4)*('Data - dwelling fires'!$B$2:$B$25263=$A47)*('Data - dwelling fires'!$C$2:$C$25263=$B$3)*('Data - dwelling fires'!$D$2:$D$25263)))=0,"..",IF($B$3="Total dwelling fires",SUMPRODUCT(('Data - dwelling fires'!$A$2:$A$25263=B$4)*('Data - dwelling fires'!$B$2:$B$25263=$A47)*('Data - dwelling fires'!$D$2:$D$25263)),SUMPRODUCT(('Data - dwelling fires'!$A$2:$A$25263=B$4)*('Data - dwelling fires'!$B$2:$B$25263=$A47)*('Data - dwelling fires'!$C$2:$C$25263=$B$3)*('Data - dwelling fires'!$D$2:$D$25263))))</f>
        <v>25590</v>
      </c>
      <c r="C47" s="45" cm="1">
        <f t="array" ref="C47">IF(IF($B$3="Total dwelling fires",SUMPRODUCT(('Data - dwelling fires'!$A$2:$A$25263=C$4)*('Data - dwelling fires'!$B$2:$B$25263=$A47)*('Data - dwelling fires'!$D$2:$D$25263)),SUMPRODUCT(('Data - dwelling fires'!$A$2:$A$25263=C$4)*('Data - dwelling fires'!$B$2:$B$25263=$A47)*('Data - dwelling fires'!$C$2:$C$25263=$B$3)*('Data - dwelling fires'!$D$2:$D$25263)))=0,"..",IF($B$3="Total dwelling fires",SUMPRODUCT(('Data - dwelling fires'!$A$2:$A$25263=C$4)*('Data - dwelling fires'!$B$2:$B$25263=$A47)*('Data - dwelling fires'!$D$2:$D$25263)),SUMPRODUCT(('Data - dwelling fires'!$A$2:$A$25263=C$4)*('Data - dwelling fires'!$B$2:$B$25263=$A47)*('Data - dwelling fires'!$C$2:$C$25263=$B$3)*('Data - dwelling fires'!$D$2:$D$25263))))</f>
        <v>4258</v>
      </c>
      <c r="D47" s="45" cm="1">
        <f t="array" ref="D47">IF(IF($B$3="Total dwelling fires",SUMPRODUCT(('Data - dwelling fires'!$A$2:$A$25263=D$4)*('Data - dwelling fires'!$B$2:$B$25263=$A47)*('Data - dwelling fires'!$D$2:$D$25263)),SUMPRODUCT(('Data - dwelling fires'!$A$2:$A$25263=D$4)*('Data - dwelling fires'!$B$2:$B$25263=$A47)*('Data - dwelling fires'!$C$2:$C$25263=$B$3)*('Data - dwelling fires'!$D$2:$D$25263)))=0,"..",IF($B$3="Total dwelling fires",SUMPRODUCT(('Data - dwelling fires'!$A$2:$A$25263=D$4)*('Data - dwelling fires'!$B$2:$B$25263=$A47)*('Data - dwelling fires'!$D$2:$D$25263)),SUMPRODUCT(('Data - dwelling fires'!$A$2:$A$25263=D$4)*('Data - dwelling fires'!$B$2:$B$25263=$A47)*('Data - dwelling fires'!$C$2:$C$25263=$B$3)*('Data - dwelling fires'!$D$2:$D$25263))))</f>
        <v>1500</v>
      </c>
      <c r="E47" s="45" cm="1">
        <f t="array" ref="E47">IF(OR(B47="..",C47="..",D47=".."),IF(SUMPRODUCT(('Data - dwelling fires'!$A$2:$A$25260=E$4)*('Data - dwelling fires'!$B$2:$B$25260=$A47)*('Data - dwelling fires'!$C$2:$C$25260=$B$3)*('Data - dwelling fires'!$D$2:$D$25260))=0,"..",SUMPRODUCT(('Data - dwelling fires'!$A$2:$A$25260=E$4)*('Data - dwelling fires'!$B$2:$B$25260=$A47)*('Data - dwelling fires'!$C$2:$C$25260=$B$3)*('Data - dwelling fires'!$D$2:$D$25260))),B47+C47+D47)</f>
        <v>31348</v>
      </c>
      <c r="F47" s="45">
        <f>IF(OR(B47="..",K47=".."),"..",ROUND(1000000*(B47/K47),0))</f>
        <v>442</v>
      </c>
      <c r="G47" s="53">
        <f t="shared" si="7"/>
        <v>773</v>
      </c>
      <c r="H47" s="53">
        <f t="shared" si="8"/>
        <v>474</v>
      </c>
      <c r="I47" s="53">
        <f t="shared" si="9"/>
        <v>471</v>
      </c>
      <c r="J47" s="44"/>
      <c r="K47" s="46" cm="1">
        <f t="array" ref="K47">IF(SUMPRODUCT(('Data - population'!$B$2:$B$2996=$A47)*('Data - population'!$C$2:$C$2996=K$4)*('Data - population'!$D$2:$D$2996)),SUMPRODUCT(('Data - population'!$B$2:$B$2996=$A47)*('Data - population'!$C$2:$C$2996=K$4)*('Data - population'!$D$2:$D$2996)),"..")</f>
        <v>57932500</v>
      </c>
      <c r="L47" s="46" cm="1">
        <f t="array" ref="L47">IF(SUMPRODUCT(('Data - population'!$B$2:$B$2996=$A47)*('Data - population'!$C$2:$C$2996=L$4)*('Data - population'!$D$2:$D$2996)),SUMPRODUCT(('Data - population'!$B$2:$B$2996=$A47)*('Data - population'!$C$2:$C$2996=L$4)*('Data - population'!$D$2:$D$2996)),"..")</f>
        <v>5506000</v>
      </c>
      <c r="M47" s="46" cm="1">
        <f t="array" ref="M47">IF(SUMPRODUCT(('Data - population'!$B$2:$B$2996=$A47)*('Data - population'!$C$2:$C$2996=M$4)*('Data - population'!$D$2:$D$2996)),SUMPRODUCT(('Data - population'!$B$2:$B$2996=$A47)*('Data - population'!$C$2:$C$2996=M$4)*('Data - population'!$D$2:$D$2996)),"..")</f>
        <v>3167300</v>
      </c>
      <c r="N47" s="46" cm="1">
        <f t="array" ref="N47">IF(SUMPRODUCT(('Data - population'!$B$2:$B$2996=$A47)*('Data - population'!$C$2:$C$2996=N$4)*('Data - population'!$D$2:$D$2996)),SUMPRODUCT(('Data - population'!$B$2:$B$2996=$A47)*('Data - population'!$C$2:$C$2996=N$4)*('Data - population'!$D$2:$D$2996)),"..")</f>
        <v>66605800</v>
      </c>
      <c r="O47" s="52">
        <f t="shared" si="2"/>
        <v>0</v>
      </c>
    </row>
    <row r="48" spans="1:15" ht="15" thickBot="1" x14ac:dyDescent="0.4">
      <c r="A48" s="90" t="s">
        <v>47</v>
      </c>
      <c r="B48" s="91" cm="1">
        <f t="array" ref="B48">IF(IF($B$3="Total dwelling fires",SUMPRODUCT(('Data - dwelling fires'!$A$2:$A$25263=B$4)*('Data - dwelling fires'!$B$2:$B$25263=$A48)*('Data - dwelling fires'!$D$2:$D$25263)),SUMPRODUCT(('Data - dwelling fires'!$A$2:$A$25263=B$4)*('Data - dwelling fires'!$B$2:$B$25263=$A48)*('Data - dwelling fires'!$C$2:$C$25263=$B$3)*('Data - dwelling fires'!$D$2:$D$25263)))=0,"..",IF($B$3="Total dwelling fires",SUMPRODUCT(('Data - dwelling fires'!$A$2:$A$25263=B$4)*('Data - dwelling fires'!$B$2:$B$25263=$A48)*('Data - dwelling fires'!$D$2:$D$25263)),SUMPRODUCT(('Data - dwelling fires'!$A$2:$A$25263=B$4)*('Data - dwelling fires'!$B$2:$B$25263=$A48)*('Data - dwelling fires'!$C$2:$C$25263=$B$3)*('Data - dwelling fires'!$D$2:$D$25263))))</f>
        <v>25439</v>
      </c>
      <c r="C48" s="91" cm="1">
        <f t="array" ref="C48">IF(IF($B$3="Total dwelling fires",SUMPRODUCT(('Data - dwelling fires'!$A$2:$A$25263=C$4)*('Data - dwelling fires'!$B$2:$B$25263=$A48)*('Data - dwelling fires'!$D$2:$D$25263)),SUMPRODUCT(('Data - dwelling fires'!$A$2:$A$25263=C$4)*('Data - dwelling fires'!$B$2:$B$25263=$A48)*('Data - dwelling fires'!$C$2:$C$25263=$B$3)*('Data - dwelling fires'!$D$2:$D$25263)))=0,"..",IF($B$3="Total dwelling fires",SUMPRODUCT(('Data - dwelling fires'!$A$2:$A$25263=C$4)*('Data - dwelling fires'!$B$2:$B$25263=$A48)*('Data - dwelling fires'!$D$2:$D$25263)),SUMPRODUCT(('Data - dwelling fires'!$A$2:$A$25263=C$4)*('Data - dwelling fires'!$B$2:$B$25263=$A48)*('Data - dwelling fires'!$C$2:$C$25263=$B$3)*('Data - dwelling fires'!$D$2:$D$25263))))</f>
        <v>4104</v>
      </c>
      <c r="D48" s="91" cm="1">
        <f t="array" ref="D48">IF(IF($B$3="Total dwelling fires",SUMPRODUCT(('Data - dwelling fires'!$A$2:$A$25263=D$4)*('Data - dwelling fires'!$B$2:$B$25263=$A48)*('Data - dwelling fires'!$D$2:$D$25263)),SUMPRODUCT(('Data - dwelling fires'!$A$2:$A$25263=D$4)*('Data - dwelling fires'!$B$2:$B$25263=$A48)*('Data - dwelling fires'!$C$2:$C$25263=$B$3)*('Data - dwelling fires'!$D$2:$D$25263)))=0,"..",IF($B$3="Total dwelling fires",SUMPRODUCT(('Data - dwelling fires'!$A$2:$A$25263=D$4)*('Data - dwelling fires'!$B$2:$B$25263=$A48)*('Data - dwelling fires'!$D$2:$D$25263)),SUMPRODUCT(('Data - dwelling fires'!$A$2:$A$25263=D$4)*('Data - dwelling fires'!$B$2:$B$25263=$A48)*('Data - dwelling fires'!$C$2:$C$25263=$B$3)*('Data - dwelling fires'!$D$2:$D$25263))))</f>
        <v>1432</v>
      </c>
      <c r="E48" s="91" cm="1">
        <f t="array" ref="E48">IF(OR(B48="..",C48="..",D48=".."),IF(SUMPRODUCT(('Data - dwelling fires'!$A$2:$A$25260=E$4)*('Data - dwelling fires'!$B$2:$B$25260=$A48)*('Data - dwelling fires'!$C$2:$C$25260=$B$3)*('Data - dwelling fires'!$D$2:$D$25260))=0,"..",SUMPRODUCT(('Data - dwelling fires'!$A$2:$A$25260=E$4)*('Data - dwelling fires'!$B$2:$B$25260=$A48)*('Data - dwelling fires'!$C$2:$C$25260=$B$3)*('Data - dwelling fires'!$D$2:$D$25260))),B48+C48+D48)</f>
        <v>30975</v>
      </c>
      <c r="F48" s="91">
        <f>IF(OR(B48="..",K48=".."),"..",ROUND(1000000*(B48/K48),0))</f>
        <v>434</v>
      </c>
      <c r="G48" s="92">
        <f t="shared" ref="G48" si="10">IF(OR(C48="..",L48=""),"..",ROUND(1000000*(C48/L48),0))</f>
        <v>740</v>
      </c>
      <c r="H48" s="92">
        <f t="shared" ref="H48" si="11">IF(OR(D48="..",M48=""),"..",ROUND(1000000*(D48/M48),0))</f>
        <v>449</v>
      </c>
      <c r="I48" s="92">
        <f t="shared" ref="I48" si="12">IF(OR(E48="..",N48=""),"..",ROUND(1000000*(E48/N48),0))</f>
        <v>460</v>
      </c>
      <c r="J48" s="90"/>
      <c r="K48" s="93" cm="1">
        <f t="array" ref="K48">IF(SUMPRODUCT(('Data - population'!$B$2:$B$2996=$A48)*('Data - population'!$C$2:$C$2996=K$4)*('Data - population'!$D$2:$D$2996)),SUMPRODUCT(('Data - population'!$B$2:$B$2996=$A48)*('Data - population'!$C$2:$C$2996=K$4)*('Data - population'!$D$2:$D$2996)),"..")</f>
        <v>58620100</v>
      </c>
      <c r="L48" s="93" cm="1">
        <f t="array" ref="L48">IF(SUMPRODUCT(('Data - population'!$B$2:$B$2996=$A48)*('Data - population'!$C$2:$C$2996=L$4)*('Data - population'!$D$2:$D$2996)),SUMPRODUCT(('Data - population'!$B$2:$B$2996=$A48)*('Data - population'!$C$2:$C$2996=L$4)*('Data - population'!$D$2:$D$2996)),"..")</f>
        <v>5546900</v>
      </c>
      <c r="M48" s="93" cm="1">
        <f t="array" ref="M48">IF(SUMPRODUCT(('Data - population'!$B$2:$B$2996=$A48)*('Data - population'!$C$2:$C$2996=M$4)*('Data - population'!$D$2:$D$2996)),SUMPRODUCT(('Data - population'!$B$2:$B$2996=$A48)*('Data - population'!$C$2:$C$2996=M$4)*('Data - population'!$D$2:$D$2996)),"..")</f>
        <v>3186600</v>
      </c>
      <c r="N48" s="93" cm="1">
        <f t="array" ref="N48">IF(SUMPRODUCT(('Data - population'!$B$2:$B$2996=$A48)*('Data - population'!$C$2:$C$2996=N$4)*('Data - population'!$D$2:$D$2996)),SUMPRODUCT(('Data - population'!$B$2:$B$2996=$A48)*('Data - population'!$C$2:$C$2996=N$4)*('Data - population'!$D$2:$D$2996)),"..")</f>
        <v>67353600</v>
      </c>
      <c r="O48" s="94">
        <f t="shared" ref="O48" si="13">K48+L48+M48-N48</f>
        <v>0</v>
      </c>
    </row>
    <row r="49" spans="1:15" x14ac:dyDescent="0.35">
      <c r="A49" s="44" t="s">
        <v>47</v>
      </c>
      <c r="B49" s="45" cm="1">
        <f t="array" ref="B49">IF(IF($B$3="Total dwelling fires",SUMPRODUCT(('Data - dwelling fires'!$A$2:$A$25263=B$4)*('Data - dwelling fires'!$B$2:$B$25263=$A49)*('Data - dwelling fires'!$D$2:$D$25263)),SUMPRODUCT(('Data - dwelling fires'!$A$2:$A$25263=B$4)*('Data - dwelling fires'!$B$2:$B$25263=$A49)*('Data - dwelling fires'!$C$2:$C$25263=$B$3)*('Data - dwelling fires'!$D$2:$D$25263)))=0,"..",IF($B$3="Total dwelling fires",SUMPRODUCT(('Data - dwelling fires'!$A$2:$A$25263=B$4)*('Data - dwelling fires'!$B$2:$B$25263=$A49)*('Data - dwelling fires'!$D$2:$D$25263)),SUMPRODUCT(('Data - dwelling fires'!$A$2:$A$25263=B$4)*('Data - dwelling fires'!$B$2:$B$25263=$A49)*('Data - dwelling fires'!$C$2:$C$25263=$B$3)*('Data - dwelling fires'!$D$2:$D$25263))))</f>
        <v>25439</v>
      </c>
      <c r="C49" s="45" cm="1">
        <f t="array" ref="C49">IF(IF($B$3="Total dwelling fires",SUMPRODUCT(('Data - dwelling fires'!$A$2:$A$25263=C$4)*('Data - dwelling fires'!$B$2:$B$25263=$A49)*('Data - dwelling fires'!$D$2:$D$25263)),SUMPRODUCT(('Data - dwelling fires'!$A$2:$A$25263=C$4)*('Data - dwelling fires'!$B$2:$B$25263=$A49)*('Data - dwelling fires'!$C$2:$C$25263=$B$3)*('Data - dwelling fires'!$D$2:$D$25263)))=0,"..",IF($B$3="Total dwelling fires",SUMPRODUCT(('Data - dwelling fires'!$A$2:$A$25263=C$4)*('Data - dwelling fires'!$B$2:$B$25263=$A49)*('Data - dwelling fires'!$D$2:$D$25263)),SUMPRODUCT(('Data - dwelling fires'!$A$2:$A$25263=C$4)*('Data - dwelling fires'!$B$2:$B$25263=$A49)*('Data - dwelling fires'!$C$2:$C$25263=$B$3)*('Data - dwelling fires'!$D$2:$D$25263))))</f>
        <v>4104</v>
      </c>
      <c r="D49" s="45" cm="1">
        <f t="array" ref="D49">IF(IF($B$3="Total dwelling fires",SUMPRODUCT(('Data - dwelling fires'!$A$2:$A$25263=D$4)*('Data - dwelling fires'!$B$2:$B$25263=$A49)*('Data - dwelling fires'!$D$2:$D$25263)),SUMPRODUCT(('Data - dwelling fires'!$A$2:$A$25263=D$4)*('Data - dwelling fires'!$B$2:$B$25263=$A49)*('Data - dwelling fires'!$C$2:$C$25263=$B$3)*('Data - dwelling fires'!$D$2:$D$25263)))=0,"..",IF($B$3="Total dwelling fires",SUMPRODUCT(('Data - dwelling fires'!$A$2:$A$25263=D$4)*('Data - dwelling fires'!$B$2:$B$25263=$A49)*('Data - dwelling fires'!$D$2:$D$25263)),SUMPRODUCT(('Data - dwelling fires'!$A$2:$A$25263=D$4)*('Data - dwelling fires'!$B$2:$B$25263=$A49)*('Data - dwelling fires'!$C$2:$C$25263=$B$3)*('Data - dwelling fires'!$D$2:$D$25263))))</f>
        <v>1432</v>
      </c>
      <c r="E49" s="45" cm="1">
        <f t="array" ref="E49">IF(OR(B49="..",C49="..",D49=".."),IF(SUMPRODUCT(('Data - dwelling fires'!$A$2:$A$25260=E$4)*('Data - dwelling fires'!$B$2:$B$25260=$A49)*('Data - dwelling fires'!$C$2:$C$25260=$B$3)*('Data - dwelling fires'!$D$2:$D$25260))=0,"..",SUMPRODUCT(('Data - dwelling fires'!$A$2:$A$25260=E$4)*('Data - dwelling fires'!$B$2:$B$25260=$A49)*('Data - dwelling fires'!$C$2:$C$25260=$B$3)*('Data - dwelling fires'!$D$2:$D$25260))),B49+C49+D49)</f>
        <v>30975</v>
      </c>
      <c r="F49" s="45">
        <f>IF(OR(B49="..",K49=".."),"..",ROUND(1000000*(B49/K49),0))</f>
        <v>434</v>
      </c>
      <c r="G49" s="53">
        <f t="shared" si="7"/>
        <v>740</v>
      </c>
      <c r="H49" s="53">
        <f t="shared" si="8"/>
        <v>449</v>
      </c>
      <c r="I49" s="53">
        <f t="shared" si="9"/>
        <v>460</v>
      </c>
      <c r="J49" s="44"/>
      <c r="K49" s="46" cm="1">
        <f t="array" ref="K49">IF(SUMPRODUCT(('Data - population'!$B$2:$B$2996=$A49)*('Data - population'!$C$2:$C$2996=K$4)*('Data - population'!$D$2:$D$2996)),SUMPRODUCT(('Data - population'!$B$2:$B$2996=$A49)*('Data - population'!$C$2:$C$2996=K$4)*('Data - population'!$D$2:$D$2996)),"..")</f>
        <v>58620100</v>
      </c>
      <c r="L49" s="46" cm="1">
        <f t="array" ref="L49">IF(SUMPRODUCT(('Data - population'!$B$2:$B$2996=$A49)*('Data - population'!$C$2:$C$2996=L$4)*('Data - population'!$D$2:$D$2996)),SUMPRODUCT(('Data - population'!$B$2:$B$2996=$A49)*('Data - population'!$C$2:$C$2996=L$4)*('Data - population'!$D$2:$D$2996)),"..")</f>
        <v>5546900</v>
      </c>
      <c r="M49" s="46" cm="1">
        <f t="array" ref="M49">IF(SUMPRODUCT(('Data - population'!$B$2:$B$2996=$A49)*('Data - population'!$C$2:$C$2996=M$4)*('Data - population'!$D$2:$D$2996)),SUMPRODUCT(('Data - population'!$B$2:$B$2996=$A49)*('Data - population'!$C$2:$C$2996=M$4)*('Data - population'!$D$2:$D$2996)),"..")</f>
        <v>3186600</v>
      </c>
      <c r="N49" s="46" cm="1">
        <f t="array" ref="N49">IF(SUMPRODUCT(('Data - population'!$B$2:$B$2996=$A49)*('Data - population'!$C$2:$C$2996=N$4)*('Data - population'!$D$2:$D$2996)),SUMPRODUCT(('Data - population'!$B$2:$B$2996=$A49)*('Data - population'!$C$2:$C$2996=N$4)*('Data - population'!$D$2:$D$2996)),"..")</f>
        <v>67353600</v>
      </c>
      <c r="O49" s="52">
        <f t="shared" si="2"/>
        <v>0</v>
      </c>
    </row>
  </sheetData>
  <phoneticPr fontId="16" type="noConversion"/>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Q130"/>
  <sheetViews>
    <sheetView zoomScaleNormal="100" workbookViewId="0">
      <pane ySplit="4" topLeftCell="A5" activePane="bottomLeft" state="frozen"/>
      <selection pane="bottomLeft"/>
    </sheetView>
  </sheetViews>
  <sheetFormatPr defaultColWidth="11.453125" defaultRowHeight="14.5" x14ac:dyDescent="0.35"/>
  <cols>
    <col min="1" max="1" width="26.81640625" style="1" customWidth="1"/>
    <col min="2" max="2" width="11.453125" style="1" customWidth="1"/>
    <col min="3" max="3" width="12" style="1" customWidth="1"/>
    <col min="4" max="5" width="11.453125" style="1" customWidth="1"/>
    <col min="6" max="6" width="15.81640625" style="1" customWidth="1"/>
    <col min="7" max="7" width="12.54296875" style="1" customWidth="1"/>
    <col min="8" max="9" width="11.453125" style="1" customWidth="1"/>
    <col min="10" max="10" width="28.1796875" style="1" customWidth="1"/>
    <col min="11" max="11" width="23.1796875" style="1" hidden="1" customWidth="1"/>
    <col min="12" max="16384" width="11.453125" style="1"/>
  </cols>
  <sheetData>
    <row r="1" spans="1:17" ht="20" x14ac:dyDescent="0.35">
      <c r="A1" s="54" t="s">
        <v>84</v>
      </c>
      <c r="B1" s="55"/>
      <c r="C1" s="55"/>
      <c r="D1" s="55"/>
      <c r="E1" s="55"/>
      <c r="F1" s="55"/>
      <c r="G1" s="55"/>
      <c r="H1" s="55"/>
      <c r="I1" s="55"/>
      <c r="J1" s="55"/>
      <c r="K1" s="44"/>
      <c r="L1" s="44"/>
      <c r="M1" s="44"/>
      <c r="N1" s="44"/>
      <c r="O1" s="44"/>
      <c r="P1" s="44"/>
      <c r="Q1" s="44"/>
    </row>
    <row r="2" spans="1:17" s="32" customFormat="1" ht="28.5" customHeight="1" x14ac:dyDescent="0.35">
      <c r="A2" s="56" t="s">
        <v>160</v>
      </c>
      <c r="B2" s="57"/>
      <c r="C2" s="57"/>
      <c r="D2" s="57"/>
      <c r="E2" s="57"/>
      <c r="F2" s="57"/>
      <c r="G2" s="57"/>
      <c r="H2" s="57"/>
      <c r="I2" s="57"/>
      <c r="J2" s="58"/>
      <c r="K2" s="58"/>
      <c r="L2" s="58"/>
      <c r="M2" s="58"/>
      <c r="N2" s="58"/>
      <c r="O2" s="58"/>
      <c r="P2" s="58"/>
      <c r="Q2" s="58"/>
    </row>
    <row r="3" spans="1:17" s="32" customFormat="1" ht="24" customHeight="1" thickBot="1" x14ac:dyDescent="0.4">
      <c r="A3" s="59" t="s">
        <v>85</v>
      </c>
      <c r="B3" s="84"/>
      <c r="C3" s="84" t="str">
        <f>A3</f>
        <v>Total dwelling fires</v>
      </c>
      <c r="D3" s="84"/>
      <c r="E3" s="84"/>
      <c r="F3" s="84"/>
      <c r="G3" s="85" t="str">
        <f>CONCATENATE(A3," per 1 million people")</f>
        <v>Total dwelling fires per 1 million people</v>
      </c>
      <c r="H3" s="84"/>
      <c r="I3" s="84"/>
      <c r="J3" s="58"/>
      <c r="K3" s="58"/>
      <c r="L3" s="58"/>
      <c r="M3" s="58"/>
      <c r="N3" s="58"/>
      <c r="O3" s="58"/>
      <c r="P3" s="58"/>
      <c r="Q3" s="58"/>
    </row>
    <row r="4" spans="1:17" s="32" customFormat="1" ht="31.5" thickBot="1" x14ac:dyDescent="0.4">
      <c r="A4" s="84" t="s">
        <v>83</v>
      </c>
      <c r="B4" s="86" t="s">
        <v>86</v>
      </c>
      <c r="C4" s="86" t="s">
        <v>87</v>
      </c>
      <c r="D4" s="86" t="s">
        <v>88</v>
      </c>
      <c r="E4" s="86" t="s">
        <v>81</v>
      </c>
      <c r="F4" s="86" t="s">
        <v>86</v>
      </c>
      <c r="G4" s="86" t="s">
        <v>87</v>
      </c>
      <c r="H4" s="86" t="s">
        <v>88</v>
      </c>
      <c r="I4" s="86" t="s">
        <v>81</v>
      </c>
      <c r="J4" s="58"/>
      <c r="K4" s="58"/>
      <c r="L4" s="58"/>
      <c r="M4" s="58"/>
      <c r="N4" s="58"/>
      <c r="O4" s="58"/>
      <c r="P4" s="58"/>
      <c r="Q4" s="58"/>
    </row>
    <row r="5" spans="1:17" s="32" customFormat="1" ht="15.5" x14ac:dyDescent="0.35">
      <c r="A5" s="57" t="s">
        <v>48</v>
      </c>
      <c r="B5" s="60">
        <f>IF(FIRE0201_working!B5="..","..",ROUND(FIRE0201_working!B5,0))</f>
        <v>44601</v>
      </c>
      <c r="C5" s="60" t="str">
        <f>IF(FIRE0201_working!C5="..","..",ROUND(FIRE0201_working!C5,0))</f>
        <v>..</v>
      </c>
      <c r="D5" s="60" t="str">
        <f>IF(FIRE0201_working!D5="..","..",ROUND(FIRE0201_working!D5,0))</f>
        <v>..</v>
      </c>
      <c r="E5" s="61" t="str">
        <f>IF(FIRE0201_working!E5="..","..",ROUND(FIRE0201_working!E5,0))</f>
        <v>..</v>
      </c>
      <c r="F5" s="60">
        <f>IF(FIRE0201_working!F5="..","..",ROUND(FIRE0201_working!F5,0))</f>
        <v>953</v>
      </c>
      <c r="G5" s="60" t="str">
        <f>IF(FIRE0201_working!G5="..","..",ROUND(FIRE0201_working!G5,0))</f>
        <v>..</v>
      </c>
      <c r="H5" s="60" t="str">
        <f>IF(FIRE0201_working!H5="..","..",ROUND(FIRE0201_working!H5,0))</f>
        <v>..</v>
      </c>
      <c r="I5" s="60" t="str">
        <f>IF(FIRE0201_working!I5="..","..",ROUND(FIRE0201_working!I5,0))</f>
        <v>..</v>
      </c>
      <c r="J5" s="58"/>
      <c r="K5" s="58"/>
      <c r="L5" s="58"/>
      <c r="M5" s="62"/>
      <c r="N5" s="62"/>
      <c r="O5" s="58"/>
      <c r="P5" s="58"/>
      <c r="Q5" s="58"/>
    </row>
    <row r="6" spans="1:17" s="32" customFormat="1" ht="15.5" x14ac:dyDescent="0.35">
      <c r="A6" s="57" t="s">
        <v>49</v>
      </c>
      <c r="B6" s="60">
        <f>IF(FIRE0201_working!B6="..","..",ROUND(FIRE0201_working!B6,0))</f>
        <v>44094</v>
      </c>
      <c r="C6" s="60" t="str">
        <f>IF(FIRE0201_working!C6="..","..",ROUND(FIRE0201_working!C6,0))</f>
        <v>..</v>
      </c>
      <c r="D6" s="60" t="str">
        <f>IF(FIRE0201_working!D6="..","..",ROUND(FIRE0201_working!D6,0))</f>
        <v>..</v>
      </c>
      <c r="E6" s="61" t="str">
        <f>IF(FIRE0201_working!E6="..","..",ROUND(FIRE0201_working!E6,0))</f>
        <v>..</v>
      </c>
      <c r="F6" s="60">
        <f>IF(FIRE0201_working!F6="..","..",ROUND(FIRE0201_working!F6,0))</f>
        <v>943</v>
      </c>
      <c r="G6" s="60" t="str">
        <f>IF(FIRE0201_working!G6="..","..",ROUND(FIRE0201_working!G6,0))</f>
        <v>..</v>
      </c>
      <c r="H6" s="60" t="str">
        <f>IF(FIRE0201_working!H6="..","..",ROUND(FIRE0201_working!H6,0))</f>
        <v>..</v>
      </c>
      <c r="I6" s="60" t="str">
        <f>IF(FIRE0201_working!I6="..","..",ROUND(FIRE0201_working!I6,0))</f>
        <v>..</v>
      </c>
      <c r="J6" s="58"/>
      <c r="K6" s="58"/>
      <c r="L6" s="58"/>
      <c r="M6" s="62"/>
      <c r="N6" s="62"/>
      <c r="O6" s="58"/>
      <c r="P6" s="58"/>
      <c r="Q6" s="58"/>
    </row>
    <row r="7" spans="1:17" s="32" customFormat="1" ht="15" customHeight="1" x14ac:dyDescent="0.35">
      <c r="A7" s="57" t="s">
        <v>50</v>
      </c>
      <c r="B7" s="60">
        <f>IF(FIRE0201_working!B7="..","..",ROUND(FIRE0201_working!B7,0))</f>
        <v>44964</v>
      </c>
      <c r="C7" s="60" t="str">
        <f>IF(FIRE0201_working!C7="..","..",ROUND(FIRE0201_working!C7,0))</f>
        <v>..</v>
      </c>
      <c r="D7" s="60" t="str">
        <f>IF(FIRE0201_working!D7="..","..",ROUND(FIRE0201_working!D7,0))</f>
        <v>..</v>
      </c>
      <c r="E7" s="61" t="str">
        <f>IF(FIRE0201_working!E7="..","..",ROUND(FIRE0201_working!E7,0))</f>
        <v>..</v>
      </c>
      <c r="F7" s="60">
        <f>IF(FIRE0201_working!F7="..","..",ROUND(FIRE0201_working!F7,0))</f>
        <v>960</v>
      </c>
      <c r="G7" s="60" t="str">
        <f>IF(FIRE0201_working!G7="..","..",ROUND(FIRE0201_working!G7,0))</f>
        <v>..</v>
      </c>
      <c r="H7" s="60" t="str">
        <f>IF(FIRE0201_working!H7="..","..",ROUND(FIRE0201_working!H7,0))</f>
        <v>..</v>
      </c>
      <c r="I7" s="60" t="str">
        <f>IF(FIRE0201_working!I7="..","..",ROUND(FIRE0201_working!I7,0))</f>
        <v>..</v>
      </c>
      <c r="J7" s="58"/>
      <c r="K7" s="58"/>
      <c r="L7" s="58"/>
      <c r="M7" s="62"/>
      <c r="N7" s="62"/>
      <c r="O7" s="58"/>
      <c r="P7" s="58"/>
      <c r="Q7" s="58"/>
    </row>
    <row r="8" spans="1:17" s="32" customFormat="1" ht="15" customHeight="1" x14ac:dyDescent="0.35">
      <c r="A8" s="57" t="s">
        <v>51</v>
      </c>
      <c r="B8" s="60">
        <f>IF(FIRE0201_working!B8="..","..",ROUND(FIRE0201_working!B8,0))</f>
        <v>47115</v>
      </c>
      <c r="C8" s="60" t="str">
        <f>IF(FIRE0201_working!C8="..","..",ROUND(FIRE0201_working!C8,0))</f>
        <v>..</v>
      </c>
      <c r="D8" s="60" t="str">
        <f>IF(FIRE0201_working!D8="..","..",ROUND(FIRE0201_working!D8,0))</f>
        <v>..</v>
      </c>
      <c r="E8" s="61" t="str">
        <f>IF(FIRE0201_working!E8="..","..",ROUND(FIRE0201_working!E8,0))</f>
        <v>..</v>
      </c>
      <c r="F8" s="60">
        <f>IF(FIRE0201_working!F8="..","..",ROUND(FIRE0201_working!F8,0))</f>
        <v>1004</v>
      </c>
      <c r="G8" s="60" t="str">
        <f>IF(FIRE0201_working!G8="..","..",ROUND(FIRE0201_working!G8,0))</f>
        <v>..</v>
      </c>
      <c r="H8" s="60" t="str">
        <f>IF(FIRE0201_working!H8="..","..",ROUND(FIRE0201_working!H8,0))</f>
        <v>..</v>
      </c>
      <c r="I8" s="60" t="str">
        <f>IF(FIRE0201_working!I8="..","..",ROUND(FIRE0201_working!I8,0))</f>
        <v>..</v>
      </c>
      <c r="J8" s="58"/>
      <c r="K8" s="58"/>
      <c r="L8" s="58"/>
      <c r="M8" s="62"/>
      <c r="N8" s="62"/>
      <c r="O8" s="58"/>
      <c r="P8" s="58"/>
      <c r="Q8" s="58"/>
    </row>
    <row r="9" spans="1:17" s="32" customFormat="1" ht="15" customHeight="1" x14ac:dyDescent="0.35">
      <c r="A9" s="57" t="s">
        <v>52</v>
      </c>
      <c r="B9" s="60">
        <f>IF(FIRE0201_working!B9="..","..",ROUND(FIRE0201_working!B9,0))</f>
        <v>49029</v>
      </c>
      <c r="C9" s="60" t="str">
        <f>IF(FIRE0201_working!C9="..","..",ROUND(FIRE0201_working!C9,0))</f>
        <v>..</v>
      </c>
      <c r="D9" s="60" t="str">
        <f>IF(FIRE0201_working!D9="..","..",ROUND(FIRE0201_working!D9,0))</f>
        <v>..</v>
      </c>
      <c r="E9" s="61" t="str">
        <f>IF(FIRE0201_working!E9="..","..",ROUND(FIRE0201_working!E9,0))</f>
        <v>..</v>
      </c>
      <c r="F9" s="60">
        <f>IF(FIRE0201_working!F9="..","..",ROUND(FIRE0201_working!F9,0))</f>
        <v>1042</v>
      </c>
      <c r="G9" s="60" t="str">
        <f>IF(FIRE0201_working!G9="..","..",ROUND(FIRE0201_working!G9,0))</f>
        <v>..</v>
      </c>
      <c r="H9" s="60" t="str">
        <f>IF(FIRE0201_working!H9="..","..",ROUND(FIRE0201_working!H9,0))</f>
        <v>..</v>
      </c>
      <c r="I9" s="60" t="str">
        <f>IF(FIRE0201_working!I9="..","..",ROUND(FIRE0201_working!I9,0))</f>
        <v>..</v>
      </c>
      <c r="J9" s="58"/>
      <c r="K9" s="58"/>
      <c r="L9" s="58"/>
      <c r="M9" s="62"/>
      <c r="N9" s="62"/>
      <c r="O9" s="58"/>
      <c r="P9" s="58"/>
      <c r="Q9" s="58"/>
    </row>
    <row r="10" spans="1:17" s="32" customFormat="1" ht="15" customHeight="1" x14ac:dyDescent="0.35">
      <c r="A10" s="57" t="s">
        <v>53</v>
      </c>
      <c r="B10" s="60">
        <f>IF(FIRE0201_working!B10="..","..",ROUND(FIRE0201_working!B10,0))</f>
        <v>49291</v>
      </c>
      <c r="C10" s="60" t="str">
        <f>IF(FIRE0201_working!C10="..","..",ROUND(FIRE0201_working!C10,0))</f>
        <v>..</v>
      </c>
      <c r="D10" s="60" t="str">
        <f>IF(FIRE0201_working!D10="..","..",ROUND(FIRE0201_working!D10,0))</f>
        <v>..</v>
      </c>
      <c r="E10" s="61" t="str">
        <f>IF(FIRE0201_working!E10="..","..",ROUND(FIRE0201_working!E10,0))</f>
        <v>..</v>
      </c>
      <c r="F10" s="60">
        <f>IF(FIRE0201_working!F10="..","..",ROUND(FIRE0201_working!F10,0))</f>
        <v>1045</v>
      </c>
      <c r="G10" s="60" t="str">
        <f>IF(FIRE0201_working!G10="..","..",ROUND(FIRE0201_working!G10,0))</f>
        <v>..</v>
      </c>
      <c r="H10" s="60" t="str">
        <f>IF(FIRE0201_working!H10="..","..",ROUND(FIRE0201_working!H10,0))</f>
        <v>..</v>
      </c>
      <c r="I10" s="60" t="str">
        <f>IF(FIRE0201_working!I10="..","..",ROUND(FIRE0201_working!I10,0))</f>
        <v>..</v>
      </c>
      <c r="J10" s="58"/>
      <c r="K10" s="58"/>
      <c r="L10" s="58"/>
      <c r="M10" s="62"/>
      <c r="N10" s="62"/>
      <c r="O10" s="58"/>
      <c r="P10" s="58"/>
      <c r="Q10" s="58"/>
    </row>
    <row r="11" spans="1:17" s="32" customFormat="1" ht="15" customHeight="1" x14ac:dyDescent="0.35">
      <c r="A11" s="57" t="s">
        <v>54</v>
      </c>
      <c r="B11" s="60">
        <f>IF(FIRE0201_working!B11="..","..",ROUND(FIRE0201_working!B11,0))</f>
        <v>48850</v>
      </c>
      <c r="C11" s="60" t="str">
        <f>IF(FIRE0201_working!C11="..","..",ROUND(FIRE0201_working!C11,0))</f>
        <v>..</v>
      </c>
      <c r="D11" s="60" t="str">
        <f>IF(FIRE0201_working!D11="..","..",ROUND(FIRE0201_working!D11,0))</f>
        <v>..</v>
      </c>
      <c r="E11" s="61" t="str">
        <f>IF(FIRE0201_working!E11="..","..",ROUND(FIRE0201_working!E11,0))</f>
        <v>..</v>
      </c>
      <c r="F11" s="60">
        <f>IF(FIRE0201_working!F11="..","..",ROUND(FIRE0201_working!F11,0))</f>
        <v>1033</v>
      </c>
      <c r="G11" s="60" t="str">
        <f>IF(FIRE0201_working!G11="..","..",ROUND(FIRE0201_working!G11,0))</f>
        <v>..</v>
      </c>
      <c r="H11" s="60" t="str">
        <f>IF(FIRE0201_working!H11="..","..",ROUND(FIRE0201_working!H11,0))</f>
        <v>..</v>
      </c>
      <c r="I11" s="60" t="str">
        <f>IF(FIRE0201_working!I11="..","..",ROUND(FIRE0201_working!I11,0))</f>
        <v>..</v>
      </c>
      <c r="J11" s="58"/>
      <c r="K11" s="58"/>
      <c r="L11" s="58"/>
      <c r="M11" s="62"/>
      <c r="N11" s="62"/>
      <c r="O11" s="58"/>
      <c r="P11" s="58"/>
      <c r="Q11" s="58"/>
    </row>
    <row r="12" spans="1:17" s="32" customFormat="1" ht="15" customHeight="1" x14ac:dyDescent="0.35">
      <c r="A12" s="57" t="s">
        <v>55</v>
      </c>
      <c r="B12" s="60">
        <f>IF(FIRE0201_working!B12="..","..",ROUND(FIRE0201_working!B12,0))</f>
        <v>49471</v>
      </c>
      <c r="C12" s="60" t="str">
        <f>IF(FIRE0201_working!C12="..","..",ROUND(FIRE0201_working!C12,0))</f>
        <v>..</v>
      </c>
      <c r="D12" s="60" t="str">
        <f>IF(FIRE0201_working!D12="..","..",ROUND(FIRE0201_working!D12,0))</f>
        <v>..</v>
      </c>
      <c r="E12" s="61" t="str">
        <f>IF(FIRE0201_working!E12="..","..",ROUND(FIRE0201_working!E12,0))</f>
        <v>..</v>
      </c>
      <c r="F12" s="60">
        <f>IF(FIRE0201_working!F12="..","..",ROUND(FIRE0201_working!F12,0))</f>
        <v>1043</v>
      </c>
      <c r="G12" s="60" t="str">
        <f>IF(FIRE0201_working!G12="..","..",ROUND(FIRE0201_working!G12,0))</f>
        <v>..</v>
      </c>
      <c r="H12" s="60" t="str">
        <f>IF(FIRE0201_working!H12="..","..",ROUND(FIRE0201_working!H12,0))</f>
        <v>..</v>
      </c>
      <c r="I12" s="60" t="str">
        <f>IF(FIRE0201_working!I12="..","..",ROUND(FIRE0201_working!I12,0))</f>
        <v>..</v>
      </c>
      <c r="J12" s="58"/>
      <c r="K12" s="58"/>
      <c r="L12" s="58"/>
      <c r="M12" s="62"/>
      <c r="N12" s="62"/>
      <c r="O12" s="58"/>
      <c r="P12" s="58"/>
      <c r="Q12" s="58"/>
    </row>
    <row r="13" spans="1:17" s="32" customFormat="1" ht="15" customHeight="1" x14ac:dyDescent="0.35">
      <c r="A13" s="57" t="s">
        <v>56</v>
      </c>
      <c r="B13" s="60">
        <f>IF(FIRE0201_working!B13="..","..",ROUND(FIRE0201_working!B13,0))</f>
        <v>49920</v>
      </c>
      <c r="C13" s="60" t="str">
        <f>IF(FIRE0201_working!C13="..","..",ROUND(FIRE0201_working!C13,0))</f>
        <v>..</v>
      </c>
      <c r="D13" s="60" t="str">
        <f>IF(FIRE0201_working!D13="..","..",ROUND(FIRE0201_working!D13,0))</f>
        <v>..</v>
      </c>
      <c r="E13" s="61" t="str">
        <f>IF(FIRE0201_working!E13="..","..",ROUND(FIRE0201_working!E13,0))</f>
        <v>..</v>
      </c>
      <c r="F13" s="60">
        <f>IF(FIRE0201_working!F13="..","..",ROUND(FIRE0201_working!F13,0))</f>
        <v>1050</v>
      </c>
      <c r="G13" s="60" t="str">
        <f>IF(FIRE0201_working!G13="..","..",ROUND(FIRE0201_working!G13,0))</f>
        <v>..</v>
      </c>
      <c r="H13" s="60" t="str">
        <f>IF(FIRE0201_working!H13="..","..",ROUND(FIRE0201_working!H13,0))</f>
        <v>..</v>
      </c>
      <c r="I13" s="60" t="str">
        <f>IF(FIRE0201_working!I13="..","..",ROUND(FIRE0201_working!I13,0))</f>
        <v>..</v>
      </c>
      <c r="J13" s="58"/>
      <c r="K13" s="58"/>
      <c r="L13" s="58"/>
      <c r="M13" s="62"/>
      <c r="N13" s="62"/>
      <c r="O13" s="58"/>
      <c r="P13" s="58"/>
      <c r="Q13" s="58"/>
    </row>
    <row r="14" spans="1:17" s="32" customFormat="1" ht="15" customHeight="1" x14ac:dyDescent="0.35">
      <c r="A14" s="57" t="s">
        <v>57</v>
      </c>
      <c r="B14" s="60">
        <f>IF(FIRE0201_working!B14="..","..",ROUND(FIRE0201_working!B14,0))</f>
        <v>48631</v>
      </c>
      <c r="C14" s="60">
        <f>IF(FIRE0201_working!C14="..","..",ROUND(FIRE0201_working!C14,0))</f>
        <v>9811</v>
      </c>
      <c r="D14" s="60" t="str">
        <f>IF(FIRE0201_working!D14="..","..",ROUND(FIRE0201_working!D14,0))</f>
        <v>..</v>
      </c>
      <c r="E14" s="61" t="str">
        <f>IF(FIRE0201_working!E14="..","..",ROUND(FIRE0201_working!E14,0))</f>
        <v>..</v>
      </c>
      <c r="F14" s="60">
        <f>IF(FIRE0201_working!F14="..","..",ROUND(FIRE0201_working!F14,0))</f>
        <v>1020</v>
      </c>
      <c r="G14" s="60">
        <f>IF(FIRE0201_working!G14="..","..",ROUND(FIRE0201_working!G14,0))</f>
        <v>1931</v>
      </c>
      <c r="H14" s="60" t="str">
        <f>IF(FIRE0201_working!H14="..","..",ROUND(FIRE0201_working!H14,0))</f>
        <v>..</v>
      </c>
      <c r="I14" s="60" t="str">
        <f>IF(FIRE0201_working!I14="..","..",ROUND(FIRE0201_working!I14,0))</f>
        <v>..</v>
      </c>
      <c r="J14" s="62"/>
      <c r="K14" s="58"/>
      <c r="L14" s="58"/>
      <c r="M14" s="62"/>
      <c r="N14" s="62"/>
      <c r="O14" s="58"/>
      <c r="P14" s="58"/>
      <c r="Q14" s="58"/>
    </row>
    <row r="15" spans="1:17" s="32" customFormat="1" ht="15" customHeight="1" x14ac:dyDescent="0.35">
      <c r="A15" s="57" t="s">
        <v>58</v>
      </c>
      <c r="B15" s="60">
        <f>IF(FIRE0201_working!B15="..","..",ROUND(FIRE0201_working!B15,0))</f>
        <v>49558</v>
      </c>
      <c r="C15" s="60">
        <f>IF(FIRE0201_working!C15="..","..",ROUND(FIRE0201_working!C15,0))</f>
        <v>9799</v>
      </c>
      <c r="D15" s="60" t="str">
        <f>IF(FIRE0201_working!D15="..","..",ROUND(FIRE0201_working!D15,0))</f>
        <v>..</v>
      </c>
      <c r="E15" s="61" t="str">
        <f>IF(FIRE0201_working!E15="..","..",ROUND(FIRE0201_working!E15,0))</f>
        <v>..</v>
      </c>
      <c r="F15" s="60">
        <f>IF(FIRE0201_working!F15="..","..",ROUND(FIRE0201_working!F15,0))</f>
        <v>1035</v>
      </c>
      <c r="G15" s="60">
        <f>IF(FIRE0201_working!G15="..","..",ROUND(FIRE0201_working!G15,0))</f>
        <v>1928</v>
      </c>
      <c r="H15" s="60" t="str">
        <f>IF(FIRE0201_working!H15="..","..",ROUND(FIRE0201_working!H15,0))</f>
        <v>..</v>
      </c>
      <c r="I15" s="60" t="str">
        <f>IF(FIRE0201_working!I15="..","..",ROUND(FIRE0201_working!I15,0))</f>
        <v>..</v>
      </c>
      <c r="J15" s="62"/>
      <c r="K15" s="58"/>
      <c r="L15" s="58"/>
      <c r="M15" s="62"/>
      <c r="N15" s="62"/>
      <c r="O15" s="58"/>
      <c r="P15" s="58"/>
      <c r="Q15" s="58"/>
    </row>
    <row r="16" spans="1:17" s="32" customFormat="1" ht="15" customHeight="1" x14ac:dyDescent="0.35">
      <c r="A16" s="57" t="s">
        <v>59</v>
      </c>
      <c r="B16" s="60">
        <f>IF(FIRE0201_working!B16="..","..",ROUND(FIRE0201_working!B16,0))</f>
        <v>50199</v>
      </c>
      <c r="C16" s="60">
        <f>IF(FIRE0201_working!C16="..","..",ROUND(FIRE0201_working!C16,0))</f>
        <v>9612</v>
      </c>
      <c r="D16" s="60" t="str">
        <f>IF(FIRE0201_working!D16="..","..",ROUND(FIRE0201_working!D16,0))</f>
        <v>..</v>
      </c>
      <c r="E16" s="61" t="str">
        <f>IF(FIRE0201_working!E16="..","..",ROUND(FIRE0201_working!E16,0))</f>
        <v>..</v>
      </c>
      <c r="F16" s="60">
        <f>IF(FIRE0201_working!F16="..","..",ROUND(FIRE0201_working!F16,0))</f>
        <v>1046</v>
      </c>
      <c r="G16" s="60">
        <f>IF(FIRE0201_working!G16="..","..",ROUND(FIRE0201_working!G16,0))</f>
        <v>1890</v>
      </c>
      <c r="H16" s="60" t="str">
        <f>IF(FIRE0201_working!H16="..","..",ROUND(FIRE0201_working!H16,0))</f>
        <v>..</v>
      </c>
      <c r="I16" s="60" t="str">
        <f>IF(FIRE0201_working!I16="..","..",ROUND(FIRE0201_working!I16,0))</f>
        <v>..</v>
      </c>
      <c r="J16" s="62"/>
      <c r="K16" s="58"/>
      <c r="L16" s="58"/>
      <c r="M16" s="62"/>
      <c r="N16" s="62"/>
      <c r="O16" s="58"/>
      <c r="P16" s="58"/>
      <c r="Q16" s="58"/>
    </row>
    <row r="17" spans="1:17" s="32" customFormat="1" ht="15" customHeight="1" x14ac:dyDescent="0.35">
      <c r="A17" s="57" t="s">
        <v>60</v>
      </c>
      <c r="B17" s="60">
        <f>IF(FIRE0201_working!B17="..","..",ROUND(FIRE0201_working!B17,0))</f>
        <v>50960</v>
      </c>
      <c r="C17" s="60">
        <f>IF(FIRE0201_working!C17="..","..",ROUND(FIRE0201_working!C17,0))</f>
        <v>9786</v>
      </c>
      <c r="D17" s="60" t="str">
        <f>IF(FIRE0201_working!D17="..","..",ROUND(FIRE0201_working!D17,0))</f>
        <v>..</v>
      </c>
      <c r="E17" s="61" t="str">
        <f>IF(FIRE0201_working!E17="..","..",ROUND(FIRE0201_working!E17,0))</f>
        <v>..</v>
      </c>
      <c r="F17" s="60">
        <f>IF(FIRE0201_working!F17="..","..",ROUND(FIRE0201_working!F17,0))</f>
        <v>1059</v>
      </c>
      <c r="G17" s="60">
        <f>IF(FIRE0201_working!G17="..","..",ROUND(FIRE0201_working!G17,0))</f>
        <v>1922</v>
      </c>
      <c r="H17" s="60" t="str">
        <f>IF(FIRE0201_working!H17="..","..",ROUND(FIRE0201_working!H17,0))</f>
        <v>..</v>
      </c>
      <c r="I17" s="60" t="str">
        <f>IF(FIRE0201_working!I17="..","..",ROUND(FIRE0201_working!I17,0))</f>
        <v>..</v>
      </c>
      <c r="J17" s="62"/>
      <c r="K17" s="58"/>
      <c r="L17" s="58"/>
      <c r="M17" s="62"/>
      <c r="N17" s="62"/>
      <c r="O17" s="58"/>
      <c r="P17" s="58"/>
      <c r="Q17" s="58"/>
    </row>
    <row r="18" spans="1:17" s="32" customFormat="1" ht="15" customHeight="1" x14ac:dyDescent="0.35">
      <c r="A18" s="57" t="s">
        <v>61</v>
      </c>
      <c r="B18" s="60">
        <f>IF(FIRE0201_working!B18="..","..",ROUND(FIRE0201_working!B18,0))</f>
        <v>51863</v>
      </c>
      <c r="C18" s="60">
        <f>IF(FIRE0201_working!C18="..","..",ROUND(FIRE0201_working!C18,0))</f>
        <v>9139</v>
      </c>
      <c r="D18" s="60">
        <f>IF(FIRE0201_working!D18="..","..",ROUND(FIRE0201_working!D18,0))</f>
        <v>3030</v>
      </c>
      <c r="E18" s="61">
        <f>IF(FIRE0201_working!E18="..","..",ROUND(FIRE0201_working!E18,0))</f>
        <v>64032</v>
      </c>
      <c r="F18" s="60">
        <f>IF(FIRE0201_working!F18="..","..",ROUND(FIRE0201_working!F18,0))</f>
        <v>1075</v>
      </c>
      <c r="G18" s="60">
        <f>IF(FIRE0201_working!G18="..","..",ROUND(FIRE0201_working!G18,0))</f>
        <v>1791</v>
      </c>
      <c r="H18" s="60">
        <f>IF(FIRE0201_working!H18="..","..",ROUND(FIRE0201_working!H18,0))</f>
        <v>1049</v>
      </c>
      <c r="I18" s="60">
        <f>IF(FIRE0201_working!I18="..","..",ROUND(FIRE0201_working!I18,0))</f>
        <v>1139</v>
      </c>
      <c r="J18" s="62"/>
      <c r="K18" s="58"/>
      <c r="L18" s="58"/>
      <c r="M18" s="62"/>
      <c r="N18" s="62"/>
      <c r="O18" s="58"/>
      <c r="P18" s="58"/>
      <c r="Q18" s="58"/>
    </row>
    <row r="19" spans="1:17" s="32" customFormat="1" ht="15" customHeight="1" x14ac:dyDescent="0.35">
      <c r="A19" s="57" t="s">
        <v>62</v>
      </c>
      <c r="B19" s="60">
        <f>IF(FIRE0201_working!B19="..","..",ROUND(FIRE0201_working!B19,0))</f>
        <v>53487</v>
      </c>
      <c r="C19" s="60">
        <f>IF(FIRE0201_working!C19="..","..",ROUND(FIRE0201_working!C19,0))</f>
        <v>9313</v>
      </c>
      <c r="D19" s="60">
        <f>IF(FIRE0201_working!D19="..","..",ROUND(FIRE0201_working!D19,0))</f>
        <v>3128</v>
      </c>
      <c r="E19" s="61">
        <f>IF(FIRE0201_working!E19="..","..",ROUND(FIRE0201_working!E19,0))</f>
        <v>65928</v>
      </c>
      <c r="F19" s="60">
        <f>IF(FIRE0201_working!F19="..","..",ROUND(FIRE0201_working!F19,0))</f>
        <v>1105</v>
      </c>
      <c r="G19" s="60">
        <f>IF(FIRE0201_working!G19="..","..",ROUND(FIRE0201_working!G19,0))</f>
        <v>1825</v>
      </c>
      <c r="H19" s="60">
        <f>IF(FIRE0201_working!H19="..","..",ROUND(FIRE0201_working!H19,0))</f>
        <v>1083</v>
      </c>
      <c r="I19" s="60">
        <f>IF(FIRE0201_working!I19="..","..",ROUND(FIRE0201_working!I19,0))</f>
        <v>1169</v>
      </c>
      <c r="J19" s="62"/>
      <c r="K19" s="58"/>
      <c r="L19" s="58"/>
      <c r="M19" s="62"/>
      <c r="N19" s="62"/>
      <c r="O19" s="58"/>
      <c r="P19" s="58"/>
      <c r="Q19" s="58"/>
    </row>
    <row r="20" spans="1:17" s="32" customFormat="1" ht="15" customHeight="1" x14ac:dyDescent="0.35">
      <c r="A20" s="57" t="s">
        <v>63</v>
      </c>
      <c r="B20" s="60">
        <f>IF(FIRE0201_working!B20="..","..",ROUND(FIRE0201_working!B20,0))</f>
        <v>56664</v>
      </c>
      <c r="C20" s="60">
        <f>IF(FIRE0201_working!C20="..","..",ROUND(FIRE0201_working!C20,0))</f>
        <v>9461</v>
      </c>
      <c r="D20" s="60">
        <f>IF(FIRE0201_working!D20="..","..",ROUND(FIRE0201_working!D20,0))</f>
        <v>3296</v>
      </c>
      <c r="E20" s="61">
        <f>IF(FIRE0201_working!E20="..","..",ROUND(FIRE0201_working!E20,0))</f>
        <v>69421</v>
      </c>
      <c r="F20" s="60">
        <f>IF(FIRE0201_working!F20="..","..",ROUND(FIRE0201_working!F20,0))</f>
        <v>1168</v>
      </c>
      <c r="G20" s="60">
        <f>IF(FIRE0201_working!G20="..","..",ROUND(FIRE0201_working!G20,0))</f>
        <v>1858</v>
      </c>
      <c r="H20" s="60">
        <f>IF(FIRE0201_working!H20="..","..",ROUND(FIRE0201_working!H20,0))</f>
        <v>1140</v>
      </c>
      <c r="I20" s="60">
        <f>IF(FIRE0201_working!I20="..","..",ROUND(FIRE0201_working!I20,0))</f>
        <v>1229</v>
      </c>
      <c r="J20" s="62"/>
      <c r="K20" s="58"/>
      <c r="L20" s="58"/>
      <c r="M20" s="62"/>
      <c r="N20" s="62"/>
      <c r="O20" s="58"/>
      <c r="P20" s="58"/>
      <c r="Q20" s="58"/>
    </row>
    <row r="21" spans="1:17" s="32" customFormat="1" ht="15" customHeight="1" x14ac:dyDescent="0.35">
      <c r="A21" s="57" t="s">
        <v>64</v>
      </c>
      <c r="B21" s="60">
        <f>IF(FIRE0201_working!B21="..","..",ROUND(FIRE0201_working!B21,0))</f>
        <v>57608</v>
      </c>
      <c r="C21" s="60">
        <f>IF(FIRE0201_working!C21="..","..",ROUND(FIRE0201_working!C21,0))</f>
        <v>9282</v>
      </c>
      <c r="D21" s="60">
        <f>IF(FIRE0201_working!D21="..","..",ROUND(FIRE0201_working!D21,0))</f>
        <v>3386</v>
      </c>
      <c r="E21" s="61">
        <f>IF(FIRE0201_working!E21="..","..",ROUND(FIRE0201_working!E21,0))</f>
        <v>70276</v>
      </c>
      <c r="F21" s="60">
        <f>IF(FIRE0201_working!F21="..","..",ROUND(FIRE0201_working!F21,0))</f>
        <v>1184</v>
      </c>
      <c r="G21" s="60">
        <f>IF(FIRE0201_working!G21="..","..",ROUND(FIRE0201_working!G21,0))</f>
        <v>1826</v>
      </c>
      <c r="H21" s="60">
        <f>IF(FIRE0201_working!H21="..","..",ROUND(FIRE0201_working!H21,0))</f>
        <v>1170</v>
      </c>
      <c r="I21" s="60">
        <f>IF(FIRE0201_working!I21="..","..",ROUND(FIRE0201_working!I21,0))</f>
        <v>1241</v>
      </c>
      <c r="J21" s="62"/>
      <c r="K21" s="58"/>
      <c r="L21" s="58"/>
      <c r="M21" s="62"/>
      <c r="N21" s="62"/>
      <c r="O21" s="58"/>
      <c r="P21" s="58"/>
      <c r="Q21" s="58"/>
    </row>
    <row r="22" spans="1:17" s="32" customFormat="1" ht="15" customHeight="1" x14ac:dyDescent="0.35">
      <c r="A22" s="57" t="s">
        <v>65</v>
      </c>
      <c r="B22" s="60">
        <f>IF(FIRE0201_working!B22="..","..",ROUND(FIRE0201_working!B22,0))</f>
        <v>55908</v>
      </c>
      <c r="C22" s="60">
        <f>IF(FIRE0201_working!C22="..","..",ROUND(FIRE0201_working!C22,0))</f>
        <v>9222</v>
      </c>
      <c r="D22" s="60">
        <f>IF(FIRE0201_working!D22="..","..",ROUND(FIRE0201_working!D22,0))</f>
        <v>3109</v>
      </c>
      <c r="E22" s="61">
        <f>IF(FIRE0201_working!E22="..","..",ROUND(FIRE0201_working!E22,0))</f>
        <v>68239</v>
      </c>
      <c r="F22" s="60">
        <f>IF(FIRE0201_working!F22="..","..",ROUND(FIRE0201_working!F22,0))</f>
        <v>1145</v>
      </c>
      <c r="G22" s="60">
        <f>IF(FIRE0201_working!G22="..","..",ROUND(FIRE0201_working!G22,0))</f>
        <v>1816</v>
      </c>
      <c r="H22" s="60">
        <f>IF(FIRE0201_working!H22="..","..",ROUND(FIRE0201_working!H22,0))</f>
        <v>1072</v>
      </c>
      <c r="I22" s="60">
        <f>IF(FIRE0201_working!I22="..","..",ROUND(FIRE0201_working!I22,0))</f>
        <v>1201</v>
      </c>
      <c r="J22" s="62"/>
      <c r="K22" s="58"/>
      <c r="L22" s="58"/>
      <c r="M22" s="62"/>
      <c r="N22" s="62"/>
      <c r="O22" s="58"/>
      <c r="P22" s="58"/>
      <c r="Q22" s="58"/>
    </row>
    <row r="23" spans="1:17" s="32" customFormat="1" ht="15" customHeight="1" x14ac:dyDescent="0.35">
      <c r="A23" s="57" t="s">
        <v>66</v>
      </c>
      <c r="B23" s="60">
        <f>IF(FIRE0201_working!B23="..","..",ROUND(FIRE0201_working!B23,0))</f>
        <v>58280</v>
      </c>
      <c r="C23" s="60">
        <f>IF(FIRE0201_working!C23="..","..",ROUND(FIRE0201_working!C23,0))</f>
        <v>9316</v>
      </c>
      <c r="D23" s="60">
        <f>IF(FIRE0201_working!D23="..","..",ROUND(FIRE0201_working!D23,0))</f>
        <v>3486</v>
      </c>
      <c r="E23" s="61">
        <f>IF(FIRE0201_working!E23="..","..",ROUND(FIRE0201_working!E23,0))</f>
        <v>71082</v>
      </c>
      <c r="F23" s="60">
        <f>IF(FIRE0201_working!F23="..","..",ROUND(FIRE0201_working!F23,0))</f>
        <v>1189</v>
      </c>
      <c r="G23" s="60">
        <f>IF(FIRE0201_working!G23="..","..",ROUND(FIRE0201_working!G23,0))</f>
        <v>1837</v>
      </c>
      <c r="H23" s="60">
        <f>IF(FIRE0201_working!H23="..","..",ROUND(FIRE0201_working!H23,0))</f>
        <v>1202</v>
      </c>
      <c r="I23" s="60">
        <f>IF(FIRE0201_working!I23="..","..",ROUND(FIRE0201_working!I23,0))</f>
        <v>1247</v>
      </c>
      <c r="J23" s="62"/>
      <c r="K23" s="58"/>
      <c r="L23" s="58"/>
      <c r="M23" s="62"/>
      <c r="N23" s="62"/>
      <c r="O23" s="58"/>
      <c r="P23" s="58"/>
      <c r="Q23" s="58"/>
    </row>
    <row r="24" spans="1:17" s="32" customFormat="1" ht="15" customHeight="1" x14ac:dyDescent="0.35">
      <c r="A24" s="57" t="s">
        <v>67</v>
      </c>
      <c r="B24" s="60">
        <f>IF(FIRE0201_working!B24="..","..",ROUND(FIRE0201_working!B24,0))</f>
        <v>54933</v>
      </c>
      <c r="C24" s="60">
        <f>IF(FIRE0201_working!C24="..","..",ROUND(FIRE0201_working!C24,0))</f>
        <v>9257</v>
      </c>
      <c r="D24" s="60">
        <f>IF(FIRE0201_working!D24="..","..",ROUND(FIRE0201_working!D24,0))</f>
        <v>3202</v>
      </c>
      <c r="E24" s="61">
        <f>IF(FIRE0201_working!E24="..","..",ROUND(FIRE0201_working!E24,0))</f>
        <v>67392</v>
      </c>
      <c r="F24" s="60">
        <f>IF(FIRE0201_working!F24="..","..",ROUND(FIRE0201_working!F24,0))</f>
        <v>1116</v>
      </c>
      <c r="G24" s="60">
        <f>IF(FIRE0201_working!G24="..","..",ROUND(FIRE0201_working!G24,0))</f>
        <v>1828</v>
      </c>
      <c r="H24" s="60">
        <f>IF(FIRE0201_working!H24="..","..",ROUND(FIRE0201_working!H24,0))</f>
        <v>1102</v>
      </c>
      <c r="I24" s="60">
        <f>IF(FIRE0201_working!I24="..","..",ROUND(FIRE0201_working!I24,0))</f>
        <v>1178</v>
      </c>
      <c r="J24" s="62"/>
      <c r="K24" s="58"/>
      <c r="L24" s="58"/>
      <c r="M24" s="62"/>
      <c r="N24" s="62"/>
      <c r="O24" s="58"/>
      <c r="P24" s="58"/>
      <c r="Q24" s="58"/>
    </row>
    <row r="25" spans="1:17" s="32" customFormat="1" ht="15" customHeight="1" x14ac:dyDescent="0.35">
      <c r="A25" s="57" t="s">
        <v>68</v>
      </c>
      <c r="B25" s="60">
        <f>IF(FIRE0201_working!B25="..","..",ROUND(FIRE0201_working!B25,0))</f>
        <v>54531</v>
      </c>
      <c r="C25" s="60">
        <f>IF(FIRE0201_working!C25="..","..",ROUND(FIRE0201_working!C25,0))</f>
        <v>8895</v>
      </c>
      <c r="D25" s="60">
        <f>IF(FIRE0201_working!D25="..","..",ROUND(FIRE0201_working!D25,0))</f>
        <v>3086</v>
      </c>
      <c r="E25" s="61">
        <f>IF(FIRE0201_working!E25="..","..",ROUND(FIRE0201_working!E25,0))</f>
        <v>66512</v>
      </c>
      <c r="F25" s="60">
        <f>IF(FIRE0201_working!F25="..","..",ROUND(FIRE0201_working!F25,0))</f>
        <v>1103</v>
      </c>
      <c r="G25" s="60">
        <f>IF(FIRE0201_working!G25="..","..",ROUND(FIRE0201_working!G25,0))</f>
        <v>1756</v>
      </c>
      <c r="H25" s="60">
        <f>IF(FIRE0201_working!H25="..","..",ROUND(FIRE0201_working!H25,0))</f>
        <v>1060</v>
      </c>
      <c r="I25" s="60">
        <f>IF(FIRE0201_working!I25="..","..",ROUND(FIRE0201_working!I25,0))</f>
        <v>1158</v>
      </c>
      <c r="J25" s="62"/>
      <c r="K25" s="58"/>
      <c r="L25" s="62"/>
      <c r="M25" s="62"/>
      <c r="N25" s="62"/>
      <c r="O25" s="58"/>
      <c r="P25" s="58"/>
      <c r="Q25" s="58"/>
    </row>
    <row r="26" spans="1:17" s="32" customFormat="1" ht="15" customHeight="1" x14ac:dyDescent="0.35">
      <c r="A26" s="57" t="s">
        <v>69</v>
      </c>
      <c r="B26" s="60">
        <f>IF(FIRE0201_working!B26="..","..",ROUND(FIRE0201_working!B26,0))</f>
        <v>48899</v>
      </c>
      <c r="C26" s="60">
        <f>IF(FIRE0201_working!C26="..","..",ROUND(FIRE0201_working!C26,0))</f>
        <v>7875</v>
      </c>
      <c r="D26" s="60">
        <f>IF(FIRE0201_working!D26="..","..",ROUND(FIRE0201_working!D26,0))</f>
        <v>2924</v>
      </c>
      <c r="E26" s="61">
        <f>IF(FIRE0201_working!E26="..","..",ROUND(FIRE0201_working!E26,0))</f>
        <v>59698</v>
      </c>
      <c r="F26" s="60">
        <f>IF(FIRE0201_working!F26="..","..",ROUND(FIRE0201_working!F26,0))</f>
        <v>984</v>
      </c>
      <c r="G26" s="60">
        <f>IF(FIRE0201_working!G26="..","..",ROUND(FIRE0201_working!G26,0))</f>
        <v>1554</v>
      </c>
      <c r="H26" s="60">
        <f>IF(FIRE0201_working!H26="..","..",ROUND(FIRE0201_working!H26,0))</f>
        <v>1000</v>
      </c>
      <c r="I26" s="60">
        <f>IF(FIRE0201_working!I26="..","..",ROUND(FIRE0201_working!I26,0))</f>
        <v>1035</v>
      </c>
      <c r="J26" s="62"/>
      <c r="K26" s="58"/>
      <c r="L26" s="62"/>
      <c r="M26" s="62"/>
      <c r="N26" s="62"/>
      <c r="O26" s="58"/>
      <c r="P26" s="58"/>
      <c r="Q26" s="58"/>
    </row>
    <row r="27" spans="1:17" s="32" customFormat="1" ht="15" customHeight="1" x14ac:dyDescent="0.35">
      <c r="A27" s="57" t="s">
        <v>70</v>
      </c>
      <c r="B27" s="60">
        <f>IF(FIRE0201_working!B27="..","..",ROUND(FIRE0201_working!B27,0))</f>
        <v>50830</v>
      </c>
      <c r="C27" s="60">
        <f>IF(FIRE0201_working!C27="..","..",ROUND(FIRE0201_working!C27,0))</f>
        <v>8131</v>
      </c>
      <c r="D27" s="60">
        <f>IF(FIRE0201_working!D27="..","..",ROUND(FIRE0201_working!D27,0))</f>
        <v>2787</v>
      </c>
      <c r="E27" s="61">
        <f>IF(FIRE0201_working!E27="..","..",ROUND(FIRE0201_working!E27,0))</f>
        <v>61748</v>
      </c>
      <c r="F27" s="60">
        <f>IF(FIRE0201_working!F27="..","..",ROUND(FIRE0201_working!F27,0))</f>
        <v>1018</v>
      </c>
      <c r="G27" s="60">
        <f>IF(FIRE0201_working!G27="..","..",ROUND(FIRE0201_working!G27,0))</f>
        <v>1604</v>
      </c>
      <c r="H27" s="60">
        <f>IF(FIRE0201_working!H27="..","..",ROUND(FIRE0201_working!H27,0))</f>
        <v>949</v>
      </c>
      <c r="I27" s="60">
        <f>IF(FIRE0201_working!I27="..","..",ROUND(FIRE0201_working!I27,0))</f>
        <v>1066</v>
      </c>
      <c r="J27" s="62"/>
      <c r="K27" s="58"/>
      <c r="L27" s="62"/>
      <c r="M27" s="62"/>
      <c r="N27" s="62"/>
      <c r="O27" s="58"/>
      <c r="P27" s="58"/>
      <c r="Q27" s="58"/>
    </row>
    <row r="28" spans="1:17" s="32" customFormat="1" ht="15" customHeight="1" x14ac:dyDescent="0.35">
      <c r="A28" s="57" t="s">
        <v>71</v>
      </c>
      <c r="B28" s="60">
        <f>IF(FIRE0201_working!B28="..","..",ROUND(FIRE0201_working!B28,0))</f>
        <v>47434</v>
      </c>
      <c r="C28" s="60">
        <f>IF(FIRE0201_working!C28="..","..",ROUND(FIRE0201_working!C28,0))</f>
        <v>7048</v>
      </c>
      <c r="D28" s="60">
        <f>IF(FIRE0201_working!D28="..","..",ROUND(FIRE0201_working!D28,0))</f>
        <v>2592</v>
      </c>
      <c r="E28" s="61">
        <f>IF(FIRE0201_working!E28="..","..",ROUND(FIRE0201_working!E28,0))</f>
        <v>57074</v>
      </c>
      <c r="F28" s="60">
        <f>IF(FIRE0201_working!F28="..","..",ROUND(FIRE0201_working!F28,0))</f>
        <v>945</v>
      </c>
      <c r="G28" s="60">
        <f>IF(FIRE0201_working!G28="..","..",ROUND(FIRE0201_working!G28,0))</f>
        <v>1386</v>
      </c>
      <c r="H28" s="60">
        <f>IF(FIRE0201_working!H28="..","..",ROUND(FIRE0201_working!H28,0))</f>
        <v>876</v>
      </c>
      <c r="I28" s="60">
        <f>IF(FIRE0201_working!I28="..","..",ROUND(FIRE0201_working!I28,0))</f>
        <v>980</v>
      </c>
      <c r="J28" s="62"/>
      <c r="K28" s="58"/>
      <c r="L28" s="62"/>
      <c r="M28" s="62"/>
      <c r="N28" s="62"/>
      <c r="O28" s="58"/>
      <c r="P28" s="58"/>
      <c r="Q28" s="58"/>
    </row>
    <row r="29" spans="1:17" s="32" customFormat="1" ht="15" customHeight="1" x14ac:dyDescent="0.35">
      <c r="A29" s="57" t="s">
        <v>72</v>
      </c>
      <c r="B29" s="60">
        <f>IF(FIRE0201_working!B29="..","..",ROUND(FIRE0201_working!B29,0))</f>
        <v>46248</v>
      </c>
      <c r="C29" s="60">
        <f>IF(FIRE0201_working!C29="..","..",ROUND(FIRE0201_working!C29,0))</f>
        <v>7061</v>
      </c>
      <c r="D29" s="60">
        <f>IF(FIRE0201_working!D29="..","..",ROUND(FIRE0201_working!D29,0))</f>
        <v>2548</v>
      </c>
      <c r="E29" s="61">
        <f>IF(FIRE0201_working!E29="..","..",ROUND(FIRE0201_working!E29,0))</f>
        <v>55857</v>
      </c>
      <c r="F29" s="60">
        <f>IF(FIRE0201_working!F29="..","..",ROUND(FIRE0201_working!F29,0))</f>
        <v>914</v>
      </c>
      <c r="G29" s="60">
        <f>IF(FIRE0201_working!G29="..","..",ROUND(FIRE0201_working!G29,0))</f>
        <v>1382</v>
      </c>
      <c r="H29" s="60">
        <f>IF(FIRE0201_working!H29="..","..",ROUND(FIRE0201_working!H29,0))</f>
        <v>858</v>
      </c>
      <c r="I29" s="60">
        <f>IF(FIRE0201_working!I29="..","..",ROUND(FIRE0201_working!I29,0))</f>
        <v>952</v>
      </c>
      <c r="J29" s="62"/>
      <c r="K29" s="58"/>
      <c r="L29" s="62"/>
      <c r="M29" s="62"/>
      <c r="N29" s="62"/>
      <c r="O29" s="58"/>
      <c r="P29" s="58"/>
      <c r="Q29" s="58"/>
    </row>
    <row r="30" spans="1:17" s="32" customFormat="1" ht="15" customHeight="1" x14ac:dyDescent="0.35">
      <c r="A30" s="57" t="s">
        <v>73</v>
      </c>
      <c r="B30" s="60">
        <f>IF(FIRE0201_working!B30="..","..",ROUND(FIRE0201_working!B30,0))</f>
        <v>44422</v>
      </c>
      <c r="C30" s="60">
        <f>IF(FIRE0201_working!C30="..","..",ROUND(FIRE0201_working!C30,0))</f>
        <v>6963</v>
      </c>
      <c r="D30" s="60">
        <f>IF(FIRE0201_working!D30="..","..",ROUND(FIRE0201_working!D30,0))</f>
        <v>2400</v>
      </c>
      <c r="E30" s="61">
        <f>IF(FIRE0201_working!E30="..","..",ROUND(FIRE0201_working!E30,0))</f>
        <v>53785</v>
      </c>
      <c r="F30" s="60">
        <f>IF(FIRE0201_working!F30="..","..",ROUND(FIRE0201_working!F30,0))</f>
        <v>872</v>
      </c>
      <c r="G30" s="60">
        <f>IF(FIRE0201_working!G30="..","..",ROUND(FIRE0201_working!G30,0))</f>
        <v>1357</v>
      </c>
      <c r="H30" s="60">
        <f>IF(FIRE0201_working!H30="..","..",ROUND(FIRE0201_working!H30,0))</f>
        <v>804</v>
      </c>
      <c r="I30" s="60">
        <f>IF(FIRE0201_working!I30="..","..",ROUND(FIRE0201_working!I30,0))</f>
        <v>910</v>
      </c>
      <c r="J30" s="63"/>
      <c r="K30" s="58"/>
      <c r="L30" s="62"/>
      <c r="M30" s="62"/>
      <c r="N30" s="62"/>
      <c r="O30" s="58"/>
      <c r="P30" s="58"/>
      <c r="Q30" s="58"/>
    </row>
    <row r="31" spans="1:17" s="32" customFormat="1" ht="15" customHeight="1" x14ac:dyDescent="0.35">
      <c r="A31" s="57" t="s">
        <v>74</v>
      </c>
      <c r="B31" s="60">
        <f>IF(FIRE0201_working!B31="..","..",ROUND(FIRE0201_working!B31,0))</f>
        <v>41336</v>
      </c>
      <c r="C31" s="60">
        <f>IF(FIRE0201_working!C31="..","..",ROUND(FIRE0201_working!C31,0))</f>
        <v>6666</v>
      </c>
      <c r="D31" s="60">
        <f>IF(FIRE0201_working!D31="..","..",ROUND(FIRE0201_working!D31,0))</f>
        <v>2380</v>
      </c>
      <c r="E31" s="61">
        <f>IF(FIRE0201_working!E31="..","..",ROUND(FIRE0201_working!E31,0))</f>
        <v>50382</v>
      </c>
      <c r="F31" s="60">
        <f>IF(FIRE0201_working!F31="..","..",ROUND(FIRE0201_working!F31,0))</f>
        <v>804</v>
      </c>
      <c r="G31" s="60">
        <f>IF(FIRE0201_working!G31="..","..",ROUND(FIRE0201_working!G31,0))</f>
        <v>1289</v>
      </c>
      <c r="H31" s="60">
        <f>IF(FIRE0201_working!H31="..","..",ROUND(FIRE0201_working!H31,0))</f>
        <v>792</v>
      </c>
      <c r="I31" s="60">
        <f>IF(FIRE0201_working!I31="..","..",ROUND(FIRE0201_working!I31,0))</f>
        <v>846</v>
      </c>
      <c r="J31" s="63"/>
      <c r="K31" s="58"/>
      <c r="L31" s="62"/>
      <c r="M31" s="62"/>
      <c r="N31" s="62"/>
      <c r="O31" s="58"/>
      <c r="P31" s="58"/>
      <c r="Q31" s="58"/>
    </row>
    <row r="32" spans="1:17" s="32" customFormat="1" ht="15" customHeight="1" x14ac:dyDescent="0.35">
      <c r="A32" s="57" t="s">
        <v>75</v>
      </c>
      <c r="B32" s="60">
        <f>IF(FIRE0201_working!B32="..","..",ROUND(FIRE0201_working!B32,0))</f>
        <v>38584</v>
      </c>
      <c r="C32" s="60">
        <f>IF(FIRE0201_working!C32="..","..",ROUND(FIRE0201_working!C32,0))</f>
        <v>6705</v>
      </c>
      <c r="D32" s="60">
        <f>IF(FIRE0201_working!D32="..","..",ROUND(FIRE0201_working!D32,0))</f>
        <v>2257</v>
      </c>
      <c r="E32" s="61">
        <f>IF(FIRE0201_working!E32="..","..",ROUND(FIRE0201_working!E32,0))</f>
        <v>47546</v>
      </c>
      <c r="F32" s="60">
        <f>IF(FIRE0201_working!F32="..","..",ROUND(FIRE0201_working!F32,0))</f>
        <v>745</v>
      </c>
      <c r="G32" s="60">
        <f>IF(FIRE0201_working!G32="..","..",ROUND(FIRE0201_working!G32,0))</f>
        <v>1289</v>
      </c>
      <c r="H32" s="60">
        <f>IF(FIRE0201_working!H32="..","..",ROUND(FIRE0201_working!H32,0))</f>
        <v>746</v>
      </c>
      <c r="I32" s="60">
        <f>IF(FIRE0201_working!I32="..","..",ROUND(FIRE0201_working!I32,0))</f>
        <v>792</v>
      </c>
      <c r="J32" s="63"/>
      <c r="K32" s="58"/>
      <c r="L32" s="62"/>
      <c r="M32" s="62"/>
      <c r="N32" s="62"/>
      <c r="O32" s="58"/>
      <c r="P32" s="58"/>
      <c r="Q32" s="58"/>
    </row>
    <row r="33" spans="1:17" s="32" customFormat="1" ht="15" customHeight="1" x14ac:dyDescent="0.35">
      <c r="A33" s="57" t="s">
        <v>76</v>
      </c>
      <c r="B33" s="60">
        <f>IF(FIRE0201_working!B33="..","..",ROUND(FIRE0201_working!B33,0))</f>
        <v>38376</v>
      </c>
      <c r="C33" s="60">
        <f>IF(FIRE0201_working!C33="..","..",ROUND(FIRE0201_working!C33,0))</f>
        <v>6568</v>
      </c>
      <c r="D33" s="60">
        <f>IF(FIRE0201_working!D33="..","..",ROUND(FIRE0201_working!D33,0))</f>
        <v>2203</v>
      </c>
      <c r="E33" s="61">
        <f>IF(FIRE0201_working!E33="..","..",ROUND(FIRE0201_working!E33,0))</f>
        <v>47147</v>
      </c>
      <c r="F33" s="60">
        <f>IF(FIRE0201_working!F33="..","..",ROUND(FIRE0201_working!F33,0))</f>
        <v>735</v>
      </c>
      <c r="G33" s="60">
        <f>IF(FIRE0201_working!G33="..","..",ROUND(FIRE0201_working!G33,0))</f>
        <v>1255</v>
      </c>
      <c r="H33" s="60">
        <f>IF(FIRE0201_working!H33="..","..",ROUND(FIRE0201_working!H33,0))</f>
        <v>725</v>
      </c>
      <c r="I33" s="60">
        <f>IF(FIRE0201_working!I33="..","..",ROUND(FIRE0201_working!I33,0))</f>
        <v>780</v>
      </c>
      <c r="J33" s="63"/>
      <c r="K33" s="58"/>
      <c r="L33" s="62"/>
      <c r="M33" s="62"/>
      <c r="N33" s="62"/>
      <c r="O33" s="58"/>
      <c r="P33" s="58"/>
      <c r="Q33" s="62"/>
    </row>
    <row r="34" spans="1:17" s="32" customFormat="1" ht="15" customHeight="1" x14ac:dyDescent="0.35">
      <c r="A34" s="57" t="s">
        <v>33</v>
      </c>
      <c r="B34" s="60">
        <f>IF(FIRE0201_working!B34="..","..",ROUND(FIRE0201_working!B34,0))</f>
        <v>36611</v>
      </c>
      <c r="C34" s="60">
        <f>IF(FIRE0201_working!C34="..","..",ROUND(FIRE0201_working!C34,0))</f>
        <v>6294</v>
      </c>
      <c r="D34" s="60">
        <f>IF(FIRE0201_working!D34="..","..",ROUND(FIRE0201_working!D34,0))</f>
        <v>2108</v>
      </c>
      <c r="E34" s="61">
        <f>IF(FIRE0201_working!E34="..","..",ROUND(FIRE0201_working!E34,0))</f>
        <v>45013</v>
      </c>
      <c r="F34" s="60">
        <f>IF(FIRE0201_working!F34="..","..",ROUND(FIRE0201_working!F34,0))</f>
        <v>695</v>
      </c>
      <c r="G34" s="60">
        <f>IF(FIRE0201_working!G34="..","..",ROUND(FIRE0201_working!G34,0))</f>
        <v>1196</v>
      </c>
      <c r="H34" s="60">
        <f>IF(FIRE0201_working!H34="..","..",ROUND(FIRE0201_working!H34,0))</f>
        <v>691</v>
      </c>
      <c r="I34" s="60">
        <f>IF(FIRE0201_working!I34="..","..",ROUND(FIRE0201_working!I34,0))</f>
        <v>738</v>
      </c>
      <c r="J34" s="63"/>
      <c r="K34" s="58"/>
      <c r="L34" s="62"/>
      <c r="M34" s="62"/>
      <c r="N34" s="62"/>
      <c r="O34" s="58"/>
      <c r="P34" s="58"/>
      <c r="Q34" s="62"/>
    </row>
    <row r="35" spans="1:17" s="32" customFormat="1" ht="15" customHeight="1" x14ac:dyDescent="0.35">
      <c r="A35" s="57" t="s">
        <v>34</v>
      </c>
      <c r="B35" s="60">
        <f>IF(FIRE0201_working!B35="..","..",ROUND(FIRE0201_working!B35,0))</f>
        <v>35417</v>
      </c>
      <c r="C35" s="60">
        <f>IF(FIRE0201_working!C35="..","..",ROUND(FIRE0201_working!C35,0))</f>
        <v>6158</v>
      </c>
      <c r="D35" s="60">
        <f>IF(FIRE0201_working!D35="..","..",ROUND(FIRE0201_working!D35,0))</f>
        <v>2023</v>
      </c>
      <c r="E35" s="61">
        <f>IF(FIRE0201_working!E35="..","..",ROUND(FIRE0201_working!E35,0))</f>
        <v>43598</v>
      </c>
      <c r="F35" s="60">
        <f>IF(FIRE0201_working!F35="..","..",ROUND(FIRE0201_working!F35,0))</f>
        <v>667</v>
      </c>
      <c r="G35" s="60">
        <f>IF(FIRE0201_working!G35="..","..",ROUND(FIRE0201_working!G35,0))</f>
        <v>1162</v>
      </c>
      <c r="H35" s="60">
        <f>IF(FIRE0201_working!H35="..","..",ROUND(FIRE0201_working!H35,0))</f>
        <v>660</v>
      </c>
      <c r="I35" s="60">
        <f>IF(FIRE0201_working!I35="..","..",ROUND(FIRE0201_working!I35,0))</f>
        <v>709</v>
      </c>
      <c r="J35" s="63"/>
      <c r="K35" s="58"/>
      <c r="L35" s="62"/>
      <c r="M35" s="62"/>
      <c r="N35" s="64"/>
      <c r="O35" s="58"/>
      <c r="P35" s="58"/>
      <c r="Q35" s="62"/>
    </row>
    <row r="36" spans="1:17" s="32" customFormat="1" ht="15" customHeight="1" x14ac:dyDescent="0.35">
      <c r="A36" s="57" t="s">
        <v>35</v>
      </c>
      <c r="B36" s="60">
        <f>IF(FIRE0201_working!B36="..","..",ROUND(FIRE0201_working!B36,0))</f>
        <v>33301</v>
      </c>
      <c r="C36" s="60">
        <f>IF(FIRE0201_working!C36="..","..",ROUND(FIRE0201_working!C36,0))</f>
        <v>5829</v>
      </c>
      <c r="D36" s="60">
        <f>IF(FIRE0201_working!D36="..","..",ROUND(FIRE0201_working!D36,0))</f>
        <v>1911</v>
      </c>
      <c r="E36" s="61">
        <f>IF(FIRE0201_working!E36="..","..",ROUND(FIRE0201_working!E36,0))</f>
        <v>41041</v>
      </c>
      <c r="F36" s="60">
        <f>IF(FIRE0201_working!F36="..","..",ROUND(FIRE0201_working!F36,0))</f>
        <v>622</v>
      </c>
      <c r="G36" s="60">
        <f>IF(FIRE0201_working!G36="..","..",ROUND(FIRE0201_working!G36,0))</f>
        <v>1098</v>
      </c>
      <c r="H36" s="60">
        <f>IF(FIRE0201_working!H36="..","..",ROUND(FIRE0201_working!H36,0))</f>
        <v>622</v>
      </c>
      <c r="I36" s="60">
        <f>IF(FIRE0201_working!I36="..","..",ROUND(FIRE0201_working!I36,0))</f>
        <v>663</v>
      </c>
      <c r="J36" s="63"/>
      <c r="K36" s="58"/>
      <c r="L36" s="62"/>
      <c r="M36" s="62"/>
      <c r="N36" s="64"/>
      <c r="O36" s="58"/>
      <c r="P36" s="58"/>
      <c r="Q36" s="62"/>
    </row>
    <row r="37" spans="1:17" s="32" customFormat="1" ht="15" customHeight="1" x14ac:dyDescent="0.35">
      <c r="A37" s="57" t="s">
        <v>36</v>
      </c>
      <c r="B37" s="60">
        <f>IF(FIRE0201_working!B37="..","..",ROUND(FIRE0201_working!B37,0))</f>
        <v>31911</v>
      </c>
      <c r="C37" s="60">
        <f>IF(FIRE0201_working!C37="..","..",ROUND(FIRE0201_working!C37,0))</f>
        <v>5323</v>
      </c>
      <c r="D37" s="60">
        <f>IF(FIRE0201_working!D37="..","..",ROUND(FIRE0201_working!D37,0))</f>
        <v>1910</v>
      </c>
      <c r="E37" s="61">
        <f>IF(FIRE0201_working!E37="..","..",ROUND(FIRE0201_working!E37,0))</f>
        <v>39144</v>
      </c>
      <c r="F37" s="60">
        <f>IF(FIRE0201_working!F37="..","..",ROUND(FIRE0201_working!F37,0))</f>
        <v>592</v>
      </c>
      <c r="G37" s="60">
        <f>IF(FIRE0201_working!G37="..","..",ROUND(FIRE0201_working!G37,0))</f>
        <v>1001</v>
      </c>
      <c r="H37" s="60">
        <f>IF(FIRE0201_working!H37="..","..",ROUND(FIRE0201_working!H37,0))</f>
        <v>622</v>
      </c>
      <c r="I37" s="60">
        <f>IF(FIRE0201_working!I37="..","..",ROUND(FIRE0201_working!I37,0))</f>
        <v>628</v>
      </c>
      <c r="J37" s="63"/>
      <c r="K37" s="58"/>
      <c r="L37" s="62"/>
      <c r="M37" s="62"/>
      <c r="N37" s="64"/>
      <c r="O37" s="58"/>
      <c r="P37" s="58"/>
      <c r="Q37" s="62"/>
    </row>
    <row r="38" spans="1:17" s="32" customFormat="1" ht="15" customHeight="1" x14ac:dyDescent="0.35">
      <c r="A38" s="57" t="s">
        <v>37</v>
      </c>
      <c r="B38" s="60">
        <f>IF(FIRE0201_working!B38="..","..",ROUND(FIRE0201_working!B38,0))</f>
        <v>31331</v>
      </c>
      <c r="C38" s="60">
        <f>IF(FIRE0201_working!C38="..","..",ROUND(FIRE0201_working!C38,0))</f>
        <v>5575</v>
      </c>
      <c r="D38" s="60">
        <f>IF(FIRE0201_working!D38="..","..",ROUND(FIRE0201_working!D38,0))</f>
        <v>1809</v>
      </c>
      <c r="E38" s="61">
        <f>IF(FIRE0201_working!E38="..","..",ROUND(FIRE0201_working!E38,0))</f>
        <v>38715</v>
      </c>
      <c r="F38" s="60">
        <f>IF(FIRE0201_working!F38="..","..",ROUND(FIRE0201_working!F38,0))</f>
        <v>576</v>
      </c>
      <c r="G38" s="60">
        <f>IF(FIRE0201_working!G38="..","..",ROUND(FIRE0201_working!G38,0))</f>
        <v>1046</v>
      </c>
      <c r="H38" s="60">
        <f>IF(FIRE0201_working!H38="..","..",ROUND(FIRE0201_working!H38,0))</f>
        <v>589</v>
      </c>
      <c r="I38" s="60">
        <f>IF(FIRE0201_working!I38="..","..",ROUND(FIRE0201_working!I38,0))</f>
        <v>617</v>
      </c>
      <c r="J38" s="63"/>
      <c r="K38" s="58"/>
      <c r="L38" s="62"/>
      <c r="M38" s="62"/>
      <c r="N38" s="64"/>
      <c r="O38" s="58"/>
      <c r="P38" s="58"/>
      <c r="Q38" s="62"/>
    </row>
    <row r="39" spans="1:17" s="32" customFormat="1" ht="15" customHeight="1" x14ac:dyDescent="0.35">
      <c r="A39" s="57" t="s">
        <v>38</v>
      </c>
      <c r="B39" s="60">
        <f>IF(FIRE0201_working!B39="..","..",ROUND(FIRE0201_working!B39,0))</f>
        <v>31378</v>
      </c>
      <c r="C39" s="60">
        <f>IF(FIRE0201_working!C39="..","..",ROUND(FIRE0201_working!C39,0))</f>
        <v>5672</v>
      </c>
      <c r="D39" s="60">
        <f>IF(FIRE0201_working!D39="..","..",ROUND(FIRE0201_working!D39,0))</f>
        <v>1775</v>
      </c>
      <c r="E39" s="61">
        <f>IF(FIRE0201_working!E39="..","..",ROUND(FIRE0201_working!E39,0))</f>
        <v>38825</v>
      </c>
      <c r="F39" s="60">
        <f>IF(FIRE0201_working!F39="..","..",ROUND(FIRE0201_working!F39,0))</f>
        <v>573</v>
      </c>
      <c r="G39" s="60">
        <f>IF(FIRE0201_working!G39="..","..",ROUND(FIRE0201_working!G39,0))</f>
        <v>1060</v>
      </c>
      <c r="H39" s="60">
        <f>IF(FIRE0201_working!H39="..","..",ROUND(FIRE0201_working!H39,0))</f>
        <v>578</v>
      </c>
      <c r="I39" s="60">
        <f>IF(FIRE0201_working!I39="..","..",ROUND(FIRE0201_working!I39,0))</f>
        <v>614</v>
      </c>
      <c r="J39" s="63"/>
      <c r="K39" s="58"/>
      <c r="L39" s="62"/>
      <c r="M39" s="62"/>
      <c r="N39" s="64"/>
      <c r="O39" s="58"/>
      <c r="P39" s="58"/>
      <c r="Q39" s="62"/>
    </row>
    <row r="40" spans="1:17" s="32" customFormat="1" ht="15" customHeight="1" x14ac:dyDescent="0.35">
      <c r="A40" s="57" t="s">
        <v>39</v>
      </c>
      <c r="B40" s="60">
        <f>IF(FIRE0201_working!B40="..","..",ROUND(FIRE0201_working!B40,0))</f>
        <v>30353</v>
      </c>
      <c r="C40" s="60">
        <f>IF(FIRE0201_working!C40="..","..",ROUND(FIRE0201_working!C40,0))</f>
        <v>5540</v>
      </c>
      <c r="D40" s="60">
        <f>IF(FIRE0201_working!D40="..","..",ROUND(FIRE0201_working!D40,0))</f>
        <v>1858</v>
      </c>
      <c r="E40" s="61">
        <f>IF(FIRE0201_working!E40="..","..",ROUND(FIRE0201_working!E40,0))</f>
        <v>37751</v>
      </c>
      <c r="F40" s="60">
        <f>IF(FIRE0201_working!F40="..","..",ROUND(FIRE0201_working!F40,0))</f>
        <v>549</v>
      </c>
      <c r="G40" s="60">
        <f>IF(FIRE0201_working!G40="..","..",ROUND(FIRE0201_working!G40,0))</f>
        <v>1031</v>
      </c>
      <c r="H40" s="60">
        <f>IF(FIRE0201_working!H40="..","..",ROUND(FIRE0201_working!H40,0))</f>
        <v>604</v>
      </c>
      <c r="I40" s="60">
        <f>IF(FIRE0201_working!I40="..","..",ROUND(FIRE0201_working!I40,0))</f>
        <v>592</v>
      </c>
      <c r="J40" s="63"/>
      <c r="K40" s="58"/>
      <c r="L40" s="62"/>
      <c r="M40" s="62"/>
      <c r="N40" s="64"/>
      <c r="O40" s="58"/>
      <c r="P40" s="58"/>
      <c r="Q40" s="62"/>
    </row>
    <row r="41" spans="1:17" s="32" customFormat="1" ht="15" customHeight="1" x14ac:dyDescent="0.35">
      <c r="A41" s="57" t="s">
        <v>40</v>
      </c>
      <c r="B41" s="60">
        <f>IF(FIRE0201_working!B41="..","..",ROUND(FIRE0201_working!B41,0))</f>
        <v>30824</v>
      </c>
      <c r="C41" s="60">
        <f>IF(FIRE0201_working!C41="..","..",ROUND(FIRE0201_working!C41,0))</f>
        <v>5311</v>
      </c>
      <c r="D41" s="60">
        <f>IF(FIRE0201_working!D41="..","..",ROUND(FIRE0201_working!D41,0))</f>
        <v>1617</v>
      </c>
      <c r="E41" s="61">
        <f>IF(FIRE0201_working!E41="..","..",ROUND(FIRE0201_working!E41,0))</f>
        <v>37752</v>
      </c>
      <c r="F41" s="60">
        <f>IF(FIRE0201_working!F41="..","..",ROUND(FIRE0201_working!F41,0))</f>
        <v>554</v>
      </c>
      <c r="G41" s="60">
        <f>IF(FIRE0201_working!G41="..","..",ROUND(FIRE0201_working!G41,0))</f>
        <v>986</v>
      </c>
      <c r="H41" s="60">
        <f>IF(FIRE0201_working!H41="..","..",ROUND(FIRE0201_working!H41,0))</f>
        <v>525</v>
      </c>
      <c r="I41" s="60">
        <f>IF(FIRE0201_working!I41="..","..",ROUND(FIRE0201_working!I41,0))</f>
        <v>589</v>
      </c>
      <c r="J41" s="63"/>
      <c r="K41" s="58"/>
      <c r="L41" s="62"/>
      <c r="M41" s="62"/>
      <c r="N41" s="64"/>
      <c r="O41" s="58"/>
      <c r="P41" s="58"/>
      <c r="Q41" s="62"/>
    </row>
    <row r="42" spans="1:17" s="32" customFormat="1" ht="15" customHeight="1" x14ac:dyDescent="0.35">
      <c r="A42" s="57" t="s">
        <v>41</v>
      </c>
      <c r="B42" s="60">
        <f>IF(FIRE0201_working!B42="..","..",ROUND(FIRE0201_working!B42,0))</f>
        <v>29598</v>
      </c>
      <c r="C42" s="60">
        <f>IF(FIRE0201_working!C42="..","..",ROUND(FIRE0201_working!C42,0))</f>
        <v>5145</v>
      </c>
      <c r="D42" s="60">
        <f>IF(FIRE0201_working!D42="..","..",ROUND(FIRE0201_working!D42,0))</f>
        <v>1555</v>
      </c>
      <c r="E42" s="61">
        <f>IF(FIRE0201_working!E42="..","..",ROUND(FIRE0201_working!E42,0))</f>
        <v>36298</v>
      </c>
      <c r="F42" s="60">
        <f>IF(FIRE0201_working!F42="..","..",ROUND(FIRE0201_working!F42,0))</f>
        <v>529</v>
      </c>
      <c r="G42" s="60">
        <f>IF(FIRE0201_working!G42="..","..",ROUND(FIRE0201_working!G42,0))</f>
        <v>954</v>
      </c>
      <c r="H42" s="60">
        <f>IF(FIRE0201_working!H42="..","..",ROUND(FIRE0201_working!H42,0))</f>
        <v>504</v>
      </c>
      <c r="I42" s="60">
        <f>IF(FIRE0201_working!I42="..","..",ROUND(FIRE0201_working!I42,0))</f>
        <v>564</v>
      </c>
      <c r="J42" s="63"/>
      <c r="K42" s="58"/>
      <c r="L42" s="62"/>
      <c r="M42" s="62"/>
      <c r="N42" s="64"/>
      <c r="O42" s="58"/>
      <c r="P42" s="58"/>
      <c r="Q42" s="62"/>
    </row>
    <row r="43" spans="1:17" s="32" customFormat="1" ht="15" customHeight="1" x14ac:dyDescent="0.35">
      <c r="A43" s="57" t="s">
        <v>42</v>
      </c>
      <c r="B43" s="60">
        <f>IF(FIRE0201_working!B43="..","..",ROUND(FIRE0201_working!B43,0))</f>
        <v>28504</v>
      </c>
      <c r="C43" s="60">
        <f>IF(FIRE0201_working!C43="..","..",ROUND(FIRE0201_working!C43,0))</f>
        <v>4891</v>
      </c>
      <c r="D43" s="60">
        <f>IF(FIRE0201_working!D43="..","..",ROUND(FIRE0201_working!D43,0))</f>
        <v>1628</v>
      </c>
      <c r="E43" s="61">
        <f>IF(FIRE0201_working!E43="..","..",ROUND(FIRE0201_working!E43,0))</f>
        <v>35023</v>
      </c>
      <c r="F43" s="60">
        <f>IF(FIRE0201_working!F43="..","..",ROUND(FIRE0201_working!F43,0))</f>
        <v>507</v>
      </c>
      <c r="G43" s="60">
        <f>IF(FIRE0201_working!G43="..","..",ROUND(FIRE0201_working!G43,0))</f>
        <v>904</v>
      </c>
      <c r="H43" s="60">
        <f>IF(FIRE0201_working!H43="..","..",ROUND(FIRE0201_working!H43,0))</f>
        <v>527</v>
      </c>
      <c r="I43" s="60">
        <f>IF(FIRE0201_working!I43="..","..",ROUND(FIRE0201_working!I43,0))</f>
        <v>541</v>
      </c>
      <c r="J43" s="63"/>
      <c r="K43" s="58"/>
      <c r="L43" s="62"/>
      <c r="M43" s="62"/>
      <c r="N43" s="64"/>
      <c r="O43" s="58"/>
      <c r="P43" s="58"/>
      <c r="Q43" s="62"/>
    </row>
    <row r="44" spans="1:17" s="32" customFormat="1" ht="15" customHeight="1" x14ac:dyDescent="0.35">
      <c r="A44" s="57" t="s">
        <v>43</v>
      </c>
      <c r="B44" s="60">
        <f>IF(FIRE0201_working!B44="..","..",ROUND(FIRE0201_working!B44,0))</f>
        <v>27018</v>
      </c>
      <c r="C44" s="60">
        <f>IF(FIRE0201_working!C44="..","..",ROUND(FIRE0201_working!C44,0))</f>
        <v>4665</v>
      </c>
      <c r="D44" s="60">
        <f>IF(FIRE0201_working!D44="..","..",ROUND(FIRE0201_working!D44,0))</f>
        <v>1501</v>
      </c>
      <c r="E44" s="61">
        <f>IF(FIRE0201_working!E44="..","..",ROUND(FIRE0201_working!E44,0))</f>
        <v>33184</v>
      </c>
      <c r="F44" s="60">
        <f>IF(FIRE0201_working!F44="..","..",ROUND(FIRE0201_working!F44,0))</f>
        <v>480</v>
      </c>
      <c r="G44" s="60">
        <f>IF(FIRE0201_working!G44="..","..",ROUND(FIRE0201_working!G44,0))</f>
        <v>862</v>
      </c>
      <c r="H44" s="60">
        <f>IF(FIRE0201_working!H44="..","..",ROUND(FIRE0201_working!H44,0))</f>
        <v>483</v>
      </c>
      <c r="I44" s="60">
        <f>IF(FIRE0201_working!I44="..","..",ROUND(FIRE0201_working!I44,0))</f>
        <v>512</v>
      </c>
      <c r="J44" s="63"/>
      <c r="K44" s="58"/>
      <c r="L44" s="62"/>
      <c r="M44" s="65"/>
      <c r="N44" s="66"/>
      <c r="O44" s="58"/>
      <c r="P44" s="58"/>
      <c r="Q44" s="62"/>
    </row>
    <row r="45" spans="1:17" s="32" customFormat="1" ht="15" customHeight="1" x14ac:dyDescent="0.35">
      <c r="A45" s="57" t="s">
        <v>44</v>
      </c>
      <c r="B45" s="60">
        <f>IF(FIRE0201_working!B45="..","..",ROUND(FIRE0201_working!B45,0))</f>
        <v>27172</v>
      </c>
      <c r="C45" s="60">
        <f>IF(FIRE0201_working!C45="..","..",ROUND(FIRE0201_working!C45,0))</f>
        <v>4635</v>
      </c>
      <c r="D45" s="60">
        <f>IF(FIRE0201_working!D45="..","..",ROUND(FIRE0201_working!D45,0))</f>
        <v>1588</v>
      </c>
      <c r="E45" s="61">
        <f>IF(FIRE0201_working!E45="..","..",ROUND(FIRE0201_working!E45,0))</f>
        <v>33395</v>
      </c>
      <c r="F45" s="60">
        <f>IF(FIRE0201_working!F45="..","..",ROUND(FIRE0201_working!F45,0))</f>
        <v>480</v>
      </c>
      <c r="G45" s="60">
        <f>IF(FIRE0201_working!G45="..","..",ROUND(FIRE0201_working!G45,0))</f>
        <v>856</v>
      </c>
      <c r="H45" s="60">
        <f>IF(FIRE0201_working!H45="..","..",ROUND(FIRE0201_working!H45,0))</f>
        <v>511</v>
      </c>
      <c r="I45" s="60">
        <f>IF(FIRE0201_working!I45="..","..",ROUND(FIRE0201_working!I45,0))</f>
        <v>513</v>
      </c>
      <c r="J45" s="63"/>
      <c r="K45" s="58"/>
      <c r="L45" s="62"/>
      <c r="M45" s="62"/>
      <c r="N45" s="64"/>
      <c r="O45" s="58"/>
      <c r="P45" s="58"/>
      <c r="Q45" s="62"/>
    </row>
    <row r="46" spans="1:17" s="32" customFormat="1" ht="15" customHeight="1" x14ac:dyDescent="0.35">
      <c r="A46" s="57" t="s">
        <v>45</v>
      </c>
      <c r="B46" s="60">
        <f>IF(FIRE0201_working!B46="..","..",ROUND(FIRE0201_working!B46,0))</f>
        <v>26838</v>
      </c>
      <c r="C46" s="60">
        <f>IF(FIRE0201_working!C46="..","..",ROUND(FIRE0201_working!C46,0))</f>
        <v>4304</v>
      </c>
      <c r="D46" s="60">
        <f>IF(FIRE0201_working!D46="..","..",ROUND(FIRE0201_working!D46,0))</f>
        <v>1542</v>
      </c>
      <c r="E46" s="61">
        <f>IF(FIRE0201_working!E46="..","..",ROUND(FIRE0201_working!E46,0))</f>
        <v>32684</v>
      </c>
      <c r="F46" s="60">
        <f>IF(FIRE0201_working!F46="..","..",ROUND(FIRE0201_working!F46,0))</f>
        <v>470</v>
      </c>
      <c r="G46" s="60">
        <f>IF(FIRE0201_working!G46="..","..",ROUND(FIRE0201_working!G46,0))</f>
        <v>790</v>
      </c>
      <c r="H46" s="60">
        <f>IF(FIRE0201_working!H46="..","..",ROUND(FIRE0201_working!H46,0))</f>
        <v>492</v>
      </c>
      <c r="I46" s="60">
        <f>IF(FIRE0201_working!I46="..","..",ROUND(FIRE0201_working!I46,0))</f>
        <v>497</v>
      </c>
      <c r="J46" s="63"/>
      <c r="K46" s="58"/>
      <c r="L46" s="62"/>
      <c r="M46" s="62"/>
      <c r="N46" s="64"/>
      <c r="O46" s="58"/>
      <c r="P46" s="58"/>
      <c r="Q46" s="62"/>
    </row>
    <row r="47" spans="1:17" s="32" customFormat="1" ht="15" customHeight="1" x14ac:dyDescent="0.35">
      <c r="A47" s="57" t="s">
        <v>46</v>
      </c>
      <c r="B47" s="60">
        <f>IF(FIRE0201_working!B47="..","..",ROUND(FIRE0201_working!B47,0))</f>
        <v>25590</v>
      </c>
      <c r="C47" s="60">
        <f>IF(FIRE0201_working!C47="..","..",ROUND(FIRE0201_working!C47,0))</f>
        <v>4258</v>
      </c>
      <c r="D47" s="60">
        <f>IF(FIRE0201_working!D47="..","..",ROUND(FIRE0201_working!D47,0))</f>
        <v>1500</v>
      </c>
      <c r="E47" s="61">
        <f>IF(FIRE0201_working!E47="..","..",ROUND(FIRE0201_working!E47,0))</f>
        <v>31348</v>
      </c>
      <c r="F47" s="60">
        <f>IF(FIRE0201_working!F47="..","..",ROUND(FIRE0201_working!F47,0))</f>
        <v>442</v>
      </c>
      <c r="G47" s="60">
        <f>IF(FIRE0201_working!G47="..","..",ROUND(FIRE0201_working!G47,0))</f>
        <v>773</v>
      </c>
      <c r="H47" s="60">
        <f>IF(FIRE0201_working!H47="..","..",ROUND(FIRE0201_working!H47,0))</f>
        <v>474</v>
      </c>
      <c r="I47" s="60">
        <f>IF(FIRE0201_working!I47="..","..",ROUND(FIRE0201_working!I47,0))</f>
        <v>471</v>
      </c>
      <c r="J47" s="63"/>
      <c r="K47" s="58"/>
      <c r="L47" s="62"/>
      <c r="M47" s="62"/>
      <c r="N47" s="64"/>
      <c r="O47" s="58"/>
      <c r="P47" s="58"/>
      <c r="Q47" s="62"/>
    </row>
    <row r="48" spans="1:17" s="32" customFormat="1" ht="15" customHeight="1" thickBot="1" x14ac:dyDescent="0.4">
      <c r="A48" s="95" t="s">
        <v>47</v>
      </c>
      <c r="B48" s="96">
        <f>IF(FIRE0201_working!B48="..","..",ROUND(FIRE0201_working!B48,0))</f>
        <v>25439</v>
      </c>
      <c r="C48" s="96">
        <f>IF(FIRE0201_working!C48="..","..",ROUND(FIRE0201_working!C48,0))</f>
        <v>4104</v>
      </c>
      <c r="D48" s="96">
        <f>IF(FIRE0201_working!D48="..","..",ROUND(FIRE0201_working!D48,0))</f>
        <v>1432</v>
      </c>
      <c r="E48" s="97">
        <f>IF(FIRE0201_working!E48="..","..",ROUND(FIRE0201_working!E48,0))</f>
        <v>30975</v>
      </c>
      <c r="F48" s="96">
        <f>IF(FIRE0201_working!F48="..","..",ROUND(FIRE0201_working!F48,0))</f>
        <v>434</v>
      </c>
      <c r="G48" s="96">
        <f>IF(FIRE0201_working!G48="..","..",ROUND(FIRE0201_working!G48,0))</f>
        <v>740</v>
      </c>
      <c r="H48" s="96">
        <f>IF(FIRE0201_working!H48="..","..",ROUND(FIRE0201_working!H48,0))</f>
        <v>449</v>
      </c>
      <c r="I48" s="96">
        <f>IF(FIRE0201_working!I48="..","..",ROUND(FIRE0201_working!I48,0))</f>
        <v>460</v>
      </c>
      <c r="J48" s="63"/>
      <c r="K48" s="58"/>
      <c r="L48" s="62"/>
      <c r="M48" s="62"/>
      <c r="N48" s="64"/>
      <c r="O48" s="58"/>
      <c r="P48" s="58"/>
      <c r="Q48" s="62"/>
    </row>
    <row r="49" spans="1:17" s="32" customFormat="1" ht="15" hidden="1" customHeight="1" x14ac:dyDescent="0.35">
      <c r="A49" s="87" t="s">
        <v>47</v>
      </c>
      <c r="B49" s="88">
        <f>IF(FIRE0201_working!B49="..","..",ROUND(FIRE0201_working!B49,0))</f>
        <v>25439</v>
      </c>
      <c r="C49" s="88">
        <f>IF(FIRE0201_working!C49="..","..",ROUND(FIRE0201_working!C49,0))</f>
        <v>4104</v>
      </c>
      <c r="D49" s="88">
        <f>IF(FIRE0201_working!D49="..","..",ROUND(FIRE0201_working!D49,0))</f>
        <v>1432</v>
      </c>
      <c r="E49" s="89">
        <f>IF(FIRE0201_working!E49="..","..",ROUND(FIRE0201_working!E49,0))</f>
        <v>30975</v>
      </c>
      <c r="F49" s="88">
        <f>IF(FIRE0201_working!F49="..","..",ROUND(FIRE0201_working!F49,0))</f>
        <v>434</v>
      </c>
      <c r="G49" s="88">
        <f>IF(FIRE0201_working!G49="..","..",ROUND(FIRE0201_working!G49,0))</f>
        <v>740</v>
      </c>
      <c r="H49" s="88">
        <f>IF(FIRE0201_working!H49="..","..",ROUND(FIRE0201_working!H49,0))</f>
        <v>449</v>
      </c>
      <c r="I49" s="88">
        <f>IF(FIRE0201_working!I49="..","..",ROUND(FIRE0201_working!I49,0))</f>
        <v>460</v>
      </c>
      <c r="J49" s="63"/>
      <c r="K49" s="58"/>
      <c r="L49" s="62"/>
      <c r="M49" s="62"/>
      <c r="N49" s="64"/>
      <c r="O49" s="58"/>
      <c r="P49" s="58"/>
      <c r="Q49" s="62"/>
    </row>
    <row r="50" spans="1:17" s="32" customFormat="1" ht="24.75" customHeight="1" x14ac:dyDescent="0.35">
      <c r="A50" s="56" t="s">
        <v>89</v>
      </c>
      <c r="B50" s="67"/>
      <c r="C50" s="68"/>
      <c r="D50" s="57"/>
      <c r="E50" s="69"/>
      <c r="F50" s="57"/>
      <c r="G50" s="57"/>
      <c r="H50" s="57"/>
      <c r="I50" s="57"/>
      <c r="J50" s="58"/>
      <c r="K50" s="58"/>
      <c r="L50" s="62"/>
      <c r="M50" s="58"/>
      <c r="N50" s="58"/>
      <c r="O50" s="58"/>
      <c r="P50" s="58"/>
      <c r="Q50" s="58"/>
    </row>
    <row r="51" spans="1:17" s="32" customFormat="1" ht="15.5" x14ac:dyDescent="0.35">
      <c r="A51" s="57" t="s">
        <v>90</v>
      </c>
      <c r="B51" s="67"/>
      <c r="C51" s="68"/>
      <c r="D51" s="57"/>
      <c r="E51" s="57"/>
      <c r="F51" s="57"/>
      <c r="G51" s="57"/>
      <c r="H51" s="57"/>
      <c r="I51" s="57"/>
      <c r="J51" s="58"/>
      <c r="K51" s="58"/>
      <c r="L51" s="62"/>
      <c r="M51" s="58"/>
      <c r="N51" s="58"/>
      <c r="O51" s="58"/>
      <c r="P51" s="58"/>
      <c r="Q51" s="58"/>
    </row>
    <row r="52" spans="1:17" s="32" customFormat="1" ht="15.5" x14ac:dyDescent="0.35">
      <c r="A52" s="57" t="s">
        <v>91</v>
      </c>
      <c r="B52" s="57"/>
      <c r="C52" s="57"/>
      <c r="D52" s="57"/>
      <c r="E52" s="57"/>
      <c r="F52" s="57"/>
      <c r="G52" s="57"/>
      <c r="H52" s="57"/>
      <c r="I52" s="57"/>
      <c r="J52" s="58"/>
      <c r="K52" s="58"/>
      <c r="L52" s="58"/>
      <c r="M52" s="58"/>
      <c r="N52" s="58"/>
      <c r="O52" s="58"/>
      <c r="P52" s="58"/>
      <c r="Q52" s="58"/>
    </row>
    <row r="53" spans="1:17" s="32" customFormat="1" ht="12.75" customHeight="1" x14ac:dyDescent="0.35">
      <c r="A53" s="70" t="s">
        <v>157</v>
      </c>
      <c r="B53" s="58"/>
      <c r="C53" s="58"/>
      <c r="D53" s="58"/>
      <c r="E53" s="58"/>
      <c r="F53" s="58"/>
      <c r="G53" s="58"/>
      <c r="H53" s="58"/>
      <c r="I53" s="58"/>
      <c r="J53" s="58"/>
      <c r="K53" s="58"/>
      <c r="L53" s="58"/>
      <c r="M53" s="58"/>
      <c r="N53" s="58"/>
      <c r="O53" s="58"/>
      <c r="P53" s="58"/>
      <c r="Q53" s="58"/>
    </row>
    <row r="54" spans="1:17" s="32" customFormat="1" ht="16.5" customHeight="1" x14ac:dyDescent="0.35">
      <c r="A54" s="71" t="s">
        <v>92</v>
      </c>
      <c r="B54" s="72"/>
      <c r="C54" s="72"/>
      <c r="D54" s="72"/>
      <c r="E54" s="72"/>
      <c r="F54" s="72"/>
      <c r="G54" s="72"/>
      <c r="H54" s="72"/>
      <c r="I54" s="72"/>
      <c r="J54" s="58"/>
      <c r="K54" s="58"/>
      <c r="L54" s="58"/>
      <c r="M54" s="58"/>
      <c r="N54" s="58"/>
      <c r="O54" s="58"/>
      <c r="P54" s="58"/>
      <c r="Q54" s="58"/>
    </row>
    <row r="55" spans="1:17" s="32" customFormat="1" ht="15.5" x14ac:dyDescent="0.35">
      <c r="A55" s="73" t="str">
        <f>_xlfn.CONCAT("3 Figures for England are from the latest statistical release, published by MHCLG on ",config!B1,". The data in this table are consistent with records that reached the IRS by ",config!B3,".")</f>
        <v>3 Figures for England are from the latest statistical release, published by MHCLG on 29 January 2026. The data in this table are consistent with records that reached the IRS by 25 November 2025.</v>
      </c>
      <c r="B55" s="74"/>
      <c r="C55" s="74"/>
      <c r="D55" s="74"/>
      <c r="E55" s="74"/>
      <c r="F55" s="74"/>
      <c r="G55" s="74"/>
      <c r="H55" s="74"/>
      <c r="I55" s="74"/>
      <c r="J55" s="58"/>
      <c r="K55" s="58"/>
      <c r="L55" s="58"/>
      <c r="M55" s="58"/>
      <c r="N55" s="58"/>
      <c r="O55" s="58"/>
      <c r="P55" s="58"/>
      <c r="Q55" s="58"/>
    </row>
    <row r="56" spans="1:17" s="32" customFormat="1" ht="15.5" x14ac:dyDescent="0.35">
      <c r="A56" s="73" t="s">
        <v>158</v>
      </c>
      <c r="B56" s="74"/>
      <c r="C56" s="74"/>
      <c r="D56" s="74"/>
      <c r="E56" s="74"/>
      <c r="F56" s="74"/>
      <c r="G56" s="74"/>
      <c r="H56" s="74"/>
      <c r="I56" s="74"/>
      <c r="J56" s="58"/>
      <c r="K56" s="58"/>
      <c r="L56" s="58"/>
      <c r="M56" s="58"/>
      <c r="N56" s="58"/>
      <c r="O56" s="58"/>
      <c r="P56" s="58"/>
      <c r="Q56" s="58"/>
    </row>
    <row r="57" spans="1:17" s="32" customFormat="1" ht="15" customHeight="1" x14ac:dyDescent="0.35">
      <c r="A57" s="70" t="s">
        <v>159</v>
      </c>
      <c r="B57" s="75"/>
      <c r="C57" s="75"/>
      <c r="D57" s="75"/>
      <c r="E57" s="75"/>
      <c r="F57" s="75"/>
      <c r="G57" s="75"/>
      <c r="H57" s="75"/>
      <c r="I57" s="75"/>
      <c r="J57" s="58"/>
      <c r="K57" s="58"/>
      <c r="L57" s="58"/>
      <c r="M57" s="58"/>
      <c r="N57" s="58"/>
      <c r="O57" s="58"/>
      <c r="P57" s="58"/>
      <c r="Q57" s="58"/>
    </row>
    <row r="58" spans="1:17" s="32" customFormat="1" ht="24.75" customHeight="1" x14ac:dyDescent="0.35">
      <c r="A58" s="56" t="s">
        <v>93</v>
      </c>
      <c r="B58" s="76"/>
      <c r="C58" s="76"/>
      <c r="D58" s="76"/>
      <c r="E58" s="76"/>
      <c r="F58" s="76"/>
      <c r="G58" s="76"/>
      <c r="H58" s="76"/>
      <c r="I58" s="76"/>
      <c r="J58" s="58"/>
      <c r="K58" s="58"/>
      <c r="L58" s="58"/>
      <c r="M58" s="58"/>
      <c r="N58" s="58"/>
      <c r="O58" s="58"/>
      <c r="P58" s="58"/>
      <c r="Q58" s="58"/>
    </row>
    <row r="59" spans="1:17" s="32" customFormat="1" ht="12.75" customHeight="1" x14ac:dyDescent="0.35">
      <c r="A59" s="57" t="s">
        <v>94</v>
      </c>
      <c r="B59" s="58"/>
      <c r="C59" s="58"/>
      <c r="D59" s="58"/>
      <c r="E59" s="58"/>
      <c r="F59" s="58"/>
      <c r="G59" s="58"/>
      <c r="H59" s="58"/>
      <c r="I59" s="58"/>
      <c r="J59" s="58"/>
      <c r="K59" s="58"/>
      <c r="L59" s="58"/>
      <c r="M59" s="58"/>
      <c r="N59" s="58"/>
      <c r="O59" s="58"/>
      <c r="P59" s="58"/>
      <c r="Q59" s="58"/>
    </row>
    <row r="60" spans="1:17" s="32" customFormat="1" ht="26.25" customHeight="1" x14ac:dyDescent="0.35">
      <c r="A60" s="56" t="s">
        <v>95</v>
      </c>
      <c r="B60" s="77"/>
      <c r="C60" s="77"/>
      <c r="D60" s="77"/>
      <c r="E60" s="77"/>
      <c r="F60" s="77"/>
      <c r="G60" s="77"/>
      <c r="H60" s="77"/>
      <c r="I60" s="77"/>
      <c r="J60" s="58"/>
      <c r="K60" s="58"/>
      <c r="L60" s="58"/>
      <c r="M60" s="58"/>
      <c r="N60" s="58"/>
      <c r="O60" s="58"/>
      <c r="P60" s="58"/>
      <c r="Q60" s="58"/>
    </row>
    <row r="61" spans="1:17" s="32" customFormat="1" ht="15.5" x14ac:dyDescent="0.35">
      <c r="A61" s="71" t="s">
        <v>96</v>
      </c>
      <c r="B61" s="76"/>
      <c r="C61" s="76"/>
      <c r="D61" s="76"/>
      <c r="E61" s="76"/>
      <c r="F61" s="76"/>
      <c r="G61" s="76"/>
      <c r="H61" s="76"/>
      <c r="I61" s="76"/>
      <c r="J61" s="58"/>
      <c r="K61" s="58"/>
      <c r="L61" s="58"/>
      <c r="M61" s="58"/>
      <c r="N61" s="58"/>
      <c r="O61" s="58"/>
      <c r="P61" s="58"/>
      <c r="Q61" s="58"/>
    </row>
    <row r="62" spans="1:17" s="32" customFormat="1" ht="15.5" x14ac:dyDescent="0.35">
      <c r="A62" s="71" t="s">
        <v>97</v>
      </c>
      <c r="B62" s="58"/>
      <c r="C62" s="58"/>
      <c r="D62" s="58"/>
      <c r="E62" s="58"/>
      <c r="F62" s="58"/>
      <c r="G62" s="58"/>
      <c r="H62" s="58"/>
      <c r="I62" s="58"/>
      <c r="J62" s="58"/>
      <c r="K62" s="58"/>
      <c r="L62" s="58"/>
      <c r="M62" s="58"/>
      <c r="N62" s="58"/>
      <c r="O62" s="58"/>
      <c r="P62" s="58"/>
      <c r="Q62" s="58"/>
    </row>
    <row r="63" spans="1:17" s="32" customFormat="1" ht="26.25" customHeight="1" x14ac:dyDescent="0.35">
      <c r="A63" s="56" t="s">
        <v>144</v>
      </c>
      <c r="B63" s="58"/>
      <c r="C63" s="58"/>
      <c r="D63" s="58"/>
      <c r="E63" s="58"/>
      <c r="F63" s="58"/>
      <c r="G63" s="58"/>
      <c r="H63" s="58"/>
      <c r="I63" s="58"/>
      <c r="J63" s="58"/>
      <c r="K63" s="58"/>
      <c r="L63" s="58"/>
      <c r="M63" s="58"/>
      <c r="N63" s="58"/>
      <c r="O63" s="58"/>
      <c r="P63" s="58"/>
      <c r="Q63" s="58"/>
    </row>
    <row r="64" spans="1:17" s="32" customFormat="1" ht="15.5" x14ac:dyDescent="0.35">
      <c r="A64" s="71" t="s">
        <v>162</v>
      </c>
      <c r="B64" s="58"/>
      <c r="C64" s="58"/>
      <c r="D64" s="58"/>
      <c r="E64" s="58"/>
      <c r="F64" s="58"/>
      <c r="G64" s="58"/>
      <c r="H64" s="58"/>
      <c r="I64" s="58"/>
      <c r="J64" s="58"/>
      <c r="K64" s="58"/>
      <c r="L64" s="58"/>
      <c r="M64" s="58"/>
      <c r="N64" s="58"/>
      <c r="O64" s="58"/>
      <c r="P64" s="58"/>
      <c r="Q64" s="58"/>
    </row>
    <row r="65" spans="1:17" s="32" customFormat="1" ht="15.5" x14ac:dyDescent="0.35">
      <c r="A65" s="71" t="s">
        <v>145</v>
      </c>
      <c r="B65" s="58"/>
      <c r="C65" s="58"/>
      <c r="D65" s="58"/>
      <c r="E65" s="58"/>
      <c r="F65" s="58"/>
      <c r="G65" s="58"/>
      <c r="H65" s="58"/>
      <c r="I65" s="58"/>
      <c r="J65" s="58"/>
      <c r="K65" s="58"/>
      <c r="L65" s="58"/>
      <c r="M65" s="58"/>
      <c r="N65" s="58"/>
      <c r="O65" s="58"/>
      <c r="P65" s="58"/>
      <c r="Q65" s="58"/>
    </row>
    <row r="66" spans="1:17" s="32" customFormat="1" ht="30.75" customHeight="1" x14ac:dyDescent="0.35">
      <c r="A66" s="56" t="s">
        <v>98</v>
      </c>
      <c r="B66" s="77"/>
      <c r="C66" s="77"/>
      <c r="D66" s="77"/>
      <c r="E66" s="77"/>
      <c r="F66" s="77"/>
      <c r="G66" s="77"/>
      <c r="H66" s="77"/>
      <c r="I66" s="77"/>
      <c r="J66" s="58"/>
      <c r="K66" s="58"/>
      <c r="L66" s="58"/>
      <c r="M66" s="58"/>
      <c r="N66" s="58"/>
      <c r="O66" s="58"/>
      <c r="P66" s="58"/>
      <c r="Q66" s="58"/>
    </row>
    <row r="67" spans="1:17" s="32" customFormat="1" ht="15.5" x14ac:dyDescent="0.35">
      <c r="A67" s="71" t="s">
        <v>99</v>
      </c>
      <c r="B67" s="78"/>
      <c r="C67" s="78"/>
      <c r="D67" s="78"/>
      <c r="E67" s="78"/>
      <c r="F67" s="78"/>
      <c r="G67" s="78"/>
      <c r="H67" s="78"/>
      <c r="I67" s="78"/>
      <c r="J67" s="58"/>
      <c r="K67" s="58"/>
      <c r="L67" s="58"/>
      <c r="M67" s="58"/>
      <c r="N67" s="58"/>
      <c r="O67" s="58"/>
      <c r="P67" s="58"/>
      <c r="Q67" s="58"/>
    </row>
    <row r="68" spans="1:17" s="32" customFormat="1" ht="15.5" x14ac:dyDescent="0.35">
      <c r="A68" s="71" t="s">
        <v>100</v>
      </c>
      <c r="B68" s="58"/>
      <c r="C68" s="58"/>
      <c r="D68" s="58"/>
      <c r="E68" s="58"/>
      <c r="F68" s="58"/>
      <c r="G68" s="58"/>
      <c r="H68" s="58"/>
      <c r="I68" s="58"/>
      <c r="J68" s="58"/>
      <c r="K68" s="58"/>
      <c r="L68" s="58"/>
      <c r="M68" s="58"/>
      <c r="N68" s="58"/>
      <c r="O68" s="58"/>
      <c r="P68" s="58"/>
      <c r="Q68" s="58"/>
    </row>
    <row r="69" spans="1:17" s="32" customFormat="1" ht="15.5" x14ac:dyDescent="0.35">
      <c r="A69" s="57" t="s">
        <v>101</v>
      </c>
      <c r="B69" s="77"/>
      <c r="C69" s="77"/>
      <c r="D69" s="77"/>
      <c r="E69" s="77"/>
      <c r="F69" s="77"/>
      <c r="G69" s="77"/>
      <c r="H69" s="77"/>
      <c r="I69" s="77"/>
      <c r="J69" s="58"/>
      <c r="K69" s="58"/>
      <c r="L69" s="58"/>
      <c r="M69" s="58"/>
      <c r="N69" s="58"/>
      <c r="O69" s="58"/>
      <c r="P69" s="58"/>
      <c r="Q69" s="58"/>
    </row>
    <row r="70" spans="1:17" s="32" customFormat="1" ht="22.5" customHeight="1" x14ac:dyDescent="0.35">
      <c r="A70" s="57" t="s">
        <v>102</v>
      </c>
      <c r="B70" s="77"/>
      <c r="C70" s="77"/>
      <c r="D70" s="77"/>
      <c r="E70" s="77"/>
      <c r="F70" s="77"/>
      <c r="G70" s="77"/>
      <c r="H70" s="77"/>
      <c r="I70" s="77"/>
      <c r="J70" s="58"/>
      <c r="K70" s="58"/>
      <c r="L70" s="58"/>
      <c r="M70" s="58"/>
      <c r="N70" s="58"/>
      <c r="O70" s="58"/>
      <c r="P70" s="58"/>
      <c r="Q70" s="58"/>
    </row>
    <row r="71" spans="1:17" s="32" customFormat="1" ht="12.75" customHeight="1" x14ac:dyDescent="0.35">
      <c r="A71" s="70" t="s">
        <v>103</v>
      </c>
      <c r="B71" s="70"/>
      <c r="C71" s="70"/>
      <c r="D71" s="70"/>
      <c r="E71" s="70"/>
      <c r="F71" s="79"/>
      <c r="G71" s="79"/>
      <c r="H71" s="79"/>
      <c r="I71" s="79"/>
      <c r="J71" s="58"/>
      <c r="K71" s="58"/>
      <c r="L71" s="58"/>
      <c r="M71" s="58"/>
      <c r="N71" s="58"/>
      <c r="O71" s="58"/>
      <c r="P71" s="58"/>
      <c r="Q71" s="58"/>
    </row>
    <row r="72" spans="1:17" s="32" customFormat="1" ht="24.75" customHeight="1" x14ac:dyDescent="0.35">
      <c r="A72" s="70" t="s">
        <v>104</v>
      </c>
      <c r="B72" s="75"/>
      <c r="C72" s="75"/>
      <c r="D72" s="75"/>
      <c r="E72" s="75"/>
      <c r="F72" s="75"/>
      <c r="G72" s="75"/>
      <c r="H72" s="75"/>
      <c r="I72" s="75"/>
      <c r="J72" s="58"/>
      <c r="K72" s="58"/>
      <c r="L72" s="58"/>
      <c r="M72" s="58"/>
      <c r="N72" s="58"/>
      <c r="O72" s="58"/>
      <c r="P72" s="58"/>
      <c r="Q72" s="58"/>
    </row>
    <row r="73" spans="1:17" s="32" customFormat="1" ht="25" customHeight="1" x14ac:dyDescent="0.35">
      <c r="A73" s="57" t="s">
        <v>123</v>
      </c>
      <c r="B73" s="58"/>
      <c r="C73" s="58"/>
      <c r="D73" s="58"/>
      <c r="E73" s="58"/>
      <c r="F73" s="58"/>
      <c r="G73" s="58"/>
      <c r="H73" s="58"/>
      <c r="I73" s="58"/>
      <c r="J73" s="65"/>
      <c r="K73" s="58"/>
      <c r="L73" s="58"/>
      <c r="M73" s="58"/>
      <c r="N73" s="58"/>
      <c r="O73" s="58"/>
      <c r="P73" s="58"/>
      <c r="Q73" s="58"/>
    </row>
    <row r="74" spans="1:17" s="32" customFormat="1" ht="12.75" customHeight="1" x14ac:dyDescent="0.35">
      <c r="A74" s="70" t="s">
        <v>143</v>
      </c>
      <c r="B74" s="70"/>
      <c r="C74" s="70"/>
      <c r="D74" s="70"/>
      <c r="E74" s="58"/>
      <c r="F74" s="58"/>
      <c r="G74" s="58"/>
      <c r="H74" s="58"/>
      <c r="I74" s="58"/>
      <c r="J74" s="58"/>
      <c r="K74" s="58"/>
      <c r="L74" s="58"/>
      <c r="M74" s="58"/>
      <c r="N74" s="58"/>
      <c r="O74" s="58"/>
      <c r="P74" s="58"/>
      <c r="Q74" s="58"/>
    </row>
    <row r="75" spans="1:17" s="32" customFormat="1" ht="12.75" customHeight="1" x14ac:dyDescent="0.35">
      <c r="A75" s="70" t="s">
        <v>105</v>
      </c>
      <c r="B75" s="70"/>
      <c r="C75" s="70"/>
      <c r="D75" s="70"/>
      <c r="E75" s="58"/>
      <c r="F75" s="70"/>
      <c r="G75" s="58"/>
      <c r="H75" s="58"/>
      <c r="I75" s="80"/>
      <c r="J75" s="58"/>
      <c r="K75" s="58"/>
      <c r="L75" s="58"/>
      <c r="M75" s="58"/>
      <c r="N75" s="58"/>
      <c r="O75" s="58"/>
      <c r="P75" s="58"/>
      <c r="Q75" s="58"/>
    </row>
    <row r="76" spans="1:17" s="32" customFormat="1" ht="12.75" customHeight="1" x14ac:dyDescent="0.35">
      <c r="A76" s="70" t="s">
        <v>106</v>
      </c>
      <c r="B76" s="70"/>
      <c r="C76" s="70"/>
      <c r="D76" s="70"/>
      <c r="E76" s="70"/>
      <c r="F76" s="58"/>
      <c r="G76" s="58"/>
      <c r="H76" s="58"/>
      <c r="I76" s="80"/>
      <c r="J76" s="58"/>
      <c r="K76" s="58"/>
      <c r="L76" s="58"/>
      <c r="M76" s="58"/>
      <c r="N76" s="58"/>
      <c r="O76" s="58"/>
      <c r="P76" s="58"/>
      <c r="Q76" s="58"/>
    </row>
    <row r="77" spans="1:17" s="32" customFormat="1" ht="12.75" customHeight="1" x14ac:dyDescent="0.35">
      <c r="A77" s="81" t="s">
        <v>107</v>
      </c>
      <c r="B77" s="58"/>
      <c r="C77" s="58"/>
      <c r="D77" s="58"/>
      <c r="E77" s="58"/>
      <c r="F77" s="58"/>
      <c r="G77" s="58"/>
      <c r="H77" s="58"/>
      <c r="I77" s="58"/>
      <c r="J77" s="58"/>
      <c r="K77" s="58"/>
      <c r="L77" s="58"/>
      <c r="M77" s="58"/>
      <c r="N77" s="58"/>
      <c r="O77" s="58"/>
      <c r="P77" s="58"/>
      <c r="Q77" s="58"/>
    </row>
    <row r="78" spans="1:17" x14ac:dyDescent="0.35">
      <c r="A78" s="44"/>
      <c r="B78" s="44"/>
      <c r="C78" s="44"/>
      <c r="D78" s="44"/>
      <c r="E78" s="44"/>
      <c r="F78" s="44"/>
      <c r="G78" s="44"/>
      <c r="H78" s="44"/>
      <c r="I78" s="44"/>
      <c r="J78" s="44"/>
      <c r="K78" s="44"/>
      <c r="L78" s="44"/>
      <c r="M78" s="44"/>
      <c r="N78" s="44"/>
      <c r="O78" s="44"/>
      <c r="P78" s="44"/>
      <c r="Q78" s="44"/>
    </row>
    <row r="79" spans="1:17" x14ac:dyDescent="0.35">
      <c r="A79" s="44"/>
      <c r="B79" s="44"/>
      <c r="C79" s="44"/>
      <c r="D79" s="44"/>
      <c r="E79" s="44"/>
      <c r="F79" s="44"/>
      <c r="G79" s="44"/>
      <c r="H79" s="44"/>
      <c r="I79" s="44"/>
      <c r="J79" s="44"/>
      <c r="K79" s="44"/>
      <c r="L79" s="44"/>
      <c r="M79" s="44"/>
      <c r="N79" s="44"/>
      <c r="O79" s="44"/>
      <c r="P79" s="44"/>
      <c r="Q79" s="44"/>
    </row>
    <row r="80" spans="1:17" x14ac:dyDescent="0.35">
      <c r="A80" s="44"/>
      <c r="B80" s="44"/>
      <c r="C80" s="44"/>
      <c r="D80" s="44"/>
      <c r="E80" s="44"/>
      <c r="F80" s="44"/>
      <c r="G80" s="44"/>
      <c r="H80" s="44"/>
      <c r="I80" s="44"/>
      <c r="J80" s="44"/>
      <c r="K80" s="44"/>
      <c r="L80" s="44"/>
      <c r="M80" s="44"/>
      <c r="N80" s="44"/>
      <c r="O80" s="44"/>
      <c r="P80" s="44"/>
      <c r="Q80" s="44"/>
    </row>
    <row r="81" spans="1:17" x14ac:dyDescent="0.35">
      <c r="A81" s="44"/>
      <c r="B81" s="44"/>
      <c r="C81" s="44"/>
      <c r="D81" s="44"/>
      <c r="E81" s="44"/>
      <c r="F81" s="44"/>
      <c r="G81" s="44"/>
      <c r="H81" s="44"/>
      <c r="I81" s="44"/>
      <c r="J81" s="44"/>
      <c r="K81" s="44"/>
      <c r="L81" s="44"/>
      <c r="M81" s="44"/>
      <c r="N81" s="44"/>
      <c r="O81" s="44"/>
      <c r="P81" s="44"/>
      <c r="Q81" s="44"/>
    </row>
    <row r="82" spans="1:17" x14ac:dyDescent="0.35">
      <c r="A82" s="44"/>
      <c r="B82" s="44"/>
      <c r="C82" s="44"/>
      <c r="D82" s="44"/>
      <c r="E82" s="44"/>
      <c r="F82" s="44"/>
      <c r="G82" s="44"/>
      <c r="H82" s="44"/>
      <c r="I82" s="44"/>
      <c r="J82" s="44"/>
      <c r="K82" s="44"/>
      <c r="L82" s="44"/>
      <c r="M82" s="44"/>
      <c r="N82" s="44"/>
      <c r="O82" s="44"/>
      <c r="P82" s="44"/>
      <c r="Q82" s="44"/>
    </row>
    <row r="83" spans="1:17" x14ac:dyDescent="0.35">
      <c r="A83" s="44"/>
      <c r="B83" s="44"/>
      <c r="C83" s="44"/>
      <c r="D83" s="44"/>
      <c r="E83" s="44"/>
      <c r="F83" s="44"/>
      <c r="G83" s="44"/>
      <c r="H83" s="44"/>
      <c r="I83" s="44"/>
      <c r="J83" s="44"/>
      <c r="K83" s="44"/>
      <c r="L83" s="44"/>
      <c r="M83" s="44"/>
      <c r="N83" s="44"/>
      <c r="O83" s="44"/>
      <c r="P83" s="44"/>
      <c r="Q83" s="44"/>
    </row>
    <row r="84" spans="1:17" x14ac:dyDescent="0.35">
      <c r="A84" s="44"/>
      <c r="B84" s="44"/>
      <c r="C84" s="44"/>
      <c r="D84" s="44"/>
      <c r="E84" s="44"/>
      <c r="F84" s="44"/>
      <c r="G84" s="44"/>
      <c r="H84" s="44"/>
      <c r="I84" s="44"/>
      <c r="J84" s="44"/>
      <c r="K84" s="44"/>
      <c r="L84" s="44"/>
      <c r="M84" s="44"/>
      <c r="N84" s="44"/>
      <c r="O84" s="44"/>
      <c r="P84" s="44"/>
      <c r="Q84" s="44"/>
    </row>
    <row r="85" spans="1:17" x14ac:dyDescent="0.35">
      <c r="A85" s="44"/>
      <c r="B85" s="44"/>
      <c r="C85" s="44"/>
      <c r="D85" s="44"/>
      <c r="E85" s="44"/>
      <c r="F85" s="44"/>
      <c r="G85" s="44"/>
      <c r="H85" s="44"/>
      <c r="I85" s="44"/>
      <c r="J85" s="44"/>
      <c r="K85" s="44"/>
      <c r="L85" s="44"/>
      <c r="M85" s="44"/>
      <c r="N85" s="44"/>
      <c r="O85" s="44"/>
      <c r="P85" s="44"/>
      <c r="Q85" s="44"/>
    </row>
    <row r="86" spans="1:17" x14ac:dyDescent="0.35">
      <c r="A86" s="44"/>
      <c r="B86" s="44"/>
      <c r="C86" s="44"/>
      <c r="D86" s="44"/>
      <c r="E86" s="44"/>
      <c r="F86" s="44"/>
      <c r="G86" s="44"/>
      <c r="H86" s="44"/>
      <c r="I86" s="44"/>
      <c r="J86" s="44"/>
      <c r="K86" s="44"/>
      <c r="L86" s="44"/>
      <c r="M86" s="44"/>
      <c r="N86" s="44"/>
      <c r="O86" s="44"/>
      <c r="P86" s="44"/>
      <c r="Q86" s="44"/>
    </row>
    <row r="87" spans="1:17" x14ac:dyDescent="0.35">
      <c r="A87" s="44"/>
      <c r="B87" s="44"/>
      <c r="C87" s="44"/>
      <c r="D87" s="44"/>
      <c r="E87" s="44"/>
      <c r="F87" s="44"/>
      <c r="G87" s="44"/>
      <c r="H87" s="44"/>
      <c r="I87" s="44"/>
      <c r="J87" s="44"/>
      <c r="K87" s="44"/>
      <c r="L87" s="44"/>
      <c r="M87" s="44"/>
      <c r="N87" s="44"/>
      <c r="O87" s="44"/>
      <c r="P87" s="44"/>
      <c r="Q87" s="44"/>
    </row>
    <row r="88" spans="1:17" x14ac:dyDescent="0.35">
      <c r="A88" s="44"/>
      <c r="B88" s="44"/>
      <c r="C88" s="44"/>
      <c r="D88" s="44"/>
      <c r="E88" s="44"/>
      <c r="F88" s="44"/>
      <c r="G88" s="44"/>
      <c r="H88" s="44"/>
      <c r="I88" s="44"/>
      <c r="J88" s="44"/>
      <c r="K88" s="44"/>
      <c r="L88" s="44"/>
      <c r="M88" s="44"/>
      <c r="N88" s="44"/>
      <c r="O88" s="44"/>
      <c r="P88" s="44"/>
      <c r="Q88" s="44"/>
    </row>
    <row r="89" spans="1:17" x14ac:dyDescent="0.35">
      <c r="A89" s="44"/>
      <c r="B89" s="44"/>
      <c r="C89" s="44"/>
      <c r="D89" s="44"/>
      <c r="E89" s="44"/>
      <c r="F89" s="44"/>
      <c r="G89" s="44"/>
      <c r="H89" s="44"/>
      <c r="I89" s="44"/>
      <c r="J89" s="44"/>
      <c r="K89" s="44"/>
      <c r="L89" s="44"/>
      <c r="M89" s="44"/>
      <c r="N89" s="44"/>
      <c r="O89" s="44"/>
      <c r="P89" s="44"/>
      <c r="Q89" s="44"/>
    </row>
    <row r="90" spans="1:17" x14ac:dyDescent="0.35">
      <c r="A90" s="44"/>
      <c r="B90" s="44"/>
      <c r="C90" s="44"/>
      <c r="D90" s="44"/>
      <c r="E90" s="44"/>
      <c r="F90" s="44"/>
      <c r="G90" s="44"/>
      <c r="H90" s="44"/>
      <c r="I90" s="44"/>
      <c r="J90" s="44"/>
      <c r="K90" s="44"/>
      <c r="L90" s="44"/>
      <c r="M90" s="44"/>
      <c r="N90" s="44"/>
      <c r="O90" s="44"/>
      <c r="P90" s="44"/>
      <c r="Q90" s="44"/>
    </row>
    <row r="91" spans="1:17" x14ac:dyDescent="0.35">
      <c r="A91" s="44"/>
      <c r="B91" s="44"/>
      <c r="C91" s="44"/>
      <c r="D91" s="44"/>
      <c r="E91" s="44"/>
      <c r="F91" s="44"/>
      <c r="G91" s="44"/>
      <c r="H91" s="44"/>
      <c r="I91" s="44"/>
      <c r="J91" s="44"/>
      <c r="K91" s="44"/>
      <c r="L91" s="44"/>
      <c r="M91" s="44"/>
      <c r="N91" s="44"/>
      <c r="O91" s="44"/>
      <c r="P91" s="44"/>
      <c r="Q91" s="44"/>
    </row>
    <row r="92" spans="1:17" x14ac:dyDescent="0.35">
      <c r="A92" s="44"/>
      <c r="B92" s="44"/>
      <c r="C92" s="44"/>
      <c r="D92" s="44"/>
      <c r="E92" s="44"/>
      <c r="F92" s="44"/>
      <c r="G92" s="44"/>
      <c r="H92" s="44"/>
      <c r="I92" s="44"/>
      <c r="J92" s="44"/>
      <c r="K92" s="82" t="s">
        <v>85</v>
      </c>
      <c r="L92" s="44"/>
      <c r="M92" s="44"/>
      <c r="N92" s="44"/>
      <c r="O92" s="44"/>
      <c r="P92" s="44"/>
      <c r="Q92" s="44"/>
    </row>
    <row r="93" spans="1:17" x14ac:dyDescent="0.35">
      <c r="A93" s="44"/>
      <c r="B93" s="44"/>
      <c r="C93" s="44"/>
      <c r="D93" s="44"/>
      <c r="E93" s="44"/>
      <c r="F93" s="44"/>
      <c r="G93" s="44"/>
      <c r="H93" s="44"/>
      <c r="I93" s="44"/>
      <c r="J93" s="44"/>
      <c r="K93" s="82" t="s">
        <v>108</v>
      </c>
      <c r="L93" s="44"/>
      <c r="M93" s="44"/>
      <c r="N93" s="44"/>
      <c r="O93" s="44"/>
      <c r="P93" s="44"/>
      <c r="Q93" s="44"/>
    </row>
    <row r="94" spans="1:17" x14ac:dyDescent="0.35">
      <c r="A94" s="44"/>
      <c r="B94" s="44"/>
      <c r="C94" s="44"/>
      <c r="D94" s="44"/>
      <c r="E94" s="44"/>
      <c r="F94" s="44"/>
      <c r="G94" s="44"/>
      <c r="H94" s="44"/>
      <c r="I94" s="44"/>
      <c r="J94" s="44"/>
      <c r="K94" s="82" t="s">
        <v>109</v>
      </c>
      <c r="L94" s="44"/>
      <c r="M94" s="44"/>
      <c r="N94" s="44"/>
      <c r="O94" s="44"/>
      <c r="P94" s="44"/>
      <c r="Q94" s="44"/>
    </row>
    <row r="95" spans="1:17" x14ac:dyDescent="0.35">
      <c r="A95" s="44"/>
      <c r="B95" s="44"/>
      <c r="C95" s="44"/>
      <c r="D95" s="44"/>
      <c r="E95" s="44"/>
      <c r="F95" s="44"/>
      <c r="G95" s="44"/>
      <c r="H95" s="44"/>
      <c r="I95" s="44"/>
      <c r="J95" s="44"/>
      <c r="K95" s="44"/>
      <c r="L95" s="44"/>
      <c r="M95" s="44"/>
      <c r="N95" s="44"/>
      <c r="O95" s="44"/>
      <c r="P95" s="44"/>
      <c r="Q95" s="44"/>
    </row>
    <row r="96" spans="1:17" x14ac:dyDescent="0.35">
      <c r="A96" s="44"/>
      <c r="B96" s="44"/>
      <c r="C96" s="44"/>
      <c r="D96" s="44"/>
      <c r="E96" s="44"/>
      <c r="F96" s="44"/>
      <c r="G96" s="44"/>
      <c r="H96" s="44"/>
      <c r="I96" s="44"/>
      <c r="J96" s="44"/>
      <c r="K96" s="44"/>
      <c r="L96" s="44"/>
      <c r="M96" s="44"/>
      <c r="N96" s="44"/>
      <c r="O96" s="44"/>
      <c r="P96" s="44"/>
      <c r="Q96" s="44"/>
    </row>
    <row r="97" spans="1:17" x14ac:dyDescent="0.35">
      <c r="A97" s="44"/>
      <c r="B97" s="44"/>
      <c r="C97" s="44"/>
      <c r="D97" s="44"/>
      <c r="E97" s="44"/>
      <c r="F97" s="44"/>
      <c r="G97" s="44"/>
      <c r="H97" s="44"/>
      <c r="I97" s="44"/>
      <c r="J97" s="44"/>
      <c r="K97" s="44"/>
      <c r="L97" s="44"/>
      <c r="M97" s="44"/>
      <c r="N97" s="44"/>
      <c r="O97" s="44"/>
      <c r="P97" s="44"/>
      <c r="Q97" s="44"/>
    </row>
    <row r="98" spans="1:17" x14ac:dyDescent="0.35">
      <c r="A98" s="44"/>
      <c r="B98" s="44"/>
      <c r="C98" s="44"/>
      <c r="D98" s="44"/>
      <c r="E98" s="44"/>
      <c r="F98" s="44"/>
      <c r="G98" s="44"/>
      <c r="H98" s="44"/>
      <c r="I98" s="44"/>
      <c r="J98" s="44"/>
      <c r="K98" s="44"/>
      <c r="L98" s="44"/>
      <c r="M98" s="44"/>
      <c r="N98" s="44"/>
      <c r="O98" s="44"/>
      <c r="P98" s="44"/>
      <c r="Q98" s="44"/>
    </row>
    <row r="99" spans="1:17" x14ac:dyDescent="0.35">
      <c r="A99" s="44"/>
      <c r="B99" s="44"/>
      <c r="C99" s="44"/>
      <c r="D99" s="44"/>
      <c r="E99" s="44"/>
      <c r="F99" s="44"/>
      <c r="G99" s="44"/>
      <c r="H99" s="44"/>
      <c r="I99" s="44"/>
      <c r="J99" s="44"/>
      <c r="K99" s="44"/>
      <c r="L99" s="44"/>
      <c r="M99" s="44"/>
      <c r="N99" s="44"/>
      <c r="O99" s="44"/>
      <c r="P99" s="44"/>
      <c r="Q99" s="44"/>
    </row>
    <row r="100" spans="1:17" x14ac:dyDescent="0.35">
      <c r="A100" s="44"/>
      <c r="B100" s="44"/>
      <c r="C100" s="44"/>
      <c r="D100" s="44"/>
      <c r="E100" s="44"/>
      <c r="F100" s="44"/>
      <c r="G100" s="44"/>
      <c r="H100" s="44"/>
      <c r="I100" s="44"/>
      <c r="J100" s="44"/>
      <c r="K100" s="44"/>
      <c r="L100" s="44"/>
      <c r="M100" s="44"/>
      <c r="N100" s="44"/>
      <c r="O100" s="44"/>
      <c r="P100" s="44"/>
      <c r="Q100" s="44"/>
    </row>
    <row r="101" spans="1:17" x14ac:dyDescent="0.35">
      <c r="A101" s="44"/>
      <c r="B101" s="44"/>
      <c r="C101" s="44"/>
      <c r="D101" s="44"/>
      <c r="E101" s="44"/>
      <c r="F101" s="44"/>
      <c r="G101" s="44"/>
      <c r="H101" s="44"/>
      <c r="I101" s="44"/>
      <c r="J101" s="44"/>
      <c r="K101" s="44"/>
      <c r="L101" s="44"/>
      <c r="M101" s="44"/>
      <c r="N101" s="44"/>
      <c r="O101" s="44"/>
      <c r="P101" s="44"/>
      <c r="Q101" s="44"/>
    </row>
    <row r="102" spans="1:17" x14ac:dyDescent="0.35">
      <c r="A102" s="44"/>
      <c r="B102" s="44"/>
      <c r="C102" s="44"/>
      <c r="D102" s="44"/>
      <c r="E102" s="44"/>
      <c r="F102" s="44"/>
      <c r="G102" s="44"/>
      <c r="H102" s="44"/>
      <c r="I102" s="44"/>
      <c r="J102" s="44"/>
      <c r="K102" s="44"/>
      <c r="L102" s="44"/>
      <c r="M102" s="44"/>
      <c r="N102" s="44"/>
      <c r="O102" s="44"/>
      <c r="P102" s="44"/>
      <c r="Q102" s="44"/>
    </row>
    <row r="103" spans="1:17" x14ac:dyDescent="0.35">
      <c r="A103" s="44"/>
      <c r="B103" s="44"/>
      <c r="C103" s="44"/>
      <c r="D103" s="44"/>
      <c r="E103" s="44"/>
      <c r="F103" s="44"/>
      <c r="G103" s="44"/>
      <c r="H103" s="44"/>
      <c r="I103" s="44"/>
      <c r="J103" s="44"/>
      <c r="K103" s="44"/>
      <c r="L103" s="44"/>
      <c r="M103" s="44"/>
      <c r="N103" s="44"/>
      <c r="O103" s="44"/>
      <c r="P103" s="44"/>
      <c r="Q103" s="44"/>
    </row>
    <row r="104" spans="1:17" x14ac:dyDescent="0.35">
      <c r="A104" s="44"/>
      <c r="B104" s="44"/>
      <c r="C104" s="44"/>
      <c r="D104" s="44"/>
      <c r="E104" s="44"/>
      <c r="F104" s="44"/>
      <c r="G104" s="44"/>
      <c r="H104" s="44"/>
      <c r="I104" s="44"/>
      <c r="J104" s="44"/>
      <c r="K104" s="44"/>
      <c r="L104" s="44"/>
      <c r="M104" s="44"/>
      <c r="N104" s="44"/>
      <c r="O104" s="44"/>
      <c r="P104" s="44"/>
      <c r="Q104" s="44"/>
    </row>
    <row r="105" spans="1:17" x14ac:dyDescent="0.35">
      <c r="A105" s="44"/>
      <c r="B105" s="44"/>
      <c r="C105" s="44"/>
      <c r="D105" s="44"/>
      <c r="E105" s="44"/>
      <c r="F105" s="44"/>
      <c r="G105" s="44"/>
      <c r="H105" s="44"/>
      <c r="I105" s="44"/>
      <c r="J105" s="44"/>
      <c r="K105" s="44"/>
      <c r="L105" s="44"/>
      <c r="M105" s="44"/>
      <c r="N105" s="44"/>
      <c r="O105" s="44"/>
      <c r="P105" s="44"/>
      <c r="Q105" s="44"/>
    </row>
    <row r="106" spans="1:17" x14ac:dyDescent="0.35">
      <c r="A106" s="44"/>
      <c r="B106" s="44"/>
      <c r="C106" s="44"/>
      <c r="D106" s="44"/>
      <c r="E106" s="44"/>
      <c r="F106" s="44"/>
      <c r="G106" s="44"/>
      <c r="H106" s="44"/>
      <c r="I106" s="44"/>
      <c r="J106" s="44"/>
      <c r="K106" s="44"/>
      <c r="L106" s="44"/>
      <c r="M106" s="44"/>
      <c r="N106" s="44"/>
      <c r="O106" s="44"/>
      <c r="P106" s="44"/>
      <c r="Q106" s="44"/>
    </row>
    <row r="107" spans="1:17" x14ac:dyDescent="0.35">
      <c r="A107" s="44"/>
      <c r="B107" s="44"/>
      <c r="C107" s="44"/>
      <c r="D107" s="44"/>
      <c r="E107" s="44"/>
      <c r="F107" s="44"/>
      <c r="G107" s="44"/>
      <c r="H107" s="44"/>
      <c r="I107" s="44"/>
      <c r="J107" s="44"/>
      <c r="K107" s="44"/>
      <c r="L107" s="44"/>
      <c r="M107" s="44"/>
      <c r="N107" s="44"/>
      <c r="O107" s="44"/>
      <c r="P107" s="44"/>
      <c r="Q107" s="44"/>
    </row>
    <row r="108" spans="1:17" x14ac:dyDescent="0.35">
      <c r="A108" s="44"/>
      <c r="B108" s="44"/>
      <c r="C108" s="44"/>
      <c r="D108" s="44"/>
      <c r="E108" s="44"/>
      <c r="F108" s="44"/>
      <c r="G108" s="44"/>
      <c r="H108" s="44"/>
      <c r="I108" s="44"/>
      <c r="J108" s="44"/>
      <c r="K108" s="44"/>
      <c r="L108" s="44"/>
      <c r="M108" s="44"/>
      <c r="N108" s="44"/>
      <c r="O108" s="44"/>
      <c r="P108" s="44"/>
      <c r="Q108" s="44"/>
    </row>
    <row r="109" spans="1:17" x14ac:dyDescent="0.35">
      <c r="A109" s="44"/>
      <c r="B109" s="44"/>
      <c r="C109" s="44"/>
      <c r="D109" s="44"/>
      <c r="E109" s="44"/>
      <c r="F109" s="44"/>
      <c r="G109" s="44"/>
      <c r="H109" s="44"/>
      <c r="I109" s="44"/>
      <c r="J109" s="44"/>
      <c r="K109" s="44"/>
      <c r="L109" s="44"/>
      <c r="M109" s="44"/>
      <c r="N109" s="44"/>
      <c r="O109" s="44"/>
      <c r="P109" s="44"/>
      <c r="Q109" s="44"/>
    </row>
    <row r="110" spans="1:17" x14ac:dyDescent="0.35">
      <c r="A110" s="44"/>
      <c r="B110" s="44"/>
      <c r="C110" s="44"/>
      <c r="D110" s="44"/>
      <c r="E110" s="44"/>
      <c r="F110" s="44"/>
      <c r="G110" s="44"/>
      <c r="H110" s="44"/>
      <c r="I110" s="44"/>
      <c r="J110" s="44"/>
      <c r="K110" s="44"/>
      <c r="L110" s="44"/>
      <c r="M110" s="44"/>
      <c r="N110" s="44"/>
      <c r="O110" s="44"/>
      <c r="P110" s="44"/>
      <c r="Q110" s="44"/>
    </row>
    <row r="111" spans="1:17" x14ac:dyDescent="0.35">
      <c r="A111" s="44"/>
      <c r="B111" s="44"/>
      <c r="C111" s="44"/>
      <c r="D111" s="44"/>
      <c r="E111" s="44"/>
      <c r="F111" s="44"/>
      <c r="G111" s="44"/>
      <c r="H111" s="44"/>
      <c r="I111" s="44"/>
      <c r="J111" s="44"/>
      <c r="K111" s="44"/>
      <c r="L111" s="44"/>
      <c r="M111" s="44"/>
      <c r="N111" s="44"/>
      <c r="O111" s="44"/>
      <c r="P111" s="44"/>
      <c r="Q111" s="44"/>
    </row>
    <row r="112" spans="1:17" x14ac:dyDescent="0.35">
      <c r="A112" s="44"/>
      <c r="B112" s="44"/>
      <c r="C112" s="44"/>
      <c r="D112" s="44"/>
      <c r="E112" s="44"/>
      <c r="F112" s="44"/>
      <c r="G112" s="44"/>
      <c r="H112" s="44"/>
      <c r="I112" s="44"/>
      <c r="J112" s="44"/>
      <c r="K112" s="44"/>
      <c r="L112" s="44"/>
      <c r="M112" s="44"/>
      <c r="N112" s="44"/>
      <c r="O112" s="44"/>
      <c r="P112" s="44"/>
      <c r="Q112" s="44"/>
    </row>
    <row r="113" spans="1:17" x14ac:dyDescent="0.35">
      <c r="A113" s="44"/>
      <c r="B113" s="44"/>
      <c r="C113" s="44"/>
      <c r="D113" s="44"/>
      <c r="E113" s="44"/>
      <c r="F113" s="44"/>
      <c r="G113" s="44"/>
      <c r="H113" s="44"/>
      <c r="I113" s="44"/>
      <c r="J113" s="44"/>
      <c r="K113" s="44"/>
      <c r="L113" s="44"/>
      <c r="M113" s="44"/>
      <c r="N113" s="44"/>
      <c r="O113" s="44"/>
      <c r="P113" s="44"/>
      <c r="Q113" s="44"/>
    </row>
    <row r="114" spans="1:17" x14ac:dyDescent="0.35">
      <c r="A114" s="44"/>
      <c r="B114" s="44"/>
      <c r="C114" s="44"/>
      <c r="D114" s="44"/>
      <c r="E114" s="44"/>
      <c r="F114" s="44"/>
      <c r="G114" s="44"/>
      <c r="H114" s="44"/>
      <c r="I114" s="44"/>
      <c r="J114" s="44"/>
      <c r="K114" s="44"/>
      <c r="L114" s="44"/>
      <c r="M114" s="44"/>
      <c r="N114" s="44"/>
      <c r="O114" s="44"/>
      <c r="P114" s="44"/>
      <c r="Q114" s="44"/>
    </row>
    <row r="115" spans="1:17" x14ac:dyDescent="0.35">
      <c r="A115" s="44"/>
      <c r="B115" s="44"/>
      <c r="C115" s="44"/>
      <c r="D115" s="44"/>
      <c r="E115" s="44"/>
      <c r="F115" s="44"/>
      <c r="G115" s="44"/>
      <c r="H115" s="44"/>
      <c r="I115" s="44"/>
      <c r="J115" s="44"/>
      <c r="K115" s="44"/>
      <c r="L115" s="44"/>
      <c r="M115" s="44"/>
      <c r="N115" s="44"/>
      <c r="O115" s="44"/>
      <c r="P115" s="44"/>
      <c r="Q115" s="44"/>
    </row>
    <row r="116" spans="1:17" x14ac:dyDescent="0.35">
      <c r="A116" s="44"/>
      <c r="B116" s="44"/>
      <c r="C116" s="44"/>
      <c r="D116" s="44"/>
      <c r="E116" s="44"/>
      <c r="F116" s="44"/>
      <c r="G116" s="44"/>
      <c r="H116" s="44"/>
      <c r="I116" s="44"/>
      <c r="J116" s="44"/>
      <c r="K116" s="44"/>
      <c r="L116" s="44"/>
      <c r="M116" s="44"/>
      <c r="N116" s="44"/>
      <c r="O116" s="44"/>
      <c r="P116" s="44"/>
      <c r="Q116" s="44"/>
    </row>
    <row r="117" spans="1:17" x14ac:dyDescent="0.35">
      <c r="A117" s="44"/>
      <c r="B117" s="44"/>
      <c r="C117" s="44"/>
      <c r="D117" s="44"/>
      <c r="E117" s="44"/>
      <c r="F117" s="44"/>
      <c r="G117" s="44"/>
      <c r="H117" s="44"/>
      <c r="I117" s="44"/>
      <c r="J117" s="44"/>
      <c r="K117" s="44"/>
      <c r="L117" s="44"/>
      <c r="M117" s="44"/>
      <c r="N117" s="44"/>
      <c r="O117" s="44"/>
      <c r="P117" s="44"/>
      <c r="Q117" s="44"/>
    </row>
    <row r="118" spans="1:17" x14ac:dyDescent="0.35">
      <c r="A118" s="44"/>
      <c r="B118" s="44"/>
      <c r="C118" s="44"/>
      <c r="D118" s="44"/>
      <c r="E118" s="44"/>
      <c r="F118" s="44"/>
      <c r="G118" s="44"/>
      <c r="H118" s="44"/>
      <c r="I118" s="44"/>
      <c r="J118" s="44"/>
      <c r="K118" s="44"/>
      <c r="L118" s="44"/>
      <c r="M118" s="44"/>
      <c r="N118" s="44"/>
      <c r="O118" s="44"/>
      <c r="P118" s="44"/>
      <c r="Q118" s="44"/>
    </row>
    <row r="119" spans="1:17" x14ac:dyDescent="0.35">
      <c r="A119" s="44"/>
      <c r="B119" s="44"/>
      <c r="C119" s="44"/>
      <c r="D119" s="44"/>
      <c r="E119" s="44"/>
      <c r="F119" s="44"/>
      <c r="G119" s="44"/>
      <c r="H119" s="44"/>
      <c r="I119" s="44"/>
      <c r="J119" s="44"/>
      <c r="K119" s="44"/>
      <c r="L119" s="44"/>
      <c r="M119" s="44"/>
      <c r="N119" s="44"/>
      <c r="O119" s="44"/>
      <c r="P119" s="44"/>
      <c r="Q119" s="44"/>
    </row>
    <row r="120" spans="1:17" x14ac:dyDescent="0.35">
      <c r="A120" s="44"/>
      <c r="B120" s="44"/>
      <c r="C120" s="44"/>
      <c r="D120" s="44"/>
      <c r="E120" s="44"/>
      <c r="F120" s="44"/>
      <c r="G120" s="44"/>
      <c r="H120" s="44"/>
      <c r="I120" s="44"/>
      <c r="J120" s="44"/>
      <c r="K120" s="44"/>
      <c r="L120" s="44"/>
      <c r="M120" s="44"/>
      <c r="N120" s="44"/>
      <c r="O120" s="44"/>
      <c r="P120" s="44"/>
      <c r="Q120" s="44"/>
    </row>
    <row r="121" spans="1:17" x14ac:dyDescent="0.35">
      <c r="A121" s="44"/>
      <c r="B121" s="44"/>
      <c r="C121" s="44"/>
      <c r="D121" s="44"/>
      <c r="E121" s="44"/>
      <c r="F121" s="44"/>
      <c r="G121" s="44"/>
      <c r="H121" s="44"/>
      <c r="I121" s="44"/>
      <c r="J121" s="44"/>
      <c r="K121" s="44"/>
      <c r="L121" s="44"/>
      <c r="M121" s="44"/>
      <c r="N121" s="44"/>
      <c r="O121" s="44"/>
      <c r="P121" s="44"/>
      <c r="Q121" s="44"/>
    </row>
    <row r="122" spans="1:17" x14ac:dyDescent="0.35">
      <c r="A122" s="44"/>
      <c r="B122" s="44"/>
      <c r="C122" s="44"/>
      <c r="D122" s="44"/>
      <c r="E122" s="44"/>
      <c r="F122" s="44"/>
      <c r="G122" s="44"/>
      <c r="H122" s="44"/>
      <c r="I122" s="44"/>
      <c r="J122" s="44"/>
      <c r="K122" s="44"/>
      <c r="L122" s="44"/>
      <c r="M122" s="44"/>
      <c r="N122" s="44"/>
      <c r="O122" s="44"/>
      <c r="P122" s="44"/>
      <c r="Q122" s="44"/>
    </row>
    <row r="123" spans="1:17" x14ac:dyDescent="0.35">
      <c r="A123" s="44"/>
      <c r="B123" s="44"/>
      <c r="C123" s="44"/>
      <c r="D123" s="44"/>
      <c r="E123" s="44"/>
      <c r="F123" s="44"/>
      <c r="G123" s="44"/>
      <c r="H123" s="44"/>
      <c r="I123" s="44"/>
      <c r="J123" s="44"/>
      <c r="K123" s="44"/>
      <c r="L123" s="44"/>
      <c r="M123" s="44"/>
      <c r="N123" s="44"/>
      <c r="O123" s="44"/>
      <c r="P123" s="44"/>
      <c r="Q123" s="44"/>
    </row>
    <row r="124" spans="1:17" x14ac:dyDescent="0.35">
      <c r="A124" s="44"/>
      <c r="B124" s="44"/>
      <c r="C124" s="44"/>
      <c r="D124" s="44"/>
      <c r="E124" s="44"/>
      <c r="F124" s="44"/>
      <c r="G124" s="44"/>
      <c r="H124" s="44"/>
      <c r="I124" s="44"/>
      <c r="J124" s="44"/>
      <c r="K124" s="44"/>
      <c r="L124" s="44"/>
      <c r="M124" s="44"/>
      <c r="N124" s="44"/>
      <c r="O124" s="44"/>
      <c r="P124" s="44"/>
      <c r="Q124" s="44"/>
    </row>
    <row r="125" spans="1:17" x14ac:dyDescent="0.35">
      <c r="A125" s="44"/>
      <c r="B125" s="44"/>
      <c r="C125" s="44"/>
      <c r="D125" s="44"/>
      <c r="E125" s="44"/>
      <c r="F125" s="44"/>
      <c r="G125" s="44"/>
      <c r="H125" s="44"/>
      <c r="I125" s="44"/>
      <c r="J125" s="44"/>
      <c r="K125" s="44"/>
      <c r="L125" s="44"/>
      <c r="M125" s="44"/>
      <c r="N125" s="44"/>
      <c r="O125" s="44"/>
      <c r="P125" s="44"/>
      <c r="Q125" s="44"/>
    </row>
    <row r="126" spans="1:17" x14ac:dyDescent="0.35">
      <c r="A126" s="44"/>
      <c r="B126" s="44"/>
      <c r="C126" s="44"/>
      <c r="D126" s="44"/>
      <c r="E126" s="44"/>
      <c r="F126" s="44"/>
      <c r="G126" s="44"/>
      <c r="H126" s="44"/>
      <c r="I126" s="44"/>
      <c r="J126" s="44"/>
      <c r="K126" s="44"/>
      <c r="L126" s="44"/>
      <c r="M126" s="44"/>
      <c r="N126" s="44"/>
      <c r="O126" s="44"/>
      <c r="P126" s="44"/>
      <c r="Q126" s="44"/>
    </row>
    <row r="127" spans="1:17" x14ac:dyDescent="0.35">
      <c r="A127" s="44"/>
      <c r="B127" s="44"/>
      <c r="C127" s="44"/>
      <c r="D127" s="44"/>
      <c r="E127" s="44"/>
      <c r="F127" s="44"/>
      <c r="G127" s="44"/>
      <c r="H127" s="44"/>
      <c r="I127" s="44"/>
      <c r="J127" s="44"/>
      <c r="K127" s="44"/>
      <c r="L127" s="44"/>
      <c r="M127" s="44"/>
      <c r="N127" s="44"/>
      <c r="O127" s="44"/>
      <c r="P127" s="44"/>
      <c r="Q127" s="44"/>
    </row>
    <row r="128" spans="1:17" x14ac:dyDescent="0.35">
      <c r="A128" s="44"/>
      <c r="B128" s="44"/>
      <c r="C128" s="44"/>
      <c r="D128" s="44"/>
      <c r="E128" s="44"/>
      <c r="F128" s="44"/>
      <c r="G128" s="44"/>
      <c r="H128" s="44"/>
      <c r="I128" s="44"/>
      <c r="J128" s="44"/>
      <c r="K128" s="44"/>
      <c r="L128" s="44"/>
      <c r="M128" s="44"/>
      <c r="N128" s="44"/>
      <c r="O128" s="44"/>
      <c r="P128" s="44"/>
      <c r="Q128" s="44"/>
    </row>
    <row r="129" spans="1:17" x14ac:dyDescent="0.35">
      <c r="A129" s="44"/>
      <c r="B129" s="44"/>
      <c r="C129" s="44"/>
      <c r="D129" s="44"/>
      <c r="E129" s="44"/>
      <c r="F129" s="44"/>
      <c r="G129" s="44"/>
      <c r="H129" s="44"/>
      <c r="I129" s="44"/>
      <c r="J129" s="44"/>
      <c r="K129" s="44"/>
      <c r="L129" s="44"/>
      <c r="M129" s="44"/>
      <c r="N129" s="44"/>
      <c r="O129" s="44"/>
      <c r="P129" s="44"/>
      <c r="Q129" s="44"/>
    </row>
    <row r="130" spans="1:17" x14ac:dyDescent="0.35">
      <c r="A130" s="44"/>
      <c r="B130" s="44"/>
      <c r="C130" s="44"/>
      <c r="D130" s="44"/>
      <c r="E130" s="44"/>
      <c r="F130" s="44"/>
      <c r="G130" s="44"/>
      <c r="H130" s="44"/>
      <c r="I130" s="44"/>
      <c r="J130" s="44"/>
      <c r="K130" s="83"/>
      <c r="L130" s="44"/>
      <c r="M130" s="44"/>
      <c r="N130" s="44"/>
      <c r="O130" s="44"/>
      <c r="P130" s="44"/>
      <c r="Q130" s="44"/>
    </row>
  </sheetData>
  <phoneticPr fontId="16" type="noConversion"/>
  <dataValidations count="1">
    <dataValidation type="list" allowBlank="1" showInputMessage="1" showErrorMessage="1" sqref="A3" xr:uid="{00000000-0002-0000-0100-000000000000}">
      <formula1>$K$92:$K$94</formula1>
    </dataValidation>
  </dataValidations>
  <hyperlinks>
    <hyperlink ref="A72:I72" r:id="rId1" display="The statistics in this table for England and Wales are National Statistics. The Scottish Fire and Rescue Service is working towards achieving UK Statistics Authority accreditation." xr:uid="{00000000-0004-0000-0100-000003000000}"/>
    <hyperlink ref="A75" r:id="rId2" xr:uid="{00000000-0004-0000-0100-000005000000}"/>
    <hyperlink ref="A76" r:id="rId3" xr:uid="{00000000-0004-0000-0100-000006000000}"/>
    <hyperlink ref="A71" r:id="rId4" xr:uid="{00000000-0004-0000-0100-000007000000}"/>
    <hyperlink ref="A53" r:id="rId5" xr:uid="{00000000-0004-0000-0100-000000000000}"/>
    <hyperlink ref="A55" r:id="rId6" display="3 Figures for England are from the latest statistical release, published by the Home Office on 14 February 2019. This included data received by  9 December 2018. " xr:uid="{0ED84478-7457-4943-A423-CF30BC5E2828}"/>
    <hyperlink ref="A72" r:id="rId7" xr:uid="{B0315CE7-2936-4982-A75D-52CD4CB1B8BE}"/>
    <hyperlink ref="A56:I56" r:id="rId8" display="4 Figures for Scotland are from the latest statistical release, published by the Scottish Fire and Rescue Service on 31 October 2019. This included data received by 26 September 2019." xr:uid="{95D8669D-90B8-481C-9FA7-B984FB540A7B}"/>
    <hyperlink ref="A57:I57" r:id="rId9" display="5 Figures for Wales are from the latest statistical release, published by the Welsh Government on 21 August 2018. This included data received by 5 July 2018." xr:uid="{CE053ED3-9780-4ACD-9102-BCD6A6AAB423}"/>
    <hyperlink ref="A56" r:id="rId10" display="6 Figures for Scotland are from the latest statistical release, published by the Scottish Fire and Rescue Service on 31 October 2023. This included data received by 25 September 2023." xr:uid="{595436B4-FE11-4FF0-9840-EA32A9E89219}"/>
    <hyperlink ref="A74" r:id="rId11" xr:uid="{A30F666A-6049-467C-9725-104D30FF0E94}"/>
  </hyperlinks>
  <pageMargins left="0.70866141732283472" right="0.70866141732283472" top="0.74803149606299213" bottom="0.74803149606299213" header="0.31496062992125984" footer="0.31496062992125984"/>
  <pageSetup paperSize="9" orientation="landscape" r:id="rId12"/>
  <headerFooter>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91745-C8F1-4324-B6BA-1E7F10D6D8B0}">
  <sheetPr codeName="Sheet8">
    <tabColor rgb="FFFFC000"/>
  </sheetPr>
  <dimension ref="A1:X120"/>
  <sheetViews>
    <sheetView topLeftCell="A87" workbookViewId="0"/>
  </sheetViews>
  <sheetFormatPr defaultRowHeight="14.5" x14ac:dyDescent="0.35"/>
  <cols>
    <col min="1" max="1" width="30" bestFit="1" customWidth="1"/>
    <col min="2" max="2" width="16.26953125" bestFit="1" customWidth="1"/>
    <col min="3" max="3" width="8.54296875" bestFit="1" customWidth="1"/>
    <col min="4" max="4" width="6.54296875" bestFit="1" customWidth="1"/>
    <col min="5" max="7" width="11.26953125" bestFit="1" customWidth="1"/>
  </cols>
  <sheetData>
    <row r="1" spans="1:17" ht="46" x14ac:dyDescent="0.35">
      <c r="A1" s="40" t="s">
        <v>128</v>
      </c>
      <c r="B1" s="41">
        <f>IF(SUM(B58,B3)=0,"PASS",SUM(B3,B58))</f>
        <v>10</v>
      </c>
    </row>
    <row r="3" spans="1:17" ht="47" x14ac:dyDescent="0.35">
      <c r="A3" s="42" t="s">
        <v>137</v>
      </c>
      <c r="B3">
        <f>COUNTIF($N$6:$Q$54,"Error")</f>
        <v>2</v>
      </c>
    </row>
    <row r="4" spans="1:17" x14ac:dyDescent="0.35">
      <c r="A4" s="38" t="s">
        <v>126</v>
      </c>
      <c r="B4" s="38" t="s">
        <v>127</v>
      </c>
    </row>
    <row r="5" spans="1:17" x14ac:dyDescent="0.35">
      <c r="A5" s="38" t="s">
        <v>124</v>
      </c>
      <c r="B5" t="s">
        <v>32</v>
      </c>
      <c r="C5" t="s">
        <v>77</v>
      </c>
      <c r="D5" t="s">
        <v>78</v>
      </c>
      <c r="E5" t="s">
        <v>125</v>
      </c>
      <c r="G5" t="str" cm="1">
        <f t="array" ref="G5:K54">A5:E54</f>
        <v>Row Labels</v>
      </c>
      <c r="H5" t="str">
        <v>England</v>
      </c>
      <c r="I5" t="str">
        <v>Scotland</v>
      </c>
      <c r="J5" t="str">
        <v>Wales</v>
      </c>
      <c r="K5" t="str">
        <v>Grand Total</v>
      </c>
      <c r="M5" t="s">
        <v>83</v>
      </c>
      <c r="N5" t="s">
        <v>129</v>
      </c>
      <c r="O5" t="s">
        <v>130</v>
      </c>
      <c r="P5" t="s">
        <v>131</v>
      </c>
      <c r="Q5" t="s">
        <v>81</v>
      </c>
    </row>
    <row r="6" spans="1:17" x14ac:dyDescent="0.35">
      <c r="A6" s="39" t="s">
        <v>48</v>
      </c>
      <c r="B6">
        <v>44601</v>
      </c>
      <c r="E6">
        <v>44601</v>
      </c>
      <c r="G6" t="str">
        <v>1981/82</v>
      </c>
      <c r="H6">
        <v>44601</v>
      </c>
      <c r="I6">
        <v>0</v>
      </c>
      <c r="J6">
        <v>0</v>
      </c>
      <c r="K6">
        <v>44601</v>
      </c>
      <c r="M6" t="s">
        <v>48</v>
      </c>
      <c r="N6" t="b">
        <f>IF(H6=INDEX(FIRE0201!$A$4:$E$76,MATCH('QA checks'!$M6,FIRE0201!$A$4:$A$76,0),MATCH('QA checks'!N$5,FIRE0201!$A$4:$E$4,0)),TRUE,"Error")</f>
        <v>1</v>
      </c>
    </row>
    <row r="7" spans="1:17" x14ac:dyDescent="0.35">
      <c r="A7" s="39" t="s">
        <v>49</v>
      </c>
      <c r="B7">
        <v>44094</v>
      </c>
      <c r="E7">
        <v>44094</v>
      </c>
      <c r="G7" t="str">
        <v>1982/83</v>
      </c>
      <c r="H7">
        <v>44094</v>
      </c>
      <c r="I7">
        <v>0</v>
      </c>
      <c r="J7">
        <v>0</v>
      </c>
      <c r="K7">
        <v>44094</v>
      </c>
      <c r="M7" t="s">
        <v>49</v>
      </c>
      <c r="N7" t="b">
        <f>IF(H7=INDEX(FIRE0201!$A$4:$E$76,MATCH('QA checks'!$M7,FIRE0201!$A$4:$A$76,0),MATCH('QA checks'!N$5,FIRE0201!$A$4:$E$4,0)),TRUE,"Error")</f>
        <v>1</v>
      </c>
    </row>
    <row r="8" spans="1:17" x14ac:dyDescent="0.35">
      <c r="A8" s="39" t="s">
        <v>50</v>
      </c>
      <c r="B8">
        <v>44964</v>
      </c>
      <c r="E8">
        <v>44964</v>
      </c>
      <c r="G8" t="str">
        <v>1983/84</v>
      </c>
      <c r="H8">
        <v>44964</v>
      </c>
      <c r="I8">
        <v>0</v>
      </c>
      <c r="J8">
        <v>0</v>
      </c>
      <c r="K8">
        <v>44964</v>
      </c>
      <c r="M8" t="s">
        <v>50</v>
      </c>
      <c r="N8" t="b">
        <f>IF(H8=INDEX(FIRE0201!$A$4:$E$76,MATCH('QA checks'!$M8,FIRE0201!$A$4:$A$76,0),MATCH('QA checks'!N$5,FIRE0201!$A$4:$E$4,0)),TRUE,"Error")</f>
        <v>1</v>
      </c>
    </row>
    <row r="9" spans="1:17" x14ac:dyDescent="0.35">
      <c r="A9" s="39" t="s">
        <v>51</v>
      </c>
      <c r="B9">
        <v>47115</v>
      </c>
      <c r="E9">
        <v>47115</v>
      </c>
      <c r="G9" t="str">
        <v>1984/85</v>
      </c>
      <c r="H9">
        <v>47115</v>
      </c>
      <c r="I9">
        <v>0</v>
      </c>
      <c r="J9">
        <v>0</v>
      </c>
      <c r="K9">
        <v>47115</v>
      </c>
      <c r="M9" t="s">
        <v>51</v>
      </c>
      <c r="N9" t="b">
        <f>IF(H9=INDEX(FIRE0201!$A$4:$E$76,MATCH('QA checks'!$M9,FIRE0201!$A$4:$A$76,0),MATCH('QA checks'!N$5,FIRE0201!$A$4:$E$4,0)),TRUE,"Error")</f>
        <v>1</v>
      </c>
    </row>
    <row r="10" spans="1:17" x14ac:dyDescent="0.35">
      <c r="A10" s="39" t="s">
        <v>52</v>
      </c>
      <c r="B10">
        <v>49029</v>
      </c>
      <c r="E10">
        <v>49029</v>
      </c>
      <c r="G10" t="str">
        <v>1985/86</v>
      </c>
      <c r="H10">
        <v>49029</v>
      </c>
      <c r="I10">
        <v>0</v>
      </c>
      <c r="J10">
        <v>0</v>
      </c>
      <c r="K10">
        <v>49029</v>
      </c>
      <c r="M10" t="s">
        <v>52</v>
      </c>
      <c r="N10" t="b">
        <f>IF(H10=INDEX(FIRE0201!$A$4:$E$76,MATCH('QA checks'!$M10,FIRE0201!$A$4:$A$76,0),MATCH('QA checks'!N$5,FIRE0201!$A$4:$E$4,0)),TRUE,"Error")</f>
        <v>1</v>
      </c>
    </row>
    <row r="11" spans="1:17" x14ac:dyDescent="0.35">
      <c r="A11" s="39" t="s">
        <v>53</v>
      </c>
      <c r="B11">
        <v>49291</v>
      </c>
      <c r="E11">
        <v>49291</v>
      </c>
      <c r="G11" t="str">
        <v>1986/87</v>
      </c>
      <c r="H11">
        <v>49291</v>
      </c>
      <c r="I11">
        <v>0</v>
      </c>
      <c r="J11">
        <v>0</v>
      </c>
      <c r="K11">
        <v>49291</v>
      </c>
      <c r="M11" t="s">
        <v>53</v>
      </c>
      <c r="N11" t="b">
        <f>IF(H11=INDEX(FIRE0201!$A$4:$E$76,MATCH('QA checks'!$M11,FIRE0201!$A$4:$A$76,0),MATCH('QA checks'!N$5,FIRE0201!$A$4:$E$4,0)),TRUE,"Error")</f>
        <v>1</v>
      </c>
    </row>
    <row r="12" spans="1:17" x14ac:dyDescent="0.35">
      <c r="A12" s="39" t="s">
        <v>54</v>
      </c>
      <c r="B12">
        <v>48850</v>
      </c>
      <c r="E12">
        <v>48850</v>
      </c>
      <c r="G12" t="str">
        <v>1987/88</v>
      </c>
      <c r="H12">
        <v>48850</v>
      </c>
      <c r="I12">
        <v>0</v>
      </c>
      <c r="J12">
        <v>0</v>
      </c>
      <c r="K12">
        <v>48850</v>
      </c>
      <c r="M12" t="s">
        <v>54</v>
      </c>
      <c r="N12" t="b">
        <f>IF(H12=INDEX(FIRE0201!$A$4:$E$76,MATCH('QA checks'!$M12,FIRE0201!$A$4:$A$76,0),MATCH('QA checks'!N$5,FIRE0201!$A$4:$E$4,0)),TRUE,"Error")</f>
        <v>1</v>
      </c>
    </row>
    <row r="13" spans="1:17" x14ac:dyDescent="0.35">
      <c r="A13" s="39" t="s">
        <v>55</v>
      </c>
      <c r="B13">
        <v>49471</v>
      </c>
      <c r="E13">
        <v>49471</v>
      </c>
      <c r="G13" t="str">
        <v>1988/89</v>
      </c>
      <c r="H13">
        <v>49471</v>
      </c>
      <c r="I13">
        <v>0</v>
      </c>
      <c r="J13">
        <v>0</v>
      </c>
      <c r="K13">
        <v>49471</v>
      </c>
      <c r="M13" t="s">
        <v>55</v>
      </c>
      <c r="N13" t="b">
        <f>IF(H13=INDEX(FIRE0201!$A$4:$E$76,MATCH('QA checks'!$M13,FIRE0201!$A$4:$A$76,0),MATCH('QA checks'!N$5,FIRE0201!$A$4:$E$4,0)),TRUE,"Error")</f>
        <v>1</v>
      </c>
    </row>
    <row r="14" spans="1:17" x14ac:dyDescent="0.35">
      <c r="A14" s="39" t="s">
        <v>56</v>
      </c>
      <c r="B14">
        <v>49920</v>
      </c>
      <c r="E14">
        <v>49920</v>
      </c>
      <c r="G14" t="str">
        <v>1989/90</v>
      </c>
      <c r="H14">
        <v>49920</v>
      </c>
      <c r="I14">
        <v>0</v>
      </c>
      <c r="J14">
        <v>0</v>
      </c>
      <c r="K14">
        <v>49920</v>
      </c>
      <c r="M14" t="s">
        <v>56</v>
      </c>
      <c r="N14" t="b">
        <f>IF(H14=INDEX(FIRE0201!$A$4:$E$76,MATCH('QA checks'!$M14,FIRE0201!$A$4:$A$76,0),MATCH('QA checks'!N$5,FIRE0201!$A$4:$E$4,0)),TRUE,"Error")</f>
        <v>1</v>
      </c>
    </row>
    <row r="15" spans="1:17" x14ac:dyDescent="0.35">
      <c r="A15" s="39" t="s">
        <v>57</v>
      </c>
      <c r="B15">
        <v>48631</v>
      </c>
      <c r="C15">
        <v>9811</v>
      </c>
      <c r="E15">
        <v>58442</v>
      </c>
      <c r="G15" t="str">
        <v>1990/91</v>
      </c>
      <c r="H15">
        <v>48631</v>
      </c>
      <c r="I15">
        <v>9811</v>
      </c>
      <c r="J15">
        <v>0</v>
      </c>
      <c r="K15">
        <v>58442</v>
      </c>
      <c r="M15" t="s">
        <v>57</v>
      </c>
      <c r="N15" t="b">
        <f>IF(H15=INDEX(FIRE0201!$A$4:$E$76,MATCH('QA checks'!$M15,FIRE0201!$A$4:$A$76,0),MATCH('QA checks'!N$5,FIRE0201!$A$4:$E$4,0)),TRUE,"Error")</f>
        <v>1</v>
      </c>
      <c r="O15" t="b">
        <f>IF(I15=INDEX(FIRE0201!$A$4:$E$76,MATCH('QA checks'!$M15,FIRE0201!$A$4:$A$76,0),MATCH('QA checks'!O$5,FIRE0201!$A$4:$E$4,0)),TRUE,"Error")</f>
        <v>1</v>
      </c>
    </row>
    <row r="16" spans="1:17" x14ac:dyDescent="0.35">
      <c r="A16" s="39" t="s">
        <v>58</v>
      </c>
      <c r="B16">
        <v>49558</v>
      </c>
      <c r="C16">
        <v>9799</v>
      </c>
      <c r="E16">
        <v>59357</v>
      </c>
      <c r="G16" t="str">
        <v>1991/92</v>
      </c>
      <c r="H16">
        <v>49558</v>
      </c>
      <c r="I16">
        <v>9799</v>
      </c>
      <c r="J16">
        <v>0</v>
      </c>
      <c r="K16">
        <v>59357</v>
      </c>
      <c r="M16" t="s">
        <v>58</v>
      </c>
      <c r="N16" t="b">
        <f>IF(H16=INDEX(FIRE0201!$A$4:$E$76,MATCH('QA checks'!$M16,FIRE0201!$A$4:$A$76,0),MATCH('QA checks'!N$5,FIRE0201!$A$4:$E$4,0)),TRUE,"Error")</f>
        <v>1</v>
      </c>
      <c r="O16" t="b">
        <f>IF(I16=INDEX(FIRE0201!$A$4:$E$76,MATCH('QA checks'!$M16,FIRE0201!$A$4:$A$76,0),MATCH('QA checks'!O$5,FIRE0201!$A$4:$E$4,0)),TRUE,"Error")</f>
        <v>1</v>
      </c>
    </row>
    <row r="17" spans="1:17" x14ac:dyDescent="0.35">
      <c r="A17" s="39" t="s">
        <v>59</v>
      </c>
      <c r="B17">
        <v>50199</v>
      </c>
      <c r="C17">
        <v>9612</v>
      </c>
      <c r="E17">
        <v>59811</v>
      </c>
      <c r="G17" t="str">
        <v>1992/93</v>
      </c>
      <c r="H17">
        <v>50199</v>
      </c>
      <c r="I17">
        <v>9612</v>
      </c>
      <c r="J17">
        <v>0</v>
      </c>
      <c r="K17">
        <v>59811</v>
      </c>
      <c r="M17" t="s">
        <v>59</v>
      </c>
      <c r="N17" t="b">
        <f>IF(H17=INDEX(FIRE0201!$A$4:$E$76,MATCH('QA checks'!$M17,FIRE0201!$A$4:$A$76,0),MATCH('QA checks'!N$5,FIRE0201!$A$4:$E$4,0)),TRUE,"Error")</f>
        <v>1</v>
      </c>
      <c r="O17" t="b">
        <f>IF(I17=INDEX(FIRE0201!$A$4:$E$76,MATCH('QA checks'!$M17,FIRE0201!$A$4:$A$76,0),MATCH('QA checks'!O$5,FIRE0201!$A$4:$E$4,0)),TRUE,"Error")</f>
        <v>1</v>
      </c>
    </row>
    <row r="18" spans="1:17" x14ac:dyDescent="0.35">
      <c r="A18" s="39" t="s">
        <v>60</v>
      </c>
      <c r="B18">
        <v>50960</v>
      </c>
      <c r="C18">
        <v>9786</v>
      </c>
      <c r="E18">
        <v>60746</v>
      </c>
      <c r="G18" t="str">
        <v>1993/94</v>
      </c>
      <c r="H18">
        <v>50960</v>
      </c>
      <c r="I18">
        <v>9786</v>
      </c>
      <c r="J18">
        <v>0</v>
      </c>
      <c r="K18">
        <v>60746</v>
      </c>
      <c r="M18" t="s">
        <v>60</v>
      </c>
      <c r="N18" t="b">
        <f>IF(H18=INDEX(FIRE0201!$A$4:$E$76,MATCH('QA checks'!$M18,FIRE0201!$A$4:$A$76,0),MATCH('QA checks'!N$5,FIRE0201!$A$4:$E$4,0)),TRUE,"Error")</f>
        <v>1</v>
      </c>
      <c r="O18" t="b">
        <f>IF(I18=INDEX(FIRE0201!$A$4:$E$76,MATCH('QA checks'!$M18,FIRE0201!$A$4:$A$76,0),MATCH('QA checks'!O$5,FIRE0201!$A$4:$E$4,0)),TRUE,"Error")</f>
        <v>1</v>
      </c>
    </row>
    <row r="19" spans="1:17" x14ac:dyDescent="0.35">
      <c r="A19" s="39" t="s">
        <v>61</v>
      </c>
      <c r="B19">
        <v>51863</v>
      </c>
      <c r="C19">
        <v>9139</v>
      </c>
      <c r="D19">
        <v>3030</v>
      </c>
      <c r="E19">
        <v>64032</v>
      </c>
      <c r="G19" t="str">
        <v>1994/95</v>
      </c>
      <c r="H19">
        <v>51863</v>
      </c>
      <c r="I19">
        <v>9139</v>
      </c>
      <c r="J19">
        <v>3030</v>
      </c>
      <c r="K19">
        <v>64032</v>
      </c>
      <c r="M19" t="s">
        <v>61</v>
      </c>
      <c r="N19" t="b">
        <f>IF(H19=INDEX(FIRE0201!$A$4:$E$76,MATCH('QA checks'!$M19,FIRE0201!$A$4:$A$76,0),MATCH('QA checks'!N$5,FIRE0201!$A$4:$E$4,0)),TRUE,"Error")</f>
        <v>1</v>
      </c>
      <c r="O19" t="b">
        <f>IF(I19=INDEX(FIRE0201!$A$4:$E$76,MATCH('QA checks'!$M19,FIRE0201!$A$4:$A$76,0),MATCH('QA checks'!O$5,FIRE0201!$A$4:$E$4,0)),TRUE,"Error")</f>
        <v>1</v>
      </c>
      <c r="P19" t="b">
        <f>IF(J19=INDEX(FIRE0201!$A$4:$E$76,MATCH('QA checks'!$M19,FIRE0201!$A$4:$A$76,0),MATCH('QA checks'!P$5,FIRE0201!$A$4:$E$4,0)),TRUE,"Error")</f>
        <v>1</v>
      </c>
      <c r="Q19" t="b">
        <f>IF(SUM(H19:J19)=FIRE0201!E18,TRUE,"Error")</f>
        <v>1</v>
      </c>
    </row>
    <row r="20" spans="1:17" x14ac:dyDescent="0.35">
      <c r="A20" s="39" t="s">
        <v>62</v>
      </c>
      <c r="B20">
        <v>53487</v>
      </c>
      <c r="C20">
        <v>9313</v>
      </c>
      <c r="D20">
        <v>3128</v>
      </c>
      <c r="E20">
        <v>65928</v>
      </c>
      <c r="G20" t="str">
        <v>1995/96</v>
      </c>
      <c r="H20">
        <v>53487</v>
      </c>
      <c r="I20">
        <v>9313</v>
      </c>
      <c r="J20">
        <v>3128</v>
      </c>
      <c r="K20">
        <v>65928</v>
      </c>
      <c r="M20" t="s">
        <v>62</v>
      </c>
      <c r="N20" t="b">
        <f>IF(H20=INDEX(FIRE0201!$A$4:$E$76,MATCH('QA checks'!$M20,FIRE0201!$A$4:$A$76,0),MATCH('QA checks'!N$5,FIRE0201!$A$4:$E$4,0)),TRUE,"Error")</f>
        <v>1</v>
      </c>
      <c r="O20" t="b">
        <f>IF(I20=INDEX(FIRE0201!$A$4:$E$76,MATCH('QA checks'!$M20,FIRE0201!$A$4:$A$76,0),MATCH('QA checks'!O$5,FIRE0201!$A$4:$E$4,0)),TRUE,"Error")</f>
        <v>1</v>
      </c>
      <c r="P20" t="b">
        <f>IF(J20=INDEX(FIRE0201!$A$4:$E$76,MATCH('QA checks'!$M20,FIRE0201!$A$4:$A$76,0),MATCH('QA checks'!P$5,FIRE0201!$A$4:$E$4,0)),TRUE,"Error")</f>
        <v>1</v>
      </c>
      <c r="Q20" t="b">
        <f>IF(SUM(H20:J20)=FIRE0201!E19,TRUE,"Error")</f>
        <v>1</v>
      </c>
    </row>
    <row r="21" spans="1:17" x14ac:dyDescent="0.35">
      <c r="A21" s="39" t="s">
        <v>63</v>
      </c>
      <c r="B21">
        <v>56664</v>
      </c>
      <c r="C21">
        <v>9461</v>
      </c>
      <c r="D21">
        <v>3296</v>
      </c>
      <c r="E21">
        <v>69421</v>
      </c>
      <c r="G21" t="str">
        <v>1996/97</v>
      </c>
      <c r="H21">
        <v>56664</v>
      </c>
      <c r="I21">
        <v>9461</v>
      </c>
      <c r="J21">
        <v>3296</v>
      </c>
      <c r="K21">
        <v>69421</v>
      </c>
      <c r="M21" t="s">
        <v>63</v>
      </c>
      <c r="N21" t="b">
        <f>IF(H21=INDEX(FIRE0201!$A$4:$E$76,MATCH('QA checks'!$M21,FIRE0201!$A$4:$A$76,0),MATCH('QA checks'!N$5,FIRE0201!$A$4:$E$4,0)),TRUE,"Error")</f>
        <v>1</v>
      </c>
      <c r="O21" t="b">
        <f>IF(I21=INDEX(FIRE0201!$A$4:$E$76,MATCH('QA checks'!$M21,FIRE0201!$A$4:$A$76,0),MATCH('QA checks'!O$5,FIRE0201!$A$4:$E$4,0)),TRUE,"Error")</f>
        <v>1</v>
      </c>
      <c r="P21" t="b">
        <f>IF(J21=INDEX(FIRE0201!$A$4:$E$76,MATCH('QA checks'!$M21,FIRE0201!$A$4:$A$76,0),MATCH('QA checks'!P$5,FIRE0201!$A$4:$E$4,0)),TRUE,"Error")</f>
        <v>1</v>
      </c>
      <c r="Q21" t="b">
        <f>IF(SUM(H21:J21)=FIRE0201!E20,TRUE,"Error")</f>
        <v>1</v>
      </c>
    </row>
    <row r="22" spans="1:17" x14ac:dyDescent="0.35">
      <c r="A22" s="39" t="s">
        <v>64</v>
      </c>
      <c r="B22">
        <v>57608</v>
      </c>
      <c r="C22">
        <v>9282</v>
      </c>
      <c r="D22">
        <v>3386</v>
      </c>
      <c r="E22">
        <v>70276</v>
      </c>
      <c r="G22" t="str">
        <v>1997/98</v>
      </c>
      <c r="H22">
        <v>57608</v>
      </c>
      <c r="I22">
        <v>9282</v>
      </c>
      <c r="J22">
        <v>3386</v>
      </c>
      <c r="K22">
        <v>70276</v>
      </c>
      <c r="M22" t="s">
        <v>64</v>
      </c>
      <c r="N22" t="b">
        <f>IF(H22=INDEX(FIRE0201!$A$4:$E$76,MATCH('QA checks'!$M22,FIRE0201!$A$4:$A$76,0),MATCH('QA checks'!N$5,FIRE0201!$A$4:$E$4,0)),TRUE,"Error")</f>
        <v>1</v>
      </c>
      <c r="O22" t="b">
        <f>IF(I22=INDEX(FIRE0201!$A$4:$E$76,MATCH('QA checks'!$M22,FIRE0201!$A$4:$A$76,0),MATCH('QA checks'!O$5,FIRE0201!$A$4:$E$4,0)),TRUE,"Error")</f>
        <v>1</v>
      </c>
      <c r="P22" t="b">
        <f>IF(J22=INDEX(FIRE0201!$A$4:$E$76,MATCH('QA checks'!$M22,FIRE0201!$A$4:$A$76,0),MATCH('QA checks'!P$5,FIRE0201!$A$4:$E$4,0)),TRUE,"Error")</f>
        <v>1</v>
      </c>
      <c r="Q22" t="b">
        <f>IF(SUM(H22:J22)=FIRE0201!E21,TRUE,"Error")</f>
        <v>1</v>
      </c>
    </row>
    <row r="23" spans="1:17" x14ac:dyDescent="0.35">
      <c r="A23" s="39" t="s">
        <v>65</v>
      </c>
      <c r="B23">
        <v>55908</v>
      </c>
      <c r="C23">
        <v>9222</v>
      </c>
      <c r="D23">
        <v>3109</v>
      </c>
      <c r="E23">
        <v>68239</v>
      </c>
      <c r="G23" t="str">
        <v>1998/99</v>
      </c>
      <c r="H23">
        <v>55908</v>
      </c>
      <c r="I23">
        <v>9222</v>
      </c>
      <c r="J23">
        <v>3109</v>
      </c>
      <c r="K23">
        <v>68239</v>
      </c>
      <c r="M23" t="s">
        <v>65</v>
      </c>
      <c r="N23" t="b">
        <f>IF(H23=INDEX(FIRE0201!$A$4:$E$76,MATCH('QA checks'!$M23,FIRE0201!$A$4:$A$76,0),MATCH('QA checks'!N$5,FIRE0201!$A$4:$E$4,0)),TRUE,"Error")</f>
        <v>1</v>
      </c>
      <c r="O23" t="b">
        <f>IF(I23=INDEX(FIRE0201!$A$4:$E$76,MATCH('QA checks'!$M23,FIRE0201!$A$4:$A$76,0),MATCH('QA checks'!O$5,FIRE0201!$A$4:$E$4,0)),TRUE,"Error")</f>
        <v>1</v>
      </c>
      <c r="P23" t="b">
        <f>IF(J23=INDEX(FIRE0201!$A$4:$E$76,MATCH('QA checks'!$M23,FIRE0201!$A$4:$A$76,0),MATCH('QA checks'!P$5,FIRE0201!$A$4:$E$4,0)),TRUE,"Error")</f>
        <v>1</v>
      </c>
      <c r="Q23" t="b">
        <f>IF(SUM(H23:J23)=FIRE0201!E22,TRUE,"Error")</f>
        <v>1</v>
      </c>
    </row>
    <row r="24" spans="1:17" x14ac:dyDescent="0.35">
      <c r="A24" s="39" t="s">
        <v>66</v>
      </c>
      <c r="B24">
        <v>58280</v>
      </c>
      <c r="C24">
        <v>9316</v>
      </c>
      <c r="D24">
        <v>3486</v>
      </c>
      <c r="E24">
        <v>71082</v>
      </c>
      <c r="G24" t="str">
        <v>1999/00</v>
      </c>
      <c r="H24">
        <v>58280</v>
      </c>
      <c r="I24">
        <v>9316</v>
      </c>
      <c r="J24">
        <v>3486</v>
      </c>
      <c r="K24">
        <v>71082</v>
      </c>
      <c r="M24" t="s">
        <v>66</v>
      </c>
      <c r="N24" t="b">
        <f>IF(H24=INDEX(FIRE0201!$A$4:$E$76,MATCH('QA checks'!$M24,FIRE0201!$A$4:$A$76,0),MATCH('QA checks'!N$5,FIRE0201!$A$4:$E$4,0)),TRUE,"Error")</f>
        <v>1</v>
      </c>
      <c r="O24" t="b">
        <f>IF(I24=INDEX(FIRE0201!$A$4:$E$76,MATCH('QA checks'!$M24,FIRE0201!$A$4:$A$76,0),MATCH('QA checks'!O$5,FIRE0201!$A$4:$E$4,0)),TRUE,"Error")</f>
        <v>1</v>
      </c>
      <c r="P24" t="b">
        <f>IF(J24=INDEX(FIRE0201!$A$4:$E$76,MATCH('QA checks'!$M24,FIRE0201!$A$4:$A$76,0),MATCH('QA checks'!P$5,FIRE0201!$A$4:$E$4,0)),TRUE,"Error")</f>
        <v>1</v>
      </c>
      <c r="Q24" t="b">
        <f>IF(SUM(H24:J24)=FIRE0201!E23,TRUE,"Error")</f>
        <v>1</v>
      </c>
    </row>
    <row r="25" spans="1:17" x14ac:dyDescent="0.35">
      <c r="A25" s="39" t="s">
        <v>67</v>
      </c>
      <c r="B25">
        <v>54933</v>
      </c>
      <c r="C25">
        <v>9257</v>
      </c>
      <c r="D25">
        <v>3202</v>
      </c>
      <c r="E25">
        <v>67392</v>
      </c>
      <c r="G25" t="str">
        <v>2000/01</v>
      </c>
      <c r="H25">
        <v>54933</v>
      </c>
      <c r="I25">
        <v>9257</v>
      </c>
      <c r="J25">
        <v>3202</v>
      </c>
      <c r="K25">
        <v>67392</v>
      </c>
      <c r="M25" t="s">
        <v>67</v>
      </c>
      <c r="N25" t="b">
        <f>IF(H25=INDEX(FIRE0201!$A$4:$E$76,MATCH('QA checks'!$M25,FIRE0201!$A$4:$A$76,0),MATCH('QA checks'!N$5,FIRE0201!$A$4:$E$4,0)),TRUE,"Error")</f>
        <v>1</v>
      </c>
      <c r="O25" t="b">
        <f>IF(I25=INDEX(FIRE0201!$A$4:$E$76,MATCH('QA checks'!$M25,FIRE0201!$A$4:$A$76,0),MATCH('QA checks'!O$5,FIRE0201!$A$4:$E$4,0)),TRUE,"Error")</f>
        <v>1</v>
      </c>
      <c r="P25" t="b">
        <f>IF(J25=INDEX(FIRE0201!$A$4:$E$76,MATCH('QA checks'!$M25,FIRE0201!$A$4:$A$76,0),MATCH('QA checks'!P$5,FIRE0201!$A$4:$E$4,0)),TRUE,"Error")</f>
        <v>1</v>
      </c>
      <c r="Q25" t="b">
        <f>IF(SUM(H25:J25)=FIRE0201!E24,TRUE,"Error")</f>
        <v>1</v>
      </c>
    </row>
    <row r="26" spans="1:17" x14ac:dyDescent="0.35">
      <c r="A26" s="39" t="s">
        <v>68</v>
      </c>
      <c r="B26">
        <v>54531</v>
      </c>
      <c r="C26">
        <v>8895</v>
      </c>
      <c r="D26">
        <v>3086</v>
      </c>
      <c r="E26">
        <v>66512</v>
      </c>
      <c r="G26" t="str">
        <v>2001/02</v>
      </c>
      <c r="H26">
        <v>54531</v>
      </c>
      <c r="I26">
        <v>8895</v>
      </c>
      <c r="J26">
        <v>3086</v>
      </c>
      <c r="K26">
        <v>66512</v>
      </c>
      <c r="M26" t="s">
        <v>68</v>
      </c>
      <c r="N26" t="b">
        <f>IF(H26=INDEX(FIRE0201!$A$4:$E$76,MATCH('QA checks'!$M26,FIRE0201!$A$4:$A$76,0),MATCH('QA checks'!N$5,FIRE0201!$A$4:$E$4,0)),TRUE,"Error")</f>
        <v>1</v>
      </c>
      <c r="O26" t="b">
        <f>IF(I26=INDEX(FIRE0201!$A$4:$E$76,MATCH('QA checks'!$M26,FIRE0201!$A$4:$A$76,0),MATCH('QA checks'!O$5,FIRE0201!$A$4:$E$4,0)),TRUE,"Error")</f>
        <v>1</v>
      </c>
      <c r="P26" t="b">
        <f>IF(J26=INDEX(FIRE0201!$A$4:$E$76,MATCH('QA checks'!$M26,FIRE0201!$A$4:$A$76,0),MATCH('QA checks'!P$5,FIRE0201!$A$4:$E$4,0)),TRUE,"Error")</f>
        <v>1</v>
      </c>
      <c r="Q26" t="b">
        <f>IF(SUM(H26:J26)=FIRE0201!E25,TRUE,"Error")</f>
        <v>1</v>
      </c>
    </row>
    <row r="27" spans="1:17" x14ac:dyDescent="0.35">
      <c r="A27" s="39" t="s">
        <v>69</v>
      </c>
      <c r="B27">
        <v>48899</v>
      </c>
      <c r="C27">
        <v>7875</v>
      </c>
      <c r="D27">
        <v>2924</v>
      </c>
      <c r="E27">
        <v>59698</v>
      </c>
      <c r="G27" t="str">
        <v>2002/03</v>
      </c>
      <c r="H27">
        <v>48899</v>
      </c>
      <c r="I27">
        <v>7875</v>
      </c>
      <c r="J27">
        <v>2924</v>
      </c>
      <c r="K27">
        <v>59698</v>
      </c>
      <c r="M27" t="s">
        <v>69</v>
      </c>
      <c r="N27" t="b">
        <f>IF(H27=INDEX(FIRE0201!$A$4:$E$76,MATCH('QA checks'!$M27,FIRE0201!$A$4:$A$76,0),MATCH('QA checks'!N$5,FIRE0201!$A$4:$E$4,0)),TRUE,"Error")</f>
        <v>1</v>
      </c>
      <c r="O27" t="b">
        <f>IF(I27=INDEX(FIRE0201!$A$4:$E$76,MATCH('QA checks'!$M27,FIRE0201!$A$4:$A$76,0),MATCH('QA checks'!O$5,FIRE0201!$A$4:$E$4,0)),TRUE,"Error")</f>
        <v>1</v>
      </c>
      <c r="P27" t="b">
        <f>IF(J27=INDEX(FIRE0201!$A$4:$E$76,MATCH('QA checks'!$M27,FIRE0201!$A$4:$A$76,0),MATCH('QA checks'!P$5,FIRE0201!$A$4:$E$4,0)),TRUE,"Error")</f>
        <v>1</v>
      </c>
      <c r="Q27" t="b">
        <f>IF(SUM(H27:J27)=FIRE0201!E26,TRUE,"Error")</f>
        <v>1</v>
      </c>
    </row>
    <row r="28" spans="1:17" x14ac:dyDescent="0.35">
      <c r="A28" s="39" t="s">
        <v>70</v>
      </c>
      <c r="B28">
        <v>50830</v>
      </c>
      <c r="C28">
        <v>8131</v>
      </c>
      <c r="D28">
        <v>2787</v>
      </c>
      <c r="E28">
        <v>61748</v>
      </c>
      <c r="G28" t="str">
        <v>2003/04</v>
      </c>
      <c r="H28">
        <v>50830</v>
      </c>
      <c r="I28">
        <v>8131</v>
      </c>
      <c r="J28">
        <v>2787</v>
      </c>
      <c r="K28">
        <v>61748</v>
      </c>
      <c r="M28" t="s">
        <v>70</v>
      </c>
      <c r="N28" t="b">
        <f>IF(H28=INDEX(FIRE0201!$A$4:$E$76,MATCH('QA checks'!$M28,FIRE0201!$A$4:$A$76,0),MATCH('QA checks'!N$5,FIRE0201!$A$4:$E$4,0)),TRUE,"Error")</f>
        <v>1</v>
      </c>
      <c r="O28" t="b">
        <f>IF(I28=INDEX(FIRE0201!$A$4:$E$76,MATCH('QA checks'!$M28,FIRE0201!$A$4:$A$76,0),MATCH('QA checks'!O$5,FIRE0201!$A$4:$E$4,0)),TRUE,"Error")</f>
        <v>1</v>
      </c>
      <c r="P28" t="b">
        <f>IF(J28=INDEX(FIRE0201!$A$4:$E$76,MATCH('QA checks'!$M28,FIRE0201!$A$4:$A$76,0),MATCH('QA checks'!P$5,FIRE0201!$A$4:$E$4,0)),TRUE,"Error")</f>
        <v>1</v>
      </c>
      <c r="Q28" t="b">
        <f>IF(SUM(H28:J28)=FIRE0201!E27,TRUE,"Error")</f>
        <v>1</v>
      </c>
    </row>
    <row r="29" spans="1:17" x14ac:dyDescent="0.35">
      <c r="A29" s="39" t="s">
        <v>71</v>
      </c>
      <c r="B29">
        <v>47434</v>
      </c>
      <c r="C29">
        <v>7048</v>
      </c>
      <c r="D29">
        <v>2592</v>
      </c>
      <c r="E29">
        <v>57074</v>
      </c>
      <c r="G29" t="str">
        <v>2004/05</v>
      </c>
      <c r="H29">
        <v>47434</v>
      </c>
      <c r="I29">
        <v>7048</v>
      </c>
      <c r="J29">
        <v>2592</v>
      </c>
      <c r="K29">
        <v>57074</v>
      </c>
      <c r="M29" t="s">
        <v>71</v>
      </c>
      <c r="N29" t="b">
        <f>IF(H29=INDEX(FIRE0201!$A$4:$E$76,MATCH('QA checks'!$M29,FIRE0201!$A$4:$A$76,0),MATCH('QA checks'!N$5,FIRE0201!$A$4:$E$4,0)),TRUE,"Error")</f>
        <v>1</v>
      </c>
      <c r="O29" t="b">
        <f>IF(I29=INDEX(FIRE0201!$A$4:$E$76,MATCH('QA checks'!$M29,FIRE0201!$A$4:$A$76,0),MATCH('QA checks'!O$5,FIRE0201!$A$4:$E$4,0)),TRUE,"Error")</f>
        <v>1</v>
      </c>
      <c r="P29" t="b">
        <f>IF(J29=INDEX(FIRE0201!$A$4:$E$76,MATCH('QA checks'!$M29,FIRE0201!$A$4:$A$76,0),MATCH('QA checks'!P$5,FIRE0201!$A$4:$E$4,0)),TRUE,"Error")</f>
        <v>1</v>
      </c>
      <c r="Q29" t="b">
        <f>IF(SUM(H29:J29)=FIRE0201!E28,TRUE,"Error")</f>
        <v>1</v>
      </c>
    </row>
    <row r="30" spans="1:17" x14ac:dyDescent="0.35">
      <c r="A30" s="39" t="s">
        <v>72</v>
      </c>
      <c r="B30">
        <v>46248</v>
      </c>
      <c r="C30">
        <v>7061</v>
      </c>
      <c r="D30">
        <v>2548</v>
      </c>
      <c r="E30">
        <v>55857</v>
      </c>
      <c r="G30" t="str">
        <v>2005/06</v>
      </c>
      <c r="H30">
        <v>46248</v>
      </c>
      <c r="I30">
        <v>7061</v>
      </c>
      <c r="J30">
        <v>2548</v>
      </c>
      <c r="K30">
        <v>55857</v>
      </c>
      <c r="M30" t="s">
        <v>72</v>
      </c>
      <c r="N30" t="b">
        <f>IF(H30=INDEX(FIRE0201!$A$4:$E$76,MATCH('QA checks'!$M30,FIRE0201!$A$4:$A$76,0),MATCH('QA checks'!N$5,FIRE0201!$A$4:$E$4,0)),TRUE,"Error")</f>
        <v>1</v>
      </c>
      <c r="O30" t="b">
        <f>IF(I30=INDEX(FIRE0201!$A$4:$E$76,MATCH('QA checks'!$M30,FIRE0201!$A$4:$A$76,0),MATCH('QA checks'!O$5,FIRE0201!$A$4:$E$4,0)),TRUE,"Error")</f>
        <v>1</v>
      </c>
      <c r="P30" t="b">
        <f>IF(J30=INDEX(FIRE0201!$A$4:$E$76,MATCH('QA checks'!$M30,FIRE0201!$A$4:$A$76,0),MATCH('QA checks'!P$5,FIRE0201!$A$4:$E$4,0)),TRUE,"Error")</f>
        <v>1</v>
      </c>
      <c r="Q30" t="b">
        <f>IF(SUM(H30:J30)=FIRE0201!E29,TRUE,"Error")</f>
        <v>1</v>
      </c>
    </row>
    <row r="31" spans="1:17" x14ac:dyDescent="0.35">
      <c r="A31" s="39" t="s">
        <v>73</v>
      </c>
      <c r="B31">
        <v>44422</v>
      </c>
      <c r="C31">
        <v>6963</v>
      </c>
      <c r="D31">
        <v>2400</v>
      </c>
      <c r="E31">
        <v>53785</v>
      </c>
      <c r="G31" t="str">
        <v>2006/07</v>
      </c>
      <c r="H31">
        <v>44422</v>
      </c>
      <c r="I31">
        <v>6963</v>
      </c>
      <c r="J31">
        <v>2400</v>
      </c>
      <c r="K31">
        <v>53785</v>
      </c>
      <c r="M31" t="s">
        <v>73</v>
      </c>
      <c r="N31" t="b">
        <f>IF(H31=INDEX(FIRE0201!$A$4:$E$76,MATCH('QA checks'!$M31,FIRE0201!$A$4:$A$76,0),MATCH('QA checks'!N$5,FIRE0201!$A$4:$E$4,0)),TRUE,"Error")</f>
        <v>1</v>
      </c>
      <c r="O31" t="b">
        <f>IF(I31=INDEX(FIRE0201!$A$4:$E$76,MATCH('QA checks'!$M31,FIRE0201!$A$4:$A$76,0),MATCH('QA checks'!O$5,FIRE0201!$A$4:$E$4,0)),TRUE,"Error")</f>
        <v>1</v>
      </c>
      <c r="P31" t="b">
        <f>IF(J31=INDEX(FIRE0201!$A$4:$E$76,MATCH('QA checks'!$M31,FIRE0201!$A$4:$A$76,0),MATCH('QA checks'!P$5,FIRE0201!$A$4:$E$4,0)),TRUE,"Error")</f>
        <v>1</v>
      </c>
      <c r="Q31" t="b">
        <f>IF(SUM(H31:J31)=FIRE0201!E30,TRUE,"Error")</f>
        <v>1</v>
      </c>
    </row>
    <row r="32" spans="1:17" x14ac:dyDescent="0.35">
      <c r="A32" s="39" t="s">
        <v>74</v>
      </c>
      <c r="B32">
        <v>41336</v>
      </c>
      <c r="C32">
        <v>6666</v>
      </c>
      <c r="D32">
        <v>2380</v>
      </c>
      <c r="E32">
        <v>50382</v>
      </c>
      <c r="G32" t="str">
        <v>2007/08</v>
      </c>
      <c r="H32">
        <v>41336</v>
      </c>
      <c r="I32">
        <v>6666</v>
      </c>
      <c r="J32">
        <v>2380</v>
      </c>
      <c r="K32">
        <v>50382</v>
      </c>
      <c r="M32" t="s">
        <v>74</v>
      </c>
      <c r="N32" t="b">
        <f>IF(H32=INDEX(FIRE0201!$A$4:$E$76,MATCH('QA checks'!$M32,FIRE0201!$A$4:$A$76,0),MATCH('QA checks'!N$5,FIRE0201!$A$4:$E$4,0)),TRUE,"Error")</f>
        <v>1</v>
      </c>
      <c r="O32" t="b">
        <f>IF(I32=INDEX(FIRE0201!$A$4:$E$76,MATCH('QA checks'!$M32,FIRE0201!$A$4:$A$76,0),MATCH('QA checks'!O$5,FIRE0201!$A$4:$E$4,0)),TRUE,"Error")</f>
        <v>1</v>
      </c>
      <c r="P32" t="b">
        <f>IF(J32=INDEX(FIRE0201!$A$4:$E$76,MATCH('QA checks'!$M32,FIRE0201!$A$4:$A$76,0),MATCH('QA checks'!P$5,FIRE0201!$A$4:$E$4,0)),TRUE,"Error")</f>
        <v>1</v>
      </c>
      <c r="Q32" t="b">
        <f>IF(SUM(H32:J32)=FIRE0201!E31,TRUE,"Error")</f>
        <v>1</v>
      </c>
    </row>
    <row r="33" spans="1:17" x14ac:dyDescent="0.35">
      <c r="A33" s="39" t="s">
        <v>75</v>
      </c>
      <c r="B33">
        <v>38584</v>
      </c>
      <c r="C33">
        <v>6705</v>
      </c>
      <c r="D33">
        <v>2257</v>
      </c>
      <c r="E33">
        <v>47546</v>
      </c>
      <c r="G33" t="str">
        <v>2008/09</v>
      </c>
      <c r="H33">
        <v>38584</v>
      </c>
      <c r="I33">
        <v>6705</v>
      </c>
      <c r="J33">
        <v>2257</v>
      </c>
      <c r="K33">
        <v>47546</v>
      </c>
      <c r="M33" t="s">
        <v>75</v>
      </c>
      <c r="N33" t="b">
        <f>IF(H33=INDEX(FIRE0201!$A$4:$E$76,MATCH('QA checks'!$M33,FIRE0201!$A$4:$A$76,0),MATCH('QA checks'!N$5,FIRE0201!$A$4:$E$4,0)),TRUE,"Error")</f>
        <v>1</v>
      </c>
      <c r="O33" t="b">
        <f>IF(I33=INDEX(FIRE0201!$A$4:$E$76,MATCH('QA checks'!$M33,FIRE0201!$A$4:$A$76,0),MATCH('QA checks'!O$5,FIRE0201!$A$4:$E$4,0)),TRUE,"Error")</f>
        <v>1</v>
      </c>
      <c r="P33" t="b">
        <f>IF(J33=INDEX(FIRE0201!$A$4:$E$76,MATCH('QA checks'!$M33,FIRE0201!$A$4:$A$76,0),MATCH('QA checks'!P$5,FIRE0201!$A$4:$E$4,0)),TRUE,"Error")</f>
        <v>1</v>
      </c>
      <c r="Q33" t="b">
        <f>IF(SUM(H33:J33)=FIRE0201!E32,TRUE,"Error")</f>
        <v>1</v>
      </c>
    </row>
    <row r="34" spans="1:17" x14ac:dyDescent="0.35">
      <c r="A34" s="39" t="s">
        <v>76</v>
      </c>
      <c r="B34">
        <v>38376</v>
      </c>
      <c r="C34">
        <v>6568</v>
      </c>
      <c r="D34">
        <v>2203</v>
      </c>
      <c r="E34">
        <v>47147</v>
      </c>
      <c r="G34" t="str">
        <v>2009/10</v>
      </c>
      <c r="H34">
        <v>38376</v>
      </c>
      <c r="I34">
        <v>6568</v>
      </c>
      <c r="J34">
        <v>2203</v>
      </c>
      <c r="K34">
        <v>47147</v>
      </c>
      <c r="M34" t="s">
        <v>76</v>
      </c>
      <c r="N34" t="b">
        <f>IF(H34=INDEX(FIRE0201!$A$4:$E$76,MATCH('QA checks'!$M34,FIRE0201!$A$4:$A$76,0),MATCH('QA checks'!N$5,FIRE0201!$A$4:$E$4,0)),TRUE,"Error")</f>
        <v>1</v>
      </c>
      <c r="O34" t="b">
        <f>IF(I34=INDEX(FIRE0201!$A$4:$E$76,MATCH('QA checks'!$M34,FIRE0201!$A$4:$A$76,0),MATCH('QA checks'!O$5,FIRE0201!$A$4:$E$4,0)),TRUE,"Error")</f>
        <v>1</v>
      </c>
      <c r="P34" t="b">
        <f>IF(J34=INDEX(FIRE0201!$A$4:$E$76,MATCH('QA checks'!$M34,FIRE0201!$A$4:$A$76,0),MATCH('QA checks'!P$5,FIRE0201!$A$4:$E$4,0)),TRUE,"Error")</f>
        <v>1</v>
      </c>
      <c r="Q34" t="b">
        <f>IF(SUM(H34:J34)=FIRE0201!E33,TRUE,"Error")</f>
        <v>1</v>
      </c>
    </row>
    <row r="35" spans="1:17" x14ac:dyDescent="0.35">
      <c r="A35" s="39" t="s">
        <v>33</v>
      </c>
      <c r="B35">
        <v>36611</v>
      </c>
      <c r="C35">
        <v>6294</v>
      </c>
      <c r="D35">
        <v>2108</v>
      </c>
      <c r="E35">
        <v>45013</v>
      </c>
      <c r="G35" t="str">
        <v>2010/11</v>
      </c>
      <c r="H35">
        <v>36611</v>
      </c>
      <c r="I35">
        <v>6294</v>
      </c>
      <c r="J35">
        <v>2108</v>
      </c>
      <c r="K35">
        <v>45013</v>
      </c>
      <c r="M35" t="s">
        <v>33</v>
      </c>
      <c r="N35" t="b">
        <f>IF(H35=INDEX(FIRE0201!$A$4:$E$76,MATCH('QA checks'!$M35,FIRE0201!$A$4:$A$76,0),MATCH('QA checks'!N$5,FIRE0201!$A$4:$E$4,0)),TRUE,"Error")</f>
        <v>1</v>
      </c>
      <c r="O35" t="b">
        <f>IF(I35=INDEX(FIRE0201!$A$4:$E$76,MATCH('QA checks'!$M35,FIRE0201!$A$4:$A$76,0),MATCH('QA checks'!O$5,FIRE0201!$A$4:$E$4,0)),TRUE,"Error")</f>
        <v>1</v>
      </c>
      <c r="P35" t="b">
        <f>IF(J35=INDEX(FIRE0201!$A$4:$E$76,MATCH('QA checks'!$M35,FIRE0201!$A$4:$A$76,0),MATCH('QA checks'!P$5,FIRE0201!$A$4:$E$4,0)),TRUE,"Error")</f>
        <v>1</v>
      </c>
      <c r="Q35" t="b">
        <f>IF(SUM(H35:J35)=FIRE0201!E34,TRUE,"Error")</f>
        <v>1</v>
      </c>
    </row>
    <row r="36" spans="1:17" x14ac:dyDescent="0.35">
      <c r="A36" s="39" t="s">
        <v>34</v>
      </c>
      <c r="B36">
        <v>35417</v>
      </c>
      <c r="C36">
        <v>6158</v>
      </c>
      <c r="D36">
        <v>2023</v>
      </c>
      <c r="E36">
        <v>43598</v>
      </c>
      <c r="G36" t="str">
        <v>2011/12</v>
      </c>
      <c r="H36">
        <v>35417</v>
      </c>
      <c r="I36">
        <v>6158</v>
      </c>
      <c r="J36">
        <v>2023</v>
      </c>
      <c r="K36">
        <v>43598</v>
      </c>
      <c r="M36" t="s">
        <v>34</v>
      </c>
      <c r="N36" t="b">
        <f>IF(H36=INDEX(FIRE0201!$A$4:$E$76,MATCH('QA checks'!$M36,FIRE0201!$A$4:$A$76,0),MATCH('QA checks'!N$5,FIRE0201!$A$4:$E$4,0)),TRUE,"Error")</f>
        <v>1</v>
      </c>
      <c r="O36" t="b">
        <f>IF(I36=INDEX(FIRE0201!$A$4:$E$76,MATCH('QA checks'!$M36,FIRE0201!$A$4:$A$76,0),MATCH('QA checks'!O$5,FIRE0201!$A$4:$E$4,0)),TRUE,"Error")</f>
        <v>1</v>
      </c>
      <c r="P36" t="b">
        <f>IF(J36=INDEX(FIRE0201!$A$4:$E$76,MATCH('QA checks'!$M36,FIRE0201!$A$4:$A$76,0),MATCH('QA checks'!P$5,FIRE0201!$A$4:$E$4,0)),TRUE,"Error")</f>
        <v>1</v>
      </c>
      <c r="Q36" t="b">
        <f>IF(SUM(H36:J36)=FIRE0201!E35,TRUE,"Error")</f>
        <v>1</v>
      </c>
    </row>
    <row r="37" spans="1:17" x14ac:dyDescent="0.35">
      <c r="A37" s="39" t="s">
        <v>35</v>
      </c>
      <c r="B37">
        <v>33301</v>
      </c>
      <c r="C37">
        <v>5829</v>
      </c>
      <c r="D37">
        <v>1911</v>
      </c>
      <c r="E37">
        <v>41041</v>
      </c>
      <c r="G37" t="str">
        <v>2012/13</v>
      </c>
      <c r="H37">
        <v>33301</v>
      </c>
      <c r="I37">
        <v>5829</v>
      </c>
      <c r="J37">
        <v>1911</v>
      </c>
      <c r="K37">
        <v>41041</v>
      </c>
      <c r="M37" t="s">
        <v>35</v>
      </c>
      <c r="N37" t="b">
        <f>IF(H37=INDEX(FIRE0201!$A$4:$E$76,MATCH('QA checks'!$M37,FIRE0201!$A$4:$A$76,0),MATCH('QA checks'!N$5,FIRE0201!$A$4:$E$4,0)),TRUE,"Error")</f>
        <v>1</v>
      </c>
      <c r="O37" t="b">
        <f>IF(I37=INDEX(FIRE0201!$A$4:$E$76,MATCH('QA checks'!$M37,FIRE0201!$A$4:$A$76,0),MATCH('QA checks'!O$5,FIRE0201!$A$4:$E$4,0)),TRUE,"Error")</f>
        <v>1</v>
      </c>
      <c r="P37" t="b">
        <f>IF(J37=INDEX(FIRE0201!$A$4:$E$76,MATCH('QA checks'!$M37,FIRE0201!$A$4:$A$76,0),MATCH('QA checks'!P$5,FIRE0201!$A$4:$E$4,0)),TRUE,"Error")</f>
        <v>1</v>
      </c>
      <c r="Q37" t="b">
        <f>IF(SUM(H37:J37)=FIRE0201!E36,TRUE,"Error")</f>
        <v>1</v>
      </c>
    </row>
    <row r="38" spans="1:17" x14ac:dyDescent="0.35">
      <c r="A38" s="39" t="s">
        <v>36</v>
      </c>
      <c r="B38">
        <v>31911</v>
      </c>
      <c r="C38">
        <v>5323</v>
      </c>
      <c r="D38">
        <v>1910</v>
      </c>
      <c r="E38">
        <v>39144</v>
      </c>
      <c r="G38" t="str">
        <v>2013/14</v>
      </c>
      <c r="H38">
        <v>31911</v>
      </c>
      <c r="I38">
        <v>5323</v>
      </c>
      <c r="J38">
        <v>1910</v>
      </c>
      <c r="K38">
        <v>39144</v>
      </c>
      <c r="M38" t="s">
        <v>36</v>
      </c>
      <c r="N38" t="b">
        <f>IF(H38=INDEX(FIRE0201!$A$4:$E$76,MATCH('QA checks'!$M38,FIRE0201!$A$4:$A$76,0),MATCH('QA checks'!N$5,FIRE0201!$A$4:$E$4,0)),TRUE,"Error")</f>
        <v>1</v>
      </c>
      <c r="O38" t="b">
        <f>IF(I38=INDEX(FIRE0201!$A$4:$E$76,MATCH('QA checks'!$M38,FIRE0201!$A$4:$A$76,0),MATCH('QA checks'!O$5,FIRE0201!$A$4:$E$4,0)),TRUE,"Error")</f>
        <v>1</v>
      </c>
      <c r="P38" t="b">
        <f>IF(J38=INDEX(FIRE0201!$A$4:$E$76,MATCH('QA checks'!$M38,FIRE0201!$A$4:$A$76,0),MATCH('QA checks'!P$5,FIRE0201!$A$4:$E$4,0)),TRUE,"Error")</f>
        <v>1</v>
      </c>
      <c r="Q38" t="b">
        <f>IF(SUM(H38:J38)=FIRE0201!E37,TRUE,"Error")</f>
        <v>1</v>
      </c>
    </row>
    <row r="39" spans="1:17" x14ac:dyDescent="0.35">
      <c r="A39" s="39" t="s">
        <v>37</v>
      </c>
      <c r="B39">
        <v>31331</v>
      </c>
      <c r="C39">
        <v>5575</v>
      </c>
      <c r="D39">
        <v>1809</v>
      </c>
      <c r="E39">
        <v>38715</v>
      </c>
      <c r="G39" t="str">
        <v>2014/15</v>
      </c>
      <c r="H39">
        <v>31331</v>
      </c>
      <c r="I39">
        <v>5575</v>
      </c>
      <c r="J39">
        <v>1809</v>
      </c>
      <c r="K39">
        <v>38715</v>
      </c>
      <c r="M39" t="s">
        <v>37</v>
      </c>
      <c r="N39" t="b">
        <f>IF(H39=INDEX(FIRE0201!$A$4:$E$76,MATCH('QA checks'!$M39,FIRE0201!$A$4:$A$76,0),MATCH('QA checks'!N$5,FIRE0201!$A$4:$E$4,0)),TRUE,"Error")</f>
        <v>1</v>
      </c>
      <c r="O39" t="b">
        <f>IF(I39=INDEX(FIRE0201!$A$4:$E$76,MATCH('QA checks'!$M39,FIRE0201!$A$4:$A$76,0),MATCH('QA checks'!O$5,FIRE0201!$A$4:$E$4,0)),TRUE,"Error")</f>
        <v>1</v>
      </c>
      <c r="P39" t="b">
        <f>IF(J39=INDEX(FIRE0201!$A$4:$E$76,MATCH('QA checks'!$M39,FIRE0201!$A$4:$A$76,0),MATCH('QA checks'!P$5,FIRE0201!$A$4:$E$4,0)),TRUE,"Error")</f>
        <v>1</v>
      </c>
      <c r="Q39" t="b">
        <f>IF(SUM(H39:J39)=FIRE0201!E38,TRUE,"Error")</f>
        <v>1</v>
      </c>
    </row>
    <row r="40" spans="1:17" x14ac:dyDescent="0.35">
      <c r="A40" s="39" t="s">
        <v>38</v>
      </c>
      <c r="B40">
        <v>31378</v>
      </c>
      <c r="C40">
        <v>5672</v>
      </c>
      <c r="D40">
        <v>1775</v>
      </c>
      <c r="E40">
        <v>38825</v>
      </c>
      <c r="G40" t="str">
        <v>2015/16</v>
      </c>
      <c r="H40">
        <v>31378</v>
      </c>
      <c r="I40">
        <v>5672</v>
      </c>
      <c r="J40">
        <v>1775</v>
      </c>
      <c r="K40">
        <v>38825</v>
      </c>
      <c r="M40" t="s">
        <v>38</v>
      </c>
      <c r="N40" t="b">
        <f>IF(H40=INDEX(FIRE0201!$A$4:$E$76,MATCH('QA checks'!$M40,FIRE0201!$A$4:$A$76,0),MATCH('QA checks'!N$5,FIRE0201!$A$4:$E$4,0)),TRUE,"Error")</f>
        <v>1</v>
      </c>
      <c r="O40" t="b">
        <f>IF(I40=INDEX(FIRE0201!$A$4:$E$76,MATCH('QA checks'!$M40,FIRE0201!$A$4:$A$76,0),MATCH('QA checks'!O$5,FIRE0201!$A$4:$E$4,0)),TRUE,"Error")</f>
        <v>1</v>
      </c>
      <c r="P40" t="b">
        <f>IF(J40=INDEX(FIRE0201!$A$4:$E$76,MATCH('QA checks'!$M40,FIRE0201!$A$4:$A$76,0),MATCH('QA checks'!P$5,FIRE0201!$A$4:$E$4,0)),TRUE,"Error")</f>
        <v>1</v>
      </c>
      <c r="Q40" t="b">
        <f>IF(SUM(H40:J40)=FIRE0201!E39,TRUE,"Error")</f>
        <v>1</v>
      </c>
    </row>
    <row r="41" spans="1:17" x14ac:dyDescent="0.35">
      <c r="A41" s="39" t="s">
        <v>39</v>
      </c>
      <c r="B41">
        <v>30353</v>
      </c>
      <c r="C41">
        <v>5540</v>
      </c>
      <c r="D41">
        <v>1858</v>
      </c>
      <c r="E41">
        <v>37751</v>
      </c>
      <c r="G41" t="str">
        <v>2016/17</v>
      </c>
      <c r="H41">
        <v>30353</v>
      </c>
      <c r="I41">
        <v>5540</v>
      </c>
      <c r="J41">
        <v>1858</v>
      </c>
      <c r="K41">
        <v>37751</v>
      </c>
      <c r="M41" t="s">
        <v>39</v>
      </c>
      <c r="N41" t="b">
        <f>IF(H41=INDEX(FIRE0201!$A$4:$E$76,MATCH('QA checks'!$M41,FIRE0201!$A$4:$A$76,0),MATCH('QA checks'!N$5,FIRE0201!$A$4:$E$4,0)),TRUE,"Error")</f>
        <v>1</v>
      </c>
      <c r="O41" t="b">
        <f>IF(I41=INDEX(FIRE0201!$A$4:$E$76,MATCH('QA checks'!$M41,FIRE0201!$A$4:$A$76,0),MATCH('QA checks'!O$5,FIRE0201!$A$4:$E$4,0)),TRUE,"Error")</f>
        <v>1</v>
      </c>
      <c r="P41" t="b">
        <f>IF(J41=INDEX(FIRE0201!$A$4:$E$76,MATCH('QA checks'!$M41,FIRE0201!$A$4:$A$76,0),MATCH('QA checks'!P$5,FIRE0201!$A$4:$E$4,0)),TRUE,"Error")</f>
        <v>1</v>
      </c>
      <c r="Q41" t="b">
        <f>IF(SUM(H41:J41)=FIRE0201!E40,TRUE,"Error")</f>
        <v>1</v>
      </c>
    </row>
    <row r="42" spans="1:17" x14ac:dyDescent="0.35">
      <c r="A42" s="39" t="s">
        <v>40</v>
      </c>
      <c r="B42">
        <v>30824</v>
      </c>
      <c r="C42">
        <v>5311</v>
      </c>
      <c r="D42">
        <v>1617</v>
      </c>
      <c r="E42">
        <v>37752</v>
      </c>
      <c r="G42" t="str">
        <v>2017/18</v>
      </c>
      <c r="H42">
        <v>30824</v>
      </c>
      <c r="I42">
        <v>5311</v>
      </c>
      <c r="J42">
        <v>1617</v>
      </c>
      <c r="K42">
        <v>37752</v>
      </c>
      <c r="M42" t="s">
        <v>40</v>
      </c>
      <c r="N42" t="b">
        <f>IF(H42=INDEX(FIRE0201!$A$4:$E$76,MATCH('QA checks'!$M42,FIRE0201!$A$4:$A$76,0),MATCH('QA checks'!N$5,FIRE0201!$A$4:$E$4,0)),TRUE,"Error")</f>
        <v>1</v>
      </c>
      <c r="O42" t="b">
        <f>IF(I42=INDEX(FIRE0201!$A$4:$E$76,MATCH('QA checks'!$M42,FIRE0201!$A$4:$A$76,0),MATCH('QA checks'!O$5,FIRE0201!$A$4:$E$4,0)),TRUE,"Error")</f>
        <v>1</v>
      </c>
      <c r="P42" t="b">
        <f>IF(J42=INDEX(FIRE0201!$A$4:$E$76,MATCH('QA checks'!$M42,FIRE0201!$A$4:$A$76,0),MATCH('QA checks'!P$5,FIRE0201!$A$4:$E$4,0)),TRUE,"Error")</f>
        <v>1</v>
      </c>
      <c r="Q42" t="b">
        <f>IF(SUM(H42:J42)=FIRE0201!E41,TRUE,"Error")</f>
        <v>1</v>
      </c>
    </row>
    <row r="43" spans="1:17" x14ac:dyDescent="0.35">
      <c r="A43" s="39" t="s">
        <v>41</v>
      </c>
      <c r="B43">
        <v>29598</v>
      </c>
      <c r="C43">
        <v>5145</v>
      </c>
      <c r="D43">
        <v>1555</v>
      </c>
      <c r="E43">
        <v>36298</v>
      </c>
      <c r="G43" t="str">
        <v>2018/19</v>
      </c>
      <c r="H43">
        <v>29598</v>
      </c>
      <c r="I43">
        <v>5145</v>
      </c>
      <c r="J43">
        <v>1555</v>
      </c>
      <c r="K43">
        <v>36298</v>
      </c>
      <c r="M43" t="s">
        <v>41</v>
      </c>
      <c r="N43" t="b">
        <f>IF(H43=INDEX(FIRE0201!$A$4:$E$76,MATCH('QA checks'!$M43,FIRE0201!$A$4:$A$76,0),MATCH('QA checks'!N$5,FIRE0201!$A$4:$E$4,0)),TRUE,"Error")</f>
        <v>1</v>
      </c>
      <c r="O43" t="b">
        <f>IF(I43=INDEX(FIRE0201!$A$4:$E$76,MATCH('QA checks'!$M43,FIRE0201!$A$4:$A$76,0),MATCH('QA checks'!O$5,FIRE0201!$A$4:$E$4,0)),TRUE,"Error")</f>
        <v>1</v>
      </c>
      <c r="P43" t="b">
        <f>IF(J43=INDEX(FIRE0201!$A$4:$E$76,MATCH('QA checks'!$M43,FIRE0201!$A$4:$A$76,0),MATCH('QA checks'!P$5,FIRE0201!$A$4:$E$4,0)),TRUE,"Error")</f>
        <v>1</v>
      </c>
      <c r="Q43" t="b">
        <f>IF(SUM(H43:J43)=FIRE0201!E42,TRUE,"Error")</f>
        <v>1</v>
      </c>
    </row>
    <row r="44" spans="1:17" x14ac:dyDescent="0.35">
      <c r="A44" s="39" t="s">
        <v>42</v>
      </c>
      <c r="B44">
        <v>28504</v>
      </c>
      <c r="C44">
        <v>4891</v>
      </c>
      <c r="D44">
        <v>1628</v>
      </c>
      <c r="E44">
        <v>35023</v>
      </c>
      <c r="G44" t="str">
        <v>2019/20</v>
      </c>
      <c r="H44">
        <v>28504</v>
      </c>
      <c r="I44">
        <v>4891</v>
      </c>
      <c r="J44">
        <v>1628</v>
      </c>
      <c r="K44">
        <v>35023</v>
      </c>
      <c r="M44" t="s">
        <v>42</v>
      </c>
      <c r="N44" t="b">
        <f>IF(H44=INDEX(FIRE0201!$A$4:$E$76,MATCH('QA checks'!$M44,FIRE0201!$A$4:$A$76,0),MATCH('QA checks'!N$5,FIRE0201!$A$4:$E$4,0)),TRUE,"Error")</f>
        <v>1</v>
      </c>
      <c r="O44" t="b">
        <f>IF(I44=INDEX(FIRE0201!$A$4:$E$76,MATCH('QA checks'!$M44,FIRE0201!$A$4:$A$76,0),MATCH('QA checks'!O$5,FIRE0201!$A$4:$E$4,0)),TRUE,"Error")</f>
        <v>1</v>
      </c>
      <c r="P44" t="b">
        <f>IF(J44=INDEX(FIRE0201!$A$4:$E$76,MATCH('QA checks'!$M44,FIRE0201!$A$4:$A$76,0),MATCH('QA checks'!P$5,FIRE0201!$A$4:$E$4,0)),TRUE,"Error")</f>
        <v>1</v>
      </c>
      <c r="Q44" t="b">
        <f>IF(SUM(H44:J44)=FIRE0201!E43,TRUE,"Error")</f>
        <v>1</v>
      </c>
    </row>
    <row r="45" spans="1:17" x14ac:dyDescent="0.35">
      <c r="A45" s="39" t="s">
        <v>43</v>
      </c>
      <c r="B45">
        <v>27018</v>
      </c>
      <c r="C45">
        <v>4665</v>
      </c>
      <c r="D45">
        <v>1501</v>
      </c>
      <c r="E45">
        <v>33184</v>
      </c>
      <c r="G45" t="str">
        <v>2020/21</v>
      </c>
      <c r="H45">
        <v>27018</v>
      </c>
      <c r="I45">
        <v>4665</v>
      </c>
      <c r="J45">
        <v>1501</v>
      </c>
      <c r="K45">
        <v>33184</v>
      </c>
      <c r="M45" t="s">
        <v>43</v>
      </c>
      <c r="N45" t="b">
        <f>IF(H45=INDEX(FIRE0201!$A$4:$E$76,MATCH('QA checks'!$M45,FIRE0201!$A$4:$A$76,0),MATCH('QA checks'!N$5,FIRE0201!$A$4:$E$4,0)),TRUE,"Error")</f>
        <v>1</v>
      </c>
      <c r="O45" t="b">
        <f>IF(I45=INDEX(FIRE0201!$A$4:$E$76,MATCH('QA checks'!$M45,FIRE0201!$A$4:$A$76,0),MATCH('QA checks'!O$5,FIRE0201!$A$4:$E$4,0)),TRUE,"Error")</f>
        <v>1</v>
      </c>
      <c r="P45" t="b">
        <f>IF(J45=INDEX(FIRE0201!$A$4:$E$76,MATCH('QA checks'!$M45,FIRE0201!$A$4:$A$76,0),MATCH('QA checks'!P$5,FIRE0201!$A$4:$E$4,0)),TRUE,"Error")</f>
        <v>1</v>
      </c>
      <c r="Q45" t="b">
        <f>IF(SUM(H45:J45)=FIRE0201!E44,TRUE,"Error")</f>
        <v>1</v>
      </c>
    </row>
    <row r="46" spans="1:17" x14ac:dyDescent="0.35">
      <c r="A46" s="39" t="s">
        <v>44</v>
      </c>
      <c r="B46">
        <v>27172</v>
      </c>
      <c r="C46">
        <v>4635</v>
      </c>
      <c r="D46">
        <v>1588</v>
      </c>
      <c r="E46">
        <v>33395</v>
      </c>
      <c r="G46" t="str">
        <v>2021/22</v>
      </c>
      <c r="H46">
        <v>27172</v>
      </c>
      <c r="I46">
        <v>4635</v>
      </c>
      <c r="J46">
        <v>1588</v>
      </c>
      <c r="K46">
        <v>33395</v>
      </c>
      <c r="M46" t="s">
        <v>44</v>
      </c>
      <c r="N46" t="b">
        <f>IF(H46=INDEX(FIRE0201!$A$4:$E$76,MATCH('QA checks'!$M46,FIRE0201!$A$4:$A$76,0),MATCH('QA checks'!N$5,FIRE0201!$A$4:$E$4,0)),TRUE,"Error")</f>
        <v>1</v>
      </c>
      <c r="O46" t="b">
        <f>IF(I46=INDEX(FIRE0201!$A$4:$E$76,MATCH('QA checks'!$M46,FIRE0201!$A$4:$A$76,0),MATCH('QA checks'!O$5,FIRE0201!$A$4:$E$4,0)),TRUE,"Error")</f>
        <v>1</v>
      </c>
      <c r="P46" t="b">
        <f>IF(J46=INDEX(FIRE0201!$A$4:$E$76,MATCH('QA checks'!$M46,FIRE0201!$A$4:$A$76,0),MATCH('QA checks'!P$5,FIRE0201!$A$4:$E$4,0)),TRUE,"Error")</f>
        <v>1</v>
      </c>
      <c r="Q46" t="b">
        <f>IF(SUM(H46:J46)=FIRE0201!E45,TRUE,"Error")</f>
        <v>1</v>
      </c>
    </row>
    <row r="47" spans="1:17" x14ac:dyDescent="0.35">
      <c r="A47" s="39" t="s">
        <v>45</v>
      </c>
      <c r="B47">
        <v>26838</v>
      </c>
      <c r="C47">
        <v>4304</v>
      </c>
      <c r="D47">
        <v>1542</v>
      </c>
      <c r="E47">
        <v>32684</v>
      </c>
      <c r="G47" t="str">
        <v>2022/23</v>
      </c>
      <c r="H47">
        <v>26838</v>
      </c>
      <c r="I47">
        <v>4304</v>
      </c>
      <c r="J47">
        <v>1542</v>
      </c>
      <c r="K47">
        <v>32684</v>
      </c>
      <c r="M47" t="s">
        <v>45</v>
      </c>
      <c r="N47" t="b">
        <f>IF(H47=INDEX(FIRE0201!$A$4:$E$76,MATCH('QA checks'!$M47,FIRE0201!$A$4:$A$76,0),MATCH('QA checks'!N$5,FIRE0201!$A$4:$E$4,0)),TRUE,"Error")</f>
        <v>1</v>
      </c>
      <c r="O47" t="b">
        <f>IF(I47=INDEX(FIRE0201!$A$4:$E$76,MATCH('QA checks'!$M47,FIRE0201!$A$4:$A$76,0),MATCH('QA checks'!O$5,FIRE0201!$A$4:$E$4,0)),TRUE,"Error")</f>
        <v>1</v>
      </c>
      <c r="P47" t="b">
        <f>IF(J47=INDEX(FIRE0201!$A$4:$E$76,MATCH('QA checks'!$M47,FIRE0201!$A$4:$A$76,0),MATCH('QA checks'!P$5,FIRE0201!$A$4:$E$4,0)),TRUE,"Error")</f>
        <v>1</v>
      </c>
      <c r="Q47" t="b">
        <f>IF(SUM(H47:J47)=FIRE0201!E46,TRUE,"Error")</f>
        <v>1</v>
      </c>
    </row>
    <row r="48" spans="1:17" x14ac:dyDescent="0.35">
      <c r="A48" s="39" t="s">
        <v>46</v>
      </c>
      <c r="B48">
        <v>25590</v>
      </c>
      <c r="C48">
        <v>4258</v>
      </c>
      <c r="D48">
        <v>1500</v>
      </c>
      <c r="E48">
        <v>31348</v>
      </c>
      <c r="G48" t="str">
        <v>2023/24</v>
      </c>
      <c r="H48">
        <v>25590</v>
      </c>
      <c r="I48">
        <v>4258</v>
      </c>
      <c r="J48">
        <v>1500</v>
      </c>
      <c r="K48">
        <v>31348</v>
      </c>
      <c r="M48" t="s">
        <v>46</v>
      </c>
      <c r="N48" t="b">
        <f>IF(H48=INDEX(FIRE0201!$A$4:$E$76,MATCH('QA checks'!$M48,FIRE0201!$A$4:$A$76,0),MATCH('QA checks'!N$5,FIRE0201!$A$4:$E$4,0)),TRUE,"Error")</f>
        <v>1</v>
      </c>
      <c r="O48" t="b">
        <f>IF(I48=INDEX(FIRE0201!$A$4:$E$76,MATCH('QA checks'!$M48,FIRE0201!$A$4:$A$76,0),MATCH('QA checks'!O$5,FIRE0201!$A$4:$E$4,0)),TRUE,"Error")</f>
        <v>1</v>
      </c>
      <c r="P48" t="b">
        <f>IF(J48=INDEX(FIRE0201!$A$4:$E$76,MATCH('QA checks'!$M48,FIRE0201!$A$4:$A$76,0),MATCH('QA checks'!P$5,FIRE0201!$A$4:$E$4,0)),TRUE,"Error")</f>
        <v>1</v>
      </c>
      <c r="Q48" t="b">
        <f>IF(SUM(H48:J48)=FIRE0201!E47,TRUE,"Error")</f>
        <v>1</v>
      </c>
    </row>
    <row r="49" spans="1:24" x14ac:dyDescent="0.35">
      <c r="A49" s="39" t="s">
        <v>47</v>
      </c>
      <c r="B49">
        <v>25439</v>
      </c>
      <c r="C49">
        <v>4104</v>
      </c>
      <c r="D49">
        <v>1432</v>
      </c>
      <c r="E49">
        <v>30975</v>
      </c>
      <c r="G49" t="str">
        <v>2024/25</v>
      </c>
      <c r="H49">
        <v>25439</v>
      </c>
      <c r="I49">
        <v>4104</v>
      </c>
      <c r="J49">
        <v>1432</v>
      </c>
      <c r="K49">
        <v>30975</v>
      </c>
      <c r="M49" t="s">
        <v>47</v>
      </c>
      <c r="N49" t="b">
        <f>IF(H49=INDEX(FIRE0201!$A$4:$E$76,MATCH('QA checks'!$M49,FIRE0201!$A$4:$A$76,0),MATCH('QA checks'!N$5,FIRE0201!$A$4:$E$4,0)),TRUE,"Error")</f>
        <v>1</v>
      </c>
      <c r="O49" t="b">
        <f>IF(I49=INDEX(FIRE0201!$A$4:$E$76,MATCH('QA checks'!$M49,FIRE0201!$A$4:$A$76,0),MATCH('QA checks'!O$5,FIRE0201!$A$4:$E$4,0)),TRUE,"Error")</f>
        <v>1</v>
      </c>
      <c r="P49" t="b">
        <f>IF(J49=INDEX(FIRE0201!$A$4:$E$76,MATCH('QA checks'!$M49,FIRE0201!$A$4:$A$76,0),MATCH('QA checks'!P$5,FIRE0201!$A$4:$E$4,0)),TRUE,"Error")</f>
        <v>1</v>
      </c>
      <c r="Q49" t="b">
        <f>IF(SUM(H49:J49)=FIRE0201!E49,TRUE,"Error")</f>
        <v>1</v>
      </c>
    </row>
    <row r="50" spans="1:24" x14ac:dyDescent="0.35">
      <c r="A50" s="39" t="s">
        <v>132</v>
      </c>
      <c r="B50">
        <v>13107</v>
      </c>
      <c r="E50">
        <v>13107</v>
      </c>
      <c r="G50" t="str">
        <v>2025/26</v>
      </c>
      <c r="H50">
        <v>13107</v>
      </c>
      <c r="I50">
        <v>0</v>
      </c>
      <c r="J50">
        <v>0</v>
      </c>
      <c r="K50">
        <v>13107</v>
      </c>
      <c r="M50" t="s">
        <v>132</v>
      </c>
      <c r="N50" t="e">
        <f>IF(H50=INDEX(FIRE0201!$A$4:$E$76,MATCH('QA checks'!$M50,FIRE0201!$A$4:$A$76,0),MATCH('QA checks'!N$5,FIRE0201!$A$4:$E$4,0)),TRUE,"Error")</f>
        <v>#N/A</v>
      </c>
      <c r="O50" t="e">
        <f>IF(I50=INDEX(FIRE0201!$A$4:$E$76,MATCH('QA checks'!$M50,FIRE0201!$A$4:$A$76,0),MATCH('QA checks'!O$5,FIRE0201!$A$4:$E$4,0)),TRUE,"Error")</f>
        <v>#N/A</v>
      </c>
      <c r="P50" t="e">
        <f>IF(J50=INDEX(FIRE0201!$A$4:$E$76,MATCH('QA checks'!$M50,FIRE0201!$A$4:$A$76,0),MATCH('QA checks'!P$5,FIRE0201!$A$4:$E$4,0)),TRUE,"Error")</f>
        <v>#N/A</v>
      </c>
      <c r="Q50" t="str">
        <f>IF(SUM(H50:J50)=FIRE0201!E50,TRUE,"Error")</f>
        <v>Error</v>
      </c>
    </row>
    <row r="51" spans="1:24" x14ac:dyDescent="0.35">
      <c r="A51" s="39" t="s">
        <v>125</v>
      </c>
      <c r="B51">
        <v>1890478</v>
      </c>
      <c r="C51">
        <v>247614</v>
      </c>
      <c r="D51">
        <v>71571</v>
      </c>
      <c r="E51">
        <v>2209663</v>
      </c>
      <c r="G51" t="str">
        <v>Grand Total</v>
      </c>
      <c r="H51">
        <v>1890478</v>
      </c>
      <c r="I51">
        <v>247614</v>
      </c>
      <c r="J51">
        <v>71571</v>
      </c>
      <c r="K51">
        <v>2209663</v>
      </c>
      <c r="M51" t="s">
        <v>133</v>
      </c>
      <c r="N51" t="e">
        <f>IF(H51=INDEX(FIRE0201!$A$4:$E$76,MATCH('QA checks'!$M51,FIRE0201!$A$4:$A$76,0),MATCH('QA checks'!N$5,FIRE0201!$A$4:$E$4,0)),TRUE,"Error")</f>
        <v>#N/A</v>
      </c>
      <c r="O51" t="e">
        <f>IF(I51=INDEX(FIRE0201!$A$4:$E$76,MATCH('QA checks'!$M51,FIRE0201!$A$4:$A$76,0),MATCH('QA checks'!O$5,FIRE0201!$A$4:$E$4,0)),TRUE,"Error")</f>
        <v>#N/A</v>
      </c>
      <c r="P51" t="e">
        <f>IF(J51=INDEX(FIRE0201!$A$4:$E$76,MATCH('QA checks'!$M51,FIRE0201!$A$4:$A$76,0),MATCH('QA checks'!P$5,FIRE0201!$A$4:$E$4,0)),TRUE,"Error")</f>
        <v>#N/A</v>
      </c>
      <c r="Q51" t="str">
        <f>IF(SUM(H51:J51)=FIRE0201!E51,TRUE,"Error")</f>
        <v>Error</v>
      </c>
    </row>
    <row r="52" spans="1:24" x14ac:dyDescent="0.35">
      <c r="G52">
        <v>0</v>
      </c>
      <c r="H52">
        <v>0</v>
      </c>
      <c r="I52">
        <v>0</v>
      </c>
      <c r="J52">
        <v>0</v>
      </c>
      <c r="K52">
        <v>0</v>
      </c>
      <c r="M52" t="s">
        <v>134</v>
      </c>
      <c r="N52" t="e">
        <f>IF(H52=INDEX(FIRE0201!$A$4:$E$76,MATCH('QA checks'!$M52,FIRE0201!$A$4:$A$76,0),MATCH('QA checks'!N$5,FIRE0201!$A$4:$E$4,0)),TRUE,"Error")</f>
        <v>#N/A</v>
      </c>
      <c r="O52" t="e">
        <f>IF(I52=INDEX(FIRE0201!$A$4:$E$76,MATCH('QA checks'!$M52,FIRE0201!$A$4:$A$76,0),MATCH('QA checks'!O$5,FIRE0201!$A$4:$E$4,0)),TRUE,"Error")</f>
        <v>#N/A</v>
      </c>
      <c r="P52" t="e">
        <f>IF(J52=INDEX(FIRE0201!$A$4:$E$76,MATCH('QA checks'!$M52,FIRE0201!$A$4:$A$76,0),MATCH('QA checks'!P$5,FIRE0201!$A$4:$E$4,0)),TRUE,"Error")</f>
        <v>#N/A</v>
      </c>
      <c r="Q52" t="b">
        <f>IF(SUM(H52:J52)=FIRE0201!E52,TRUE,"Error")</f>
        <v>1</v>
      </c>
    </row>
    <row r="53" spans="1:24" x14ac:dyDescent="0.35">
      <c r="G53">
        <v>0</v>
      </c>
      <c r="H53">
        <v>0</v>
      </c>
      <c r="I53">
        <v>0</v>
      </c>
      <c r="J53">
        <v>0</v>
      </c>
      <c r="K53">
        <v>0</v>
      </c>
      <c r="M53" t="s">
        <v>135</v>
      </c>
      <c r="N53" t="e">
        <f>IF(H53=INDEX(FIRE0201!$A$4:$E$76,MATCH('QA checks'!$M53,FIRE0201!$A$4:$A$76,0),MATCH('QA checks'!N$5,FIRE0201!$A$4:$E$4,0)),TRUE,"Error")</f>
        <v>#N/A</v>
      </c>
      <c r="O53" t="e">
        <f>IF(I53=INDEX(FIRE0201!$A$4:$E$76,MATCH('QA checks'!$M53,FIRE0201!$A$4:$A$76,0),MATCH('QA checks'!O$5,FIRE0201!$A$4:$E$4,0)),TRUE,"Error")</f>
        <v>#N/A</v>
      </c>
      <c r="P53" t="e">
        <f>IF(J53=INDEX(FIRE0201!$A$4:$E$76,MATCH('QA checks'!$M53,FIRE0201!$A$4:$A$76,0),MATCH('QA checks'!P$5,FIRE0201!$A$4:$E$4,0)),TRUE,"Error")</f>
        <v>#N/A</v>
      </c>
      <c r="Q53" t="b">
        <f>IF(SUM(H53:J53)=FIRE0201!E53,TRUE,"Error")</f>
        <v>1</v>
      </c>
    </row>
    <row r="54" spans="1:24" x14ac:dyDescent="0.35">
      <c r="G54">
        <v>0</v>
      </c>
      <c r="H54">
        <v>0</v>
      </c>
      <c r="I54">
        <v>0</v>
      </c>
      <c r="J54">
        <v>0</v>
      </c>
      <c r="K54">
        <v>0</v>
      </c>
      <c r="M54" t="s">
        <v>136</v>
      </c>
      <c r="N54" t="e">
        <f>IF(H54=INDEX(FIRE0201!$A$4:$E$76,MATCH('QA checks'!$M54,FIRE0201!$A$4:$A$76,0),MATCH('QA checks'!N$5,FIRE0201!$A$4:$E$4,0)),TRUE,"Error")</f>
        <v>#N/A</v>
      </c>
      <c r="O54" t="e">
        <f>IF(I54=INDEX(FIRE0201!$A$4:$E$76,MATCH('QA checks'!$M54,FIRE0201!$A$4:$A$76,0),MATCH('QA checks'!O$5,FIRE0201!$A$4:$E$4,0)),TRUE,"Error")</f>
        <v>#N/A</v>
      </c>
      <c r="P54" t="e">
        <f>IF(J54=INDEX(FIRE0201!$A$4:$E$76,MATCH('QA checks'!$M54,FIRE0201!$A$4:$A$76,0),MATCH('QA checks'!P$5,FIRE0201!$A$4:$E$4,0)),TRUE,"Error")</f>
        <v>#N/A</v>
      </c>
      <c r="Q54" t="b">
        <f>IF(SUM(H54:J54)=FIRE0201!E54,TRUE,"Error")</f>
        <v>1</v>
      </c>
    </row>
    <row r="58" spans="1:24" ht="70.5" x14ac:dyDescent="0.35">
      <c r="A58" s="42" t="s">
        <v>138</v>
      </c>
      <c r="B58">
        <f>COUNTIF($T$62:$X$114,"Error")</f>
        <v>8</v>
      </c>
    </row>
    <row r="60" spans="1:24" x14ac:dyDescent="0.35">
      <c r="A60" s="38" t="s">
        <v>139</v>
      </c>
      <c r="B60" s="38" t="s">
        <v>127</v>
      </c>
      <c r="I60">
        <v>2</v>
      </c>
      <c r="J60">
        <v>4</v>
      </c>
      <c r="K60">
        <v>5</v>
      </c>
      <c r="L60">
        <v>3</v>
      </c>
      <c r="O60">
        <v>2</v>
      </c>
      <c r="P60">
        <v>3</v>
      </c>
      <c r="Q60">
        <v>4</v>
      </c>
      <c r="R60">
        <v>5</v>
      </c>
      <c r="U60" s="43">
        <v>6</v>
      </c>
      <c r="V60" s="43">
        <v>7</v>
      </c>
      <c r="W60" s="43">
        <v>8</v>
      </c>
      <c r="X60" s="43">
        <v>9</v>
      </c>
    </row>
    <row r="61" spans="1:24" x14ac:dyDescent="0.35">
      <c r="A61" s="38" t="s">
        <v>124</v>
      </c>
      <c r="B61" t="s">
        <v>32</v>
      </c>
      <c r="C61" t="s">
        <v>81</v>
      </c>
      <c r="D61" t="s">
        <v>77</v>
      </c>
      <c r="E61" t="s">
        <v>78</v>
      </c>
      <c r="F61" t="s">
        <v>125</v>
      </c>
      <c r="H61" t="str" cm="1">
        <f t="array" ref="H61:L120">A61:E120</f>
        <v>Row Labels</v>
      </c>
      <c r="I61" t="str">
        <v>England</v>
      </c>
      <c r="J61" t="str">
        <v>Great Britain</v>
      </c>
      <c r="K61" t="str">
        <v>Scotland</v>
      </c>
      <c r="L61" t="str">
        <v>Wales</v>
      </c>
      <c r="N61" t="s">
        <v>83</v>
      </c>
      <c r="O61" t="s">
        <v>129</v>
      </c>
      <c r="P61" t="s">
        <v>130</v>
      </c>
      <c r="Q61" t="s">
        <v>131</v>
      </c>
      <c r="R61" t="s">
        <v>81</v>
      </c>
      <c r="T61" t="s">
        <v>83</v>
      </c>
      <c r="U61" t="s">
        <v>129</v>
      </c>
      <c r="V61" t="s">
        <v>130</v>
      </c>
      <c r="W61" t="s">
        <v>131</v>
      </c>
      <c r="X61" t="s">
        <v>81</v>
      </c>
    </row>
    <row r="62" spans="1:24" x14ac:dyDescent="0.35">
      <c r="A62" s="39" t="s">
        <v>112</v>
      </c>
      <c r="B62">
        <v>46411700</v>
      </c>
      <c r="C62">
        <v>54387600</v>
      </c>
      <c r="D62">
        <v>5235600</v>
      </c>
      <c r="E62">
        <v>2740300</v>
      </c>
      <c r="F62">
        <v>108775200</v>
      </c>
      <c r="H62" t="str">
        <v>1971/72</v>
      </c>
      <c r="I62">
        <v>46411700</v>
      </c>
      <c r="J62">
        <v>54387600</v>
      </c>
      <c r="K62">
        <v>5235600</v>
      </c>
      <c r="L62">
        <v>2740300</v>
      </c>
      <c r="N62" t="s">
        <v>48</v>
      </c>
      <c r="O62">
        <f>1000000*(VLOOKUP($N62,_xlfn.ANCHORARRAY($G$5),O$60,FALSE)/VLOOKUP($N62,$H$62:$L$120,I$60,FALSE))</f>
        <v>952.58944742507606</v>
      </c>
      <c r="P62">
        <f t="shared" ref="P62:R62" si="0">1000000*(VLOOKUP($N62,_xlfn.ANCHORARRAY($G$5),P$60,FALSE)/VLOOKUP($N62,$H$62:$L$120,J$60,FALSE))</f>
        <v>0</v>
      </c>
      <c r="Q62">
        <f t="shared" si="0"/>
        <v>0</v>
      </c>
      <c r="R62">
        <f t="shared" si="0"/>
        <v>813.67156500560986</v>
      </c>
      <c r="T62" t="s">
        <v>48</v>
      </c>
      <c r="U62" t="b">
        <f>IF(ROUND(VLOOKUP($T62,$N$62:$R$110,O$60,FALSE),0)=VLOOKUP($T62,FIRE0201!$A$4:$I$76,'QA checks'!U$60,FALSE),TRUE,"Error")</f>
        <v>1</v>
      </c>
    </row>
    <row r="63" spans="1:24" x14ac:dyDescent="0.35">
      <c r="A63" s="39" t="s">
        <v>113</v>
      </c>
      <c r="B63">
        <v>46571900</v>
      </c>
      <c r="C63">
        <v>54557700</v>
      </c>
      <c r="D63">
        <v>5230600</v>
      </c>
      <c r="E63">
        <v>2755200</v>
      </c>
      <c r="F63">
        <v>109115400</v>
      </c>
      <c r="H63" t="str">
        <v>1972/73</v>
      </c>
      <c r="I63">
        <v>46571900</v>
      </c>
      <c r="J63">
        <v>54557700</v>
      </c>
      <c r="K63">
        <v>5230600</v>
      </c>
      <c r="L63">
        <v>2755200</v>
      </c>
      <c r="N63" t="s">
        <v>49</v>
      </c>
      <c r="O63">
        <f t="shared" ref="O63:O110" si="1">1000000*(VLOOKUP($N63,_xlfn.ANCHORARRAY($G$5),O$60,FALSE)/VLOOKUP($N63,$H$62:$L$120,I$60,FALSE))</f>
        <v>942.63670626564601</v>
      </c>
      <c r="P63">
        <f t="shared" ref="P63:P110" si="2">1000000*(VLOOKUP($N63,_xlfn.ANCHORARRAY($G$5),P$60,FALSE)/VLOOKUP($N63,$H$62:$L$120,J$60,FALSE))</f>
        <v>0</v>
      </c>
      <c r="Q63">
        <f t="shared" ref="Q63:Q110" si="3">1000000*(VLOOKUP($N63,_xlfn.ANCHORARRAY($G$5),Q$60,FALSE)/VLOOKUP($N63,$H$62:$L$120,K$60,FALSE))</f>
        <v>0</v>
      </c>
      <c r="R63">
        <f t="shared" ref="R63:R110" si="4">1000000*(VLOOKUP($N63,_xlfn.ANCHORARRAY($G$5),R$60,FALSE)/VLOOKUP($N63,$H$62:$L$120,L$60,FALSE))</f>
        <v>805.42576471061011</v>
      </c>
      <c r="T63" t="s">
        <v>49</v>
      </c>
      <c r="U63" t="b">
        <f>IF(ROUND(VLOOKUP($T63,$N$62:$R$110,O$60,FALSE),0)=VLOOKUP($T63,FIRE0201!$A$4:$I$76,'QA checks'!U$60,FALSE),TRUE,"Error")</f>
        <v>1</v>
      </c>
    </row>
    <row r="64" spans="1:24" x14ac:dyDescent="0.35">
      <c r="A64" s="39" t="s">
        <v>114</v>
      </c>
      <c r="B64">
        <v>46686200</v>
      </c>
      <c r="C64">
        <v>54692900</v>
      </c>
      <c r="D64">
        <v>5233900</v>
      </c>
      <c r="E64">
        <v>2772800</v>
      </c>
      <c r="F64">
        <v>109385800</v>
      </c>
      <c r="H64" t="str">
        <v>1973/74</v>
      </c>
      <c r="I64">
        <v>46686200</v>
      </c>
      <c r="J64">
        <v>54692900</v>
      </c>
      <c r="K64">
        <v>5233900</v>
      </c>
      <c r="L64">
        <v>2772800</v>
      </c>
      <c r="N64" t="s">
        <v>50</v>
      </c>
      <c r="O64">
        <f t="shared" si="1"/>
        <v>960.48806225527994</v>
      </c>
      <c r="P64">
        <f t="shared" si="2"/>
        <v>0</v>
      </c>
      <c r="Q64">
        <f t="shared" si="3"/>
        <v>0</v>
      </c>
      <c r="R64">
        <f t="shared" si="4"/>
        <v>821.03383359110092</v>
      </c>
      <c r="T64" t="s">
        <v>50</v>
      </c>
      <c r="U64" t="b">
        <f>IF(ROUND(VLOOKUP($T64,$N$62:$R$110,O$60,FALSE),0)=VLOOKUP($T64,FIRE0201!$A$4:$I$76,'QA checks'!U$60,FALSE),TRUE,"Error")</f>
        <v>1</v>
      </c>
    </row>
    <row r="65" spans="1:24" x14ac:dyDescent="0.35">
      <c r="A65" s="39" t="s">
        <v>115</v>
      </c>
      <c r="B65">
        <v>46682700</v>
      </c>
      <c r="C65">
        <v>54708700</v>
      </c>
      <c r="D65">
        <v>5240800</v>
      </c>
      <c r="E65">
        <v>2785200</v>
      </c>
      <c r="F65">
        <v>109417400</v>
      </c>
      <c r="H65" t="str">
        <v>1974/75</v>
      </c>
      <c r="I65">
        <v>46682700</v>
      </c>
      <c r="J65">
        <v>54708700</v>
      </c>
      <c r="K65">
        <v>5240800</v>
      </c>
      <c r="L65">
        <v>2785200</v>
      </c>
      <c r="N65" t="s">
        <v>51</v>
      </c>
      <c r="O65">
        <f t="shared" si="1"/>
        <v>1004.3186875964565</v>
      </c>
      <c r="P65">
        <f t="shared" si="2"/>
        <v>0</v>
      </c>
      <c r="Q65">
        <f t="shared" si="3"/>
        <v>0</v>
      </c>
      <c r="R65">
        <f t="shared" si="4"/>
        <v>858.94771384817329</v>
      </c>
      <c r="T65" t="s">
        <v>51</v>
      </c>
      <c r="U65" t="b">
        <f>IF(ROUND(VLOOKUP($T65,$N$62:$R$110,O$60,FALSE),0)=VLOOKUP($T65,FIRE0201!$A$4:$I$76,'QA checks'!U$60,FALSE),TRUE,"Error")</f>
        <v>1</v>
      </c>
    </row>
    <row r="66" spans="1:24" x14ac:dyDescent="0.35">
      <c r="A66" s="39" t="s">
        <v>116</v>
      </c>
      <c r="B66">
        <v>46674400</v>
      </c>
      <c r="C66">
        <v>54702200</v>
      </c>
      <c r="D66">
        <v>5232400</v>
      </c>
      <c r="E66">
        <v>2795400</v>
      </c>
      <c r="F66">
        <v>109404400</v>
      </c>
      <c r="H66" t="str">
        <v>1975/76</v>
      </c>
      <c r="I66">
        <v>46674400</v>
      </c>
      <c r="J66">
        <v>54702200</v>
      </c>
      <c r="K66">
        <v>5232400</v>
      </c>
      <c r="L66">
        <v>2795400</v>
      </c>
      <c r="N66" t="s">
        <v>52</v>
      </c>
      <c r="O66">
        <f t="shared" si="1"/>
        <v>1041.8977674074642</v>
      </c>
      <c r="P66">
        <f t="shared" si="2"/>
        <v>0</v>
      </c>
      <c r="Q66">
        <f t="shared" si="3"/>
        <v>0</v>
      </c>
      <c r="R66">
        <f t="shared" si="4"/>
        <v>891.6211723884586</v>
      </c>
      <c r="T66" t="s">
        <v>52</v>
      </c>
      <c r="U66" t="b">
        <f>IF(ROUND(VLOOKUP($T66,$N$62:$R$110,O$60,FALSE),0)=VLOOKUP($T66,FIRE0201!$A$4:$I$76,'QA checks'!U$60,FALSE),TRUE,"Error")</f>
        <v>1</v>
      </c>
    </row>
    <row r="67" spans="1:24" x14ac:dyDescent="0.35">
      <c r="A67" s="39" t="s">
        <v>117</v>
      </c>
      <c r="B67">
        <v>46659900</v>
      </c>
      <c r="C67">
        <v>54692600</v>
      </c>
      <c r="D67">
        <v>5233400</v>
      </c>
      <c r="E67">
        <v>2799300</v>
      </c>
      <c r="F67">
        <v>109385200</v>
      </c>
      <c r="H67" t="str">
        <v>1976/77</v>
      </c>
      <c r="I67">
        <v>46659900</v>
      </c>
      <c r="J67">
        <v>54692600</v>
      </c>
      <c r="K67">
        <v>5233400</v>
      </c>
      <c r="L67">
        <v>2799300</v>
      </c>
      <c r="N67" t="s">
        <v>53</v>
      </c>
      <c r="O67">
        <f t="shared" si="1"/>
        <v>1044.5752697742628</v>
      </c>
      <c r="P67">
        <f t="shared" si="2"/>
        <v>0</v>
      </c>
      <c r="Q67">
        <f t="shared" si="3"/>
        <v>0</v>
      </c>
      <c r="R67">
        <f t="shared" si="4"/>
        <v>894.40630880252877</v>
      </c>
      <c r="T67" t="s">
        <v>53</v>
      </c>
      <c r="U67" t="b">
        <f>IF(ROUND(VLOOKUP($T67,$N$62:$R$110,O$60,FALSE),0)=VLOOKUP($T67,FIRE0201!$A$4:$I$76,'QA checks'!U$60,FALSE),TRUE,"Error")</f>
        <v>1</v>
      </c>
    </row>
    <row r="68" spans="1:24" x14ac:dyDescent="0.35">
      <c r="A68" s="39" t="s">
        <v>118</v>
      </c>
      <c r="B68">
        <v>46639800</v>
      </c>
      <c r="C68">
        <v>54666600</v>
      </c>
      <c r="D68">
        <v>5226200</v>
      </c>
      <c r="E68">
        <v>2800600</v>
      </c>
      <c r="F68">
        <v>109333200</v>
      </c>
      <c r="H68" t="str">
        <v>1977/78</v>
      </c>
      <c r="I68">
        <v>46639800</v>
      </c>
      <c r="J68">
        <v>54666600</v>
      </c>
      <c r="K68">
        <v>5226200</v>
      </c>
      <c r="L68">
        <v>2800600</v>
      </c>
      <c r="N68" t="s">
        <v>54</v>
      </c>
      <c r="O68">
        <f t="shared" si="1"/>
        <v>1032.7608223186273</v>
      </c>
      <c r="P68">
        <f t="shared" si="2"/>
        <v>0</v>
      </c>
      <c r="Q68">
        <f t="shared" si="3"/>
        <v>0</v>
      </c>
      <c r="R68">
        <f t="shared" si="4"/>
        <v>884.61120567889611</v>
      </c>
      <c r="T68" t="s">
        <v>54</v>
      </c>
      <c r="U68" t="b">
        <f>IF(ROUND(VLOOKUP($T68,$N$62:$R$110,O$60,FALSE),0)=VLOOKUP($T68,FIRE0201!$A$4:$I$76,'QA checks'!U$60,FALSE),TRUE,"Error")</f>
        <v>1</v>
      </c>
    </row>
    <row r="69" spans="1:24" x14ac:dyDescent="0.35">
      <c r="A69" s="39" t="s">
        <v>119</v>
      </c>
      <c r="B69">
        <v>46638200</v>
      </c>
      <c r="C69">
        <v>54654800</v>
      </c>
      <c r="D69">
        <v>5212300</v>
      </c>
      <c r="E69">
        <v>2804300</v>
      </c>
      <c r="F69">
        <v>109309600</v>
      </c>
      <c r="H69" t="str">
        <v>1978/79</v>
      </c>
      <c r="I69">
        <v>46638200</v>
      </c>
      <c r="J69">
        <v>54654800</v>
      </c>
      <c r="K69">
        <v>5212300</v>
      </c>
      <c r="L69">
        <v>2804300</v>
      </c>
      <c r="N69" t="s">
        <v>55</v>
      </c>
      <c r="O69">
        <f t="shared" si="1"/>
        <v>1043.4212219192066</v>
      </c>
      <c r="P69">
        <f t="shared" si="2"/>
        <v>0</v>
      </c>
      <c r="Q69">
        <f t="shared" si="3"/>
        <v>0</v>
      </c>
      <c r="R69">
        <f t="shared" si="4"/>
        <v>894.09191953877576</v>
      </c>
      <c r="T69" t="s">
        <v>55</v>
      </c>
      <c r="U69" t="b">
        <f>IF(ROUND(VLOOKUP($T69,$N$62:$R$110,O$60,FALSE),0)=VLOOKUP($T69,FIRE0201!$A$4:$I$76,'QA checks'!U$60,FALSE),TRUE,"Error")</f>
        <v>1</v>
      </c>
    </row>
    <row r="70" spans="1:24" x14ac:dyDescent="0.35">
      <c r="A70" s="39" t="s">
        <v>120</v>
      </c>
      <c r="B70">
        <v>46698100</v>
      </c>
      <c r="C70">
        <v>54711800</v>
      </c>
      <c r="D70">
        <v>5203600</v>
      </c>
      <c r="E70">
        <v>2810100</v>
      </c>
      <c r="F70">
        <v>109423600</v>
      </c>
      <c r="H70" t="str">
        <v>1979/80</v>
      </c>
      <c r="I70">
        <v>46698100</v>
      </c>
      <c r="J70">
        <v>54711800</v>
      </c>
      <c r="K70">
        <v>5203600</v>
      </c>
      <c r="L70">
        <v>2810100</v>
      </c>
      <c r="N70" t="s">
        <v>56</v>
      </c>
      <c r="O70">
        <f t="shared" si="1"/>
        <v>1049.7826621832198</v>
      </c>
      <c r="P70">
        <f t="shared" si="2"/>
        <v>0</v>
      </c>
      <c r="Q70">
        <f t="shared" si="3"/>
        <v>0</v>
      </c>
      <c r="R70">
        <f t="shared" si="4"/>
        <v>899.68640738204226</v>
      </c>
      <c r="T70" t="s">
        <v>56</v>
      </c>
      <c r="U70" t="b">
        <f>IF(ROUND(VLOOKUP($T70,$N$62:$R$110,O$60,FALSE),0)=VLOOKUP($T70,FIRE0201!$A$4:$I$76,'QA checks'!U$60,FALSE),TRUE,"Error")</f>
        <v>1</v>
      </c>
    </row>
    <row r="71" spans="1:24" x14ac:dyDescent="0.35">
      <c r="A71" s="39" t="s">
        <v>121</v>
      </c>
      <c r="B71">
        <v>46787200</v>
      </c>
      <c r="C71">
        <v>54796900</v>
      </c>
      <c r="D71">
        <v>5193900</v>
      </c>
      <c r="E71">
        <v>2815800</v>
      </c>
      <c r="F71">
        <v>109593800</v>
      </c>
      <c r="H71" t="str">
        <v>1980/81</v>
      </c>
      <c r="I71">
        <v>46787200</v>
      </c>
      <c r="J71">
        <v>54796900</v>
      </c>
      <c r="K71">
        <v>5193900</v>
      </c>
      <c r="L71">
        <v>2815800</v>
      </c>
      <c r="N71" t="s">
        <v>57</v>
      </c>
      <c r="O71">
        <f t="shared" si="1"/>
        <v>1019.53705625473</v>
      </c>
      <c r="P71">
        <f t="shared" si="2"/>
        <v>1930.8051089288174</v>
      </c>
      <c r="Q71">
        <f t="shared" si="3"/>
        <v>0</v>
      </c>
      <c r="R71">
        <f t="shared" si="4"/>
        <v>1050.3235870809588</v>
      </c>
      <c r="T71" t="s">
        <v>57</v>
      </c>
      <c r="U71" t="b">
        <f>IF(ROUND(VLOOKUP($T71,$N$62:$R$110,O$60,FALSE),0)=VLOOKUP($T71,FIRE0201!$A$4:$I$76,'QA checks'!U$60,FALSE),TRUE,"Error")</f>
        <v>1</v>
      </c>
      <c r="V71" t="b">
        <f>IF(ROUND(VLOOKUP($T71,$N$62:$R$110,P$60,FALSE),0)=VLOOKUP($T71,FIRE0201!$A$4:$I$76,'QA checks'!V$60,FALSE),TRUE,"Error")</f>
        <v>1</v>
      </c>
    </row>
    <row r="72" spans="1:24" x14ac:dyDescent="0.35">
      <c r="A72" s="39" t="s">
        <v>48</v>
      </c>
      <c r="B72">
        <v>46820800</v>
      </c>
      <c r="C72">
        <v>54814500</v>
      </c>
      <c r="D72">
        <v>5180200</v>
      </c>
      <c r="E72">
        <v>2813500</v>
      </c>
      <c r="F72">
        <v>109629000</v>
      </c>
      <c r="H72" t="str">
        <v>1981/82</v>
      </c>
      <c r="I72">
        <v>46820800</v>
      </c>
      <c r="J72">
        <v>54814500</v>
      </c>
      <c r="K72">
        <v>5180200</v>
      </c>
      <c r="L72">
        <v>2813500</v>
      </c>
      <c r="N72" t="s">
        <v>58</v>
      </c>
      <c r="O72">
        <f t="shared" si="1"/>
        <v>1035.1540469973891</v>
      </c>
      <c r="P72">
        <f t="shared" si="2"/>
        <v>1927.6847717034211</v>
      </c>
      <c r="Q72">
        <f t="shared" si="3"/>
        <v>0</v>
      </c>
      <c r="R72">
        <f t="shared" si="4"/>
        <v>1063.1472612185976</v>
      </c>
      <c r="T72" t="s">
        <v>58</v>
      </c>
      <c r="U72" t="b">
        <f>IF(ROUND(VLOOKUP($T72,$N$62:$R$110,O$60,FALSE),0)=VLOOKUP($T72,FIRE0201!$A$4:$I$76,'QA checks'!U$60,FALSE),TRUE,"Error")</f>
        <v>1</v>
      </c>
      <c r="V72" t="b">
        <f>IF(ROUND(VLOOKUP($T72,$N$62:$R$110,P$60,FALSE),0)=VLOOKUP($T72,FIRE0201!$A$4:$I$76,'QA checks'!V$60,FALSE),TRUE,"Error")</f>
        <v>1</v>
      </c>
    </row>
    <row r="73" spans="1:24" x14ac:dyDescent="0.35">
      <c r="A73" s="39" t="s">
        <v>49</v>
      </c>
      <c r="B73">
        <v>46777300</v>
      </c>
      <c r="C73">
        <v>54746200</v>
      </c>
      <c r="D73">
        <v>5164500</v>
      </c>
      <c r="E73">
        <v>2804300</v>
      </c>
      <c r="F73">
        <v>109492300</v>
      </c>
      <c r="H73" t="str">
        <v>1982/83</v>
      </c>
      <c r="I73">
        <v>46777300</v>
      </c>
      <c r="J73">
        <v>54746200</v>
      </c>
      <c r="K73">
        <v>5164500</v>
      </c>
      <c r="L73">
        <v>2804300</v>
      </c>
      <c r="N73" t="s">
        <v>59</v>
      </c>
      <c r="O73">
        <f t="shared" si="1"/>
        <v>1045.8560773365557</v>
      </c>
      <c r="P73">
        <f t="shared" si="2"/>
        <v>1890.0424728645587</v>
      </c>
      <c r="Q73">
        <f t="shared" si="3"/>
        <v>0</v>
      </c>
      <c r="R73">
        <f t="shared" si="4"/>
        <v>1068.7921831694405</v>
      </c>
      <c r="T73" t="s">
        <v>59</v>
      </c>
      <c r="U73" t="b">
        <f>IF(ROUND(VLOOKUP($T73,$N$62:$R$110,O$60,FALSE),0)=VLOOKUP($T73,FIRE0201!$A$4:$I$76,'QA checks'!U$60,FALSE),TRUE,"Error")</f>
        <v>1</v>
      </c>
      <c r="V73" t="b">
        <f>IF(ROUND(VLOOKUP($T73,$N$62:$R$110,P$60,FALSE),0)=VLOOKUP($T73,FIRE0201!$A$4:$I$76,'QA checks'!V$60,FALSE),TRUE,"Error")</f>
        <v>1</v>
      </c>
    </row>
    <row r="74" spans="1:24" x14ac:dyDescent="0.35">
      <c r="A74" s="39" t="s">
        <v>50</v>
      </c>
      <c r="B74">
        <v>46813700</v>
      </c>
      <c r="C74">
        <v>54765100</v>
      </c>
      <c r="D74">
        <v>5148100</v>
      </c>
      <c r="E74">
        <v>2803300</v>
      </c>
      <c r="F74">
        <v>109530200</v>
      </c>
      <c r="H74" t="str">
        <v>1983/84</v>
      </c>
      <c r="I74">
        <v>46813700</v>
      </c>
      <c r="J74">
        <v>54765100</v>
      </c>
      <c r="K74">
        <v>5148100</v>
      </c>
      <c r="L74">
        <v>2803300</v>
      </c>
      <c r="N74" t="s">
        <v>60</v>
      </c>
      <c r="O74">
        <f t="shared" si="1"/>
        <v>1059.4088016581329</v>
      </c>
      <c r="P74">
        <f t="shared" si="2"/>
        <v>1921.6494845360826</v>
      </c>
      <c r="Q74">
        <f t="shared" si="3"/>
        <v>0</v>
      </c>
      <c r="R74">
        <f t="shared" si="4"/>
        <v>1083.2354047822419</v>
      </c>
      <c r="T74" t="s">
        <v>60</v>
      </c>
      <c r="U74" t="b">
        <f>IF(ROUND(VLOOKUP($T74,$N$62:$R$110,O$60,FALSE),0)=VLOOKUP($T74,FIRE0201!$A$4:$I$76,'QA checks'!U$60,FALSE),TRUE,"Error")</f>
        <v>1</v>
      </c>
      <c r="V74" t="b">
        <f>IF(ROUND(VLOOKUP($T74,$N$62:$R$110,P$60,FALSE),0)=VLOOKUP($T74,FIRE0201!$A$4:$I$76,'QA checks'!V$60,FALSE),TRUE,"Error")</f>
        <v>1</v>
      </c>
    </row>
    <row r="75" spans="1:24" x14ac:dyDescent="0.35">
      <c r="A75" s="39" t="s">
        <v>51</v>
      </c>
      <c r="B75">
        <v>46912400</v>
      </c>
      <c r="C75">
        <v>54852000</v>
      </c>
      <c r="D75">
        <v>5138900</v>
      </c>
      <c r="E75">
        <v>2800700</v>
      </c>
      <c r="F75">
        <v>109704000</v>
      </c>
      <c r="H75" t="str">
        <v>1984/85</v>
      </c>
      <c r="I75">
        <v>46912400</v>
      </c>
      <c r="J75">
        <v>54852000</v>
      </c>
      <c r="K75">
        <v>5138900</v>
      </c>
      <c r="L75">
        <v>2800700</v>
      </c>
      <c r="N75" t="s">
        <v>61</v>
      </c>
      <c r="O75">
        <f t="shared" si="1"/>
        <v>1075.3533158610624</v>
      </c>
      <c r="P75">
        <f t="shared" si="2"/>
        <v>1791.1881149308142</v>
      </c>
      <c r="Q75">
        <f t="shared" si="3"/>
        <v>1049.3869917572902</v>
      </c>
      <c r="R75">
        <f t="shared" si="4"/>
        <v>1138.9865239850299</v>
      </c>
      <c r="T75" t="s">
        <v>61</v>
      </c>
      <c r="U75" t="b">
        <f>IF(ROUND(VLOOKUP($T75,$N$62:$R$110,O$60,FALSE),0)=VLOOKUP($T75,FIRE0201!$A$4:$I$76,'QA checks'!U$60,FALSE),TRUE,"Error")</f>
        <v>1</v>
      </c>
      <c r="V75" t="b">
        <f>IF(ROUND(VLOOKUP($T75,$N$62:$R$110,P$60,FALSE),0)=VLOOKUP($T75,FIRE0201!$A$4:$I$76,'QA checks'!V$60,FALSE),TRUE,"Error")</f>
        <v>1</v>
      </c>
      <c r="W75" t="b">
        <f>IF(ROUND(VLOOKUP($T75,$N$62:$R$110,Q$60,FALSE),0)=VLOOKUP($T75,FIRE0201!$A$4:$I$76,'QA checks'!W$60,FALSE),TRUE,"Error")</f>
        <v>1</v>
      </c>
      <c r="X75" t="b">
        <f>IF(ROUND(VLOOKUP($T75,$N$62:$R$110,R$60,FALSE),0)=VLOOKUP($T75,FIRE0201!$A$4:$I$76,'QA checks'!X$60,FALSE),TRUE,"Error")</f>
        <v>1</v>
      </c>
    </row>
    <row r="76" spans="1:24" x14ac:dyDescent="0.35">
      <c r="A76" s="39" t="s">
        <v>52</v>
      </c>
      <c r="B76">
        <v>47057400</v>
      </c>
      <c r="C76">
        <v>54988600</v>
      </c>
      <c r="D76">
        <v>5127900</v>
      </c>
      <c r="E76">
        <v>2803400</v>
      </c>
      <c r="F76">
        <v>109977300</v>
      </c>
      <c r="H76" t="str">
        <v>1985/86</v>
      </c>
      <c r="I76">
        <v>47057400</v>
      </c>
      <c r="J76">
        <v>54988600</v>
      </c>
      <c r="K76">
        <v>5127900</v>
      </c>
      <c r="L76">
        <v>2803400</v>
      </c>
      <c r="N76" t="s">
        <v>62</v>
      </c>
      <c r="O76">
        <f t="shared" si="1"/>
        <v>1105.4801740262694</v>
      </c>
      <c r="P76">
        <f t="shared" si="2"/>
        <v>1824.7545898073945</v>
      </c>
      <c r="Q76">
        <f t="shared" si="3"/>
        <v>1082.9150077895101</v>
      </c>
      <c r="R76">
        <f t="shared" si="4"/>
        <v>1169.4400246914895</v>
      </c>
      <c r="T76" t="s">
        <v>62</v>
      </c>
      <c r="U76" t="b">
        <f>IF(ROUND(VLOOKUP($T76,$N$62:$R$110,O$60,FALSE),0)=VLOOKUP($T76,FIRE0201!$A$4:$I$76,'QA checks'!U$60,FALSE),TRUE,"Error")</f>
        <v>1</v>
      </c>
      <c r="V76" t="b">
        <f>IF(ROUND(VLOOKUP($T76,$N$62:$R$110,P$60,FALSE),0)=VLOOKUP($T76,FIRE0201!$A$4:$I$76,'QA checks'!V$60,FALSE),TRUE,"Error")</f>
        <v>1</v>
      </c>
      <c r="W76" t="b">
        <f>IF(ROUND(VLOOKUP($T76,$N$62:$R$110,Q$60,FALSE),0)=VLOOKUP($T76,FIRE0201!$A$4:$I$76,'QA checks'!W$60,FALSE),TRUE,"Error")</f>
        <v>1</v>
      </c>
      <c r="X76" t="b">
        <f>IF(ROUND(VLOOKUP($T76,$N$62:$R$110,R$60,FALSE),0)=VLOOKUP($T76,FIRE0201!$A$4:$I$76,'QA checks'!X$60,FALSE),TRUE,"Error")</f>
        <v>1</v>
      </c>
    </row>
    <row r="77" spans="1:24" x14ac:dyDescent="0.35">
      <c r="A77" s="39" t="s">
        <v>53</v>
      </c>
      <c r="B77">
        <v>47187600</v>
      </c>
      <c r="C77">
        <v>55110300</v>
      </c>
      <c r="D77">
        <v>5111800</v>
      </c>
      <c r="E77">
        <v>2810900</v>
      </c>
      <c r="F77">
        <v>110220600</v>
      </c>
      <c r="H77" t="str">
        <v>1986/87</v>
      </c>
      <c r="I77">
        <v>47187600</v>
      </c>
      <c r="J77">
        <v>55110300</v>
      </c>
      <c r="K77">
        <v>5111800</v>
      </c>
      <c r="L77">
        <v>2810900</v>
      </c>
      <c r="N77" t="s">
        <v>63</v>
      </c>
      <c r="O77">
        <f t="shared" si="1"/>
        <v>1167.8699728560505</v>
      </c>
      <c r="P77">
        <f t="shared" si="2"/>
        <v>1857.9395938886923</v>
      </c>
      <c r="Q77">
        <f t="shared" si="3"/>
        <v>1139.9716390550964</v>
      </c>
      <c r="R77">
        <f t="shared" si="4"/>
        <v>1228.6337265895729</v>
      </c>
      <c r="T77" t="s">
        <v>63</v>
      </c>
      <c r="U77" t="b">
        <f>IF(ROUND(VLOOKUP($T77,$N$62:$R$110,O$60,FALSE),0)=VLOOKUP($T77,FIRE0201!$A$4:$I$76,'QA checks'!U$60,FALSE),TRUE,"Error")</f>
        <v>1</v>
      </c>
      <c r="V77" t="b">
        <f>IF(ROUND(VLOOKUP($T77,$N$62:$R$110,P$60,FALSE),0)=VLOOKUP($T77,FIRE0201!$A$4:$I$76,'QA checks'!V$60,FALSE),TRUE,"Error")</f>
        <v>1</v>
      </c>
      <c r="W77" t="b">
        <f>IF(ROUND(VLOOKUP($T77,$N$62:$R$110,Q$60,FALSE),0)=VLOOKUP($T77,FIRE0201!$A$4:$I$76,'QA checks'!W$60,FALSE),TRUE,"Error")</f>
        <v>1</v>
      </c>
      <c r="X77" t="b">
        <f>IF(ROUND(VLOOKUP($T77,$N$62:$R$110,R$60,FALSE),0)=VLOOKUP($T77,FIRE0201!$A$4:$I$76,'QA checks'!X$60,FALSE),TRUE,"Error")</f>
        <v>1</v>
      </c>
    </row>
    <row r="78" spans="1:24" x14ac:dyDescent="0.35">
      <c r="A78" s="39" t="s">
        <v>54</v>
      </c>
      <c r="B78">
        <v>47300400</v>
      </c>
      <c r="C78">
        <v>55222000</v>
      </c>
      <c r="D78">
        <v>5099000</v>
      </c>
      <c r="E78">
        <v>2822600</v>
      </c>
      <c r="F78">
        <v>110444000</v>
      </c>
      <c r="H78" t="str">
        <v>1987/88</v>
      </c>
      <c r="I78">
        <v>47300400</v>
      </c>
      <c r="J78">
        <v>55222000</v>
      </c>
      <c r="K78">
        <v>5099000</v>
      </c>
      <c r="L78">
        <v>2822600</v>
      </c>
      <c r="N78" t="s">
        <v>64</v>
      </c>
      <c r="O78">
        <f t="shared" si="1"/>
        <v>1183.7714323289113</v>
      </c>
      <c r="P78">
        <f t="shared" si="2"/>
        <v>1825.9791867487654</v>
      </c>
      <c r="Q78">
        <f t="shared" si="3"/>
        <v>1169.6431655670317</v>
      </c>
      <c r="R78">
        <f t="shared" si="4"/>
        <v>1240.682873435376</v>
      </c>
      <c r="T78" t="s">
        <v>64</v>
      </c>
      <c r="U78" t="b">
        <f>IF(ROUND(VLOOKUP($T78,$N$62:$R$110,O$60,FALSE),0)=VLOOKUP($T78,FIRE0201!$A$4:$I$76,'QA checks'!U$60,FALSE),TRUE,"Error")</f>
        <v>1</v>
      </c>
      <c r="V78" t="b">
        <f>IF(ROUND(VLOOKUP($T78,$N$62:$R$110,P$60,FALSE),0)=VLOOKUP($T78,FIRE0201!$A$4:$I$76,'QA checks'!V$60,FALSE),TRUE,"Error")</f>
        <v>1</v>
      </c>
      <c r="W78" t="b">
        <f>IF(ROUND(VLOOKUP($T78,$N$62:$R$110,Q$60,FALSE),0)=VLOOKUP($T78,FIRE0201!$A$4:$I$76,'QA checks'!W$60,FALSE),TRUE,"Error")</f>
        <v>1</v>
      </c>
      <c r="X78" t="b">
        <f>IF(ROUND(VLOOKUP($T78,$N$62:$R$110,R$60,FALSE),0)=VLOOKUP($T78,FIRE0201!$A$4:$I$76,'QA checks'!X$60,FALSE),TRUE,"Error")</f>
        <v>1</v>
      </c>
    </row>
    <row r="79" spans="1:24" x14ac:dyDescent="0.35">
      <c r="A79" s="39" t="s">
        <v>55</v>
      </c>
      <c r="B79">
        <v>47412300</v>
      </c>
      <c r="C79">
        <v>55331000</v>
      </c>
      <c r="D79">
        <v>5077400</v>
      </c>
      <c r="E79">
        <v>2841200</v>
      </c>
      <c r="F79">
        <v>110661900</v>
      </c>
      <c r="H79" t="str">
        <v>1988/89</v>
      </c>
      <c r="I79">
        <v>47412300</v>
      </c>
      <c r="J79">
        <v>55331000</v>
      </c>
      <c r="K79">
        <v>5077400</v>
      </c>
      <c r="L79">
        <v>2841200</v>
      </c>
      <c r="N79" t="s">
        <v>65</v>
      </c>
      <c r="O79">
        <f t="shared" si="1"/>
        <v>1145.1723247973191</v>
      </c>
      <c r="P79">
        <f t="shared" si="2"/>
        <v>1816.3912469716965</v>
      </c>
      <c r="Q79">
        <f t="shared" si="3"/>
        <v>1072.2538368684257</v>
      </c>
      <c r="R79">
        <f t="shared" si="4"/>
        <v>1201.4500714823971</v>
      </c>
      <c r="T79" t="s">
        <v>65</v>
      </c>
      <c r="U79" t="b">
        <f>IF(ROUND(VLOOKUP($T79,$N$62:$R$110,O$60,FALSE),0)=VLOOKUP($T79,FIRE0201!$A$4:$I$76,'QA checks'!U$60,FALSE),TRUE,"Error")</f>
        <v>1</v>
      </c>
      <c r="V79" t="b">
        <f>IF(ROUND(VLOOKUP($T79,$N$62:$R$110,P$60,FALSE),0)=VLOOKUP($T79,FIRE0201!$A$4:$I$76,'QA checks'!V$60,FALSE),TRUE,"Error")</f>
        <v>1</v>
      </c>
      <c r="W79" t="b">
        <f>IF(ROUND(VLOOKUP($T79,$N$62:$R$110,Q$60,FALSE),0)=VLOOKUP($T79,FIRE0201!$A$4:$I$76,'QA checks'!W$60,FALSE),TRUE,"Error")</f>
        <v>1</v>
      </c>
      <c r="X79" t="b">
        <f>IF(ROUND(VLOOKUP($T79,$N$62:$R$110,R$60,FALSE),0)=VLOOKUP($T79,FIRE0201!$A$4:$I$76,'QA checks'!X$60,FALSE),TRUE,"Error")</f>
        <v>1</v>
      </c>
    </row>
    <row r="80" spans="1:24" x14ac:dyDescent="0.35">
      <c r="A80" s="39" t="s">
        <v>56</v>
      </c>
      <c r="B80">
        <v>47552700</v>
      </c>
      <c r="C80">
        <v>55486000</v>
      </c>
      <c r="D80">
        <v>5078200</v>
      </c>
      <c r="E80">
        <v>2855200</v>
      </c>
      <c r="F80">
        <v>110972100</v>
      </c>
      <c r="H80" t="str">
        <v>1989/90</v>
      </c>
      <c r="I80">
        <v>47552700</v>
      </c>
      <c r="J80">
        <v>55486000</v>
      </c>
      <c r="K80">
        <v>5078200</v>
      </c>
      <c r="L80">
        <v>2855200</v>
      </c>
      <c r="N80" t="s">
        <v>66</v>
      </c>
      <c r="O80">
        <f t="shared" si="1"/>
        <v>1188.5897020164014</v>
      </c>
      <c r="P80">
        <f t="shared" si="2"/>
        <v>1836.750788643533</v>
      </c>
      <c r="Q80">
        <f t="shared" si="3"/>
        <v>1201.8203130386817</v>
      </c>
      <c r="R80">
        <f t="shared" si="4"/>
        <v>1246.934500942016</v>
      </c>
      <c r="T80" t="s">
        <v>66</v>
      </c>
      <c r="U80" t="b">
        <f>IF(ROUND(VLOOKUP($T80,$N$62:$R$110,O$60,FALSE),0)=VLOOKUP($T80,FIRE0201!$A$4:$I$76,'QA checks'!U$60,FALSE),TRUE,"Error")</f>
        <v>1</v>
      </c>
      <c r="V80" t="b">
        <f>IF(ROUND(VLOOKUP($T80,$N$62:$R$110,P$60,FALSE),0)=VLOOKUP($T80,FIRE0201!$A$4:$I$76,'QA checks'!V$60,FALSE),TRUE,"Error")</f>
        <v>1</v>
      </c>
      <c r="W80" t="b">
        <f>IF(ROUND(VLOOKUP($T80,$N$62:$R$110,Q$60,FALSE),0)=VLOOKUP($T80,FIRE0201!$A$4:$I$76,'QA checks'!W$60,FALSE),TRUE,"Error")</f>
        <v>1</v>
      </c>
      <c r="X80" t="b">
        <f>IF(ROUND(VLOOKUP($T80,$N$62:$R$110,R$60,FALSE),0)=VLOOKUP($T80,FIRE0201!$A$4:$I$76,'QA checks'!X$60,FALSE),TRUE,"Error")</f>
        <v>1</v>
      </c>
    </row>
    <row r="81" spans="1:24" x14ac:dyDescent="0.35">
      <c r="A81" s="39" t="s">
        <v>57</v>
      </c>
      <c r="B81">
        <v>47699100</v>
      </c>
      <c r="C81">
        <v>55641900</v>
      </c>
      <c r="D81">
        <v>5081300</v>
      </c>
      <c r="E81">
        <v>2861500</v>
      </c>
      <c r="F81">
        <v>111283800</v>
      </c>
      <c r="H81" t="str">
        <v>1990/91</v>
      </c>
      <c r="I81">
        <v>47699100</v>
      </c>
      <c r="J81">
        <v>55641900</v>
      </c>
      <c r="K81">
        <v>5081300</v>
      </c>
      <c r="L81">
        <v>2861500</v>
      </c>
      <c r="N81" t="s">
        <v>67</v>
      </c>
      <c r="O81">
        <f t="shared" si="1"/>
        <v>1115.769204989306</v>
      </c>
      <c r="P81">
        <f t="shared" si="2"/>
        <v>1828.398743802959</v>
      </c>
      <c r="Q81">
        <f t="shared" si="3"/>
        <v>1101.5170800509134</v>
      </c>
      <c r="R81">
        <f t="shared" si="4"/>
        <v>1178.1179691310438</v>
      </c>
      <c r="T81" t="s">
        <v>67</v>
      </c>
      <c r="U81" t="b">
        <f>IF(ROUND(VLOOKUP($T81,$N$62:$R$110,O$60,FALSE),0)=VLOOKUP($T81,FIRE0201!$A$4:$I$76,'QA checks'!U$60,FALSE),TRUE,"Error")</f>
        <v>1</v>
      </c>
      <c r="V81" t="b">
        <f>IF(ROUND(VLOOKUP($T81,$N$62:$R$110,P$60,FALSE),0)=VLOOKUP($T81,FIRE0201!$A$4:$I$76,'QA checks'!V$60,FALSE),TRUE,"Error")</f>
        <v>1</v>
      </c>
      <c r="W81" t="b">
        <f>IF(ROUND(VLOOKUP($T81,$N$62:$R$110,Q$60,FALSE),0)=VLOOKUP($T81,FIRE0201!$A$4:$I$76,'QA checks'!W$60,FALSE),TRUE,"Error")</f>
        <v>1</v>
      </c>
      <c r="X81" t="b">
        <f>IF(ROUND(VLOOKUP($T81,$N$62:$R$110,R$60,FALSE),0)=VLOOKUP($T81,FIRE0201!$A$4:$I$76,'QA checks'!X$60,FALSE),TRUE,"Error")</f>
        <v>1</v>
      </c>
    </row>
    <row r="82" spans="1:24" x14ac:dyDescent="0.35">
      <c r="A82" s="39" t="s">
        <v>58</v>
      </c>
      <c r="B82">
        <v>47875000</v>
      </c>
      <c r="C82">
        <v>55831400</v>
      </c>
      <c r="D82">
        <v>5083300</v>
      </c>
      <c r="E82">
        <v>2873000</v>
      </c>
      <c r="F82">
        <v>111662700</v>
      </c>
      <c r="H82" t="str">
        <v>1991/92</v>
      </c>
      <c r="I82">
        <v>47875000</v>
      </c>
      <c r="J82">
        <v>55831400</v>
      </c>
      <c r="K82">
        <v>5083300</v>
      </c>
      <c r="L82">
        <v>2873000</v>
      </c>
      <c r="N82" t="s">
        <v>68</v>
      </c>
      <c r="O82">
        <f t="shared" si="1"/>
        <v>1102.7569429137084</v>
      </c>
      <c r="P82">
        <f t="shared" si="2"/>
        <v>1756.4472177244186</v>
      </c>
      <c r="Q82">
        <f t="shared" si="3"/>
        <v>1060.4082193663664</v>
      </c>
      <c r="R82">
        <f t="shared" si="4"/>
        <v>1158.2573200845636</v>
      </c>
      <c r="T82" t="s">
        <v>68</v>
      </c>
      <c r="U82" t="b">
        <f>IF(ROUND(VLOOKUP($T82,$N$62:$R$110,O$60,FALSE),0)=VLOOKUP($T82,FIRE0201!$A$4:$I$76,'QA checks'!U$60,FALSE),TRUE,"Error")</f>
        <v>1</v>
      </c>
      <c r="V82" t="b">
        <f>IF(ROUND(VLOOKUP($T82,$N$62:$R$110,P$60,FALSE),0)=VLOOKUP($T82,FIRE0201!$A$4:$I$76,'QA checks'!V$60,FALSE),TRUE,"Error")</f>
        <v>1</v>
      </c>
      <c r="W82" t="b">
        <f>IF(ROUND(VLOOKUP($T82,$N$62:$R$110,Q$60,FALSE),0)=VLOOKUP($T82,FIRE0201!$A$4:$I$76,'QA checks'!W$60,FALSE),TRUE,"Error")</f>
        <v>1</v>
      </c>
      <c r="X82" t="b">
        <f>IF(ROUND(VLOOKUP($T82,$N$62:$R$110,R$60,FALSE),0)=VLOOKUP($T82,FIRE0201!$A$4:$I$76,'QA checks'!X$60,FALSE),TRUE,"Error")</f>
        <v>1</v>
      </c>
    </row>
    <row r="83" spans="1:24" x14ac:dyDescent="0.35">
      <c r="A83" s="39" t="s">
        <v>59</v>
      </c>
      <c r="B83">
        <v>47998000</v>
      </c>
      <c r="C83">
        <v>55961300</v>
      </c>
      <c r="D83">
        <v>5085600</v>
      </c>
      <c r="E83">
        <v>2877700</v>
      </c>
      <c r="F83">
        <v>111922600</v>
      </c>
      <c r="H83" t="str">
        <v>1992/93</v>
      </c>
      <c r="I83">
        <v>47998000</v>
      </c>
      <c r="J83">
        <v>55961300</v>
      </c>
      <c r="K83">
        <v>5085600</v>
      </c>
      <c r="L83">
        <v>2877700</v>
      </c>
      <c r="N83" t="s">
        <v>69</v>
      </c>
      <c r="O83">
        <f t="shared" si="1"/>
        <v>984.29325695007776</v>
      </c>
      <c r="P83">
        <f t="shared" si="2"/>
        <v>1554.480852743782</v>
      </c>
      <c r="Q83">
        <f t="shared" si="3"/>
        <v>1000.3763385678607</v>
      </c>
      <c r="R83">
        <f t="shared" si="4"/>
        <v>1035.1997031287663</v>
      </c>
      <c r="T83" t="s">
        <v>69</v>
      </c>
      <c r="U83" t="b">
        <f>IF(ROUND(VLOOKUP($T83,$N$62:$R$110,O$60,FALSE),0)=VLOOKUP($T83,FIRE0201!$A$4:$I$76,'QA checks'!U$60,FALSE),TRUE,"Error")</f>
        <v>1</v>
      </c>
      <c r="V83" t="b">
        <f>IF(ROUND(VLOOKUP($T83,$N$62:$R$110,P$60,FALSE),0)=VLOOKUP($T83,FIRE0201!$A$4:$I$76,'QA checks'!V$60,FALSE),TRUE,"Error")</f>
        <v>1</v>
      </c>
      <c r="W83" t="b">
        <f>IF(ROUND(VLOOKUP($T83,$N$62:$R$110,Q$60,FALSE),0)=VLOOKUP($T83,FIRE0201!$A$4:$I$76,'QA checks'!W$60,FALSE),TRUE,"Error")</f>
        <v>1</v>
      </c>
      <c r="X83" t="b">
        <f>IF(ROUND(VLOOKUP($T83,$N$62:$R$110,R$60,FALSE),0)=VLOOKUP($T83,FIRE0201!$A$4:$I$76,'QA checks'!X$60,FALSE),TRUE,"Error")</f>
        <v>1</v>
      </c>
    </row>
    <row r="84" spans="1:24" x14ac:dyDescent="0.35">
      <c r="A84" s="39" t="s">
        <v>60</v>
      </c>
      <c r="B84">
        <v>48102300</v>
      </c>
      <c r="C84">
        <v>56078300</v>
      </c>
      <c r="D84">
        <v>5092500</v>
      </c>
      <c r="E84">
        <v>2883600</v>
      </c>
      <c r="F84">
        <v>112156700</v>
      </c>
      <c r="H84" t="str">
        <v>1993/94</v>
      </c>
      <c r="I84">
        <v>48102300</v>
      </c>
      <c r="J84">
        <v>56078300</v>
      </c>
      <c r="K84">
        <v>5092500</v>
      </c>
      <c r="L84">
        <v>2883600</v>
      </c>
      <c r="N84" t="s">
        <v>70</v>
      </c>
      <c r="O84">
        <f t="shared" si="1"/>
        <v>1018.1169943215391</v>
      </c>
      <c r="P84">
        <f t="shared" si="2"/>
        <v>1604.2221564565455</v>
      </c>
      <c r="Q84">
        <f t="shared" si="3"/>
        <v>948.70136501344598</v>
      </c>
      <c r="R84">
        <f t="shared" si="4"/>
        <v>1065.8758503548142</v>
      </c>
      <c r="T84" t="s">
        <v>70</v>
      </c>
      <c r="U84" t="b">
        <f>IF(ROUND(VLOOKUP($T84,$N$62:$R$110,O$60,FALSE),0)=VLOOKUP($T84,FIRE0201!$A$4:$I$76,'QA checks'!U$60,FALSE),TRUE,"Error")</f>
        <v>1</v>
      </c>
      <c r="V84" t="b">
        <f>IF(ROUND(VLOOKUP($T84,$N$62:$R$110,P$60,FALSE),0)=VLOOKUP($T84,FIRE0201!$A$4:$I$76,'QA checks'!V$60,FALSE),TRUE,"Error")</f>
        <v>1</v>
      </c>
      <c r="W84" t="b">
        <f>IF(ROUND(VLOOKUP($T84,$N$62:$R$110,Q$60,FALSE),0)=VLOOKUP($T84,FIRE0201!$A$4:$I$76,'QA checks'!W$60,FALSE),TRUE,"Error")</f>
        <v>1</v>
      </c>
      <c r="X84" t="b">
        <f>IF(ROUND(VLOOKUP($T84,$N$62:$R$110,R$60,FALSE),0)=VLOOKUP($T84,FIRE0201!$A$4:$I$76,'QA checks'!X$60,FALSE),TRUE,"Error")</f>
        <v>1</v>
      </c>
    </row>
    <row r="85" spans="1:24" x14ac:dyDescent="0.35">
      <c r="A85" s="39" t="s">
        <v>61</v>
      </c>
      <c r="B85">
        <v>48228800</v>
      </c>
      <c r="C85">
        <v>56218400</v>
      </c>
      <c r="D85">
        <v>5102200</v>
      </c>
      <c r="E85">
        <v>2887400</v>
      </c>
      <c r="F85">
        <v>112436800</v>
      </c>
      <c r="H85" t="str">
        <v>1994/95</v>
      </c>
      <c r="I85">
        <v>48228800</v>
      </c>
      <c r="J85">
        <v>56218400</v>
      </c>
      <c r="K85">
        <v>5102200</v>
      </c>
      <c r="L85">
        <v>2887400</v>
      </c>
      <c r="N85" t="s">
        <v>71</v>
      </c>
      <c r="O85">
        <f t="shared" si="1"/>
        <v>945.00205201356323</v>
      </c>
      <c r="P85">
        <f t="shared" si="2"/>
        <v>1386.2281926715575</v>
      </c>
      <c r="Q85">
        <f t="shared" si="3"/>
        <v>876.44552647595867</v>
      </c>
      <c r="R85">
        <f t="shared" si="4"/>
        <v>980.04165786631359</v>
      </c>
      <c r="T85" t="s">
        <v>71</v>
      </c>
      <c r="U85" t="b">
        <f>IF(ROUND(VLOOKUP($T85,$N$62:$R$110,O$60,FALSE),0)=VLOOKUP($T85,FIRE0201!$A$4:$I$76,'QA checks'!U$60,FALSE),TRUE,"Error")</f>
        <v>1</v>
      </c>
      <c r="V85" t="b">
        <f>IF(ROUND(VLOOKUP($T85,$N$62:$R$110,P$60,FALSE),0)=VLOOKUP($T85,FIRE0201!$A$4:$I$76,'QA checks'!V$60,FALSE),TRUE,"Error")</f>
        <v>1</v>
      </c>
      <c r="W85" t="b">
        <f>IF(ROUND(VLOOKUP($T85,$N$62:$R$110,Q$60,FALSE),0)=VLOOKUP($T85,FIRE0201!$A$4:$I$76,'QA checks'!W$60,FALSE),TRUE,"Error")</f>
        <v>1</v>
      </c>
      <c r="X85" t="b">
        <f>IF(ROUND(VLOOKUP($T85,$N$62:$R$110,R$60,FALSE),0)=VLOOKUP($T85,FIRE0201!$A$4:$I$76,'QA checks'!X$60,FALSE),TRUE,"Error")</f>
        <v>1</v>
      </c>
    </row>
    <row r="86" spans="1:24" x14ac:dyDescent="0.35">
      <c r="A86" s="39" t="s">
        <v>62</v>
      </c>
      <c r="B86">
        <v>48383500</v>
      </c>
      <c r="C86">
        <v>56375700</v>
      </c>
      <c r="D86">
        <v>5103700</v>
      </c>
      <c r="E86">
        <v>2888500</v>
      </c>
      <c r="F86">
        <v>112751400</v>
      </c>
      <c r="H86" t="str">
        <v>1995/96</v>
      </c>
      <c r="I86">
        <v>48383500</v>
      </c>
      <c r="J86">
        <v>56375700</v>
      </c>
      <c r="K86">
        <v>5103700</v>
      </c>
      <c r="L86">
        <v>2888500</v>
      </c>
      <c r="N86" t="s">
        <v>72</v>
      </c>
      <c r="O86">
        <f t="shared" si="1"/>
        <v>913.88372920207087</v>
      </c>
      <c r="P86">
        <f t="shared" si="2"/>
        <v>1381.7463112989706</v>
      </c>
      <c r="Q86">
        <f t="shared" si="3"/>
        <v>858.11470717004011</v>
      </c>
      <c r="R86">
        <f t="shared" si="4"/>
        <v>951.80240434178802</v>
      </c>
      <c r="T86" t="s">
        <v>72</v>
      </c>
      <c r="U86" t="b">
        <f>IF(ROUND(VLOOKUP($T86,$N$62:$R$110,O$60,FALSE),0)=VLOOKUP($T86,FIRE0201!$A$4:$I$76,'QA checks'!U$60,FALSE),TRUE,"Error")</f>
        <v>1</v>
      </c>
      <c r="V86" t="b">
        <f>IF(ROUND(VLOOKUP($T86,$N$62:$R$110,P$60,FALSE),0)=VLOOKUP($T86,FIRE0201!$A$4:$I$76,'QA checks'!V$60,FALSE),TRUE,"Error")</f>
        <v>1</v>
      </c>
      <c r="W86" t="b">
        <f>IF(ROUND(VLOOKUP($T86,$N$62:$R$110,Q$60,FALSE),0)=VLOOKUP($T86,FIRE0201!$A$4:$I$76,'QA checks'!W$60,FALSE),TRUE,"Error")</f>
        <v>1</v>
      </c>
      <c r="X86" t="b">
        <f>IF(ROUND(VLOOKUP($T86,$N$62:$R$110,R$60,FALSE),0)=VLOOKUP($T86,FIRE0201!$A$4:$I$76,'QA checks'!X$60,FALSE),TRUE,"Error")</f>
        <v>1</v>
      </c>
    </row>
    <row r="87" spans="1:24" x14ac:dyDescent="0.35">
      <c r="A87" s="39" t="s">
        <v>63</v>
      </c>
      <c r="B87">
        <v>48519100</v>
      </c>
      <c r="C87">
        <v>56502600</v>
      </c>
      <c r="D87">
        <v>5092200</v>
      </c>
      <c r="E87">
        <v>2891300</v>
      </c>
      <c r="F87">
        <v>113005200</v>
      </c>
      <c r="H87" t="str">
        <v>1996/97</v>
      </c>
      <c r="I87">
        <v>48519100</v>
      </c>
      <c r="J87">
        <v>56502600</v>
      </c>
      <c r="K87">
        <v>5092200</v>
      </c>
      <c r="L87">
        <v>2891300</v>
      </c>
      <c r="N87" t="s">
        <v>73</v>
      </c>
      <c r="O87">
        <f t="shared" si="1"/>
        <v>871.61435646284133</v>
      </c>
      <c r="P87">
        <f t="shared" si="2"/>
        <v>1356.4902300753931</v>
      </c>
      <c r="Q87">
        <f t="shared" si="3"/>
        <v>803.83159728036981</v>
      </c>
      <c r="R87">
        <f t="shared" si="4"/>
        <v>910.3141290366259</v>
      </c>
      <c r="T87" t="s">
        <v>73</v>
      </c>
      <c r="U87" t="b">
        <f>IF(ROUND(VLOOKUP($T87,$N$62:$R$110,O$60,FALSE),0)=VLOOKUP($T87,FIRE0201!$A$4:$I$76,'QA checks'!U$60,FALSE),TRUE,"Error")</f>
        <v>1</v>
      </c>
      <c r="V87" t="str">
        <f>IF(ROUND(VLOOKUP($T87,$N$62:$R$110,P$60,FALSE),0)=VLOOKUP($T87,FIRE0201!$A$4:$I$76,'QA checks'!V$60,FALSE),TRUE,"Error")</f>
        <v>Error</v>
      </c>
      <c r="W87" t="b">
        <f>IF(ROUND(VLOOKUP($T87,$N$62:$R$110,Q$60,FALSE),0)=VLOOKUP($T87,FIRE0201!$A$4:$I$76,'QA checks'!W$60,FALSE),TRUE,"Error")</f>
        <v>1</v>
      </c>
      <c r="X87" t="b">
        <f>IF(ROUND(VLOOKUP($T87,$N$62:$R$110,R$60,FALSE),0)=VLOOKUP($T87,FIRE0201!$A$4:$I$76,'QA checks'!X$60,FALSE),TRUE,"Error")</f>
        <v>1</v>
      </c>
    </row>
    <row r="88" spans="1:24" x14ac:dyDescent="0.35">
      <c r="A88" s="39" t="s">
        <v>64</v>
      </c>
      <c r="B88">
        <v>48664800</v>
      </c>
      <c r="C88">
        <v>56643000</v>
      </c>
      <c r="D88">
        <v>5083300</v>
      </c>
      <c r="E88">
        <v>2894900</v>
      </c>
      <c r="F88">
        <v>113286000</v>
      </c>
      <c r="H88" t="str">
        <v>1997/98</v>
      </c>
      <c r="I88">
        <v>48664800</v>
      </c>
      <c r="J88">
        <v>56643000</v>
      </c>
      <c r="K88">
        <v>5083300</v>
      </c>
      <c r="L88">
        <v>2894900</v>
      </c>
      <c r="N88" t="s">
        <v>74</v>
      </c>
      <c r="O88">
        <f t="shared" si="1"/>
        <v>804.49815204423419</v>
      </c>
      <c r="P88">
        <f t="shared" si="2"/>
        <v>1289.3617021276596</v>
      </c>
      <c r="Q88">
        <f t="shared" si="3"/>
        <v>791.67082460166978</v>
      </c>
      <c r="R88">
        <f t="shared" si="4"/>
        <v>845.94021901560518</v>
      </c>
      <c r="T88" t="s">
        <v>74</v>
      </c>
      <c r="U88" t="b">
        <f>IF(ROUND(VLOOKUP($T88,$N$62:$R$110,O$60,FALSE),0)=VLOOKUP($T88,FIRE0201!$A$4:$I$76,'QA checks'!U$60,FALSE),TRUE,"Error")</f>
        <v>1</v>
      </c>
      <c r="V88" t="b">
        <f>IF(ROUND(VLOOKUP($T88,$N$62:$R$110,P$60,FALSE),0)=VLOOKUP($T88,FIRE0201!$A$4:$I$76,'QA checks'!V$60,FALSE),TRUE,"Error")</f>
        <v>1</v>
      </c>
      <c r="W88" t="b">
        <f>IF(ROUND(VLOOKUP($T88,$N$62:$R$110,Q$60,FALSE),0)=VLOOKUP($T88,FIRE0201!$A$4:$I$76,'QA checks'!W$60,FALSE),TRUE,"Error")</f>
        <v>1</v>
      </c>
      <c r="X88" t="b">
        <f>IF(ROUND(VLOOKUP($T88,$N$62:$R$110,R$60,FALSE),0)=VLOOKUP($T88,FIRE0201!$A$4:$I$76,'QA checks'!X$60,FALSE),TRUE,"Error")</f>
        <v>1</v>
      </c>
    </row>
    <row r="89" spans="1:24" x14ac:dyDescent="0.35">
      <c r="A89" s="39" t="s">
        <v>65</v>
      </c>
      <c r="B89">
        <v>48820600</v>
      </c>
      <c r="C89">
        <v>56797200</v>
      </c>
      <c r="D89">
        <v>5077100</v>
      </c>
      <c r="E89">
        <v>2899500</v>
      </c>
      <c r="F89">
        <v>113594400</v>
      </c>
      <c r="H89" t="str">
        <v>1998/99</v>
      </c>
      <c r="I89">
        <v>48820600</v>
      </c>
      <c r="J89">
        <v>56797200</v>
      </c>
      <c r="K89">
        <v>5077100</v>
      </c>
      <c r="L89">
        <v>2899500</v>
      </c>
      <c r="N89" t="s">
        <v>75</v>
      </c>
      <c r="O89">
        <f t="shared" si="1"/>
        <v>744.63629889667072</v>
      </c>
      <c r="P89">
        <f t="shared" si="2"/>
        <v>1288.7043764054661</v>
      </c>
      <c r="Q89">
        <f t="shared" si="3"/>
        <v>745.89378366766914</v>
      </c>
      <c r="R89">
        <f t="shared" si="4"/>
        <v>791.84472875162794</v>
      </c>
      <c r="T89" t="s">
        <v>75</v>
      </c>
      <c r="U89" t="b">
        <f>IF(ROUND(VLOOKUP($T89,$N$62:$R$110,O$60,FALSE),0)=VLOOKUP($T89,FIRE0201!$A$4:$I$76,'QA checks'!U$60,FALSE),TRUE,"Error")</f>
        <v>1</v>
      </c>
      <c r="V89" t="b">
        <f>IF(ROUND(VLOOKUP($T89,$N$62:$R$110,P$60,FALSE),0)=VLOOKUP($T89,FIRE0201!$A$4:$I$76,'QA checks'!V$60,FALSE),TRUE,"Error")</f>
        <v>1</v>
      </c>
      <c r="W89" t="b">
        <f>IF(ROUND(VLOOKUP($T89,$N$62:$R$110,Q$60,FALSE),0)=VLOOKUP($T89,FIRE0201!$A$4:$I$76,'QA checks'!W$60,FALSE),TRUE,"Error")</f>
        <v>1</v>
      </c>
      <c r="X89" t="b">
        <f>IF(ROUND(VLOOKUP($T89,$N$62:$R$110,R$60,FALSE),0)=VLOOKUP($T89,FIRE0201!$A$4:$I$76,'QA checks'!X$60,FALSE),TRUE,"Error")</f>
        <v>1</v>
      </c>
    </row>
    <row r="90" spans="1:24" x14ac:dyDescent="0.35">
      <c r="A90" s="39" t="s">
        <v>66</v>
      </c>
      <c r="B90">
        <v>49032900</v>
      </c>
      <c r="C90">
        <v>57005400</v>
      </c>
      <c r="D90">
        <v>5072000</v>
      </c>
      <c r="E90">
        <v>2900600</v>
      </c>
      <c r="F90">
        <v>114010900</v>
      </c>
      <c r="H90" t="str">
        <v>1999/00</v>
      </c>
      <c r="I90">
        <v>49032900</v>
      </c>
      <c r="J90">
        <v>57005400</v>
      </c>
      <c r="K90">
        <v>5072000</v>
      </c>
      <c r="L90">
        <v>2900600</v>
      </c>
      <c r="N90" t="s">
        <v>76</v>
      </c>
      <c r="O90">
        <f t="shared" si="1"/>
        <v>735.22311883578175</v>
      </c>
      <c r="P90">
        <f t="shared" si="2"/>
        <v>1255.3756761405989</v>
      </c>
      <c r="Q90">
        <f t="shared" si="3"/>
        <v>724.93336404620095</v>
      </c>
      <c r="R90">
        <f t="shared" si="4"/>
        <v>779.71197607959357</v>
      </c>
      <c r="T90" t="s">
        <v>76</v>
      </c>
      <c r="U90" t="b">
        <f>IF(ROUND(VLOOKUP($T90,$N$62:$R$110,O$60,FALSE),0)=VLOOKUP($T90,FIRE0201!$A$4:$I$76,'QA checks'!U$60,FALSE),TRUE,"Error")</f>
        <v>1</v>
      </c>
      <c r="V90" t="b">
        <f>IF(ROUND(VLOOKUP($T90,$N$62:$R$110,P$60,FALSE),0)=VLOOKUP($T90,FIRE0201!$A$4:$I$76,'QA checks'!V$60,FALSE),TRUE,"Error")</f>
        <v>1</v>
      </c>
      <c r="W90" t="b">
        <f>IF(ROUND(VLOOKUP($T90,$N$62:$R$110,Q$60,FALSE),0)=VLOOKUP($T90,FIRE0201!$A$4:$I$76,'QA checks'!W$60,FALSE),TRUE,"Error")</f>
        <v>1</v>
      </c>
      <c r="X90" t="b">
        <f>IF(ROUND(VLOOKUP($T90,$N$62:$R$110,R$60,FALSE),0)=VLOOKUP($T90,FIRE0201!$A$4:$I$76,'QA checks'!X$60,FALSE),TRUE,"Error")</f>
        <v>1</v>
      </c>
    </row>
    <row r="91" spans="1:24" x14ac:dyDescent="0.35">
      <c r="A91" s="39" t="s">
        <v>67</v>
      </c>
      <c r="B91">
        <v>49233300</v>
      </c>
      <c r="C91">
        <v>57203100</v>
      </c>
      <c r="D91">
        <v>5062900</v>
      </c>
      <c r="E91">
        <v>2906900</v>
      </c>
      <c r="F91">
        <v>114406200</v>
      </c>
      <c r="H91" t="str">
        <v>2000/01</v>
      </c>
      <c r="I91">
        <v>49233300</v>
      </c>
      <c r="J91">
        <v>57203100</v>
      </c>
      <c r="K91">
        <v>5062900</v>
      </c>
      <c r="L91">
        <v>2906900</v>
      </c>
      <c r="N91" t="s">
        <v>33</v>
      </c>
      <c r="O91">
        <f t="shared" si="1"/>
        <v>695.46469107660153</v>
      </c>
      <c r="P91">
        <f t="shared" si="2"/>
        <v>1196.0776861388772</v>
      </c>
      <c r="Q91">
        <f t="shared" si="3"/>
        <v>691.14754098360652</v>
      </c>
      <c r="R91">
        <f t="shared" si="4"/>
        <v>738.46764641224775</v>
      </c>
      <c r="T91" t="s">
        <v>33</v>
      </c>
      <c r="U91" t="b">
        <f>IF(ROUND(VLOOKUP($T91,$N$62:$R$110,O$60,FALSE),0)=VLOOKUP($T91,FIRE0201!$A$4:$I$76,'QA checks'!U$60,FALSE),TRUE,"Error")</f>
        <v>1</v>
      </c>
      <c r="V91" t="b">
        <f>IF(ROUND(VLOOKUP($T91,$N$62:$R$110,P$60,FALSE),0)=VLOOKUP($T91,FIRE0201!$A$4:$I$76,'QA checks'!V$60,FALSE),TRUE,"Error")</f>
        <v>1</v>
      </c>
      <c r="W91" t="b">
        <f>IF(ROUND(VLOOKUP($T91,$N$62:$R$110,Q$60,FALSE),0)=VLOOKUP($T91,FIRE0201!$A$4:$I$76,'QA checks'!W$60,FALSE),TRUE,"Error")</f>
        <v>1</v>
      </c>
      <c r="X91" t="b">
        <f>IF(ROUND(VLOOKUP($T91,$N$62:$R$110,R$60,FALSE),0)=VLOOKUP($T91,FIRE0201!$A$4:$I$76,'QA checks'!X$60,FALSE),TRUE,"Error")</f>
        <v>1</v>
      </c>
    </row>
    <row r="92" spans="1:24" x14ac:dyDescent="0.35">
      <c r="A92" s="39" t="s">
        <v>68</v>
      </c>
      <c r="B92">
        <v>49449700</v>
      </c>
      <c r="C92">
        <v>57424200</v>
      </c>
      <c r="D92">
        <v>5064200</v>
      </c>
      <c r="E92">
        <v>2910200</v>
      </c>
      <c r="F92">
        <v>114848300</v>
      </c>
      <c r="H92" t="str">
        <v>2001/02</v>
      </c>
      <c r="I92">
        <v>49449700</v>
      </c>
      <c r="J92">
        <v>57424200</v>
      </c>
      <c r="K92">
        <v>5064200</v>
      </c>
      <c r="L92">
        <v>2910200</v>
      </c>
      <c r="N92" t="s">
        <v>34</v>
      </c>
      <c r="O92">
        <f t="shared" si="1"/>
        <v>666.89639069655334</v>
      </c>
      <c r="P92">
        <f t="shared" si="2"/>
        <v>1161.9087152587786</v>
      </c>
      <c r="Q92">
        <f t="shared" si="3"/>
        <v>660.29114171943343</v>
      </c>
      <c r="R92">
        <f t="shared" si="4"/>
        <v>709.24731742550932</v>
      </c>
      <c r="T92" t="s">
        <v>34</v>
      </c>
      <c r="U92" t="b">
        <f>IF(ROUND(VLOOKUP($T92,$N$62:$R$110,O$60,FALSE),0)=VLOOKUP($T92,FIRE0201!$A$4:$I$76,'QA checks'!U$60,FALSE),TRUE,"Error")</f>
        <v>1</v>
      </c>
      <c r="V92" t="b">
        <f>IF(ROUND(VLOOKUP($T92,$N$62:$R$110,P$60,FALSE),0)=VLOOKUP($T92,FIRE0201!$A$4:$I$76,'QA checks'!V$60,FALSE),TRUE,"Error")</f>
        <v>1</v>
      </c>
      <c r="W92" t="b">
        <f>IF(ROUND(VLOOKUP($T92,$N$62:$R$110,Q$60,FALSE),0)=VLOOKUP($T92,FIRE0201!$A$4:$I$76,'QA checks'!W$60,FALSE),TRUE,"Error")</f>
        <v>1</v>
      </c>
      <c r="X92" t="b">
        <f>IF(ROUND(VLOOKUP($T92,$N$62:$R$110,R$60,FALSE),0)=VLOOKUP($T92,FIRE0201!$A$4:$I$76,'QA checks'!X$60,FALSE),TRUE,"Error")</f>
        <v>1</v>
      </c>
    </row>
    <row r="93" spans="1:24" x14ac:dyDescent="0.35">
      <c r="A93" s="39" t="s">
        <v>69</v>
      </c>
      <c r="B93">
        <v>49679300</v>
      </c>
      <c r="C93">
        <v>57668100</v>
      </c>
      <c r="D93">
        <v>5066000</v>
      </c>
      <c r="E93">
        <v>2922900</v>
      </c>
      <c r="F93">
        <v>115336300</v>
      </c>
      <c r="H93" t="str">
        <v>2002/03</v>
      </c>
      <c r="I93">
        <v>49679300</v>
      </c>
      <c r="J93">
        <v>57668100</v>
      </c>
      <c r="K93">
        <v>5066000</v>
      </c>
      <c r="L93">
        <v>2922900</v>
      </c>
      <c r="N93" t="s">
        <v>35</v>
      </c>
      <c r="O93">
        <f t="shared" si="1"/>
        <v>622.36949322329122</v>
      </c>
      <c r="P93">
        <f t="shared" si="2"/>
        <v>1098.0502966939814</v>
      </c>
      <c r="Q93">
        <f t="shared" si="3"/>
        <v>622.29313881923861</v>
      </c>
      <c r="R93">
        <f t="shared" si="4"/>
        <v>663.16884862861184</v>
      </c>
      <c r="T93" t="s">
        <v>35</v>
      </c>
      <c r="U93" t="b">
        <f>IF(ROUND(VLOOKUP($T93,$N$62:$R$110,O$60,FALSE),0)=VLOOKUP($T93,FIRE0201!$A$4:$I$76,'QA checks'!U$60,FALSE),TRUE,"Error")</f>
        <v>1</v>
      </c>
      <c r="V93" t="b">
        <f>IF(ROUND(VLOOKUP($T93,$N$62:$R$110,P$60,FALSE),0)=VLOOKUP($T93,FIRE0201!$A$4:$I$76,'QA checks'!V$60,FALSE),TRUE,"Error")</f>
        <v>1</v>
      </c>
      <c r="W93" t="b">
        <f>IF(ROUND(VLOOKUP($T93,$N$62:$R$110,Q$60,FALSE),0)=VLOOKUP($T93,FIRE0201!$A$4:$I$76,'QA checks'!W$60,FALSE),TRUE,"Error")</f>
        <v>1</v>
      </c>
      <c r="X93" t="b">
        <f>IF(ROUND(VLOOKUP($T93,$N$62:$R$110,R$60,FALSE),0)=VLOOKUP($T93,FIRE0201!$A$4:$I$76,'QA checks'!X$60,FALSE),TRUE,"Error")</f>
        <v>1</v>
      </c>
    </row>
    <row r="94" spans="1:24" x14ac:dyDescent="0.35">
      <c r="A94" s="39" t="s">
        <v>70</v>
      </c>
      <c r="B94">
        <v>49925500</v>
      </c>
      <c r="C94">
        <v>57931700</v>
      </c>
      <c r="D94">
        <v>5068500</v>
      </c>
      <c r="E94">
        <v>2937700</v>
      </c>
      <c r="F94">
        <v>115863400</v>
      </c>
      <c r="H94" t="str">
        <v>2003/04</v>
      </c>
      <c r="I94">
        <v>49925500</v>
      </c>
      <c r="J94">
        <v>57931700</v>
      </c>
      <c r="K94">
        <v>5068500</v>
      </c>
      <c r="L94">
        <v>2937700</v>
      </c>
      <c r="N94" t="s">
        <v>36</v>
      </c>
      <c r="O94">
        <f t="shared" si="1"/>
        <v>591.83548564783644</v>
      </c>
      <c r="P94">
        <f t="shared" si="2"/>
        <v>1001.071972617682</v>
      </c>
      <c r="Q94">
        <f t="shared" si="3"/>
        <v>621.92699684152262</v>
      </c>
      <c r="R94">
        <f t="shared" si="4"/>
        <v>628.24401752612062</v>
      </c>
      <c r="T94" t="s">
        <v>36</v>
      </c>
      <c r="U94" t="b">
        <f>IF(ROUND(VLOOKUP($T94,$N$62:$R$110,O$60,FALSE),0)=VLOOKUP($T94,FIRE0201!$A$4:$I$76,'QA checks'!U$60,FALSE),TRUE,"Error")</f>
        <v>1</v>
      </c>
      <c r="V94" t="b">
        <f>IF(ROUND(VLOOKUP($T94,$N$62:$R$110,P$60,FALSE),0)=VLOOKUP($T94,FIRE0201!$A$4:$I$76,'QA checks'!V$60,FALSE),TRUE,"Error")</f>
        <v>1</v>
      </c>
      <c r="W94" t="b">
        <f>IF(ROUND(VLOOKUP($T94,$N$62:$R$110,Q$60,FALSE),0)=VLOOKUP($T94,FIRE0201!$A$4:$I$76,'QA checks'!W$60,FALSE),TRUE,"Error")</f>
        <v>1</v>
      </c>
      <c r="X94" t="b">
        <f>IF(ROUND(VLOOKUP($T94,$N$62:$R$110,R$60,FALSE),0)=VLOOKUP($T94,FIRE0201!$A$4:$I$76,'QA checks'!X$60,FALSE),TRUE,"Error")</f>
        <v>1</v>
      </c>
    </row>
    <row r="95" spans="1:24" x14ac:dyDescent="0.35">
      <c r="A95" s="39" t="s">
        <v>71</v>
      </c>
      <c r="B95">
        <v>50194600</v>
      </c>
      <c r="C95">
        <v>58236300</v>
      </c>
      <c r="D95">
        <v>5084300</v>
      </c>
      <c r="E95">
        <v>2957400</v>
      </c>
      <c r="F95">
        <v>116472600</v>
      </c>
      <c r="H95" t="str">
        <v>2004/05</v>
      </c>
      <c r="I95">
        <v>50194600</v>
      </c>
      <c r="J95">
        <v>58236300</v>
      </c>
      <c r="K95">
        <v>5084300</v>
      </c>
      <c r="L95">
        <v>2957400</v>
      </c>
      <c r="N95" t="s">
        <v>37</v>
      </c>
      <c r="O95">
        <f t="shared" si="1"/>
        <v>576.25210822820543</v>
      </c>
      <c r="P95">
        <f t="shared" si="2"/>
        <v>1045.5346761186752</v>
      </c>
      <c r="Q95">
        <f t="shared" si="3"/>
        <v>588.5223501854382</v>
      </c>
      <c r="R95">
        <f t="shared" si="4"/>
        <v>616.71363237400101</v>
      </c>
      <c r="T95" t="s">
        <v>37</v>
      </c>
      <c r="U95" t="b">
        <f>IF(ROUND(VLOOKUP($T95,$N$62:$R$110,O$60,FALSE),0)=VLOOKUP($T95,FIRE0201!$A$4:$I$76,'QA checks'!U$60,FALSE),TRUE,"Error")</f>
        <v>1</v>
      </c>
      <c r="V95" t="b">
        <f>IF(ROUND(VLOOKUP($T95,$N$62:$R$110,P$60,FALSE),0)=VLOOKUP($T95,FIRE0201!$A$4:$I$76,'QA checks'!V$60,FALSE),TRUE,"Error")</f>
        <v>1</v>
      </c>
      <c r="W95" t="b">
        <f>IF(ROUND(VLOOKUP($T95,$N$62:$R$110,Q$60,FALSE),0)=VLOOKUP($T95,FIRE0201!$A$4:$I$76,'QA checks'!W$60,FALSE),TRUE,"Error")</f>
        <v>1</v>
      </c>
      <c r="X95" t="b">
        <f>IF(ROUND(VLOOKUP($T95,$N$62:$R$110,R$60,FALSE),0)=VLOOKUP($T95,FIRE0201!$A$4:$I$76,'QA checks'!X$60,FALSE),TRUE,"Error")</f>
        <v>1</v>
      </c>
    </row>
    <row r="96" spans="1:24" x14ac:dyDescent="0.35">
      <c r="A96" s="39" t="s">
        <v>72</v>
      </c>
      <c r="B96">
        <v>50606000</v>
      </c>
      <c r="C96">
        <v>58685500</v>
      </c>
      <c r="D96">
        <v>5110200</v>
      </c>
      <c r="E96">
        <v>2969300</v>
      </c>
      <c r="F96">
        <v>117371000</v>
      </c>
      <c r="H96" t="str">
        <v>2005/06</v>
      </c>
      <c r="I96">
        <v>50606000</v>
      </c>
      <c r="J96">
        <v>58685500</v>
      </c>
      <c r="K96">
        <v>5110200</v>
      </c>
      <c r="L96">
        <v>2969300</v>
      </c>
      <c r="N96" t="s">
        <v>38</v>
      </c>
      <c r="O96">
        <f t="shared" si="1"/>
        <v>572.50035122161262</v>
      </c>
      <c r="P96">
        <f t="shared" si="2"/>
        <v>1059.8501410766673</v>
      </c>
      <c r="Q96">
        <f t="shared" si="3"/>
        <v>577.66784912292121</v>
      </c>
      <c r="R96">
        <f t="shared" si="4"/>
        <v>613.99804849042664</v>
      </c>
      <c r="T96" t="s">
        <v>38</v>
      </c>
      <c r="U96" t="b">
        <f>IF(ROUND(VLOOKUP($T96,$N$62:$R$110,O$60,FALSE),0)=VLOOKUP($T96,FIRE0201!$A$4:$I$76,'QA checks'!U$60,FALSE),TRUE,"Error")</f>
        <v>1</v>
      </c>
      <c r="V96" t="b">
        <f>IF(ROUND(VLOOKUP($T96,$N$62:$R$110,P$60,FALSE),0)=VLOOKUP($T96,FIRE0201!$A$4:$I$76,'QA checks'!V$60,FALSE),TRUE,"Error")</f>
        <v>1</v>
      </c>
      <c r="W96" t="b">
        <f>IF(ROUND(VLOOKUP($T96,$N$62:$R$110,Q$60,FALSE),0)=VLOOKUP($T96,FIRE0201!$A$4:$I$76,'QA checks'!W$60,FALSE),TRUE,"Error")</f>
        <v>1</v>
      </c>
      <c r="X96" t="b">
        <f>IF(ROUND(VLOOKUP($T96,$N$62:$R$110,R$60,FALSE),0)=VLOOKUP($T96,FIRE0201!$A$4:$I$76,'QA checks'!X$60,FALSE),TRUE,"Error")</f>
        <v>1</v>
      </c>
    </row>
    <row r="97" spans="1:24" x14ac:dyDescent="0.35">
      <c r="A97" s="39" t="s">
        <v>73</v>
      </c>
      <c r="B97">
        <v>50965200</v>
      </c>
      <c r="C97">
        <v>59084000</v>
      </c>
      <c r="D97">
        <v>5133100</v>
      </c>
      <c r="E97">
        <v>2985700</v>
      </c>
      <c r="F97">
        <v>118168000</v>
      </c>
      <c r="H97" t="str">
        <v>2006/07</v>
      </c>
      <c r="I97">
        <v>50965200</v>
      </c>
      <c r="J97">
        <v>59084000</v>
      </c>
      <c r="K97">
        <v>5133100</v>
      </c>
      <c r="L97">
        <v>2985700</v>
      </c>
      <c r="N97" t="s">
        <v>39</v>
      </c>
      <c r="O97">
        <f t="shared" si="1"/>
        <v>548.98804463817396</v>
      </c>
      <c r="P97">
        <f t="shared" si="2"/>
        <v>1030.7168505460565</v>
      </c>
      <c r="Q97">
        <f t="shared" si="3"/>
        <v>603.79565839074485</v>
      </c>
      <c r="R97">
        <f t="shared" si="4"/>
        <v>592.25523249520324</v>
      </c>
      <c r="T97" t="s">
        <v>39</v>
      </c>
      <c r="U97" t="b">
        <f>IF(ROUND(VLOOKUP($T97,$N$62:$R$110,O$60,FALSE),0)=VLOOKUP($T97,FIRE0201!$A$4:$I$76,'QA checks'!U$60,FALSE),TRUE,"Error")</f>
        <v>1</v>
      </c>
      <c r="V97" t="b">
        <f>IF(ROUND(VLOOKUP($T97,$N$62:$R$110,P$60,FALSE),0)=VLOOKUP($T97,FIRE0201!$A$4:$I$76,'QA checks'!V$60,FALSE),TRUE,"Error")</f>
        <v>1</v>
      </c>
      <c r="W97" t="b">
        <f>IF(ROUND(VLOOKUP($T97,$N$62:$R$110,Q$60,FALSE),0)=VLOOKUP($T97,FIRE0201!$A$4:$I$76,'QA checks'!W$60,FALSE),TRUE,"Error")</f>
        <v>1</v>
      </c>
      <c r="X97" t="b">
        <f>IF(ROUND(VLOOKUP($T97,$N$62:$R$110,R$60,FALSE),0)=VLOOKUP($T97,FIRE0201!$A$4:$I$76,'QA checks'!X$60,FALSE),TRUE,"Error")</f>
        <v>1</v>
      </c>
    </row>
    <row r="98" spans="1:24" x14ac:dyDescent="0.35">
      <c r="A98" s="39" t="s">
        <v>74</v>
      </c>
      <c r="B98">
        <v>51381100</v>
      </c>
      <c r="C98">
        <v>59557400</v>
      </c>
      <c r="D98">
        <v>5170000</v>
      </c>
      <c r="E98">
        <v>3006300</v>
      </c>
      <c r="F98">
        <v>119114800</v>
      </c>
      <c r="H98" t="str">
        <v>2007/08</v>
      </c>
      <c r="I98">
        <v>51381100</v>
      </c>
      <c r="J98">
        <v>59557400</v>
      </c>
      <c r="K98">
        <v>5170000</v>
      </c>
      <c r="L98">
        <v>3006300</v>
      </c>
      <c r="N98" t="s">
        <v>40</v>
      </c>
      <c r="O98">
        <f t="shared" si="1"/>
        <v>554.19412256492774</v>
      </c>
      <c r="P98">
        <f t="shared" si="2"/>
        <v>985.36150948997204</v>
      </c>
      <c r="Q98">
        <f t="shared" si="3"/>
        <v>524.76147205815539</v>
      </c>
      <c r="R98">
        <f t="shared" si="4"/>
        <v>589.03930049242638</v>
      </c>
      <c r="T98" t="s">
        <v>40</v>
      </c>
      <c r="U98" t="b">
        <f>IF(ROUND(VLOOKUP($T98,$N$62:$R$110,O$60,FALSE),0)=VLOOKUP($T98,FIRE0201!$A$4:$I$76,'QA checks'!U$60,FALSE),TRUE,"Error")</f>
        <v>1</v>
      </c>
      <c r="V98" t="str">
        <f>IF(ROUND(VLOOKUP($T98,$N$62:$R$110,P$60,FALSE),0)=VLOOKUP($T98,FIRE0201!$A$4:$I$76,'QA checks'!V$60,FALSE),TRUE,"Error")</f>
        <v>Error</v>
      </c>
      <c r="W98" t="b">
        <f>IF(ROUND(VLOOKUP($T98,$N$62:$R$110,Q$60,FALSE),0)=VLOOKUP($T98,FIRE0201!$A$4:$I$76,'QA checks'!W$60,FALSE),TRUE,"Error")</f>
        <v>1</v>
      </c>
      <c r="X98" t="b">
        <f>IF(ROUND(VLOOKUP($T98,$N$62:$R$110,R$60,FALSE),0)=VLOOKUP($T98,FIRE0201!$A$4:$I$76,'QA checks'!X$60,FALSE),TRUE,"Error")</f>
        <v>1</v>
      </c>
    </row>
    <row r="99" spans="1:24" x14ac:dyDescent="0.35">
      <c r="A99" s="39" t="s">
        <v>75</v>
      </c>
      <c r="B99">
        <v>51815900</v>
      </c>
      <c r="C99">
        <v>60044600</v>
      </c>
      <c r="D99">
        <v>5202900</v>
      </c>
      <c r="E99">
        <v>3025900</v>
      </c>
      <c r="F99">
        <v>120089300</v>
      </c>
      <c r="H99" t="str">
        <v>2008/09</v>
      </c>
      <c r="I99">
        <v>51815900</v>
      </c>
      <c r="J99">
        <v>60044600</v>
      </c>
      <c r="K99">
        <v>5202900</v>
      </c>
      <c r="L99">
        <v>3025900</v>
      </c>
      <c r="N99" t="s">
        <v>41</v>
      </c>
      <c r="O99">
        <f t="shared" si="1"/>
        <v>529.24925569294317</v>
      </c>
      <c r="P99">
        <f t="shared" si="2"/>
        <v>953.78455035871195</v>
      </c>
      <c r="Q99">
        <f t="shared" si="3"/>
        <v>504.24800570724437</v>
      </c>
      <c r="R99">
        <f t="shared" si="4"/>
        <v>563.60991076461085</v>
      </c>
      <c r="T99" t="s">
        <v>41</v>
      </c>
      <c r="U99" t="b">
        <f>IF(ROUND(VLOOKUP($T99,$N$62:$R$110,O$60,FALSE),0)=VLOOKUP($T99,FIRE0201!$A$4:$I$76,'QA checks'!U$60,FALSE),TRUE,"Error")</f>
        <v>1</v>
      </c>
      <c r="V99" t="b">
        <f>IF(ROUND(VLOOKUP($T99,$N$62:$R$110,P$60,FALSE),0)=VLOOKUP($T99,FIRE0201!$A$4:$I$76,'QA checks'!V$60,FALSE),TRUE,"Error")</f>
        <v>1</v>
      </c>
      <c r="W99" t="b">
        <f>IF(ROUND(VLOOKUP($T99,$N$62:$R$110,Q$60,FALSE),0)=VLOOKUP($T99,FIRE0201!$A$4:$I$76,'QA checks'!W$60,FALSE),TRUE,"Error")</f>
        <v>1</v>
      </c>
      <c r="X99" t="b">
        <f>IF(ROUND(VLOOKUP($T99,$N$62:$R$110,R$60,FALSE),0)=VLOOKUP($T99,FIRE0201!$A$4:$I$76,'QA checks'!X$60,FALSE),TRUE,"Error")</f>
        <v>1</v>
      </c>
    </row>
    <row r="100" spans="1:24" x14ac:dyDescent="0.35">
      <c r="A100" s="39" t="s">
        <v>76</v>
      </c>
      <c r="B100">
        <v>52196400</v>
      </c>
      <c r="C100">
        <v>60467200</v>
      </c>
      <c r="D100">
        <v>5231900</v>
      </c>
      <c r="E100">
        <v>3038900</v>
      </c>
      <c r="F100">
        <v>120934400</v>
      </c>
      <c r="H100" t="str">
        <v>2009/10</v>
      </c>
      <c r="I100">
        <v>52196400</v>
      </c>
      <c r="J100">
        <v>60467200</v>
      </c>
      <c r="K100">
        <v>5231900</v>
      </c>
      <c r="L100">
        <v>3038900</v>
      </c>
      <c r="N100" t="s">
        <v>42</v>
      </c>
      <c r="O100">
        <f t="shared" si="1"/>
        <v>506.91711378781116</v>
      </c>
      <c r="P100">
        <f t="shared" si="2"/>
        <v>903.3318557919622</v>
      </c>
      <c r="Q100">
        <f t="shared" si="3"/>
        <v>527.25329533309582</v>
      </c>
      <c r="R100">
        <f t="shared" si="4"/>
        <v>541.04448790555557</v>
      </c>
      <c r="T100" t="s">
        <v>42</v>
      </c>
      <c r="U100" t="b">
        <f>IF(ROUND(VLOOKUP($T100,$N$62:$R$110,O$60,FALSE),0)=VLOOKUP($T100,FIRE0201!$A$4:$I$76,'QA checks'!U$60,FALSE),TRUE,"Error")</f>
        <v>1</v>
      </c>
      <c r="V100" t="str">
        <f>IF(ROUND(VLOOKUP($T100,$N$62:$R$110,P$60,FALSE),0)=VLOOKUP($T100,FIRE0201!$A$4:$I$76,'QA checks'!V$60,FALSE),TRUE,"Error")</f>
        <v>Error</v>
      </c>
      <c r="W100" t="b">
        <f>IF(ROUND(VLOOKUP($T100,$N$62:$R$110,Q$60,FALSE),0)=VLOOKUP($T100,FIRE0201!$A$4:$I$76,'QA checks'!W$60,FALSE),TRUE,"Error")</f>
        <v>1</v>
      </c>
      <c r="X100" t="b">
        <f>IF(ROUND(VLOOKUP($T100,$N$62:$R$110,R$60,FALSE),0)=VLOOKUP($T100,FIRE0201!$A$4:$I$76,'QA checks'!X$60,FALSE),TRUE,"Error")</f>
        <v>1</v>
      </c>
    </row>
    <row r="101" spans="1:24" x14ac:dyDescent="0.35">
      <c r="A101" s="39" t="s">
        <v>33</v>
      </c>
      <c r="B101">
        <v>52642500</v>
      </c>
      <c r="C101">
        <v>60954600</v>
      </c>
      <c r="D101">
        <v>5262200</v>
      </c>
      <c r="E101">
        <v>3050000</v>
      </c>
      <c r="F101">
        <v>121909300</v>
      </c>
      <c r="H101" t="str">
        <v>2010/11</v>
      </c>
      <c r="I101">
        <v>52642500</v>
      </c>
      <c r="J101">
        <v>60954600</v>
      </c>
      <c r="K101">
        <v>5262200</v>
      </c>
      <c r="L101">
        <v>3050000</v>
      </c>
      <c r="N101" t="s">
        <v>43</v>
      </c>
      <c r="O101">
        <f t="shared" si="1"/>
        <v>479.67190995277491</v>
      </c>
      <c r="P101">
        <f t="shared" si="2"/>
        <v>861.79823021928291</v>
      </c>
      <c r="Q101">
        <f t="shared" si="3"/>
        <v>483.4917055886616</v>
      </c>
      <c r="R101">
        <f t="shared" si="4"/>
        <v>511.75522604424498</v>
      </c>
      <c r="T101" t="s">
        <v>43</v>
      </c>
      <c r="U101" t="b">
        <f>IF(ROUND(VLOOKUP($T101,$N$62:$R$110,O$60,FALSE),0)=VLOOKUP($T101,FIRE0201!$A$4:$I$76,'QA checks'!U$60,FALSE),TRUE,"Error")</f>
        <v>1</v>
      </c>
      <c r="V101" t="b">
        <f>IF(ROUND(VLOOKUP($T101,$N$62:$R$110,P$60,FALSE),0)=VLOOKUP($T101,FIRE0201!$A$4:$I$76,'QA checks'!V$60,FALSE),TRUE,"Error")</f>
        <v>1</v>
      </c>
      <c r="W101" t="b">
        <f>IF(ROUND(VLOOKUP($T101,$N$62:$R$110,Q$60,FALSE),0)=VLOOKUP($T101,FIRE0201!$A$4:$I$76,'QA checks'!W$60,FALSE),TRUE,"Error")</f>
        <v>1</v>
      </c>
      <c r="X101" t="b">
        <f>IF(ROUND(VLOOKUP($T101,$N$62:$R$110,R$60,FALSE),0)=VLOOKUP($T101,FIRE0201!$A$4:$I$76,'QA checks'!X$60,FALSE),TRUE,"Error")</f>
        <v>1</v>
      </c>
    </row>
    <row r="102" spans="1:24" x14ac:dyDescent="0.35">
      <c r="A102" s="39" t="s">
        <v>34</v>
      </c>
      <c r="B102">
        <v>53107200</v>
      </c>
      <c r="C102">
        <v>61470800</v>
      </c>
      <c r="D102">
        <v>5299900</v>
      </c>
      <c r="E102">
        <v>3063800</v>
      </c>
      <c r="F102">
        <v>122941700</v>
      </c>
      <c r="H102" t="str">
        <v>2011/12</v>
      </c>
      <c r="I102">
        <v>53107200</v>
      </c>
      <c r="J102">
        <v>61470800</v>
      </c>
      <c r="K102">
        <v>5299900</v>
      </c>
      <c r="L102">
        <v>3063800</v>
      </c>
      <c r="N102" t="s">
        <v>44</v>
      </c>
      <c r="O102">
        <f t="shared" si="1"/>
        <v>480.45350623907035</v>
      </c>
      <c r="P102">
        <f t="shared" si="2"/>
        <v>855.41857374870813</v>
      </c>
      <c r="Q102">
        <f t="shared" si="3"/>
        <v>511.3343637300361</v>
      </c>
      <c r="R102">
        <f t="shared" si="4"/>
        <v>513.14635004586739</v>
      </c>
      <c r="T102" t="s">
        <v>44</v>
      </c>
      <c r="U102" t="b">
        <f>IF(ROUND(VLOOKUP($T102,$N$62:$R$110,O$60,FALSE),0)=VLOOKUP($T102,FIRE0201!$A$4:$I$76,'QA checks'!U$60,FALSE),TRUE,"Error")</f>
        <v>1</v>
      </c>
      <c r="V102" t="str">
        <f>IF(ROUND(VLOOKUP($T102,$N$62:$R$110,P$60,FALSE),0)=VLOOKUP($T102,FIRE0201!$A$4:$I$76,'QA checks'!V$60,FALSE),TRUE,"Error")</f>
        <v>Error</v>
      </c>
      <c r="W102" t="b">
        <f>IF(ROUND(VLOOKUP($T102,$N$62:$R$110,Q$60,FALSE),0)=VLOOKUP($T102,FIRE0201!$A$4:$I$76,'QA checks'!W$60,FALSE),TRUE,"Error")</f>
        <v>1</v>
      </c>
      <c r="X102" t="b">
        <f>IF(ROUND(VLOOKUP($T102,$N$62:$R$110,R$60,FALSE),0)=VLOOKUP($T102,FIRE0201!$A$4:$I$76,'QA checks'!X$60,FALSE),TRUE,"Error")</f>
        <v>1</v>
      </c>
    </row>
    <row r="103" spans="1:24" x14ac:dyDescent="0.35">
      <c r="A103" s="39" t="s">
        <v>35</v>
      </c>
      <c r="B103">
        <v>53506800</v>
      </c>
      <c r="C103">
        <v>61886200</v>
      </c>
      <c r="D103">
        <v>5308500</v>
      </c>
      <c r="E103">
        <v>3070900</v>
      </c>
      <c r="F103">
        <v>123772400</v>
      </c>
      <c r="H103" t="str">
        <v>2012/13</v>
      </c>
      <c r="I103">
        <v>53506800</v>
      </c>
      <c r="J103">
        <v>61886200</v>
      </c>
      <c r="K103">
        <v>5308500</v>
      </c>
      <c r="L103">
        <v>3070900</v>
      </c>
      <c r="N103" t="s">
        <v>45</v>
      </c>
      <c r="O103">
        <f t="shared" si="1"/>
        <v>469.91464215364408</v>
      </c>
      <c r="P103">
        <f t="shared" si="2"/>
        <v>790.15972094731046</v>
      </c>
      <c r="Q103">
        <f t="shared" si="3"/>
        <v>492.22715229674077</v>
      </c>
      <c r="R103">
        <f t="shared" si="4"/>
        <v>497.5324315519955</v>
      </c>
      <c r="T103" t="s">
        <v>45</v>
      </c>
      <c r="U103" t="b">
        <f>IF(ROUND(VLOOKUP($T103,$N$62:$R$110,O$60,FALSE),0)=VLOOKUP($T103,FIRE0201!$A$4:$I$76,'QA checks'!U$60,FALSE),TRUE,"Error")</f>
        <v>1</v>
      </c>
      <c r="V103" t="b">
        <f>IF(ROUND(VLOOKUP($T103,$N$62:$R$110,P$60,FALSE),0)=VLOOKUP($T103,FIRE0201!$A$4:$I$76,'QA checks'!V$60,FALSE),TRUE,"Error")</f>
        <v>1</v>
      </c>
      <c r="W103" t="b">
        <f>IF(ROUND(VLOOKUP($T103,$N$62:$R$110,Q$60,FALSE),0)=VLOOKUP($T103,FIRE0201!$A$4:$I$76,'QA checks'!W$60,FALSE),TRUE,"Error")</f>
        <v>1</v>
      </c>
      <c r="X103" t="str">
        <f>IF(ROUND(VLOOKUP($T103,$N$62:$R$110,R$60,FALSE),0)=VLOOKUP($T103,FIRE0201!$A$4:$I$76,'QA checks'!X$60,FALSE),TRUE,"Error")</f>
        <v>Error</v>
      </c>
    </row>
    <row r="104" spans="1:24" x14ac:dyDescent="0.35">
      <c r="A104" s="39" t="s">
        <v>36</v>
      </c>
      <c r="B104">
        <v>53918700</v>
      </c>
      <c r="C104">
        <v>62307000</v>
      </c>
      <c r="D104">
        <v>5317300</v>
      </c>
      <c r="E104">
        <v>3071100</v>
      </c>
      <c r="F104">
        <v>124614100</v>
      </c>
      <c r="H104" t="str">
        <v>2013/14</v>
      </c>
      <c r="I104">
        <v>53918700</v>
      </c>
      <c r="J104">
        <v>62307000</v>
      </c>
      <c r="K104">
        <v>5317300</v>
      </c>
      <c r="L104">
        <v>3071100</v>
      </c>
      <c r="N104" t="s">
        <v>46</v>
      </c>
      <c r="O104">
        <f t="shared" si="1"/>
        <v>443.5754364251876</v>
      </c>
      <c r="P104">
        <f t="shared" si="2"/>
        <v>775.57785832680634</v>
      </c>
      <c r="Q104">
        <f t="shared" si="3"/>
        <v>474.02351156617368</v>
      </c>
      <c r="R104">
        <f t="shared" si="4"/>
        <v>472.5012359672499</v>
      </c>
      <c r="T104" t="s">
        <v>46</v>
      </c>
      <c r="U104" t="str">
        <f>IF(ROUND(VLOOKUP($T104,$N$62:$R$110,O$60,FALSE),0)=VLOOKUP($T104,FIRE0201!$A$4:$I$76,'QA checks'!U$60,FALSE),TRUE,"Error")</f>
        <v>Error</v>
      </c>
      <c r="V104" t="str">
        <f>IF(ROUND(VLOOKUP($T104,$N$62:$R$110,P$60,FALSE),0)=VLOOKUP($T104,FIRE0201!$A$4:$I$76,'QA checks'!V$60,FALSE),TRUE,"Error")</f>
        <v>Error</v>
      </c>
      <c r="W104" t="b">
        <f>IF(ROUND(VLOOKUP($T104,$N$62:$R$110,Q$60,FALSE),0)=VLOOKUP($T104,FIRE0201!$A$4:$I$76,'QA checks'!W$60,FALSE),TRUE,"Error")</f>
        <v>1</v>
      </c>
      <c r="X104" t="str">
        <f>IF(ROUND(VLOOKUP($T104,$N$62:$R$110,R$60,FALSE),0)=VLOOKUP($T104,FIRE0201!$A$4:$I$76,'QA checks'!X$60,FALSE),TRUE,"Error")</f>
        <v>Error</v>
      </c>
    </row>
    <row r="105" spans="1:24" x14ac:dyDescent="0.35">
      <c r="A105" s="39" t="s">
        <v>37</v>
      </c>
      <c r="B105">
        <v>54370300</v>
      </c>
      <c r="C105">
        <v>62776300</v>
      </c>
      <c r="D105">
        <v>5332200</v>
      </c>
      <c r="E105">
        <v>3073800</v>
      </c>
      <c r="F105">
        <v>125552600</v>
      </c>
      <c r="H105" t="str">
        <v>2014/15</v>
      </c>
      <c r="I105">
        <v>54370300</v>
      </c>
      <c r="J105">
        <v>62776300</v>
      </c>
      <c r="K105">
        <v>5332200</v>
      </c>
      <c r="L105">
        <v>3073800</v>
      </c>
      <c r="N105" t="s">
        <v>47</v>
      </c>
      <c r="O105" t="e">
        <f t="shared" si="1"/>
        <v>#N/A</v>
      </c>
      <c r="P105" t="e">
        <f t="shared" si="2"/>
        <v>#N/A</v>
      </c>
      <c r="Q105" t="e">
        <f t="shared" si="3"/>
        <v>#N/A</v>
      </c>
      <c r="R105" t="e">
        <f t="shared" si="4"/>
        <v>#N/A</v>
      </c>
      <c r="T105" t="s">
        <v>47</v>
      </c>
      <c r="U105" t="e">
        <f>IF(ROUND(VLOOKUP($T105,$N$62:$R$110,O$60,FALSE),0)=VLOOKUP($T105,FIRE0201!$A$4:$I$76,'QA checks'!U$60,FALSE),TRUE,"Error")</f>
        <v>#N/A</v>
      </c>
      <c r="V105" t="e">
        <f>IF(ROUND(VLOOKUP($T105,$N$62:$R$110,P$60,FALSE),0)=VLOOKUP($T105,FIRE0201!$A$4:$I$76,'QA checks'!V$60,FALSE),TRUE,"Error")</f>
        <v>#N/A</v>
      </c>
      <c r="W105" t="e">
        <f>IF(ROUND(VLOOKUP($T105,$N$62:$R$110,Q$60,FALSE),0)=VLOOKUP($T105,FIRE0201!$A$4:$I$76,'QA checks'!W$60,FALSE),TRUE,"Error")</f>
        <v>#N/A</v>
      </c>
      <c r="X105" t="e">
        <f>IF(ROUND(VLOOKUP($T105,$N$62:$R$110,R$60,FALSE),0)=VLOOKUP($T105,FIRE0201!$A$4:$I$76,'QA checks'!X$60,FALSE),TRUE,"Error")</f>
        <v>#N/A</v>
      </c>
    </row>
    <row r="106" spans="1:24" x14ac:dyDescent="0.35">
      <c r="A106" s="39" t="s">
        <v>38</v>
      </c>
      <c r="B106">
        <v>54808700</v>
      </c>
      <c r="C106">
        <v>63233100</v>
      </c>
      <c r="D106">
        <v>5351700</v>
      </c>
      <c r="E106">
        <v>3072700</v>
      </c>
      <c r="F106">
        <v>126466200</v>
      </c>
      <c r="H106" t="str">
        <v>2015/16</v>
      </c>
      <c r="I106">
        <v>54808700</v>
      </c>
      <c r="J106">
        <v>63233100</v>
      </c>
      <c r="K106">
        <v>5351700</v>
      </c>
      <c r="L106">
        <v>3072700</v>
      </c>
      <c r="N106" t="s">
        <v>132</v>
      </c>
      <c r="O106" t="e">
        <f t="shared" si="1"/>
        <v>#N/A</v>
      </c>
      <c r="P106" t="e">
        <f t="shared" si="2"/>
        <v>#N/A</v>
      </c>
      <c r="Q106" t="e">
        <f t="shared" si="3"/>
        <v>#N/A</v>
      </c>
      <c r="R106" t="e">
        <f t="shared" si="4"/>
        <v>#N/A</v>
      </c>
      <c r="T106" t="s">
        <v>132</v>
      </c>
      <c r="U106" t="e">
        <f>IF(ROUND(VLOOKUP($T106,$N$62:$R$110,O$60,FALSE),0)=VLOOKUP($T106,FIRE0201!$A$4:$I$76,'QA checks'!U$60,FALSE),TRUE,"Error")</f>
        <v>#N/A</v>
      </c>
      <c r="V106" t="e">
        <f>IF(ROUND(VLOOKUP($T106,$N$62:$R$110,P$60,FALSE),0)=VLOOKUP($T106,FIRE0201!$A$4:$I$76,'QA checks'!V$60,FALSE),TRUE,"Error")</f>
        <v>#N/A</v>
      </c>
      <c r="W106" t="e">
        <f>IF(ROUND(VLOOKUP($T106,$N$62:$R$110,Q$60,FALSE),0)=VLOOKUP($T106,FIRE0201!$A$4:$I$76,'QA checks'!W$60,FALSE),TRUE,"Error")</f>
        <v>#N/A</v>
      </c>
      <c r="X106" t="e">
        <f>IF(ROUND(VLOOKUP($T106,$N$62:$R$110,R$60,FALSE),0)=VLOOKUP($T106,FIRE0201!$A$4:$I$76,'QA checks'!X$60,FALSE),TRUE,"Error")</f>
        <v>#N/A</v>
      </c>
    </row>
    <row r="107" spans="1:24" x14ac:dyDescent="0.35">
      <c r="A107" s="39" t="s">
        <v>39</v>
      </c>
      <c r="B107">
        <v>55289000</v>
      </c>
      <c r="C107">
        <v>63741100</v>
      </c>
      <c r="D107">
        <v>5374900</v>
      </c>
      <c r="E107">
        <v>3077200</v>
      </c>
      <c r="F107">
        <v>127482200</v>
      </c>
      <c r="H107" t="str">
        <v>2016/17</v>
      </c>
      <c r="I107">
        <v>55289000</v>
      </c>
      <c r="J107">
        <v>63741100</v>
      </c>
      <c r="K107">
        <v>5374900</v>
      </c>
      <c r="L107">
        <v>3077200</v>
      </c>
      <c r="N107" t="s">
        <v>133</v>
      </c>
      <c r="O107" t="e">
        <f t="shared" si="1"/>
        <v>#N/A</v>
      </c>
      <c r="P107" t="e">
        <f t="shared" si="2"/>
        <v>#N/A</v>
      </c>
      <c r="Q107" t="e">
        <f t="shared" si="3"/>
        <v>#N/A</v>
      </c>
      <c r="R107" t="e">
        <f t="shared" si="4"/>
        <v>#N/A</v>
      </c>
      <c r="T107" t="s">
        <v>133</v>
      </c>
      <c r="U107" t="e">
        <f>IF(ROUND(VLOOKUP($T107,$N$62:$R$110,O$60,FALSE),0)=VLOOKUP($T107,FIRE0201!$A$4:$I$76,'QA checks'!U$60,FALSE),TRUE,"Error")</f>
        <v>#N/A</v>
      </c>
      <c r="V107" t="e">
        <f>IF(ROUND(VLOOKUP($T107,$N$62:$R$110,P$60,FALSE),0)=VLOOKUP($T107,FIRE0201!$A$4:$I$76,'QA checks'!V$60,FALSE),TRUE,"Error")</f>
        <v>#N/A</v>
      </c>
      <c r="W107" t="e">
        <f>IF(ROUND(VLOOKUP($T107,$N$62:$R$110,Q$60,FALSE),0)=VLOOKUP($T107,FIRE0201!$A$4:$I$76,'QA checks'!W$60,FALSE),TRUE,"Error")</f>
        <v>#N/A</v>
      </c>
      <c r="X107" t="e">
        <f>IF(ROUND(VLOOKUP($T107,$N$62:$R$110,R$60,FALSE),0)=VLOOKUP($T107,FIRE0201!$A$4:$I$76,'QA checks'!X$60,FALSE),TRUE,"Error")</f>
        <v>#N/A</v>
      </c>
    </row>
    <row r="108" spans="1:24" x14ac:dyDescent="0.35">
      <c r="A108" s="39" t="s">
        <v>40</v>
      </c>
      <c r="B108">
        <v>55619500</v>
      </c>
      <c r="C108">
        <v>64090800</v>
      </c>
      <c r="D108">
        <v>5389900</v>
      </c>
      <c r="E108">
        <v>3081400</v>
      </c>
      <c r="F108">
        <v>128181600</v>
      </c>
      <c r="H108" t="str">
        <v>2017/18</v>
      </c>
      <c r="I108">
        <v>55619500</v>
      </c>
      <c r="J108">
        <v>64090800</v>
      </c>
      <c r="K108">
        <v>5389900</v>
      </c>
      <c r="L108">
        <v>3081400</v>
      </c>
      <c r="N108" t="s">
        <v>134</v>
      </c>
      <c r="O108" t="e">
        <f t="shared" si="1"/>
        <v>#N/A</v>
      </c>
      <c r="P108" t="e">
        <f t="shared" si="2"/>
        <v>#N/A</v>
      </c>
      <c r="Q108" t="e">
        <f t="shared" si="3"/>
        <v>#N/A</v>
      </c>
      <c r="R108" t="e">
        <f t="shared" si="4"/>
        <v>#N/A</v>
      </c>
      <c r="T108" t="s">
        <v>134</v>
      </c>
      <c r="U108" t="e">
        <f>IF(ROUND(VLOOKUP($T108,$N$62:$R$110,O$60,FALSE),0)=VLOOKUP($T108,FIRE0201!$A$4:$I$76,'QA checks'!U$60,FALSE),TRUE,"Error")</f>
        <v>#N/A</v>
      </c>
      <c r="V108" t="e">
        <f>IF(ROUND(VLOOKUP($T108,$N$62:$R$110,P$60,FALSE),0)=VLOOKUP($T108,FIRE0201!$A$4:$I$76,'QA checks'!V$60,FALSE),TRUE,"Error")</f>
        <v>#N/A</v>
      </c>
      <c r="W108" t="e">
        <f>IF(ROUND(VLOOKUP($T108,$N$62:$R$110,Q$60,FALSE),0)=VLOOKUP($T108,FIRE0201!$A$4:$I$76,'QA checks'!W$60,FALSE),TRUE,"Error")</f>
        <v>#N/A</v>
      </c>
      <c r="X108" t="e">
        <f>IF(ROUND(VLOOKUP($T108,$N$62:$R$110,R$60,FALSE),0)=VLOOKUP($T108,FIRE0201!$A$4:$I$76,'QA checks'!X$60,FALSE),TRUE,"Error")</f>
        <v>#N/A</v>
      </c>
    </row>
    <row r="109" spans="1:24" x14ac:dyDescent="0.35">
      <c r="A109" s="39" t="s">
        <v>41</v>
      </c>
      <c r="B109">
        <v>55924500</v>
      </c>
      <c r="C109">
        <v>64402700</v>
      </c>
      <c r="D109">
        <v>5394300</v>
      </c>
      <c r="E109">
        <v>3083800</v>
      </c>
      <c r="F109">
        <v>128805300</v>
      </c>
      <c r="H109" t="str">
        <v>2018/19</v>
      </c>
      <c r="I109">
        <v>55924500</v>
      </c>
      <c r="J109">
        <v>64402700</v>
      </c>
      <c r="K109">
        <v>5394300</v>
      </c>
      <c r="L109">
        <v>3083800</v>
      </c>
      <c r="N109" t="s">
        <v>135</v>
      </c>
      <c r="O109" t="e">
        <f t="shared" si="1"/>
        <v>#N/A</v>
      </c>
      <c r="P109" t="e">
        <f t="shared" si="2"/>
        <v>#N/A</v>
      </c>
      <c r="Q109" t="e">
        <f t="shared" si="3"/>
        <v>#N/A</v>
      </c>
      <c r="R109" t="e">
        <f t="shared" si="4"/>
        <v>#N/A</v>
      </c>
      <c r="T109" t="s">
        <v>135</v>
      </c>
      <c r="U109" t="e">
        <f>IF(ROUND(VLOOKUP($T109,$N$62:$R$110,O$60,FALSE),0)=VLOOKUP($T109,FIRE0201!$A$4:$I$76,'QA checks'!U$60,FALSE),TRUE,"Error")</f>
        <v>#N/A</v>
      </c>
      <c r="V109" t="e">
        <f>IF(ROUND(VLOOKUP($T109,$N$62:$R$110,P$60,FALSE),0)=VLOOKUP($T109,FIRE0201!$A$4:$I$76,'QA checks'!V$60,FALSE),TRUE,"Error")</f>
        <v>#N/A</v>
      </c>
      <c r="W109" t="e">
        <f>IF(ROUND(VLOOKUP($T109,$N$62:$R$110,Q$60,FALSE),0)=VLOOKUP($T109,FIRE0201!$A$4:$I$76,'QA checks'!W$60,FALSE),TRUE,"Error")</f>
        <v>#N/A</v>
      </c>
      <c r="X109" t="e">
        <f>IF(ROUND(VLOOKUP($T109,$N$62:$R$110,R$60,FALSE),0)=VLOOKUP($T109,FIRE0201!$A$4:$I$76,'QA checks'!X$60,FALSE),TRUE,"Error")</f>
        <v>#N/A</v>
      </c>
    </row>
    <row r="110" spans="1:24" x14ac:dyDescent="0.35">
      <c r="A110" s="39" t="s">
        <v>42</v>
      </c>
      <c r="B110">
        <v>56230100</v>
      </c>
      <c r="C110">
        <v>64732200</v>
      </c>
      <c r="D110">
        <v>5414400</v>
      </c>
      <c r="E110">
        <v>3087700</v>
      </c>
      <c r="F110">
        <v>129464400</v>
      </c>
      <c r="H110" t="str">
        <v>2019/20</v>
      </c>
      <c r="I110">
        <v>56230100</v>
      </c>
      <c r="J110">
        <v>64732200</v>
      </c>
      <c r="K110">
        <v>5414400</v>
      </c>
      <c r="L110">
        <v>3087700</v>
      </c>
      <c r="N110" t="s">
        <v>136</v>
      </c>
      <c r="O110" t="e">
        <f t="shared" si="1"/>
        <v>#N/A</v>
      </c>
      <c r="P110" t="e">
        <f t="shared" si="2"/>
        <v>#N/A</v>
      </c>
      <c r="Q110" t="e">
        <f t="shared" si="3"/>
        <v>#N/A</v>
      </c>
      <c r="R110" t="e">
        <f t="shared" si="4"/>
        <v>#N/A</v>
      </c>
      <c r="T110" t="s">
        <v>136</v>
      </c>
      <c r="U110" t="e">
        <f>IF(ROUND(VLOOKUP($T110,$N$62:$R$110,O$60,FALSE),0)=VLOOKUP($T110,FIRE0201!$A$4:$I$76,'QA checks'!U$60,FALSE),TRUE,"Error")</f>
        <v>#N/A</v>
      </c>
      <c r="V110" t="e">
        <f>IF(ROUND(VLOOKUP($T110,$N$62:$R$110,P$60,FALSE),0)=VLOOKUP($T110,FIRE0201!$A$4:$I$76,'QA checks'!V$60,FALSE),TRUE,"Error")</f>
        <v>#N/A</v>
      </c>
      <c r="W110" t="e">
        <f>IF(ROUND(VLOOKUP($T110,$N$62:$R$110,Q$60,FALSE),0)=VLOOKUP($T110,FIRE0201!$A$4:$I$76,'QA checks'!W$60,FALSE),TRUE,"Error")</f>
        <v>#N/A</v>
      </c>
      <c r="X110" t="e">
        <f>IF(ROUND(VLOOKUP($T110,$N$62:$R$110,R$60,FALSE),0)=VLOOKUP($T110,FIRE0201!$A$4:$I$76,'QA checks'!X$60,FALSE),TRUE,"Error")</f>
        <v>#N/A</v>
      </c>
    </row>
    <row r="111" spans="1:24" x14ac:dyDescent="0.35">
      <c r="A111" s="39" t="s">
        <v>43</v>
      </c>
      <c r="B111">
        <v>56326000</v>
      </c>
      <c r="C111">
        <v>64843500</v>
      </c>
      <c r="D111">
        <v>5413100</v>
      </c>
      <c r="E111">
        <v>3104500</v>
      </c>
      <c r="F111">
        <v>129687100</v>
      </c>
      <c r="H111" t="str">
        <v>2020/21</v>
      </c>
      <c r="I111">
        <v>56326000</v>
      </c>
      <c r="J111">
        <v>64843500</v>
      </c>
      <c r="K111">
        <v>5413100</v>
      </c>
      <c r="L111">
        <v>3104500</v>
      </c>
    </row>
    <row r="112" spans="1:24" x14ac:dyDescent="0.35">
      <c r="A112" s="39" t="s">
        <v>44</v>
      </c>
      <c r="B112">
        <v>56554900</v>
      </c>
      <c r="C112">
        <v>65078900</v>
      </c>
      <c r="D112">
        <v>5418400</v>
      </c>
      <c r="E112">
        <v>3105600</v>
      </c>
      <c r="F112">
        <v>130157800</v>
      </c>
      <c r="H112" t="str">
        <v>2021/22</v>
      </c>
      <c r="I112">
        <v>56554900</v>
      </c>
      <c r="J112">
        <v>65078900</v>
      </c>
      <c r="K112">
        <v>5418400</v>
      </c>
      <c r="L112">
        <v>3105600</v>
      </c>
    </row>
    <row r="113" spans="1:12" x14ac:dyDescent="0.35">
      <c r="A113" s="39" t="s">
        <v>45</v>
      </c>
      <c r="B113">
        <v>57112500</v>
      </c>
      <c r="C113">
        <v>65692200</v>
      </c>
      <c r="D113">
        <v>5447000</v>
      </c>
      <c r="E113">
        <v>3132700</v>
      </c>
      <c r="F113">
        <v>131384400</v>
      </c>
      <c r="H113" t="str">
        <v>2022/23</v>
      </c>
      <c r="I113">
        <v>57112500</v>
      </c>
      <c r="J113">
        <v>65692200</v>
      </c>
      <c r="K113">
        <v>5447000</v>
      </c>
      <c r="L113">
        <v>3132700</v>
      </c>
    </row>
    <row r="114" spans="1:12" x14ac:dyDescent="0.35">
      <c r="A114" s="39" t="s">
        <v>46</v>
      </c>
      <c r="B114">
        <v>57690300</v>
      </c>
      <c r="C114">
        <v>66344800</v>
      </c>
      <c r="D114">
        <v>5490100</v>
      </c>
      <c r="E114">
        <v>3164400</v>
      </c>
      <c r="F114">
        <v>132689600</v>
      </c>
      <c r="H114" t="str">
        <v>2023/24</v>
      </c>
      <c r="I114">
        <v>57690300</v>
      </c>
      <c r="J114">
        <v>66344800</v>
      </c>
      <c r="K114">
        <v>5490100</v>
      </c>
      <c r="L114">
        <v>3164400</v>
      </c>
    </row>
    <row r="115" spans="1:12" x14ac:dyDescent="0.35">
      <c r="A115" s="39" t="s">
        <v>125</v>
      </c>
      <c r="B115">
        <v>2652156800</v>
      </c>
      <c r="C115">
        <v>3082799000</v>
      </c>
      <c r="D115">
        <v>275649800</v>
      </c>
      <c r="E115">
        <v>154992900</v>
      </c>
      <c r="F115">
        <v>6165598500</v>
      </c>
      <c r="H115" t="str">
        <v>Grand Total</v>
      </c>
      <c r="I115">
        <v>2652156800</v>
      </c>
      <c r="J115">
        <v>3082799000</v>
      </c>
      <c r="K115">
        <v>275649800</v>
      </c>
      <c r="L115">
        <v>154992900</v>
      </c>
    </row>
    <row r="116" spans="1:12" x14ac:dyDescent="0.35">
      <c r="H116">
        <v>0</v>
      </c>
      <c r="I116">
        <v>0</v>
      </c>
      <c r="J116">
        <v>0</v>
      </c>
      <c r="K116">
        <v>0</v>
      </c>
      <c r="L116">
        <v>0</v>
      </c>
    </row>
    <row r="117" spans="1:12" x14ac:dyDescent="0.35">
      <c r="H117">
        <v>0</v>
      </c>
      <c r="I117">
        <v>0</v>
      </c>
      <c r="J117">
        <v>0</v>
      </c>
      <c r="K117">
        <v>0</v>
      </c>
      <c r="L117">
        <v>0</v>
      </c>
    </row>
    <row r="118" spans="1:12" x14ac:dyDescent="0.35">
      <c r="H118">
        <v>0</v>
      </c>
      <c r="I118">
        <v>0</v>
      </c>
      <c r="J118">
        <v>0</v>
      </c>
      <c r="K118">
        <v>0</v>
      </c>
      <c r="L118">
        <v>0</v>
      </c>
    </row>
    <row r="119" spans="1:12" x14ac:dyDescent="0.35">
      <c r="H119">
        <v>0</v>
      </c>
      <c r="I119">
        <v>0</v>
      </c>
      <c r="J119">
        <v>0</v>
      </c>
      <c r="K119">
        <v>0</v>
      </c>
      <c r="L119">
        <v>0</v>
      </c>
    </row>
    <row r="120" spans="1:12" x14ac:dyDescent="0.35">
      <c r="H120">
        <v>0</v>
      </c>
      <c r="I120">
        <v>0</v>
      </c>
      <c r="J120">
        <v>0</v>
      </c>
      <c r="K120">
        <v>0</v>
      </c>
      <c r="L120">
        <v>0</v>
      </c>
    </row>
  </sheetData>
  <conditionalFormatting sqref="A6:A51 G6:XFD51 D61:XFD61 H62:XFD116 A78:A116 A117:XFD1048576">
    <cfRule type="containsText" dxfId="13" priority="11" operator="containsText" text="true">
      <formula>NOT(ISERROR(SEARCH("true",A6)))</formula>
    </cfRule>
    <cfRule type="containsText" dxfId="12" priority="12" operator="containsText" text="error">
      <formula>NOT(ISERROR(SEARCH("error",A6)))</formula>
    </cfRule>
  </conditionalFormatting>
  <conditionalFormatting sqref="A1:XFD5">
    <cfRule type="containsText" dxfId="11" priority="8" operator="containsText" text="true">
      <formula>NOT(ISERROR(SEARCH("true",A1)))</formula>
    </cfRule>
    <cfRule type="containsText" dxfId="10" priority="9" operator="containsText" text="error">
      <formula>NOT(ISERROR(SEARCH("error",A1)))</formula>
    </cfRule>
  </conditionalFormatting>
  <conditionalFormatting sqref="A52:XFD59">
    <cfRule type="containsText" dxfId="9" priority="5" operator="containsText" text="true">
      <formula>NOT(ISERROR(SEARCH("true",A52)))</formula>
    </cfRule>
    <cfRule type="containsText" dxfId="8" priority="6" operator="containsText" text="error">
      <formula>NOT(ISERROR(SEARCH("error",A52)))</formula>
    </cfRule>
  </conditionalFormatting>
  <conditionalFormatting sqref="A60:XFD60">
    <cfRule type="containsText" dxfId="7" priority="1" operator="containsText" text="true">
      <formula>NOT(ISERROR(SEARCH("true",A60)))</formula>
    </cfRule>
    <cfRule type="containsText" dxfId="6" priority="2" operator="containsText" text="error">
      <formula>NOT(ISERROR(SEARCH("error",A60)))</formula>
    </cfRule>
  </conditionalFormatting>
  <conditionalFormatting sqref="B1">
    <cfRule type="containsText" dxfId="5" priority="13" operator="containsText" text="PASS">
      <formula>NOT(ISERROR(SEARCH("PASS",B1)))</formula>
    </cfRule>
    <cfRule type="cellIs" dxfId="4" priority="14" operator="greaterThan">
      <formula>0</formula>
    </cfRule>
  </conditionalFormatting>
  <conditionalFormatting sqref="B3">
    <cfRule type="cellIs" dxfId="3" priority="7" operator="equal">
      <formula>0</formula>
    </cfRule>
    <cfRule type="cellIs" dxfId="2" priority="10" operator="greaterThan">
      <formula>0</formula>
    </cfRule>
  </conditionalFormatting>
  <conditionalFormatting sqref="B58">
    <cfRule type="cellIs" dxfId="1" priority="3" operator="equal">
      <formula>0</formula>
    </cfRule>
    <cfRule type="cellIs" dxfId="0" priority="4" operator="greaterThan">
      <formula>0</formula>
    </cfRule>
  </conditionalFormatting>
  <pageMargins left="0.7" right="0.7" top="0.75" bottom="0.75" header="0.3" footer="0.3"/>
  <pageSetup paperSize="9" orientation="portrait" r:id="rId3"/>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ae2bfa7b6474897ab4a53f76ea236c7 xmlns="60b4899e-55b4-4231-8241-12d69350e134">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cf401361b24e474cb011be6eb76c0e76 xmlns="60b4899e-55b4-4231-8241-12d69350e134">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HOMigrated xmlns="60b4899e-55b4-4231-8241-12d69350e134">false</HOMigrated>
    <n7493b4506bf40e28c373b1e51a33445 xmlns="60b4899e-55b4-4231-8241-12d69350e134">
      <Terms xmlns="http://schemas.microsoft.com/office/infopath/2007/PartnerControls">
        <TermInfo xmlns="http://schemas.microsoft.com/office/infopath/2007/PartnerControls">
          <TermName xmlns="http://schemas.microsoft.com/office/infopath/2007/PartnerControls">Service Management – Significant</TermName>
          <TermId xmlns="http://schemas.microsoft.com/office/infopath/2007/PartnerControls">7857f63c-dacd-48aa-8ddf-58f3ef15ab94</TermId>
        </TermInfo>
      </Terms>
    </n7493b4506bf40e28c373b1e51a33445>
    <jb5e598af17141539648acf311d7477b xmlns="60b4899e-55b4-4231-8241-12d69350e134">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jb5e598af17141539648acf311d7477b>
    <TaxCatchAllLabel xmlns="87123c6c-b1ca-4f35-bd74-c830a9e7ea33" xsi:nil="true"/>
    <lcf76f155ced4ddcb4097134ff3c332f xmlns="2611856c-b04d-4a05-858c-1345b3915c95">
      <Terms xmlns="http://schemas.microsoft.com/office/infopath/2007/PartnerControls"/>
    </lcf76f155ced4ddcb4097134ff3c332f>
    <TaxCatchAll xmlns="87123c6c-b1ca-4f35-bd74-c830a9e7ea33">
      <Value>108</Value>
      <Value>4</Value>
      <Value>3</Value>
      <Value>2</Value>
    </TaxCatchAl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HO document" ma:contentTypeID="0x010100A5BF1C78D9F64B679A5EBDE1C6598EBC0100361AF42663F9D44CB571B509ECD8FB40" ma:contentTypeVersion="22" ma:contentTypeDescription="Create a new document." ma:contentTypeScope="" ma:versionID="78a7e4afbae35a16e5993e4ecf346196">
  <xsd:schema xmlns:xsd="http://www.w3.org/2001/XMLSchema" xmlns:xs="http://www.w3.org/2001/XMLSchema" xmlns:p="http://schemas.microsoft.com/office/2006/metadata/properties" xmlns:ns2="60b4899e-55b4-4231-8241-12d69350e134" xmlns:ns3="87123c6c-b1ca-4f35-bd74-c830a9e7ea33" xmlns:ns4="2611856c-b04d-4a05-858c-1345b3915c95" targetNamespace="http://schemas.microsoft.com/office/2006/metadata/properties" ma:root="true" ma:fieldsID="5fdb6043d51ef900c2b9338f36b4ef18" ns2:_="" ns3:_="" ns4:_="">
    <xsd:import namespace="60b4899e-55b4-4231-8241-12d69350e134"/>
    <xsd:import namespace="87123c6c-b1ca-4f35-bd74-c830a9e7ea33"/>
    <xsd:import namespace="2611856c-b04d-4a05-858c-1345b3915c95"/>
    <xsd:element name="properties">
      <xsd:complexType>
        <xsd:sequence>
          <xsd:element name="documentManagement">
            <xsd:complexType>
              <xsd:all>
                <xsd:element ref="ns2:lae2bfa7b6474897ab4a53f76ea236c7" minOccurs="0"/>
                <xsd:element ref="ns3:TaxCatchAll" minOccurs="0"/>
                <xsd:element ref="ns3:TaxCatchAllLabel" minOccurs="0"/>
                <xsd:element ref="ns2:cf401361b24e474cb011be6eb76c0e76" minOccurs="0"/>
                <xsd:element ref="ns2:jb5e598af17141539648acf311d7477b" minOccurs="0"/>
                <xsd:element ref="ns2:n7493b4506bf40e28c373b1e51a33445" minOccurs="0"/>
                <xsd:element ref="ns2:HOMigrated" minOccurs="0"/>
                <xsd:element ref="ns4:MediaServiceMetadata" minOccurs="0"/>
                <xsd:element ref="ns4:MediaServiceFastMetadata" minOccurs="0"/>
                <xsd:element ref="ns4:MediaServiceAutoKeyPoints" minOccurs="0"/>
                <xsd:element ref="ns4:MediaServiceKeyPoints" minOccurs="0"/>
                <xsd:element ref="ns3:SharedWithUsers" minOccurs="0"/>
                <xsd:element ref="ns3:SharedWithDetails" minOccurs="0"/>
                <xsd:element ref="ns4:MediaServiceDateTaken" minOccurs="0"/>
                <xsd:element ref="ns4:MediaServiceAutoTags" minOccurs="0"/>
                <xsd:element ref="ns4:MediaLengthInSeconds" minOccurs="0"/>
                <xsd:element ref="ns4:MediaServiceOCR" minOccurs="0"/>
                <xsd:element ref="ns4:MediaServiceGenerationTime" minOccurs="0"/>
                <xsd:element ref="ns4:MediaServiceEventHashCode" minOccurs="0"/>
                <xsd:element ref="ns4:lcf76f155ced4ddcb4097134ff3c332f"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b4899e-55b4-4231-8241-12d69350e134"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93e580ec-c125-41f3-a307-e1c841722a86" ma:termSetId="56209604-fc17-4ace-9b7b-f45f0f17d50b" ma:anchorId="00000000-0000-0000-0000-000000000000" ma:open="false" ma:isKeyword="false">
      <xsd:complexType>
        <xsd:sequence>
          <xsd:element ref="pc:Terms" minOccurs="0" maxOccurs="1"/>
        </xsd:sequence>
      </xsd:complexType>
    </xsd:element>
    <xsd:element name="cf401361b24e474cb011be6eb76c0e76" ma:index="12" ma:taxonomy="true" ma:internalName="cf401361b24e474cb011be6eb76c0e76" ma:taxonomyFieldName="HOCopyrightLevel" ma:displayName="Copyright level" ma:readOnly="false" ma:default="4;#Crown|69589897-2828-4761-976e-717fd8e631c9" ma:fieldId="{cf401361-b24e-474c-b011-be6eb76c0e76}" ma:sspId="93e580ec-c125-41f3-a307-e1c841722a86" ma:termSetId="bdd694c6-7266-48f2-93d6-d15992cd203e" ma:anchorId="00000000-0000-0000-0000-000000000000" ma:open="false" ma:isKeyword="false">
      <xsd:complexType>
        <xsd:sequence>
          <xsd:element ref="pc:Terms" minOccurs="0" maxOccurs="1"/>
        </xsd:sequence>
      </xsd:complexType>
    </xsd:element>
    <xsd:element name="jb5e598af17141539648acf311d7477b" ma:index="14" nillable="true" ma:taxonomy="true" ma:internalName="jb5e598af17141539648acf311d7477b" ma:taxonomyFieldName="HOBusinessUnit" ma:displayName="Business unit" ma:readOnly="false" ma:default="108;#Police and Fire Analysis Unit (A)|755c0ad7-1cd3-4e30-b1c3-86b5a4ff9bf7" ma:fieldId="{3b5e598a-f171-4153-9648-acf311d7477b}" ma:sspId="93e580ec-c125-41f3-a307-e1c841722a86" ma:termSetId="55eb802e-fbca-455b-a7d2-d5919d4ea3d2" ma:anchorId="00000000-0000-0000-0000-000000000000" ma:open="false" ma:isKeyword="false">
      <xsd:complexType>
        <xsd:sequence>
          <xsd:element ref="pc:Terms" minOccurs="0" maxOccurs="1"/>
        </xsd:sequence>
      </xsd:complexType>
    </xsd:element>
    <xsd:element name="n7493b4506bf40e28c373b1e51a33445" ma:index="16" nillable="true" ma:taxonomy="true" ma:internalName="n7493b4506bf40e28c373b1e51a33445" ma:taxonomyFieldName="HOSiteType" ma:displayName="Site type" ma:readOnly="false" ma:default="2;#Service Management – Significant|7857f63c-dacd-48aa-8ddf-58f3ef15ab94" ma:fieldId="{77493b45-06bf-40e2-8c37-3b1e51a33445}" ma:sspId="93e580ec-c125-41f3-a307-e1c841722a86" ma:termSetId="4518b03a-1a05-49af-8bf2-e5548589f21b" ma:anchorId="00000000-0000-0000-0000-000000000000" ma:open="false" ma:isKeyword="false">
      <xsd:complexType>
        <xsd:sequence>
          <xsd:element ref="pc:Terms" minOccurs="0" maxOccurs="1"/>
        </xsd:sequence>
      </xsd:complexType>
    </xsd:element>
    <xsd:element name="HOMigrated" ma:index="18" nillable="true" ma:displayName="Migrated" ma:default="0" ma:internalName="HOMigrated"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7123c6c-b1ca-4f35-bd74-c830a9e7ea33"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e836f935-47ce-48bd-816c-98e8021e3fd3}" ma:internalName="TaxCatchAll" ma:readOnly="false" ma:showField="CatchAllData" ma:web="87123c6c-b1ca-4f35-bd74-c830a9e7ea33">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e836f935-47ce-48bd-816c-98e8021e3fd3}" ma:internalName="TaxCatchAllLabel" ma:readOnly="false" ma:showField="CatchAllDataLabel" ma:web="87123c6c-b1ca-4f35-bd74-c830a9e7ea33">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11856c-b04d-4a05-858c-1345b3915c95"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ServiceDateTaken" ma:index="25" nillable="true" ma:displayName="MediaServiceDateTaken" ma:hidden="true" ma:internalName="MediaServiceDateTaken" ma:readOnly="true">
      <xsd:simpleType>
        <xsd:restriction base="dms:Text"/>
      </xsd:simpleType>
    </xsd:element>
    <xsd:element name="MediaServiceAutoTags" ma:index="26" nillable="true" ma:displayName="Tags" ma:internalName="MediaServiceAutoTags"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MediaServiceOCR" ma:index="28" nillable="true" ma:displayName="Extracted Text" ma:internalName="MediaServiceOCR" ma:readOnly="true">
      <xsd:simpleType>
        <xsd:restriction base="dms:Note">
          <xsd:maxLength value="255"/>
        </xsd:restriction>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lcf76f155ced4ddcb4097134ff3c332f" ma:index="32" nillable="true" ma:taxonomy="true" ma:internalName="lcf76f155ced4ddcb4097134ff3c332f" ma:taxonomyFieldName="MediaServiceImageTags" ma:displayName="Image Tags" ma:readOnly="false" ma:fieldId="{5cf76f15-5ced-4ddc-b409-7134ff3c332f}" ma:taxonomyMulti="true" ma:sspId="93e580ec-c125-41f3-a307-e1c841722a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3" nillable="true" ma:displayName="MediaServiceObjectDetectorVersions" ma:hidden="true" ma:indexed="true" ma:internalName="MediaServiceObjectDetectorVersions" ma:readOnly="true">
      <xsd:simpleType>
        <xsd:restriction base="dms:Text"/>
      </xsd:simpleType>
    </xsd:element>
    <xsd:element name="MediaServiceSearchProperties" ma:index="3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87B4915-9B2B-474E-B022-35BFEC6624CC}">
  <ds:schemaRefs>
    <ds:schemaRef ds:uri="http://purl.org/dc/terms/"/>
    <ds:schemaRef ds:uri="http://schemas.openxmlformats.org/package/2006/metadata/core-properties"/>
    <ds:schemaRef ds:uri="http://purl.org/dc/elements/1.1/"/>
    <ds:schemaRef ds:uri="87123c6c-b1ca-4f35-bd74-c830a9e7ea33"/>
    <ds:schemaRef ds:uri="http://www.w3.org/XML/1998/namespace"/>
    <ds:schemaRef ds:uri="http://schemas.microsoft.com/office/2006/documentManagement/types"/>
    <ds:schemaRef ds:uri="http://purl.org/dc/dcmitype/"/>
    <ds:schemaRef ds:uri="60b4899e-55b4-4231-8241-12d69350e134"/>
    <ds:schemaRef ds:uri="http://schemas.microsoft.com/office/infopath/2007/PartnerControls"/>
    <ds:schemaRef ds:uri="2611856c-b04d-4a05-858c-1345b3915c95"/>
    <ds:schemaRef ds:uri="http://schemas.microsoft.com/office/2006/metadata/properties"/>
  </ds:schemaRefs>
</ds:datastoreItem>
</file>

<file path=customXml/itemProps2.xml><?xml version="1.0" encoding="utf-8"?>
<ds:datastoreItem xmlns:ds="http://schemas.openxmlformats.org/officeDocument/2006/customXml" ds:itemID="{322583A9-8F0C-4D5C-ACF3-95210F3A3EC7}">
  <ds:schemaRefs>
    <ds:schemaRef ds:uri="http://schemas.microsoft.com/sharepoint/v3/contenttype/forms"/>
  </ds:schemaRefs>
</ds:datastoreItem>
</file>

<file path=customXml/itemProps3.xml><?xml version="1.0" encoding="utf-8"?>
<ds:datastoreItem xmlns:ds="http://schemas.openxmlformats.org/officeDocument/2006/customXml" ds:itemID="{979FE481-B77C-49D9-9514-C9617E5A2D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b4899e-55b4-4231-8241-12d69350e134"/>
    <ds:schemaRef ds:uri="87123c6c-b1ca-4f35-bd74-c830a9e7ea33"/>
    <ds:schemaRef ds:uri="2611856c-b04d-4a05-858c-1345b3915c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bd41ebe-fca6-4f2c-aecb-bf3a17e72416}" enabled="1" method="Privileged" siteId="{bf346810-9c7d-43de-a872-24a2ef3995a8}" contentBits="3"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Cover_sheet</vt:lpstr>
      <vt:lpstr>config</vt:lpstr>
      <vt:lpstr>Contents</vt:lpstr>
      <vt:lpstr>Data - dwelling fires</vt:lpstr>
      <vt:lpstr>Data - population</vt:lpstr>
      <vt:lpstr>FIRE0201_working</vt:lpstr>
      <vt:lpstr>FIRE0201</vt:lpstr>
      <vt:lpstr>QA checks</vt:lpstr>
      <vt:lpstr>Contents!Print_Area</vt:lpstr>
      <vt:lpstr>FIRE0201!Print_Area</vt:lpstr>
      <vt:lpstr>FIRE0201!Print_Titles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2025-03-06T13:54:28Z</dcterms:created>
  <dcterms:modified xsi:type="dcterms:W3CDTF">2026-01-23T10:27:45Z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0x010100A5BF1C78D9F64B679A5EBDE1C6598EBC0100361AF42663F9D44CB571B509ECD8FB40</vt:lpwstr>
  </property>
  <property fmtid="{D5CDD505-2E9C-101B-9397-08002B2CF9AE}" pid="4" name="HOCopyrightLevel">
    <vt:lpwstr>4;#Crown|69589897-2828-4761-976e-717fd8e631c9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108;#Police and Fire Analysis Unit (A)|755c0ad7-1cd3-4e30-b1c3-86b5a4ff9bf7</vt:lpwstr>
  </property>
  <property fmtid="{D5CDD505-2E9C-101B-9397-08002B2CF9AE}" pid="7" name="HOSiteType">
    <vt:lpwstr>2;#Service Management – Significant|7857f63c-dacd-48aa-8ddf-58f3ef15ab94</vt:lpwstr>
  </property>
</Properties>
</file>