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425A0C26-333B-4BCF-9481-A7773DDD1A38}"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78" i="18" l="1"/>
  <c r="C379" i="18" s="1"/>
  <c r="C380" i="18" s="1"/>
  <c r="C381" i="18" s="1"/>
  <c r="C382" i="18" s="1"/>
  <c r="C383" i="18" s="1"/>
  <c r="C384" i="18" s="1"/>
  <c r="C385" i="18" s="1"/>
  <c r="C386" i="18" s="1"/>
  <c r="C387" i="18" s="1"/>
  <c r="D378" i="18"/>
  <c r="D379" i="18" s="1"/>
  <c r="D380" i="18" s="1"/>
  <c r="D381" i="18" s="1"/>
  <c r="D382" i="18" s="1"/>
  <c r="D383" i="18" s="1"/>
  <c r="D384" i="18" s="1"/>
  <c r="D385" i="18" s="1"/>
  <c r="D386" i="18" s="1"/>
  <c r="D387" i="18" s="1"/>
  <c r="E378" i="18"/>
  <c r="E379" i="18" s="1"/>
  <c r="E380" i="18" s="1"/>
  <c r="E381" i="18" s="1"/>
  <c r="E382" i="18" s="1"/>
  <c r="E383" i="18" s="1"/>
  <c r="E384" i="18" s="1"/>
  <c r="E385" i="18" s="1"/>
  <c r="E386" i="18" s="1"/>
  <c r="E387" i="18" s="1"/>
  <c r="F378" i="18"/>
  <c r="F379" i="18" s="1"/>
  <c r="F380" i="18" s="1"/>
  <c r="F381" i="18" s="1"/>
  <c r="F382" i="18" s="1"/>
  <c r="F383" i="18" s="1"/>
  <c r="F384" i="18" s="1"/>
  <c r="F385" i="18" s="1"/>
  <c r="F386" i="18" s="1"/>
  <c r="F387" i="18" s="1"/>
  <c r="G378" i="18"/>
  <c r="G379" i="18" s="1"/>
  <c r="G380" i="18" s="1"/>
  <c r="G381" i="18" s="1"/>
  <c r="G382" i="18" s="1"/>
  <c r="G383" i="18" s="1"/>
  <c r="G384" i="18" s="1"/>
  <c r="G385" i="18" s="1"/>
  <c r="G386" i="18" s="1"/>
  <c r="G387" i="18" s="1"/>
  <c r="H378" i="18"/>
  <c r="H379" i="18" s="1"/>
  <c r="H380" i="18" s="1"/>
  <c r="H381" i="18" s="1"/>
  <c r="H382" i="18" s="1"/>
  <c r="H383" i="18" s="1"/>
  <c r="H384" i="18" s="1"/>
  <c r="H385" i="18" s="1"/>
  <c r="H386" i="18" s="1"/>
  <c r="H387"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J16" i="8"/>
  <c r="H15" i="8"/>
  <c r="J6" i="8"/>
  <c r="E15" i="8"/>
  <c r="C15" i="8"/>
  <c r="A15" i="8"/>
  <c r="I15" i="8"/>
  <c r="B15" i="8"/>
  <c r="J15" i="8"/>
  <c r="F15" i="8"/>
  <c r="G15" i="8"/>
  <c r="D15" i="8"/>
  <c r="K6" i="8"/>
  <c r="K15"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D16" i="8"/>
  <c r="A6" i="8"/>
  <c r="E6" i="8"/>
  <c r="F7" i="8"/>
  <c r="J7" i="8"/>
  <c r="C16" i="8"/>
  <c r="G16" i="8"/>
  <c r="C6" i="8"/>
  <c r="D7" i="8"/>
  <c r="C7" i="8"/>
  <c r="F6" i="8"/>
  <c r="I16" i="8"/>
  <c r="E16" i="8"/>
  <c r="G6" i="8"/>
  <c r="K16" i="8"/>
  <c r="B7" i="8"/>
  <c r="K7" i="8"/>
  <c r="A7" i="8"/>
  <c r="B6" i="8"/>
  <c r="E7" i="8"/>
  <c r="D6" i="8"/>
  <c r="F16" i="8"/>
  <c r="H6" i="8"/>
  <c r="H7" i="8"/>
  <c r="B16" i="8"/>
  <c r="I7" i="8"/>
  <c r="H16" i="8"/>
  <c r="I6" i="8"/>
  <c r="A16" i="8"/>
  <c r="G7"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K8" i="8"/>
  <c r="J8" i="8"/>
  <c r="F17" i="8"/>
  <c r="C8" i="8"/>
  <c r="H17" i="8"/>
  <c r="B8" i="8"/>
  <c r="K17" i="8"/>
  <c r="D17" i="8"/>
  <c r="G8" i="8"/>
  <c r="H8" i="8"/>
  <c r="A8" i="8"/>
  <c r="C17" i="8"/>
  <c r="I8" i="8"/>
  <c r="E8" i="8"/>
  <c r="G17" i="8"/>
  <c r="I17" i="8"/>
  <c r="E17" i="8"/>
  <c r="F8" i="8"/>
  <c r="B17" i="8"/>
  <c r="D8" i="8"/>
  <c r="J17" i="8"/>
  <c r="A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F9" i="8"/>
  <c r="I9" i="8"/>
  <c r="H9" i="8"/>
  <c r="G9" i="8"/>
  <c r="E9" i="8"/>
  <c r="D9" i="8"/>
  <c r="C9" i="8"/>
  <c r="A9" i="8"/>
  <c r="J9" i="8"/>
  <c r="B9" i="8"/>
  <c r="K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J10" i="8"/>
  <c r="G10" i="8"/>
  <c r="K10" i="8"/>
  <c r="H10" i="8"/>
  <c r="C10" i="8"/>
  <c r="E10" i="8"/>
  <c r="A10" i="8"/>
  <c r="A12" i="8"/>
  <c r="F10" i="8"/>
  <c r="D10" i="8"/>
  <c r="I10" i="8"/>
  <c r="B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G13" i="8"/>
  <c r="B13" i="8"/>
  <c r="C13" i="8"/>
  <c r="F13" i="8"/>
  <c r="E13" i="8"/>
  <c r="D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C12" i="8"/>
  <c r="F12" i="8"/>
  <c r="D12" i="8"/>
  <c r="B12" i="8"/>
  <c r="G12" i="8"/>
  <c r="E12" i="8"/>
  <c r="F14" i="8" l="1"/>
  <c r="D14" i="8"/>
  <c r="B14" i="8"/>
  <c r="G14" i="8"/>
  <c r="C14" i="8"/>
  <c r="E14" i="8"/>
  <c r="AI33" i="18"/>
  <c r="AA33" i="18"/>
  <c r="W34" i="18"/>
  <c r="AH33" i="18"/>
  <c r="Z33" i="18"/>
  <c r="AG33" i="18"/>
  <c r="Y33" i="18"/>
  <c r="AE33" i="18"/>
  <c r="AD33" i="18"/>
  <c r="AC33" i="18"/>
  <c r="AB33" i="18"/>
  <c r="X33" i="18"/>
  <c r="AF33" i="18"/>
  <c r="F19" i="8"/>
  <c r="I19" i="8"/>
  <c r="G19" i="8"/>
  <c r="A19" i="8"/>
  <c r="E19" i="8"/>
  <c r="D19" i="8"/>
  <c r="C19" i="8"/>
  <c r="J19" i="8"/>
  <c r="B19" i="8"/>
  <c r="H19" i="8"/>
  <c r="K19" i="8"/>
  <c r="AC34" i="18" l="1"/>
  <c r="W35" i="18"/>
  <c r="AH34" i="18"/>
  <c r="Z34" i="18"/>
  <c r="AI34" i="18"/>
  <c r="X34" i="18"/>
  <c r="AG34" i="18"/>
  <c r="AF34" i="18"/>
  <c r="AA34" i="18"/>
  <c r="Y34" i="18"/>
  <c r="AB34" i="18"/>
  <c r="AE34" i="18"/>
  <c r="AD34" i="18"/>
  <c r="F20" i="8"/>
  <c r="K20" i="8"/>
  <c r="A20" i="8"/>
  <c r="I20" i="8"/>
  <c r="B20" i="8"/>
  <c r="G20" i="8"/>
  <c r="C20" i="8"/>
  <c r="D20" i="8"/>
  <c r="J20" i="8"/>
  <c r="H20" i="8"/>
  <c r="E20" i="8"/>
  <c r="AH35" i="18" l="1"/>
  <c r="Z35" i="18"/>
  <c r="AG35" i="18"/>
  <c r="Y35" i="18"/>
  <c r="AE35" i="18"/>
  <c r="AC35" i="18"/>
  <c r="AB35" i="18"/>
  <c r="AA35" i="18"/>
  <c r="X35" i="18"/>
  <c r="AD35" i="18"/>
  <c r="AI35" i="18"/>
  <c r="AF35" i="18"/>
  <c r="C21" i="8"/>
  <c r="B21" i="8"/>
  <c r="K21" i="8"/>
  <c r="D21" i="8"/>
  <c r="I21" i="8"/>
  <c r="F21" i="8"/>
  <c r="J21" i="8"/>
  <c r="H21" i="8"/>
  <c r="E21" i="8"/>
  <c r="A21" i="8"/>
  <c r="G21" i="8"/>
  <c r="C22" i="8" l="1"/>
  <c r="F22" i="8"/>
  <c r="G22" i="8"/>
  <c r="E22" i="8"/>
  <c r="B22" i="8"/>
  <c r="D22" i="8"/>
  <c r="H23" i="8"/>
  <c r="I23" i="8"/>
  <c r="K23" i="8"/>
  <c r="J23" i="8"/>
  <c r="G23" i="8" l="1"/>
  <c r="F23" i="8"/>
  <c r="D23" i="8"/>
  <c r="E23" i="8"/>
  <c r="B23" i="8"/>
  <c r="C23" i="8"/>
</calcChain>
</file>

<file path=xl/sharedStrings.xml><?xml version="1.0" encoding="utf-8"?>
<sst xmlns="http://schemas.openxmlformats.org/spreadsheetml/2006/main" count="1051" uniqueCount="710">
  <si>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</si>
  <si>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</si>
  <si>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</si>
  <si>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</si>
  <si>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</si>
  <si>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</si>
  <si>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</si>
  <si>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</si>
  <si>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</si>
  <si>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</si>
  <si>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</si>
  <si>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</si>
  <si>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</si>
  <si>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</si>
  <si>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</si>
  <si>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</si>
  <si>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</si>
  <si>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</si>
  <si>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</si>
  <si>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</si>
  <si>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</si>
  <si>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</si>
  <si>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</si>
  <si>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</si>
  <si>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</si>
  <si>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</si>
  <si>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</si>
  <si>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</si>
  <si>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</si>
  <si>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</si>
  <si>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</si>
  <si>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</si>
  <si>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</si>
  <si>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</si>
  <si>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</si>
  <si>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</si>
  <si>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</si>
  <si>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</si>
  <si>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</si>
  <si>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</si>
  <si>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</si>
  <si>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</si>
  <si>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</si>
  <si>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</si>
  <si>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</si>
  <si>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</si>
  <si>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</si>
  <si>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</si>
  <si>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</si>
  <si>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</si>
  <si>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</si>
  <si>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</si>
  <si>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</si>
  <si>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</si>
  <si>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</si>
  <si>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</si>
  <si>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</si>
  <si>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</si>
  <si>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</si>
  <si>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</si>
  <si>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</si>
  <si>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</si>
  <si>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</si>
  <si>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</si>
  <si>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</si>
  <si>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</si>
  <si>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</si>
  <si>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</si>
  <si>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</si>
  <si>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</si>
  <si>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</si>
  <si>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</si>
  <si>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</si>
  <si>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</si>
  <si>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</si>
  <si>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</si>
  <si>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</si>
  <si>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</si>
  <si>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</si>
  <si>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</si>
  <si>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</si>
  <si>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</si>
  <si>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</si>
  <si>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</si>
  <si>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</si>
  <si>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</si>
  <si>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</si>
  <si>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</si>
  <si>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</si>
  <si>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</si>
  <si>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</si>
  <si>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</si>
  <si>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</si>
  <si>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</si>
  <si>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</si>
  <si>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</si>
  <si>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</si>
  <si>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</si>
  <si>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</si>
  <si>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</si>
  <si>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</si>
  <si>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</si>
  <si>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</si>
  <si>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</si>
  <si>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</si>
  <si>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</si>
  <si>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</si>
  <si>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Coke Ovens Stocks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</si>
  <si>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</si>
  <si>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</si>
  <si>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</si>
  <si>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</si>
  <si>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</si>
  <si>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</si>
  <si>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</si>
  <si>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</si>
  <si>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</si>
  <si>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</si>
  <si>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</si>
  <si>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</si>
  <si>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</si>
  <si>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</si>
  <si>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</si>
  <si>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</si>
  <si>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</si>
  <si>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</si>
  <si>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</si>
  <si>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</si>
  <si>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</si>
  <si>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</si>
  <si>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</si>
  <si>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</si>
  <si>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</si>
  <si>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</si>
  <si>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</si>
  <si>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</si>
  <si>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</si>
  <si>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</si>
  <si>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</si>
  <si>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</si>
  <si>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</si>
  <si>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</si>
  <si>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</si>
  <si>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</si>
  <si>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</si>
  <si>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</si>
  <si>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</si>
  <si>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</si>
  <si>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</si>
  <si>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</si>
  <si>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</si>
  <si>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</si>
  <si>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</si>
  <si>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</si>
  <si>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</si>
  <si>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</si>
  <si>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</si>
  <si>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</si>
  <si>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</si>
  <si>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</si>
  <si>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</si>
  <si>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</si>
  <si>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</si>
  <si>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</si>
  <si>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</si>
  <si>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</si>
  <si>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</si>
  <si>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</si>
  <si>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</si>
  <si>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</si>
  <si>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</si>
  <si>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</si>
  <si>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</si>
  <si>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</si>
  <si>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</si>
  <si>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</si>
  <si>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</si>
  <si>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</si>
  <si>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</si>
  <si>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</si>
  <si>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</si>
  <si>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</si>
  <si>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</si>
  <si>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</si>
  <si>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</si>
  <si>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</si>
  <si>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</si>
  <si>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</si>
  <si>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</si>
  <si>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</si>
  <si>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</si>
  <si>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</si>
  <si>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</si>
  <si>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</si>
  <si>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</si>
  <si>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</si>
  <si>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</si>
  <si>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</si>
  <si>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</si>
  <si>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</si>
  <si>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</si>
  <si>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</si>
  <si>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</si>
  <si>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</si>
  <si>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</si>
  <si>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</si>
  <si>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</si>
  <si>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</si>
  <si>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</si>
  <si>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</si>
  <si>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</si>
  <si>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</si>
  <si>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</si>
  <si>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</si>
  <si>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</si>
  <si>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</si>
  <si>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</si>
  <si>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</si>
  <si>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</si>
  <si>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</si>
  <si>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</si>
  <si>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</si>
  <si>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</si>
  <si>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</si>
  <si>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</si>
  <si>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</si>
  <si>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</si>
  <si>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</si>
  <si>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</si>
  <si>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</si>
  <si>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</si>
  <si>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</si>
  <si>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</si>
  <si>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</si>
  <si>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</si>
  <si>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</si>
  <si>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</si>
  <si>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</si>
  <si>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</si>
  <si>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</si>
  <si>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</si>
  <si>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</si>
  <si>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</si>
  <si>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</si>
  <si>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</si>
  <si>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</si>
  <si>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</si>
  <si>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</si>
  <si>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</si>
  <si>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</si>
  <si>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</si>
  <si>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</si>
  <si>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</si>
  <si>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</si>
  <si>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</si>
  <si>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</si>
  <si>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</si>
  <si>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</si>
  <si>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</si>
  <si>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</si>
  <si>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</si>
  <si>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</si>
  <si>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</si>
  <si>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</si>
  <si>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</si>
  <si>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</si>
  <si>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</si>
  <si>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</si>
  <si>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</si>
  <si>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</si>
  <si>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</si>
  <si>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</si>
  <si>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</si>
  <si>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</si>
  <si>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</si>
  <si>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</si>
  <si>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</si>
  <si>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</si>
  <si>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</si>
  <si>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</si>
  <si>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</si>
  <si>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</si>
  <si>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</si>
  <si>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</si>
  <si>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</si>
  <si>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</si>
  <si>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</si>
  <si>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</si>
  <si>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</si>
  <si>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</si>
  <si>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</si>
  <si>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</si>
  <si>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</si>
  <si>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</si>
  <si>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</si>
  <si>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</si>
  <si>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</si>
  <si>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</si>
  <si>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</si>
  <si>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</si>
  <si>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</si>
  <si>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</si>
  <si>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</si>
  <si>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</si>
  <si>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</si>
  <si>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</si>
  <si>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</si>
  <si>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</si>
  <si>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</si>
  <si>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</si>
  <si>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</si>
  <si>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</si>
  <si>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</si>
  <si>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</si>
  <si>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</si>
  <si>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</si>
  <si>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</si>
  <si>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</si>
  <si>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</si>
  <si>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</si>
  <si>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</si>
  <si>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</si>
  <si>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</si>
  <si>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</si>
  <si>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</si>
  <si>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</si>
  <si>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</si>
  <si>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</si>
  <si>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</si>
  <si>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</si>
  <si>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</si>
  <si>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</si>
  <si>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</si>
  <si>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</si>
  <si>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</si>
  <si>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</si>
  <si>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</si>
  <si>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</si>
  <si>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</si>
  <si>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</si>
  <si>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</si>
  <si>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</si>
  <si>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</si>
  <si>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</si>
  <si>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</si>
  <si>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</si>
  <si>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</si>
  <si>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</si>
  <si>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</si>
  <si>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</si>
  <si>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</si>
  <si>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</si>
  <si>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</si>
  <si>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</si>
  <si>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</si>
  <si>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</si>
  <si>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</si>
  <si>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</si>
  <si>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</si>
  <si>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</si>
  <si>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</si>
  <si>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</si>
  <si>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</si>
  <si>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</si>
  <si>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</si>
  <si>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</si>
  <si>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</si>
  <si>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</si>
  <si>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</si>
  <si>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</si>
  <si>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</si>
  <si>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</si>
  <si>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</si>
  <si>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</si>
  <si>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</si>
  <si>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</si>
  <si>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</si>
  <si>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</si>
  <si>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</si>
  <si>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</si>
  <si>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</si>
  <si>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</si>
  <si>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</si>
  <si>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</si>
  <si>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</si>
  <si>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</si>
  <si>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</si>
  <si>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</si>
  <si>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</si>
  <si>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</si>
  <si>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</si>
  <si>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</si>
  <si>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</si>
  <si>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</si>
  <si>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</si>
  <si>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</si>
  <si>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</si>
  <si>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</si>
  <si>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</si>
  <si>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</si>
  <si>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</si>
  <si>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</si>
  <si>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</si>
  <si>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</si>
  <si>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</si>
  <si>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</si>
  <si>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</si>
  <si>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</si>
  <si>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</si>
  <si>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</si>
  <si>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</si>
  <si>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</si>
  <si>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</si>
  <si>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</si>
  <si>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</si>
  <si>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</si>
  <si>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</si>
  <si>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</si>
  <si>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</si>
  <si>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</si>
  <si>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</si>
  <si>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</si>
  <si>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</si>
  <si>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</si>
  <si>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</si>
  <si>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</si>
  <si>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</si>
  <si>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</si>
  <si>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</si>
  <si>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</si>
  <si>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</si>
  <si>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</si>
  <si>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</si>
  <si>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</si>
  <si>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</si>
  <si>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</si>
  <si>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</si>
  <si>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</si>
  <si>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</si>
  <si>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</si>
  <si>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</si>
  <si>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</si>
  <si>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</si>
  <si>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</si>
  <si>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</si>
  <si>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</si>
  <si>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</si>
  <si>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</si>
  <si>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</si>
  <si>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</si>
  <si>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</si>
  <si>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</si>
  <si>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</si>
  <si>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</si>
  <si>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</si>
  <si>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</si>
  <si>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</si>
  <si>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</si>
  <si>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</si>
  <si>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</si>
  <si>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</si>
  <si>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</si>
  <si>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</si>
  <si>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</si>
  <si>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</si>
  <si>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</si>
  <si>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</si>
  <si>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</si>
  <si>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</si>
  <si>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</si>
  <si>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</si>
  <si>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</si>
  <si>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</si>
  <si>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</si>
  <si>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</si>
  <si>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</si>
  <si>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</si>
  <si>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</si>
  <si>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</si>
  <si>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</si>
  <si>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</si>
  <si>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</si>
  <si>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</si>
  <si>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</si>
  <si>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</si>
  <si>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</si>
  <si>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</si>
  <si>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</si>
  <si>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</si>
  <si>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</si>
  <si>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</si>
  <si>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</si>
  <si>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</si>
  <si>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</si>
  <si>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</si>
  <si>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</si>
  <si>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</si>
  <si>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</si>
  <si>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</si>
  <si>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</si>
  <si>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</si>
  <si>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</si>
  <si>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</si>
  <si>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</si>
  <si>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</si>
  <si>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</si>
  <si>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</si>
  <si>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</si>
  <si>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</si>
  <si>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</si>
  <si>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</si>
  <si>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</si>
  <si>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</si>
  <si>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</si>
  <si>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</si>
  <si>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</si>
  <si>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</si>
  <si>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</si>
  <si>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</si>
  <si>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</si>
  <si>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</si>
  <si>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</si>
  <si>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</si>
  <si>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</si>
  <si>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</si>
  <si>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</si>
  <si>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</si>
  <si>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</si>
  <si>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</si>
  <si>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</si>
  <si>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</si>
  <si>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</si>
  <si>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</si>
  <si>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</si>
  <si>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</si>
  <si>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</si>
  <si>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</si>
  <si>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</si>
  <si>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</si>
  <si>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</si>
  <si>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</si>
  <si>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</si>
  <si>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</si>
  <si>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</si>
  <si>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</si>
  <si>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</si>
  <si>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</si>
  <si>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</si>
  <si>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</si>
  <si>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</si>
  <si>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</si>
  <si>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</si>
  <si>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</si>
  <si>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</si>
  <si>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</si>
  <si>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</si>
  <si>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</si>
  <si>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</si>
  <si>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</si>
  <si>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</si>
  <si>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</si>
  <si>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</si>
  <si>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</si>
  <si>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</si>
  <si>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</si>
  <si>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</si>
  <si>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</si>
  <si>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</si>
  <si>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</si>
  <si>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</si>
  <si>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</si>
  <si>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</si>
  <si>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</si>
  <si>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</si>
  <si>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</si>
  <si>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</si>
  <si>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</si>
  <si>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</si>
  <si>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</si>
  <si>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</si>
  <si>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</si>
  <si>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</si>
  <si>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</si>
  <si>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</si>
  <si>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</si>
  <si>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</si>
  <si>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</si>
  <si>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</si>
  <si>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</si>
  <si>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</si>
  <si>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</si>
  <si>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</si>
  <si>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</si>
  <si>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</si>
  <si>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</si>
  <si>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</si>
  <si>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</si>
  <si>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</si>
  <si>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</si>
  <si>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</si>
  <si>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</si>
  <si>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</si>
  <si>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</si>
  <si>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</si>
  <si>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</si>
  <si>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</si>
  <si>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</si>
  <si>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</si>
  <si>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</si>
  <si>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</si>
  <si>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</si>
  <si>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</si>
  <si>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</si>
  <si>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</si>
  <si>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</si>
  <si>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</si>
  <si>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</si>
  <si>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</si>
  <si>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</si>
  <si>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</si>
  <si>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</si>
  <si>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</si>
  <si>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</si>
  <si>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</si>
  <si>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</si>
  <si>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</si>
  <si>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</si>
  <si>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</si>
  <si>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</si>
  <si>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</si>
  <si>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</si>
  <si>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</si>
  <si>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</si>
  <si>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</si>
  <si>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</si>
  <si>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</si>
  <si>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</si>
  <si>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</si>
  <si>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</si>
  <si>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</si>
  <si>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</si>
  <si>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</si>
  <si>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</si>
  <si>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</si>
  <si>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</si>
  <si>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</si>
  <si>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</si>
  <si>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</si>
  <si>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</si>
  <si>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</si>
  <si>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</si>
  <si>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</si>
  <si>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</si>
  <si>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</si>
  <si>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</si>
  <si>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</si>
  <si>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</si>
  <si>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</si>
  <si>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</si>
  <si>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</si>
  <si>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</si>
  <si>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</si>
  <si>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</si>
  <si>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</si>
  <si>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</si>
  <si>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</si>
  <si>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</si>
  <si>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</si>
  <si>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</si>
  <si>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</si>
  <si>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</si>
  <si>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</si>
  <si>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</si>
  <si>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</si>
  <si>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</si>
  <si>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</si>
  <si>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</si>
  <si>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</si>
  <si>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</si>
  <si>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</si>
  <si>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</si>
  <si>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</si>
  <si>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</si>
  <si>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</si>
  <si>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</si>
  <si>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</si>
  <si>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</si>
  <si>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</si>
  <si>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</si>
  <si>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</si>
  <si>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</si>
  <si>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</si>
  <si>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</si>
  <si>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</si>
  <si>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</si>
  <si>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</si>
  <si>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</si>
  <si>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</si>
  <si>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</si>
  <si>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</si>
  <si>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Coal consumption at a record low as UK coal-fired power plants and coke ovens closed in 2024</t>
  </si>
  <si>
    <t>August 2025</t>
  </si>
  <si>
    <t>Quarter 3 2025 [provisional]</t>
  </si>
  <si>
    <t>Quarter 2 2025</t>
  </si>
  <si>
    <t>October 2025 [provisional]</t>
  </si>
  <si>
    <t>September 2025</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</si>
  <si>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</si>
  <si>
    <t>The revisions period is January to September 2025
Revisions are due to updates from data suppliers or the receipt of data replacing estimates unless otherwise stated</t>
  </si>
  <si>
    <r>
      <t xml:space="preserve">This spreadsheet contains monthly data including </t>
    </r>
    <r>
      <rPr>
        <b/>
        <sz val="12"/>
        <color theme="1"/>
        <rFont val="Calibri"/>
        <family val="2"/>
        <scheme val="minor"/>
      </rPr>
      <t>new data for October 2025</t>
    </r>
  </si>
  <si>
    <r>
      <rPr>
        <sz val="12"/>
        <rFont val="Calibri"/>
        <family val="2"/>
        <scheme val="minor"/>
      </rPr>
      <t xml:space="preserve">Coal consumption in the three months to October 2025 fell to 227 thousand tonnes, 35 per cent lower than in the same period a year earlier. </t>
    </r>
    <r>
      <rPr>
        <sz val="12"/>
        <color rgb="FFFF0000"/>
        <rFont val="Calibri"/>
        <family val="2"/>
        <scheme val="minor"/>
      </rPr>
      <t xml:space="preserve">
</t>
    </r>
    <r>
      <rPr>
        <sz val="12"/>
        <rFont val="Calibri"/>
        <family val="2"/>
        <scheme val="minor"/>
      </rPr>
      <t xml:space="preserve">The last coal-fired power plant - Ratcliffe-on-Soar - closed on 30 September 2024, so there has been no coal-fired generation since the third quarter of 2024. Coal use has been phased out as electricity generation now favours gas, nuclear and renewables. </t>
    </r>
    <r>
      <rPr>
        <sz val="12"/>
        <color rgb="FFFF0000"/>
        <rFont val="Calibri"/>
        <family val="2"/>
        <scheme val="minor"/>
      </rPr>
      <t xml:space="preserve">
</t>
    </r>
    <r>
      <rPr>
        <sz val="12"/>
        <rFont val="Calibri"/>
        <family val="2"/>
        <scheme val="minor"/>
      </rPr>
      <t>Consumption by coke ovens and blast furnaces fell to 52 thousand tonnes, down 28 per cent compared to last year. Current consumption in this category is solely from blast furnaces as Scunthorpe's coke ovens closed in June 2023 and Port Talbot's coke ovens closed in March 2024. Port Talbot's blast furnaces closed at the end of September 2024.</t>
    </r>
    <r>
      <rPr>
        <sz val="12"/>
        <color rgb="FFFF0000"/>
        <rFont val="Calibri"/>
        <family val="2"/>
        <scheme val="minor"/>
      </rPr>
      <t xml:space="preserve">
</t>
    </r>
    <r>
      <rPr>
        <sz val="12"/>
        <rFont val="Calibri"/>
        <family val="2"/>
        <scheme val="minor"/>
      </rPr>
      <t>Total stocks at the end of October 2025 were 202 thousand tonnes.</t>
    </r>
    <r>
      <rPr>
        <sz val="12"/>
        <color rgb="FFFF0000"/>
        <rFont val="Calibri"/>
        <family val="2"/>
        <scheme val="minor"/>
      </rPr>
      <t xml:space="preserve"> </t>
    </r>
    <r>
      <rPr>
        <sz val="12"/>
        <rFont val="Calibri"/>
        <family val="2"/>
        <scheme val="minor"/>
      </rPr>
      <t>Overall stocks were up by 21 per cent compared to October 2024.</t>
    </r>
    <r>
      <rPr>
        <sz val="12"/>
        <color rgb="FFFF0000"/>
        <rFont val="Calibri"/>
        <family val="2"/>
        <scheme val="minor"/>
      </rPr>
      <t xml:space="preserve"> </t>
    </r>
    <r>
      <rPr>
        <sz val="12"/>
        <rFont val="Calibri"/>
        <family val="2"/>
        <scheme val="minor"/>
      </rPr>
      <t xml:space="preserve">Other stocks (including undistributed stocks at collieries and stocks in transit) stood at 149 thousand tonnes. </t>
    </r>
    <r>
      <rPr>
        <sz val="12"/>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</si>
</sst>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2">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1" fontId="2" fillId="0" borderId="20" xfId="5" applyNumberFormat="1" applyBorder="1">
      <alignment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31" fillId="3" borderId="0" xfId="14" applyFont="1" applyFill="1" applyAlignment="1">
      <alignment vertical="top"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61" headerRowCellStyle="Heading 2" dataCellStyle="Hyperlink">
  <tableColumns count="2">
    <tableColumn id="1" xr3:uid="{E49F2D2F-C566-42AF-ABAA-E07EE4C44131}" name="Worksheet description" dataDxfId="60" dataCellStyle="Normal 4"/>
    <tableColumn id="2" xr3:uid="{5916BCFD-CCB1-4A63-ADFB-5BCBE120286B}" name="Link" dataDxfId="59"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58" headerRowCellStyle="Heading 2">
  <tableColumns count="2">
    <tableColumn id="1" xr3:uid="{78CED3D1-3326-4B98-A7D9-0AD5792C445E}" name="Note " dataDxfId="57" dataCellStyle="Normal 4"/>
    <tableColumn id="2" xr3:uid="{D7D741AD-FAD9-458E-AC6E-92046E3B30EB}" name="Description" dataDxfId="5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55" headerRowCellStyle="Normal 4" dataCellStyle="Normal 4">
  <tableColumns count="11">
    <tableColumn id="1" xr3:uid="{3697E10F-C6B5-41F5-8694-09134FBB58B7}" name="Column1" dataDxfId="54" dataCellStyle="Normal 4"/>
    <tableColumn id="2" xr3:uid="{F4CC30F5-DA78-45E1-8246-72D7CF979446}" name="Total" dataDxfId="53" dataCellStyle="Normal 4"/>
    <tableColumn id="3" xr3:uid="{9FEA7201-3D7A-4D0E-BF4B-0F0A07A4DC47}" name="Electricity Generators_x000a_[note 1]" dataDxfId="52" dataCellStyle="Normal 4"/>
    <tableColumn id="4" xr3:uid="{A798EA4F-D96F-40A4-AF4C-9C9AD5FE7730}" name="Coke ovens and blast furnaces" dataDxfId="51" dataCellStyle="Normal 4"/>
    <tableColumn id="5" xr3:uid="{A2D2CA1A-2C82-45D6-8AC6-F75958F9BDA4}" name="Other Conversion Industries_x000a_[note 2]" dataDxfId="50" dataCellStyle="Normal 4"/>
    <tableColumn id="6" xr3:uid="{BA84B9CD-A533-4C9C-8D73-C93503CA8A95}" name="Industry [note 11]" dataDxfId="49" dataCellStyle="Normal 4"/>
    <tableColumn id="7" xr3:uid="{4F3992C6-FD30-44EA-86B4-4C38522A4AD4}" name="Other_x000a_[note 3]_x000a_[note 4] [note 5]" dataDxfId="48" dataCellStyle="Normal 4"/>
    <tableColumn id="8" xr3:uid="{C0A2B351-C295-4D20-9622-814C49B79C2B}" name="Total Stocks" dataDxfId="47" dataCellStyle="Normal 4"/>
    <tableColumn id="9" xr3:uid="{5289E8D5-D84A-4812-91C1-BFEBF2D9642B}" name="Electricity Generators Stocks_x000a_[note 6]" dataDxfId="46" dataCellStyle="Normal 4"/>
    <tableColumn id="10" xr3:uid="{E5A95116-E1A5-4C36-B2CF-D98193FCE333}" name="Coke Ovens Stocks" dataDxfId="45" dataCellStyle="Normal 4"/>
    <tableColumn id="11" xr3:uid="{C3C500B8-BB5B-4D4D-A156-DEEC5428C283}" name="Other Stocks _x000a_[note 7] [note 11]" dataDxfId="4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3"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7"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4"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697</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706</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708</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707</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3" t="s">
        <v>626</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3"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2" t="s">
        <v>66</v>
      </c>
    </row>
    <row r="22" spans="1:257" s="3" customFormat="1" ht="20.25" customHeight="1">
      <c r="A22" s="113" t="s">
        <v>625</v>
      </c>
    </row>
    <row r="23" spans="1:257" s="3" customFormat="1" ht="20.25" customHeight="1">
      <c r="A23" s="2" t="s">
        <v>580</v>
      </c>
    </row>
    <row r="24" spans="1:257" s="3" customFormat="1" ht="20.25" customHeight="1">
      <c r="A24" s="8" t="s">
        <v>12</v>
      </c>
    </row>
    <row r="25" spans="1:257" s="3" customFormat="1" ht="20.25" customHeight="1">
      <c r="A25" s="9" t="s">
        <v>623</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22" r:id="rId7" xr:uid="{2F429358-40B1-446B-A20D-E6E6C4024049}"/>
    <hyperlink ref="A11" r:id="rId8" xr:uid="{90FCB692-3C53-434D-9338-1039FABBC284}"/>
    <hyperlink ref="A18" r:id="rId9" xr:uid="{3850056C-C6CA-4501-B8CF-DDBF3779958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67</v>
      </c>
      <c r="B6" s="18" t="s">
        <v>15</v>
      </c>
    </row>
    <row r="7" spans="1:2" ht="20.25" customHeight="1">
      <c r="A7" s="2" t="s">
        <v>68</v>
      </c>
      <c r="B7" s="18" t="s">
        <v>25</v>
      </c>
    </row>
    <row r="8" spans="1:2" ht="20.25" customHeight="1">
      <c r="A8" s="2" t="s">
        <v>69</v>
      </c>
      <c r="B8" s="18" t="s">
        <v>14</v>
      </c>
    </row>
    <row r="9" spans="1:2" ht="20.25" customHeight="1">
      <c r="A9" s="2" t="s">
        <v>560</v>
      </c>
      <c r="B9" s="18" t="s">
        <v>70</v>
      </c>
    </row>
    <row r="10" spans="1:2" ht="20.25" customHeight="1">
      <c r="A10" s="2" t="s">
        <v>556</v>
      </c>
      <c r="B10" s="18" t="s">
        <v>71</v>
      </c>
    </row>
    <row r="11" spans="1:2" ht="20.25" customHeight="1">
      <c r="A11" s="2" t="s">
        <v>557</v>
      </c>
      <c r="B11" s="18" t="s">
        <v>72</v>
      </c>
    </row>
    <row r="12" spans="1:2" ht="20.25" customHeight="1">
      <c r="A12" s="2" t="s">
        <v>559</v>
      </c>
      <c r="B12" s="18" t="s">
        <v>73</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563</v>
      </c>
    </row>
    <row r="4" spans="1:2" s="3" customFormat="1" ht="30" customHeight="1">
      <c r="A4" s="6" t="s">
        <v>23</v>
      </c>
      <c r="B4" s="6" t="s">
        <v>17</v>
      </c>
    </row>
    <row r="5" spans="1:2" ht="22.5" customHeight="1">
      <c r="A5" s="19" t="s">
        <v>22</v>
      </c>
      <c r="B5" s="20" t="s">
        <v>74</v>
      </c>
    </row>
    <row r="6" spans="1:2" ht="20.25" customHeight="1">
      <c r="A6" s="19" t="s">
        <v>21</v>
      </c>
      <c r="B6" s="19" t="s">
        <v>75</v>
      </c>
    </row>
    <row r="7" spans="1:2" ht="20.25" customHeight="1">
      <c r="A7" s="19" t="s">
        <v>76</v>
      </c>
      <c r="B7" s="20" t="s">
        <v>77</v>
      </c>
    </row>
    <row r="8" spans="1:2" ht="33.75" customHeight="1">
      <c r="A8" s="19" t="s">
        <v>20</v>
      </c>
      <c r="B8" s="92" t="s">
        <v>78</v>
      </c>
    </row>
    <row r="9" spans="1:2">
      <c r="A9" s="19" t="s">
        <v>30</v>
      </c>
      <c r="B9" s="20" t="s">
        <v>682</v>
      </c>
    </row>
    <row r="10" spans="1:2" ht="20.25" customHeight="1">
      <c r="A10" s="19" t="s">
        <v>31</v>
      </c>
      <c r="B10" s="20" t="s">
        <v>79</v>
      </c>
    </row>
    <row r="11" spans="1:2" ht="20.25" customHeight="1">
      <c r="A11" s="19" t="s">
        <v>32</v>
      </c>
      <c r="B11" s="20" t="s">
        <v>595</v>
      </c>
    </row>
    <row r="12" spans="1:2" ht="20.25" customHeight="1">
      <c r="A12" s="19" t="s">
        <v>33</v>
      </c>
      <c r="B12" s="2" t="s">
        <v>554</v>
      </c>
    </row>
    <row r="13" spans="1:2">
      <c r="A13" s="19" t="s">
        <v>80</v>
      </c>
      <c r="B13" s="15" t="s">
        <v>555</v>
      </c>
    </row>
    <row r="14" spans="1:2">
      <c r="A14" s="19" t="s">
        <v>566</v>
      </c>
      <c r="B14" s="15" t="s">
        <v>573</v>
      </c>
    </row>
    <row r="15" spans="1:2" ht="20.25" customHeight="1">
      <c r="A15" s="19" t="s">
        <v>601</v>
      </c>
      <c r="B15" s="2" t="s">
        <v>603</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6"/>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30" customHeight="1">
      <c r="A2" s="6" t="s">
        <v>64</v>
      </c>
    </row>
    <row r="3" spans="1:1" ht="19.149999999999999" customHeight="1">
      <c r="A3" s="123" t="s">
        <v>700</v>
      </c>
    </row>
    <row r="4" spans="1:1" ht="192.75" customHeight="1">
      <c r="A4" s="124" t="s">
        <v>709</v>
      </c>
    </row>
    <row r="5" spans="1:1" ht="30" customHeight="1">
      <c r="A5" s="17"/>
    </row>
    <row r="6" spans="1:1" ht="30" customHeight="1">
      <c r="A6"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561</v>
      </c>
    </row>
    <row r="2" spans="1:16" s="3" customFormat="1" ht="20.25" customHeight="1">
      <c r="A2" s="3" t="s">
        <v>19</v>
      </c>
    </row>
    <row r="3" spans="1:16" s="3" customFormat="1" ht="20.25" customHeight="1">
      <c r="A3" s="3" t="s">
        <v>62</v>
      </c>
    </row>
    <row r="4" spans="1:16" s="3" customFormat="1" ht="20.25" customHeight="1">
      <c r="A4" s="3" t="s">
        <v>108</v>
      </c>
    </row>
    <row r="5" spans="1:16" ht="70.5" customHeight="1">
      <c r="A5" s="61" t="s">
        <v>112</v>
      </c>
      <c r="B5" s="74" t="s">
        <v>35</v>
      </c>
      <c r="C5" s="75" t="s">
        <v>113</v>
      </c>
      <c r="D5" s="75" t="s">
        <v>106</v>
      </c>
      <c r="E5" s="75" t="s">
        <v>114</v>
      </c>
      <c r="F5" s="109" t="s">
        <v>600</v>
      </c>
      <c r="G5" s="75" t="s">
        <v>570</v>
      </c>
      <c r="H5" s="75" t="s">
        <v>105</v>
      </c>
      <c r="I5" s="75" t="s">
        <v>110</v>
      </c>
      <c r="J5" s="75" t="s">
        <v>107</v>
      </c>
      <c r="K5" s="111" t="s">
        <v>602</v>
      </c>
    </row>
    <row r="6" spans="1:16">
      <c r="A6" s="90">
        <f ca="1">INDIRECT(calculation_hide!X9)</f>
        <v>2020</v>
      </c>
      <c r="B6" s="79">
        <f ca="1">INDIRECT(calculation_hide!Y9)</f>
        <v>6998.75</v>
      </c>
      <c r="C6" s="79">
        <f ca="1">INDIRECT(calculation_hide!Z9)</f>
        <v>2309.6000000000004</v>
      </c>
      <c r="D6" s="79">
        <f ca="1">INDIRECT(calculation_hide!AA9)</f>
        <v>2776.65</v>
      </c>
      <c r="E6" s="79">
        <f ca="1">INDIRECT(calculation_hide!AB9)</f>
        <v>166.24</v>
      </c>
      <c r="F6" s="79">
        <f ca="1">INDIRECT(calculation_hide!AC9)</f>
        <v>1227.98</v>
      </c>
      <c r="G6" s="79">
        <f ca="1">INDIRECT(calculation_hide!AD9)</f>
        <v>518.24</v>
      </c>
      <c r="H6" s="79">
        <f ca="1">INDIRECT(calculation_hide!AE9)</f>
        <v>4599.03</v>
      </c>
      <c r="I6" s="79">
        <f ca="1">INDIRECT(calculation_hide!AF9)</f>
        <v>1875.32</v>
      </c>
      <c r="J6" s="79">
        <f ca="1">INDIRECT(calculation_hide!AG9)</f>
        <v>320.83</v>
      </c>
      <c r="K6" s="100">
        <f ca="1">INDIRECT(calculation_hide!AH9)</f>
        <v>2402.88</v>
      </c>
    </row>
    <row r="7" spans="1:16">
      <c r="A7" s="91">
        <f ca="1">INDIRECT(calculation_hide!X10)</f>
        <v>2021</v>
      </c>
      <c r="B7" s="78">
        <f ca="1">INDIRECT(calculation_hide!Y10)</f>
        <v>7048.7699999999986</v>
      </c>
      <c r="C7" s="78">
        <f ca="1">INDIRECT(calculation_hide!Z10)</f>
        <v>2629.32</v>
      </c>
      <c r="D7" s="78">
        <f ca="1">INDIRECT(calculation_hide!AA10)</f>
        <v>2603.0300000000002</v>
      </c>
      <c r="E7" s="78">
        <f ca="1">INDIRECT(calculation_hide!AB10)</f>
        <v>137.14000000000001</v>
      </c>
      <c r="F7" s="78">
        <f ca="1">INDIRECT(calculation_hide!AC10)</f>
        <v>1156.5900000000001</v>
      </c>
      <c r="G7" s="78">
        <f ca="1">INDIRECT(calculation_hide!AD10)</f>
        <v>522.67999999999995</v>
      </c>
      <c r="H7" s="78">
        <f ca="1">INDIRECT(calculation_hide!AE10)</f>
        <v>2089.29</v>
      </c>
      <c r="I7" s="78">
        <f ca="1">INDIRECT(calculation_hide!AF10)</f>
        <v>592.73</v>
      </c>
      <c r="J7" s="78">
        <f ca="1">INDIRECT(calculation_hide!AG10)</f>
        <v>375.24</v>
      </c>
      <c r="K7" s="100">
        <f ca="1">INDIRECT(calculation_hide!AH10)</f>
        <v>1121.32</v>
      </c>
    </row>
    <row r="8" spans="1:16">
      <c r="A8" s="91">
        <f ca="1">INDIRECT(calculation_hide!X11)</f>
        <v>2022</v>
      </c>
      <c r="B8" s="78">
        <f ca="1">INDIRECT(calculation_hide!Y11)</f>
        <v>6070.9400000000005</v>
      </c>
      <c r="C8" s="78">
        <f ca="1">INDIRECT(calculation_hide!Z11)</f>
        <v>2243.5500000000002</v>
      </c>
      <c r="D8" s="78">
        <f ca="1">INDIRECT(calculation_hide!AA11)</f>
        <v>2104.35</v>
      </c>
      <c r="E8" s="78">
        <f ca="1">INDIRECT(calculation_hide!AB11)</f>
        <v>153.36000000000001</v>
      </c>
      <c r="F8" s="78">
        <f ca="1">INDIRECT(calculation_hide!AC11)</f>
        <v>1091.75</v>
      </c>
      <c r="G8" s="78">
        <f ca="1">INDIRECT(calculation_hide!AD11)</f>
        <v>477.95000000000005</v>
      </c>
      <c r="H8" s="78">
        <f ca="1">INDIRECT(calculation_hide!AE11)</f>
        <v>2588.0100000000002</v>
      </c>
      <c r="I8" s="78">
        <f ca="1">INDIRECT(calculation_hide!AF11)</f>
        <v>1403.69</v>
      </c>
      <c r="J8" s="78">
        <f ca="1">INDIRECT(calculation_hide!AG11)</f>
        <v>249.52</v>
      </c>
      <c r="K8" s="100">
        <f ca="1">INDIRECT(calculation_hide!AH11)</f>
        <v>934.8</v>
      </c>
    </row>
    <row r="9" spans="1:16">
      <c r="A9" s="91">
        <f ca="1">INDIRECT(calculation_hide!X12)</f>
        <v>2023</v>
      </c>
      <c r="B9" s="78">
        <f ca="1">INDIRECT(calculation_hide!Y12)</f>
        <v>4465.03</v>
      </c>
      <c r="C9" s="78">
        <f ca="1">INDIRECT(calculation_hide!Z12)</f>
        <v>1457.0299999999997</v>
      </c>
      <c r="D9" s="78">
        <f ca="1">INDIRECT(calculation_hide!AA12)</f>
        <v>1592.1399999999999</v>
      </c>
      <c r="E9" s="78">
        <f ca="1">INDIRECT(calculation_hide!AB12)</f>
        <v>154.03</v>
      </c>
      <c r="F9" s="115">
        <f ca="1">INDIRECT(calculation_hide!AC12)</f>
        <v>1024.0500000000002</v>
      </c>
      <c r="G9" s="78">
        <f ca="1">INDIRECT(calculation_hide!AD12)</f>
        <v>237.77999999999997</v>
      </c>
      <c r="H9" s="78">
        <f ca="1">INDIRECT(calculation_hide!AE12)</f>
        <v>1378.97</v>
      </c>
      <c r="I9" s="78">
        <f ca="1">INDIRECT(calculation_hide!AF12)</f>
        <v>718.54</v>
      </c>
      <c r="J9" s="78">
        <f ca="1">INDIRECT(calculation_hide!AG12)</f>
        <v>331.84</v>
      </c>
      <c r="K9" s="100">
        <f ca="1">INDIRECT(calculation_hide!AH12)</f>
        <v>328.59</v>
      </c>
      <c r="M9" s="62"/>
    </row>
    <row r="10" spans="1:16">
      <c r="A10" s="91">
        <f ca="1">INDIRECT(calculation_hide!X13)</f>
        <v>2024</v>
      </c>
      <c r="B10" s="78">
        <f ca="1">INDIRECT(calculation_hide!Y13)</f>
        <v>2138.75</v>
      </c>
      <c r="C10" s="78">
        <f ca="1">INDIRECT(calculation_hide!Z13)</f>
        <v>656.16000000000008</v>
      </c>
      <c r="D10" s="78">
        <f ca="1">INDIRECT(calculation_hide!AA13)</f>
        <v>567.87999999999988</v>
      </c>
      <c r="E10" s="78">
        <f ca="1">INDIRECT(calculation_hide!AB13)</f>
        <v>145</v>
      </c>
      <c r="F10" s="115">
        <f ca="1">INDIRECT(calculation_hide!AC13)</f>
        <v>699.8</v>
      </c>
      <c r="G10" s="78">
        <f ca="1">INDIRECT(calculation_hide!AD13)</f>
        <v>69.900000000000006</v>
      </c>
      <c r="H10" s="78">
        <f ca="1">INDIRECT(calculation_hide!AE13)</f>
        <v>102.56</v>
      </c>
      <c r="I10" s="78">
        <f ca="1">INDIRECT(calculation_hide!AF13)</f>
        <v>0.61</v>
      </c>
      <c r="J10" s="78">
        <f ca="1">INDIRECT(calculation_hide!AG13)</f>
        <v>10.050000000000001</v>
      </c>
      <c r="K10" s="100">
        <f ca="1">INDIRECT(calculation_hide!AH13)</f>
        <v>91.9</v>
      </c>
      <c r="M10" s="95"/>
      <c r="N10" s="62"/>
    </row>
    <row r="11" spans="1:16">
      <c r="A11" s="85" t="s">
        <v>567</v>
      </c>
      <c r="B11" s="88">
        <f t="shared" ref="B11:G11" ca="1" si="0">IF(((B10-B9)/B9)*100&gt;100,"(+)  ",IF(((B10-B9)/B9)*100&lt;-100,"(-)  ",IF(ROUND((((B10-B9)/B9)*100),1)=0,"-  ",((B10-B9)/B9)*100)))</f>
        <v>-52.099985890352364</v>
      </c>
      <c r="C11" s="88">
        <f t="shared" ca="1" si="0"/>
        <v>-54.965923831355553</v>
      </c>
      <c r="D11" s="88">
        <f t="shared" ca="1" si="0"/>
        <v>-64.332282336980413</v>
      </c>
      <c r="E11" s="88">
        <f t="shared" ca="1" si="0"/>
        <v>-5.8624943192884515</v>
      </c>
      <c r="F11" s="116">
        <f t="shared" ca="1" si="0"/>
        <v>-31.663492993506193</v>
      </c>
      <c r="G11" s="88">
        <f t="shared" ca="1" si="0"/>
        <v>-70.603078475902095</v>
      </c>
      <c r="H11" s="81"/>
      <c r="I11" s="81"/>
      <c r="J11" s="81"/>
      <c r="K11" s="101"/>
    </row>
    <row r="12" spans="1:16">
      <c r="A12" s="83" t="str">
        <f ca="1">INDIRECT(calculation_hide!X39)</f>
        <v xml:space="preserve">January - October 2024 </v>
      </c>
      <c r="B12" s="79">
        <f ca="1">INDIRECT(calculation_hide!Y39)</f>
        <v>1956.1700000000005</v>
      </c>
      <c r="C12" s="79">
        <f ca="1">INDIRECT(calculation_hide!Z39)</f>
        <v>656.1</v>
      </c>
      <c r="D12" s="79">
        <f ca="1">INDIRECT(calculation_hide!AA39)</f>
        <v>543.23</v>
      </c>
      <c r="E12" s="79">
        <f ca="1">INDIRECT(calculation_hide!AB39)</f>
        <v>123.69999999999999</v>
      </c>
      <c r="F12" s="115">
        <f ca="1">INDIRECT(calculation_hide!AC39)</f>
        <v>572.70999999999992</v>
      </c>
      <c r="G12" s="79">
        <f ca="1">INDIRECT(calculation_hide!AD39)</f>
        <v>60.410000000000004</v>
      </c>
      <c r="H12" s="79"/>
      <c r="I12" s="79"/>
      <c r="J12" s="79"/>
      <c r="K12" s="99"/>
      <c r="M12" s="95"/>
      <c r="N12" s="95"/>
      <c r="O12" s="95"/>
      <c r="P12" s="95"/>
    </row>
    <row r="13" spans="1:16">
      <c r="A13" s="84" t="str">
        <f ca="1">INDIRECT(calculation_hide!X40)</f>
        <v>January - October 2025 [provisional]</v>
      </c>
      <c r="B13" s="78">
        <f ca="1">INDIRECT(calculation_hide!Y40)</f>
        <v>820.12000000000012</v>
      </c>
      <c r="C13" s="78">
        <f ca="1">INDIRECT(calculation_hide!Z40)</f>
        <v>0</v>
      </c>
      <c r="D13" s="78">
        <f ca="1">INDIRECT(calculation_hide!AA40)</f>
        <v>194.82</v>
      </c>
      <c r="E13" s="78">
        <f ca="1">INDIRECT(calculation_hide!AB40)</f>
        <v>60.3</v>
      </c>
      <c r="F13" s="115">
        <f ca="1">INDIRECT(calculation_hide!AC40)</f>
        <v>528.06999999999994</v>
      </c>
      <c r="G13" s="78">
        <f ca="1">INDIRECT(calculation_hide!AD40)</f>
        <v>36.94</v>
      </c>
      <c r="H13" s="78"/>
      <c r="I13" s="78"/>
      <c r="J13" s="78"/>
      <c r="K13" s="100"/>
      <c r="M13" s="95"/>
      <c r="N13" s="95"/>
      <c r="O13" s="95"/>
      <c r="P13" s="95"/>
    </row>
    <row r="14" spans="1:16">
      <c r="A14" s="85" t="s">
        <v>34</v>
      </c>
      <c r="B14" s="88">
        <f t="shared" ref="B14:G14" ca="1" si="1">IF(((B13-B12)/B12)*100&gt;100,"(+)  ",IF(((B13-B12)/B12)*100&lt;-100,"(-)  ",IF(ROUND((((B13-B12)/B12)*100),1)=0,"-  ",((B13-B12)/B12)*100)))</f>
        <v>-58.075218411487761</v>
      </c>
      <c r="C14" s="88">
        <f t="shared" ca="1" si="1"/>
        <v>-100</v>
      </c>
      <c r="D14" s="88">
        <f t="shared" ca="1" si="1"/>
        <v>-64.136737661763902</v>
      </c>
      <c r="E14" s="88">
        <f t="shared" ca="1" si="1"/>
        <v>-51.253031527890059</v>
      </c>
      <c r="F14" s="116">
        <f t="shared" ca="1" si="1"/>
        <v>-7.7945207871348483</v>
      </c>
      <c r="G14" s="88">
        <f t="shared" ca="1" si="1"/>
        <v>-38.851183578877681</v>
      </c>
      <c r="H14" s="81"/>
      <c r="I14" s="81"/>
      <c r="J14" s="81"/>
      <c r="K14" s="101"/>
      <c r="M14" s="95"/>
      <c r="N14" s="95"/>
      <c r="O14" s="95"/>
      <c r="P14" s="95"/>
    </row>
    <row r="15" spans="1:16">
      <c r="A15" s="80" t="str">
        <f ca="1">INDIRECT(calculation_hide!X21)</f>
        <v>August 2024</v>
      </c>
      <c r="B15" s="78">
        <f ca="1">INDIRECT(calculation_hide!Y21)</f>
        <v>133.15</v>
      </c>
      <c r="C15" s="78">
        <f ca="1">INDIRECT(calculation_hide!Z21)</f>
        <v>21.4</v>
      </c>
      <c r="D15" s="78">
        <f ca="1">INDIRECT(calculation_hide!AA21)</f>
        <v>33.61</v>
      </c>
      <c r="E15" s="78">
        <f ca="1">INDIRECT(calculation_hide!AB21)</f>
        <v>12.25</v>
      </c>
      <c r="F15" s="115">
        <f ca="1">INDIRECT(calculation_hide!AC21)</f>
        <v>62.15</v>
      </c>
      <c r="G15" s="78">
        <f ca="1">INDIRECT(calculation_hide!AD21)</f>
        <v>3.73</v>
      </c>
      <c r="H15" s="78">
        <f ca="1">INDIRECT(calculation_hide!AE21)</f>
        <v>314.95999999999998</v>
      </c>
      <c r="I15" s="78">
        <f ca="1">INDIRECT(calculation_hide!AF21)</f>
        <v>14.97</v>
      </c>
      <c r="J15" s="78">
        <f ca="1">INDIRECT(calculation_hide!AG21)</f>
        <v>53.05</v>
      </c>
      <c r="K15" s="99">
        <f ca="1">INDIRECT(calculation_hide!AH21)</f>
        <v>246.94</v>
      </c>
      <c r="M15" s="95"/>
      <c r="N15" s="95"/>
      <c r="O15" s="95"/>
      <c r="P15" s="95"/>
    </row>
    <row r="16" spans="1:16">
      <c r="A16" s="80" t="str">
        <f ca="1">INDIRECT(calculation_hide!X22)</f>
        <v>September 2024</v>
      </c>
      <c r="B16" s="78">
        <f ca="1">INDIRECT(calculation_hide!Y22)</f>
        <v>129.61000000000001</v>
      </c>
      <c r="C16" s="78">
        <f ca="1">INDIRECT(calculation_hide!Z22)</f>
        <v>30.29</v>
      </c>
      <c r="D16" s="78">
        <f ca="1">INDIRECT(calculation_hide!AA22)</f>
        <v>32.15</v>
      </c>
      <c r="E16" s="78">
        <f ca="1">INDIRECT(calculation_hide!AB22)</f>
        <v>12.2</v>
      </c>
      <c r="F16" s="115">
        <f ca="1">INDIRECT(calculation_hide!AC22)</f>
        <v>52.02</v>
      </c>
      <c r="G16" s="78">
        <f ca="1">INDIRECT(calculation_hide!AD22)</f>
        <v>2.95</v>
      </c>
      <c r="H16" s="78">
        <f ca="1">INDIRECT(calculation_hide!AE22)</f>
        <v>256.66000000000003</v>
      </c>
      <c r="I16" s="78">
        <f ca="1">INDIRECT(calculation_hide!AF22)</f>
        <v>0.61</v>
      </c>
      <c r="J16" s="78">
        <f ca="1">INDIRECT(calculation_hide!AG22)</f>
        <v>10.89</v>
      </c>
      <c r="K16" s="100">
        <f ca="1">INDIRECT(calculation_hide!AH22)</f>
        <v>245.16</v>
      </c>
      <c r="M16" s="95"/>
      <c r="N16" s="95"/>
      <c r="O16" s="95"/>
      <c r="P16" s="95"/>
    </row>
    <row r="17" spans="1:16">
      <c r="A17" s="80" t="str">
        <f ca="1">INDIRECT(calculation_hide!X23)</f>
        <v>October 2024</v>
      </c>
      <c r="B17" s="78">
        <f ca="1">INDIRECT(calculation_hide!Y23)</f>
        <v>85.19</v>
      </c>
      <c r="C17" s="78">
        <f ca="1">INDIRECT(calculation_hide!Z23)</f>
        <v>0.03</v>
      </c>
      <c r="D17" s="78">
        <f ca="1">INDIRECT(calculation_hide!AA23)</f>
        <v>7.11</v>
      </c>
      <c r="E17" s="78">
        <f ca="1">INDIRECT(calculation_hide!AB23)</f>
        <v>12.1</v>
      </c>
      <c r="F17" s="115">
        <f ca="1">INDIRECT(calculation_hide!AC23)</f>
        <v>62.21</v>
      </c>
      <c r="G17" s="78">
        <f ca="1">INDIRECT(calculation_hide!AD23)</f>
        <v>3.75</v>
      </c>
      <c r="H17" s="78">
        <f ca="1">INDIRECT(calculation_hide!AE23)</f>
        <v>166.81</v>
      </c>
      <c r="I17" s="78">
        <f ca="1">INDIRECT(calculation_hide!AF23)</f>
        <v>0.61</v>
      </c>
      <c r="J17" s="78">
        <f ca="1">INDIRECT(calculation_hide!AG23)</f>
        <v>19.12</v>
      </c>
      <c r="K17" s="100">
        <f ca="1">INDIRECT(calculation_hide!AH23)</f>
        <v>147.08000000000001</v>
      </c>
      <c r="M17" s="97"/>
      <c r="N17" s="97"/>
      <c r="O17" s="97"/>
      <c r="P17" s="97"/>
    </row>
    <row r="18" spans="1:16">
      <c r="A18" s="86" t="s">
        <v>109</v>
      </c>
      <c r="B18" s="82">
        <f ca="1">SUM(B15:B17)</f>
        <v>347.95</v>
      </c>
      <c r="C18" s="82">
        <f t="shared" ref="C18:G18" ca="1" si="2">SUM(C15:C17)</f>
        <v>51.72</v>
      </c>
      <c r="D18" s="82">
        <f t="shared" ca="1" si="2"/>
        <v>72.86999999999999</v>
      </c>
      <c r="E18" s="82">
        <f t="shared" ca="1" si="2"/>
        <v>36.549999999999997</v>
      </c>
      <c r="F18" s="107">
        <f t="shared" ca="1" si="2"/>
        <v>176.38</v>
      </c>
      <c r="G18" s="82">
        <f t="shared" ca="1" si="2"/>
        <v>10.43</v>
      </c>
      <c r="H18" s="82"/>
      <c r="I18" s="82"/>
      <c r="J18" s="82"/>
      <c r="K18" s="102"/>
    </row>
    <row r="19" spans="1:16">
      <c r="A19" s="80" t="str">
        <f ca="1">INDIRECT(calculation_hide!X33)</f>
        <v>August 2025</v>
      </c>
      <c r="B19" s="78">
        <f ca="1">INDIRECT(calculation_hide!Y33)</f>
        <v>69.13</v>
      </c>
      <c r="C19" s="78">
        <f ca="1">INDIRECT(calculation_hide!Z33)</f>
        <v>0</v>
      </c>
      <c r="D19" s="78">
        <f ca="1">INDIRECT(calculation_hide!AA33)</f>
        <v>10.02</v>
      </c>
      <c r="E19" s="78">
        <f ca="1">INDIRECT(calculation_hide!AB33)</f>
        <v>4.8</v>
      </c>
      <c r="F19" s="115">
        <f ca="1">INDIRECT(calculation_hide!AC33)</f>
        <v>51.06</v>
      </c>
      <c r="G19" s="78">
        <f ca="1">INDIRECT(calculation_hide!AD33)</f>
        <v>3.25</v>
      </c>
      <c r="H19" s="78">
        <f ca="1">INDIRECT(calculation_hide!AE33)</f>
        <v>176.56</v>
      </c>
      <c r="I19" s="78">
        <f ca="1">INDIRECT(calculation_hide!AF33)</f>
        <v>0</v>
      </c>
      <c r="J19" s="78">
        <f ca="1">INDIRECT(calculation_hide!AG33)</f>
        <v>57.52</v>
      </c>
      <c r="K19" s="100">
        <f ca="1">INDIRECT(calculation_hide!AH33)</f>
        <v>119.04</v>
      </c>
    </row>
    <row r="20" spans="1:16">
      <c r="A20" s="80" t="str">
        <f ca="1">INDIRECT(calculation_hide!X34)</f>
        <v>September 2025</v>
      </c>
      <c r="B20" s="78">
        <f ca="1">INDIRECT(calculation_hide!Y34)</f>
        <v>74.400000000000006</v>
      </c>
      <c r="C20" s="78">
        <f ca="1">INDIRECT(calculation_hide!Z34)</f>
        <v>0</v>
      </c>
      <c r="D20" s="78">
        <f ca="1">INDIRECT(calculation_hide!AA34)</f>
        <v>17.38</v>
      </c>
      <c r="E20" s="78">
        <f ca="1">INDIRECT(calculation_hide!AB34)</f>
        <v>4.7</v>
      </c>
      <c r="F20" s="115">
        <f ca="1">INDIRECT(calculation_hide!AC34)</f>
        <v>48.93</v>
      </c>
      <c r="G20" s="78">
        <f ca="1">INDIRECT(calculation_hide!AD34)</f>
        <v>3.39</v>
      </c>
      <c r="H20" s="78">
        <f ca="1">INDIRECT(calculation_hide!AE34)</f>
        <v>258.47000000000003</v>
      </c>
      <c r="I20" s="78">
        <f ca="1">INDIRECT(calculation_hide!AF34)</f>
        <v>0</v>
      </c>
      <c r="J20" s="78">
        <f ca="1">INDIRECT(calculation_hide!AG34)</f>
        <v>78.36</v>
      </c>
      <c r="K20" s="100">
        <f ca="1">INDIRECT(calculation_hide!AH34)</f>
        <v>180.11</v>
      </c>
    </row>
    <row r="21" spans="1:16">
      <c r="A21" s="80" t="str">
        <f ca="1">INDIRECT(calculation_hide!X35)</f>
        <v>October 2025 [provisional]</v>
      </c>
      <c r="B21" s="78">
        <f ca="1">INDIRECT(calculation_hide!Y35)</f>
        <v>83.33</v>
      </c>
      <c r="C21" s="78">
        <f ca="1">INDIRECT(calculation_hide!Z35)</f>
        <v>0</v>
      </c>
      <c r="D21" s="78">
        <f ca="1">INDIRECT(calculation_hide!AA35)</f>
        <v>25.08</v>
      </c>
      <c r="E21" s="78">
        <f ca="1">INDIRECT(calculation_hide!AB35)</f>
        <v>4.5</v>
      </c>
      <c r="F21" s="115">
        <f ca="1">INDIRECT(calculation_hide!AC35)</f>
        <v>50.04</v>
      </c>
      <c r="G21" s="78">
        <f ca="1">INDIRECT(calculation_hide!AD35)</f>
        <v>3.71</v>
      </c>
      <c r="H21" s="78">
        <f ca="1">INDIRECT(calculation_hide!AE35)</f>
        <v>202.38</v>
      </c>
      <c r="I21" s="78">
        <f ca="1">INDIRECT(calculation_hide!AF35)</f>
        <v>0</v>
      </c>
      <c r="J21" s="78">
        <f ca="1">INDIRECT(calculation_hide!AG35)</f>
        <v>53.36</v>
      </c>
      <c r="K21" s="103">
        <f ca="1">INDIRECT(calculation_hide!AH35)</f>
        <v>149.02000000000001</v>
      </c>
      <c r="M21" s="62"/>
    </row>
    <row r="22" spans="1:16">
      <c r="A22" s="86" t="s">
        <v>109</v>
      </c>
      <c r="B22" s="82">
        <f ca="1">SUM(B19:B21)</f>
        <v>226.86</v>
      </c>
      <c r="C22" s="82">
        <f t="shared" ref="C22:G22" ca="1" si="3">SUM(C19:C21)</f>
        <v>0</v>
      </c>
      <c r="D22" s="82">
        <f t="shared" ca="1" si="3"/>
        <v>52.48</v>
      </c>
      <c r="E22" s="82">
        <f t="shared" ca="1" si="3"/>
        <v>14</v>
      </c>
      <c r="F22" s="107">
        <f t="shared" ca="1" si="3"/>
        <v>150.03</v>
      </c>
      <c r="G22" s="82">
        <f t="shared" ca="1" si="3"/>
        <v>10.350000000000001</v>
      </c>
      <c r="H22" s="82"/>
      <c r="I22" s="82"/>
      <c r="J22" s="82"/>
      <c r="K22" s="102"/>
    </row>
    <row r="23" spans="1:16">
      <c r="A23" s="87" t="s">
        <v>111</v>
      </c>
      <c r="B23" s="89">
        <f t="shared" ref="B23:G23" ca="1" si="4">IF(((B22-B18)/B18)*100&gt;100,"(+)  ",IF(((B22-B18)/B18)*100&lt;-100,"(-)  ",IF(ROUND((((B22-B18)/B18)*100),1)=0,"-  ",((B22-B18)/B18)*100)))</f>
        <v>-34.800977151889633</v>
      </c>
      <c r="C23" s="89">
        <f t="shared" ca="1" si="4"/>
        <v>-100</v>
      </c>
      <c r="D23" s="89">
        <f t="shared" ca="1" si="4"/>
        <v>-27.981336626869762</v>
      </c>
      <c r="E23" s="89">
        <f t="shared" ca="1" si="4"/>
        <v>-61.696306429548564</v>
      </c>
      <c r="F23" s="108">
        <f t="shared" ca="1" si="4"/>
        <v>-14.939335525569788</v>
      </c>
      <c r="G23" s="98">
        <f t="shared" ca="1" si="4"/>
        <v>-0.76701821668262982</v>
      </c>
      <c r="H23" s="89">
        <f ca="1">IF(((H21-H17)/H17)*100&gt;100,"(+)  ",IF(((H21-H17)/H17)*100&lt;-100,"(-)  ",IF(ROUND((((H21-H17)/H17)*100),1)=0,"-  ",((H21-H17)/H17)*100)))</f>
        <v>21.323661650980153</v>
      </c>
      <c r="I23" s="89">
        <f ca="1">IF(((I21-I17)/I17)*100&gt;100,"(+)  ",IF(((I21-I17)/I17)*100&lt;-100,"(-)  ",IF(ROUND((((I21-I17)/I17)*100),1)=0,"-  ",((I21-I17)/I17)*100)))</f>
        <v>-100</v>
      </c>
      <c r="J23" s="89" t="str">
        <f ca="1">IF(((J21-J17)/J17)*100&gt;100,"(+)  ",IF(((J21-J17)/J17)*100&lt;-100,"(-)  ",IF(ROUND((((J21-J17)/J17)*100),1)=0,"-  ",((J21-J17)/J17)*100)))</f>
        <v xml:space="preserve">(+)  </v>
      </c>
      <c r="K23" s="104">
        <f ca="1">IF(((K21-K17)/K17)*100&gt;100,"(+)  ",IF(((K21-K17)/K17)*100&lt;-100,"(-)  ",IF(ROUND((((K21-K17)/K17)*100),1)=0,"-  ",((K21-K17)/K17)*100)))</f>
        <v>1.3190100625509908</v>
      </c>
    </row>
    <row r="25" spans="1:16">
      <c r="B25" s="114"/>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O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116</v>
      </c>
    </row>
    <row r="2" spans="1:11" s="3" customFormat="1" ht="20.25" customHeight="1">
      <c r="A2" s="3" t="s">
        <v>19</v>
      </c>
    </row>
    <row r="3" spans="1:11" ht="62">
      <c r="A3" s="61" t="s">
        <v>112</v>
      </c>
      <c r="B3" s="63" t="s">
        <v>35</v>
      </c>
      <c r="C3" s="64" t="s">
        <v>113</v>
      </c>
      <c r="D3" s="64" t="s">
        <v>106</v>
      </c>
      <c r="E3" s="64" t="s">
        <v>114</v>
      </c>
      <c r="F3" s="64" t="s">
        <v>600</v>
      </c>
      <c r="G3" s="64" t="s">
        <v>570</v>
      </c>
      <c r="H3" s="64" t="s">
        <v>105</v>
      </c>
      <c r="I3" s="64" t="s">
        <v>110</v>
      </c>
      <c r="J3" s="64" t="s">
        <v>107</v>
      </c>
      <c r="K3" s="65" t="s">
        <v>115</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5">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5">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5">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5">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5">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5">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5">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5">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5">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5">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5">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5">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5">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5">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5" ht="21" customHeight="1">
      <c r="A31" s="112">
        <v>2022</v>
      </c>
      <c r="B31" s="62">
        <f>SUM(Quarter!B113:B116)</f>
        <v>6070.9400000000005</v>
      </c>
      <c r="C31" s="62">
        <f>SUM(Quarter!C113:C116)</f>
        <v>2243.5500000000002</v>
      </c>
      <c r="D31" s="62">
        <f>SUM(Quarter!D113:D116)</f>
        <v>2104.35</v>
      </c>
      <c r="E31" s="62">
        <f>SUM(Quarter!E113:E116)</f>
        <v>153.36000000000001</v>
      </c>
      <c r="F31" s="106">
        <f>SUM(Quarter!F113:F116)</f>
        <v>1091.75</v>
      </c>
      <c r="G31" s="62">
        <f>SUM(Quarter!G113:G116)</f>
        <v>477.95000000000005</v>
      </c>
      <c r="H31" s="62">
        <f>Month!H340</f>
        <v>2588.0100000000002</v>
      </c>
      <c r="I31" s="62">
        <f>Month!I340</f>
        <v>1403.69</v>
      </c>
      <c r="J31" s="62">
        <f>Month!J340</f>
        <v>249.52</v>
      </c>
      <c r="K31" s="105">
        <f>Month!K340</f>
        <v>934.8</v>
      </c>
      <c r="O31" s="62"/>
    </row>
    <row r="32" spans="1:15" ht="16.5" customHeight="1">
      <c r="A32" s="112">
        <v>2023</v>
      </c>
      <c r="B32" s="62">
        <f>SUM(Quarter!B117:B120)</f>
        <v>4465.03</v>
      </c>
      <c r="C32" s="62">
        <f>SUM(Quarter!C117:C120)</f>
        <v>1457.0299999999997</v>
      </c>
      <c r="D32" s="62">
        <f>SUM(Quarter!D117:D120)</f>
        <v>1592.1399999999999</v>
      </c>
      <c r="E32" s="62">
        <f>SUM(Quarter!E117:E120)</f>
        <v>154.03</v>
      </c>
      <c r="F32" s="106">
        <f>SUM(Quarter!F117:F120)</f>
        <v>1024.0500000000002</v>
      </c>
      <c r="G32" s="62">
        <f>SUM(Quarter!G117:G120)</f>
        <v>237.77999999999997</v>
      </c>
      <c r="H32" s="62">
        <f>Month!H352</f>
        <v>1378.97</v>
      </c>
      <c r="I32" s="62">
        <f>Month!I352</f>
        <v>718.54</v>
      </c>
      <c r="J32" s="62">
        <f>Month!J352</f>
        <v>331.84</v>
      </c>
      <c r="K32" s="105">
        <f>Month!K352</f>
        <v>328.59</v>
      </c>
      <c r="O32" s="62"/>
    </row>
    <row r="33" spans="1:11" ht="21" customHeight="1">
      <c r="A33" s="112">
        <v>2024</v>
      </c>
      <c r="B33" s="62">
        <f>SUM(Quarter!B121:B124)</f>
        <v>2138.75</v>
      </c>
      <c r="C33" s="62">
        <f>SUM(Quarter!C121:C124)</f>
        <v>656.16000000000008</v>
      </c>
      <c r="D33" s="62">
        <f>SUM(Quarter!D121:D124)</f>
        <v>567.87999999999988</v>
      </c>
      <c r="E33" s="62">
        <f>SUM(Quarter!E121:E124)</f>
        <v>145</v>
      </c>
      <c r="F33" s="106">
        <f>SUM(Quarter!F121:F124)</f>
        <v>699.8</v>
      </c>
      <c r="G33" s="62">
        <f>SUM(Quarter!G121:G124)</f>
        <v>69.900000000000006</v>
      </c>
      <c r="H33" s="62">
        <f>Month!H364</f>
        <v>102.56</v>
      </c>
      <c r="I33" s="62">
        <f>Month!I364</f>
        <v>0.61</v>
      </c>
      <c r="J33" s="62">
        <f>Month!J364</f>
        <v>10.050000000000001</v>
      </c>
      <c r="K33" s="105">
        <f>Month!K364</f>
        <v>91.9</v>
      </c>
    </row>
    <row r="34" spans="1:11">
      <c r="B34" s="62"/>
      <c r="C34" s="62"/>
    </row>
    <row r="35" spans="1:11">
      <c r="B35" s="117"/>
      <c r="C35" s="62"/>
    </row>
    <row r="36" spans="1:11">
      <c r="B36" s="62"/>
    </row>
    <row r="40" spans="1:11">
      <c r="B40"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ySplit="4" topLeftCell="A121" activePane="bottomLeft" state="frozen"/>
      <selection pane="bottomLeft" activeCell="B121" sqref="B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117</v>
      </c>
    </row>
    <row r="2" spans="1:11" s="3" customFormat="1" ht="20.25" customHeight="1">
      <c r="A2" s="3" t="s">
        <v>19</v>
      </c>
    </row>
    <row r="3" spans="1:11" s="3" customFormat="1" ht="20.25" customHeight="1">
      <c r="A3" s="3" t="s">
        <v>63</v>
      </c>
    </row>
    <row r="4" spans="1:11" ht="70.5" customHeight="1">
      <c r="A4" s="61" t="s">
        <v>112</v>
      </c>
      <c r="B4" s="63" t="s">
        <v>35</v>
      </c>
      <c r="C4" s="64" t="s">
        <v>113</v>
      </c>
      <c r="D4" s="64" t="s">
        <v>106</v>
      </c>
      <c r="E4" s="64" t="s">
        <v>114</v>
      </c>
      <c r="F4" s="64" t="s">
        <v>600</v>
      </c>
      <c r="G4" s="75" t="s">
        <v>570</v>
      </c>
      <c r="H4" s="64" t="s">
        <v>105</v>
      </c>
      <c r="I4" s="64" t="s">
        <v>110</v>
      </c>
      <c r="J4" s="64" t="s">
        <v>107</v>
      </c>
      <c r="K4" s="65" t="s">
        <v>602</v>
      </c>
    </row>
    <row r="5" spans="1:11">
      <c r="A5" s="70" t="s">
        <v>118</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119</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120</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121</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122</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123</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124</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125</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126</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127</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128</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129</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130</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131</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132</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133</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134</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135</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136</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137</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138</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139</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140</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141</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142</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143</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144</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145</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146</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147</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148</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149</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150</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151</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152</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153</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154</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155</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156</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157</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158</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159</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160</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161</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162</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163</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164</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165</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166</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167</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168</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169</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170</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171</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172</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173</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174</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175</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176</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177</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178</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179</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180</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181</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182</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183</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184</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185</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186</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187</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188</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189</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190</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191</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192</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193</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194</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195</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196</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197</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198</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199</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200</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201</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202</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203</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204</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205</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206</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207</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208</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209</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210</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211</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212</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213</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214</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215</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216</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217</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218</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219</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220</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221</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222</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223</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572</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577</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582</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599</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607</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622</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629</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633</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637</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652</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656</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660</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664</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680</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685</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703</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702</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4"/>
  <sheetViews>
    <sheetView showGridLines="0" zoomScaleNormal="100" workbookViewId="0">
      <pane xSplit="1" ySplit="4" topLeftCell="B368" activePane="bottomRight" state="frozen"/>
      <selection pane="topRight"/>
      <selection pane="bottomLeft"/>
      <selection pane="bottomRight" activeCell="B368" sqref="B368"/>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0.2695312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558</v>
      </c>
    </row>
    <row r="2" spans="1:14" s="3" customFormat="1" ht="20.25" customHeight="1">
      <c r="A2" s="3" t="s">
        <v>19</v>
      </c>
    </row>
    <row r="3" spans="1:14" s="3" customFormat="1" ht="20.25" customHeight="1">
      <c r="A3" s="3" t="s">
        <v>63</v>
      </c>
    </row>
    <row r="4" spans="1:14" ht="70.5" customHeight="1">
      <c r="A4" s="61" t="s">
        <v>112</v>
      </c>
      <c r="B4" s="63" t="s">
        <v>35</v>
      </c>
      <c r="C4" s="64" t="s">
        <v>113</v>
      </c>
      <c r="D4" s="64" t="s">
        <v>106</v>
      </c>
      <c r="E4" s="64" t="s">
        <v>114</v>
      </c>
      <c r="F4" s="110" t="s">
        <v>600</v>
      </c>
      <c r="G4" s="64" t="s">
        <v>570</v>
      </c>
      <c r="H4" s="64" t="s">
        <v>105</v>
      </c>
      <c r="I4" s="64" t="s">
        <v>110</v>
      </c>
      <c r="J4" s="64" t="s">
        <v>107</v>
      </c>
      <c r="K4" s="111" t="s">
        <v>602</v>
      </c>
    </row>
    <row r="5" spans="1:14">
      <c r="A5" s="72" t="s">
        <v>224</v>
      </c>
      <c r="B5" s="62">
        <v>7394</v>
      </c>
      <c r="C5" s="62">
        <v>6032.86</v>
      </c>
      <c r="D5" s="62">
        <v>679</v>
      </c>
      <c r="E5" s="62">
        <v>81</v>
      </c>
      <c r="F5" s="62">
        <v>286</v>
      </c>
      <c r="G5" s="62">
        <v>314</v>
      </c>
      <c r="H5" s="62">
        <v>24259.11</v>
      </c>
      <c r="I5" s="62">
        <v>12332.45</v>
      </c>
      <c r="J5" s="62">
        <v>1112.27</v>
      </c>
      <c r="K5" s="69">
        <v>10814.38</v>
      </c>
    </row>
    <row r="6" spans="1:14">
      <c r="A6" s="73" t="s">
        <v>225</v>
      </c>
      <c r="B6" s="62">
        <v>7179</v>
      </c>
      <c r="C6" s="62">
        <v>5868.86</v>
      </c>
      <c r="D6" s="62">
        <v>657</v>
      </c>
      <c r="E6" s="62">
        <v>50</v>
      </c>
      <c r="F6" s="62">
        <v>311</v>
      </c>
      <c r="G6" s="62">
        <v>293</v>
      </c>
      <c r="H6" s="62">
        <v>22433.19</v>
      </c>
      <c r="I6" s="62">
        <v>11128.72</v>
      </c>
      <c r="J6" s="62">
        <v>1040.3599999999999</v>
      </c>
      <c r="K6" s="69">
        <v>10264.1</v>
      </c>
      <c r="N6" s="62"/>
    </row>
    <row r="7" spans="1:14">
      <c r="A7" s="73" t="s">
        <v>226</v>
      </c>
      <c r="B7" s="62">
        <v>8832</v>
      </c>
      <c r="C7" s="62">
        <v>7071.82</v>
      </c>
      <c r="D7" s="62">
        <v>842</v>
      </c>
      <c r="E7" s="62">
        <v>90</v>
      </c>
      <c r="F7" s="62">
        <v>463</v>
      </c>
      <c r="G7" s="62">
        <v>365</v>
      </c>
      <c r="H7" s="62">
        <v>20975.08</v>
      </c>
      <c r="I7" s="62">
        <v>10224.370000000001</v>
      </c>
      <c r="J7" s="62">
        <v>1171.96</v>
      </c>
      <c r="K7" s="69">
        <v>9578.75</v>
      </c>
      <c r="N7" s="62"/>
    </row>
    <row r="8" spans="1:14">
      <c r="A8" s="73" t="s">
        <v>227</v>
      </c>
      <c r="B8" s="62">
        <v>5728</v>
      </c>
      <c r="C8" s="62">
        <v>4404.05</v>
      </c>
      <c r="D8" s="62">
        <v>670</v>
      </c>
      <c r="E8" s="62">
        <v>83</v>
      </c>
      <c r="F8" s="62">
        <v>356</v>
      </c>
      <c r="G8" s="62">
        <v>215</v>
      </c>
      <c r="H8" s="62">
        <v>20095.48</v>
      </c>
      <c r="I8" s="62">
        <v>9826.6299999999992</v>
      </c>
      <c r="J8" s="62">
        <v>987.61</v>
      </c>
      <c r="K8" s="69">
        <v>9281.24</v>
      </c>
      <c r="N8" s="62"/>
    </row>
    <row r="9" spans="1:14">
      <c r="A9" s="73" t="s">
        <v>228</v>
      </c>
      <c r="B9" s="62">
        <v>5504</v>
      </c>
      <c r="C9" s="62">
        <v>4222.04</v>
      </c>
      <c r="D9" s="62">
        <v>668</v>
      </c>
      <c r="E9" s="62">
        <v>80</v>
      </c>
      <c r="F9" s="62">
        <v>328</v>
      </c>
      <c r="G9" s="62">
        <v>205</v>
      </c>
      <c r="H9" s="62">
        <v>20255.75</v>
      </c>
      <c r="I9" s="62">
        <v>9687.07</v>
      </c>
      <c r="J9" s="62">
        <v>1100.58</v>
      </c>
      <c r="K9" s="69">
        <v>9468.1</v>
      </c>
      <c r="N9" s="62"/>
    </row>
    <row r="10" spans="1:14">
      <c r="A10" s="73" t="s">
        <v>229</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230</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231</v>
      </c>
      <c r="B12" s="62">
        <v>4966</v>
      </c>
      <c r="C12" s="62">
        <v>3828.54</v>
      </c>
      <c r="D12" s="62">
        <v>669</v>
      </c>
      <c r="E12" s="62">
        <v>70</v>
      </c>
      <c r="F12" s="62">
        <v>189</v>
      </c>
      <c r="G12" s="62">
        <v>209</v>
      </c>
      <c r="H12" s="62">
        <v>22035.75</v>
      </c>
      <c r="I12" s="62">
        <v>12006.54</v>
      </c>
      <c r="J12" s="62">
        <v>1156.1199999999999</v>
      </c>
      <c r="K12" s="69">
        <v>8873.09</v>
      </c>
      <c r="N12" s="62"/>
    </row>
    <row r="13" spans="1:14">
      <c r="A13" s="73" t="s">
        <v>232</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233</v>
      </c>
      <c r="B14" s="62">
        <v>5345</v>
      </c>
      <c r="C14" s="62">
        <v>4153.07</v>
      </c>
      <c r="D14" s="62">
        <v>672</v>
      </c>
      <c r="E14" s="62">
        <v>92</v>
      </c>
      <c r="F14" s="62">
        <v>229</v>
      </c>
      <c r="G14" s="62">
        <v>199</v>
      </c>
      <c r="H14" s="62">
        <v>23110.09</v>
      </c>
      <c r="I14" s="62">
        <v>12791.87</v>
      </c>
      <c r="J14" s="62">
        <v>1313.76</v>
      </c>
      <c r="K14" s="69">
        <v>9004.4699999999993</v>
      </c>
      <c r="N14" s="62"/>
    </row>
    <row r="15" spans="1:14">
      <c r="A15" s="73" t="s">
        <v>234</v>
      </c>
      <c r="B15" s="62">
        <v>6053</v>
      </c>
      <c r="C15" s="62">
        <v>4805.6400000000003</v>
      </c>
      <c r="D15" s="62">
        <v>661</v>
      </c>
      <c r="E15" s="62">
        <v>98</v>
      </c>
      <c r="F15" s="62">
        <v>259</v>
      </c>
      <c r="G15" s="62">
        <v>230</v>
      </c>
      <c r="H15" s="62">
        <v>22719.09</v>
      </c>
      <c r="I15" s="62">
        <v>12608.94</v>
      </c>
      <c r="J15" s="62">
        <v>1093.48</v>
      </c>
      <c r="K15" s="69">
        <v>9016.68</v>
      </c>
      <c r="N15" s="62"/>
    </row>
    <row r="16" spans="1:14">
      <c r="A16" s="73" t="s">
        <v>235</v>
      </c>
      <c r="B16" s="62">
        <v>8391</v>
      </c>
      <c r="C16" s="62">
        <v>6609.91</v>
      </c>
      <c r="D16" s="62">
        <v>802</v>
      </c>
      <c r="E16" s="62">
        <v>103</v>
      </c>
      <c r="F16" s="62">
        <v>465</v>
      </c>
      <c r="G16" s="62">
        <v>411</v>
      </c>
      <c r="H16" s="62">
        <v>20330.310000000001</v>
      </c>
      <c r="I16" s="62">
        <v>10587.48</v>
      </c>
      <c r="J16" s="62">
        <v>961.25</v>
      </c>
      <c r="K16" s="69">
        <v>8781.59</v>
      </c>
      <c r="N16" s="62"/>
    </row>
    <row r="17" spans="1:14">
      <c r="A17" s="73" t="s">
        <v>236</v>
      </c>
      <c r="B17" s="62">
        <v>6484</v>
      </c>
      <c r="C17" s="62">
        <v>5161.25</v>
      </c>
      <c r="D17" s="62">
        <v>641</v>
      </c>
      <c r="E17" s="62">
        <v>50</v>
      </c>
      <c r="F17" s="62">
        <v>304</v>
      </c>
      <c r="G17" s="62">
        <v>328</v>
      </c>
      <c r="H17" s="62">
        <v>18021.41</v>
      </c>
      <c r="I17" s="62">
        <v>8828.35</v>
      </c>
      <c r="J17" s="62">
        <v>910.62</v>
      </c>
      <c r="K17" s="69">
        <v>8282.43</v>
      </c>
      <c r="N17" s="62"/>
    </row>
    <row r="18" spans="1:14">
      <c r="A18" s="73" t="s">
        <v>237</v>
      </c>
      <c r="B18" s="62">
        <v>7338</v>
      </c>
      <c r="C18" s="62">
        <v>5948.74</v>
      </c>
      <c r="D18" s="62">
        <v>652</v>
      </c>
      <c r="E18" s="62">
        <v>59</v>
      </c>
      <c r="F18" s="62">
        <v>287</v>
      </c>
      <c r="G18" s="62">
        <v>391</v>
      </c>
      <c r="H18" s="62">
        <v>16480.89</v>
      </c>
      <c r="I18" s="62">
        <v>7635.96</v>
      </c>
      <c r="J18" s="62">
        <v>1157.58</v>
      </c>
      <c r="K18" s="69">
        <v>7687.36</v>
      </c>
      <c r="N18" s="62"/>
    </row>
    <row r="19" spans="1:14">
      <c r="A19" s="73" t="s">
        <v>238</v>
      </c>
      <c r="B19" s="62">
        <v>8550</v>
      </c>
      <c r="C19" s="62">
        <v>6921.79</v>
      </c>
      <c r="D19" s="62">
        <v>839</v>
      </c>
      <c r="E19" s="62">
        <v>108</v>
      </c>
      <c r="F19" s="62">
        <v>335</v>
      </c>
      <c r="G19" s="62">
        <v>346</v>
      </c>
      <c r="H19" s="62">
        <v>14931.74</v>
      </c>
      <c r="I19" s="62">
        <v>6710.91</v>
      </c>
      <c r="J19" s="62">
        <v>1052.24</v>
      </c>
      <c r="K19" s="69">
        <v>7168.59</v>
      </c>
      <c r="N19" s="62"/>
    </row>
    <row r="20" spans="1:14">
      <c r="A20" s="73" t="s">
        <v>239</v>
      </c>
      <c r="B20" s="62">
        <v>5596</v>
      </c>
      <c r="C20" s="62">
        <v>4297.54</v>
      </c>
      <c r="D20" s="62">
        <v>673</v>
      </c>
      <c r="E20" s="62">
        <v>80</v>
      </c>
      <c r="F20" s="62">
        <v>279</v>
      </c>
      <c r="G20" s="62">
        <v>267</v>
      </c>
      <c r="H20" s="62">
        <v>14338.49</v>
      </c>
      <c r="I20" s="62">
        <v>6226.46</v>
      </c>
      <c r="J20" s="62">
        <v>1170.8699999999999</v>
      </c>
      <c r="K20" s="69">
        <v>6941.15</v>
      </c>
      <c r="N20" s="62"/>
    </row>
    <row r="21" spans="1:14">
      <c r="A21" s="73" t="s">
        <v>240</v>
      </c>
      <c r="B21" s="62">
        <v>5127</v>
      </c>
      <c r="C21" s="62">
        <v>3787.66</v>
      </c>
      <c r="D21" s="62">
        <v>669</v>
      </c>
      <c r="E21" s="62">
        <v>82</v>
      </c>
      <c r="F21" s="62">
        <v>313</v>
      </c>
      <c r="G21" s="62">
        <v>275</v>
      </c>
      <c r="H21" s="62">
        <v>14636.51</v>
      </c>
      <c r="I21" s="62">
        <v>6633.11</v>
      </c>
      <c r="J21" s="62">
        <v>991.27</v>
      </c>
      <c r="K21" s="69">
        <v>7012.13</v>
      </c>
      <c r="N21" s="62"/>
    </row>
    <row r="22" spans="1:14">
      <c r="A22" s="73" t="s">
        <v>241</v>
      </c>
      <c r="B22" s="62">
        <v>5523</v>
      </c>
      <c r="C22" s="62">
        <v>4052</v>
      </c>
      <c r="D22" s="62">
        <v>835</v>
      </c>
      <c r="E22" s="62">
        <v>94</v>
      </c>
      <c r="F22" s="62">
        <v>319</v>
      </c>
      <c r="G22" s="62">
        <v>223</v>
      </c>
      <c r="H22" s="62">
        <v>15657.43</v>
      </c>
      <c r="I22" s="62">
        <v>7500.78</v>
      </c>
      <c r="J22" s="62">
        <v>1280.32</v>
      </c>
      <c r="K22" s="69">
        <v>6876.33</v>
      </c>
      <c r="N22" s="62"/>
    </row>
    <row r="23" spans="1:14">
      <c r="A23" s="73" t="s">
        <v>242</v>
      </c>
      <c r="B23" s="62">
        <v>4694</v>
      </c>
      <c r="C23" s="62">
        <v>3530.82</v>
      </c>
      <c r="D23" s="62">
        <v>656</v>
      </c>
      <c r="E23" s="62">
        <v>84</v>
      </c>
      <c r="F23" s="62">
        <v>274</v>
      </c>
      <c r="G23" s="62">
        <v>149</v>
      </c>
      <c r="H23" s="62">
        <v>15993.29</v>
      </c>
      <c r="I23" s="62">
        <v>7767.86</v>
      </c>
      <c r="J23" s="62">
        <v>1347.19</v>
      </c>
      <c r="K23" s="69">
        <v>6878.25</v>
      </c>
      <c r="N23" s="62"/>
    </row>
    <row r="24" spans="1:14">
      <c r="A24" s="73" t="s">
        <v>243</v>
      </c>
      <c r="B24" s="62">
        <v>4556</v>
      </c>
      <c r="C24" s="62">
        <v>3430.31</v>
      </c>
      <c r="D24" s="62">
        <v>669</v>
      </c>
      <c r="E24" s="62">
        <v>73</v>
      </c>
      <c r="F24" s="62">
        <v>208</v>
      </c>
      <c r="G24" s="62">
        <v>176</v>
      </c>
      <c r="H24" s="62">
        <v>15930.17</v>
      </c>
      <c r="I24" s="62">
        <v>8032.73</v>
      </c>
      <c r="J24" s="62">
        <v>1110.77</v>
      </c>
      <c r="K24" s="69">
        <v>6786.67</v>
      </c>
      <c r="N24" s="62"/>
    </row>
    <row r="25" spans="1:14">
      <c r="A25" s="73" t="s">
        <v>244</v>
      </c>
      <c r="B25" s="62">
        <v>5477</v>
      </c>
      <c r="C25" s="62">
        <v>4110.97</v>
      </c>
      <c r="D25" s="62">
        <v>829</v>
      </c>
      <c r="E25" s="62">
        <v>78</v>
      </c>
      <c r="F25" s="62">
        <v>255</v>
      </c>
      <c r="G25" s="62">
        <v>204</v>
      </c>
      <c r="H25" s="62">
        <v>16818.16</v>
      </c>
      <c r="I25" s="62">
        <v>8736.11</v>
      </c>
      <c r="J25" s="62">
        <v>1183.0999999999999</v>
      </c>
      <c r="K25" s="69">
        <v>6898.95</v>
      </c>
      <c r="N25" s="62"/>
    </row>
    <row r="26" spans="1:14">
      <c r="A26" s="73" t="s">
        <v>245</v>
      </c>
      <c r="B26" s="62">
        <v>4950</v>
      </c>
      <c r="C26" s="62">
        <v>3604.14</v>
      </c>
      <c r="D26" s="62">
        <v>665</v>
      </c>
      <c r="E26" s="62">
        <v>77</v>
      </c>
      <c r="F26" s="62">
        <v>331</v>
      </c>
      <c r="G26" s="62">
        <v>273</v>
      </c>
      <c r="H26" s="62">
        <v>17090.22</v>
      </c>
      <c r="I26" s="62">
        <v>9467.49</v>
      </c>
      <c r="J26" s="62">
        <v>1101.68</v>
      </c>
      <c r="K26" s="69">
        <v>6521.04</v>
      </c>
      <c r="N26" s="62"/>
    </row>
    <row r="27" spans="1:14">
      <c r="A27" s="73" t="s">
        <v>246</v>
      </c>
      <c r="B27" s="62">
        <v>5615</v>
      </c>
      <c r="C27" s="62">
        <v>4226.91</v>
      </c>
      <c r="D27" s="62">
        <v>668</v>
      </c>
      <c r="E27" s="62">
        <v>67</v>
      </c>
      <c r="F27" s="62">
        <v>359</v>
      </c>
      <c r="G27" s="62">
        <v>294</v>
      </c>
      <c r="H27" s="62">
        <v>17390.23</v>
      </c>
      <c r="I27" s="62">
        <v>10180.719999999999</v>
      </c>
      <c r="J27" s="62">
        <v>995.2</v>
      </c>
      <c r="K27" s="69">
        <v>6214.31</v>
      </c>
      <c r="N27" s="62"/>
    </row>
    <row r="28" spans="1:14">
      <c r="A28" s="73" t="s">
        <v>247</v>
      </c>
      <c r="B28" s="62">
        <v>7490</v>
      </c>
      <c r="C28" s="62">
        <v>5820.57</v>
      </c>
      <c r="D28" s="62">
        <v>836</v>
      </c>
      <c r="E28" s="62">
        <v>95</v>
      </c>
      <c r="F28" s="62">
        <v>376</v>
      </c>
      <c r="G28" s="62">
        <v>362</v>
      </c>
      <c r="H28" s="62">
        <v>16505.21</v>
      </c>
      <c r="I28" s="62">
        <v>9495.2999999999993</v>
      </c>
      <c r="J28" s="62">
        <v>1227.97</v>
      </c>
      <c r="K28" s="69">
        <v>5781.95</v>
      </c>
      <c r="N28" s="62"/>
    </row>
    <row r="29" spans="1:14">
      <c r="A29" s="73" t="s">
        <v>248</v>
      </c>
      <c r="B29" s="62">
        <v>6395</v>
      </c>
      <c r="C29" s="62">
        <v>5110.2</v>
      </c>
      <c r="D29" s="62">
        <v>669</v>
      </c>
      <c r="E29" s="62">
        <v>87</v>
      </c>
      <c r="F29" s="62">
        <v>218</v>
      </c>
      <c r="G29" s="62">
        <v>311</v>
      </c>
      <c r="H29" s="62">
        <v>14380.43</v>
      </c>
      <c r="I29" s="62">
        <v>7746.76</v>
      </c>
      <c r="J29" s="62">
        <v>1084.1400000000001</v>
      </c>
      <c r="K29" s="69">
        <v>5549.53</v>
      </c>
      <c r="N29" s="62"/>
    </row>
    <row r="30" spans="1:14">
      <c r="A30" s="73" t="s">
        <v>249</v>
      </c>
      <c r="B30" s="62">
        <v>5747</v>
      </c>
      <c r="C30" s="62">
        <v>4397.43</v>
      </c>
      <c r="D30" s="62">
        <v>668</v>
      </c>
      <c r="E30" s="62">
        <v>64</v>
      </c>
      <c r="F30" s="62">
        <v>294</v>
      </c>
      <c r="G30" s="62">
        <v>323</v>
      </c>
      <c r="H30" s="62">
        <v>15570.1</v>
      </c>
      <c r="I30" s="62">
        <v>8900.26</v>
      </c>
      <c r="J30" s="62">
        <v>1010.49</v>
      </c>
      <c r="K30" s="69">
        <v>5659.35</v>
      </c>
      <c r="N30" s="62"/>
    </row>
    <row r="31" spans="1:14">
      <c r="A31" s="73" t="s">
        <v>250</v>
      </c>
      <c r="B31" s="62">
        <v>6333</v>
      </c>
      <c r="C31" s="62">
        <v>4762.62</v>
      </c>
      <c r="D31" s="62">
        <v>852</v>
      </c>
      <c r="E31" s="62">
        <v>83</v>
      </c>
      <c r="F31" s="62">
        <v>314</v>
      </c>
      <c r="G31" s="62">
        <v>322</v>
      </c>
      <c r="H31" s="62">
        <v>17263.05</v>
      </c>
      <c r="I31" s="62">
        <v>10539.1</v>
      </c>
      <c r="J31" s="62">
        <v>1052.52</v>
      </c>
      <c r="K31" s="69">
        <v>5671.43</v>
      </c>
      <c r="N31" s="62"/>
    </row>
    <row r="32" spans="1:14">
      <c r="A32" s="73" t="s">
        <v>251</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252</v>
      </c>
      <c r="B33" s="62">
        <v>3916</v>
      </c>
      <c r="C33" s="62">
        <v>2734.45</v>
      </c>
      <c r="D33" s="62">
        <v>678</v>
      </c>
      <c r="E33" s="62">
        <v>68</v>
      </c>
      <c r="F33" s="62">
        <v>205</v>
      </c>
      <c r="G33" s="62">
        <v>230</v>
      </c>
      <c r="H33" s="62">
        <v>19716.23</v>
      </c>
      <c r="I33" s="62">
        <v>11990.54</v>
      </c>
      <c r="J33" s="62">
        <v>1253.3499999999999</v>
      </c>
      <c r="K33" s="69">
        <v>6472.34</v>
      </c>
      <c r="N33" s="62"/>
    </row>
    <row r="34" spans="1:14">
      <c r="A34" s="73" t="s">
        <v>253</v>
      </c>
      <c r="B34" s="62">
        <v>4913</v>
      </c>
      <c r="C34" s="62">
        <v>3453.25</v>
      </c>
      <c r="D34" s="62">
        <v>849</v>
      </c>
      <c r="E34" s="62">
        <v>78</v>
      </c>
      <c r="F34" s="62">
        <v>261</v>
      </c>
      <c r="G34" s="62">
        <v>272</v>
      </c>
      <c r="H34" s="62">
        <v>21130.14</v>
      </c>
      <c r="I34" s="62">
        <v>13332.93</v>
      </c>
      <c r="J34" s="62">
        <v>1133.54</v>
      </c>
      <c r="K34" s="69">
        <v>6663.66</v>
      </c>
      <c r="N34" s="62"/>
    </row>
    <row r="35" spans="1:14">
      <c r="A35" s="73" t="s">
        <v>254</v>
      </c>
      <c r="B35" s="62">
        <v>3884</v>
      </c>
      <c r="C35" s="62">
        <v>2708.76</v>
      </c>
      <c r="D35" s="62">
        <v>688</v>
      </c>
      <c r="E35" s="62">
        <v>74</v>
      </c>
      <c r="F35" s="62">
        <v>210</v>
      </c>
      <c r="G35" s="62">
        <v>203</v>
      </c>
      <c r="H35" s="62">
        <v>21416.240000000002</v>
      </c>
      <c r="I35" s="62">
        <v>13023.9</v>
      </c>
      <c r="J35" s="62">
        <v>1261.2</v>
      </c>
      <c r="K35" s="69">
        <v>7131.14</v>
      </c>
      <c r="N35" s="62"/>
    </row>
    <row r="36" spans="1:14">
      <c r="A36" s="73" t="s">
        <v>255</v>
      </c>
      <c r="B36" s="62">
        <v>3939</v>
      </c>
      <c r="C36" s="62">
        <v>2866.36</v>
      </c>
      <c r="D36" s="62">
        <v>668</v>
      </c>
      <c r="E36" s="62">
        <v>74</v>
      </c>
      <c r="F36" s="62">
        <v>114</v>
      </c>
      <c r="G36" s="62">
        <v>217</v>
      </c>
      <c r="H36" s="62">
        <v>22165.07</v>
      </c>
      <c r="I36" s="62">
        <v>13951.93</v>
      </c>
      <c r="J36" s="62">
        <v>1215.77</v>
      </c>
      <c r="K36" s="69">
        <v>6997.38</v>
      </c>
      <c r="N36" s="62"/>
    </row>
    <row r="37" spans="1:14">
      <c r="A37" s="73" t="s">
        <v>256</v>
      </c>
      <c r="B37" s="62">
        <v>5771</v>
      </c>
      <c r="C37" s="62">
        <v>4368.08</v>
      </c>
      <c r="D37" s="62">
        <v>828</v>
      </c>
      <c r="E37" s="62">
        <v>72</v>
      </c>
      <c r="F37" s="62">
        <v>239</v>
      </c>
      <c r="G37" s="62">
        <v>263</v>
      </c>
      <c r="H37" s="62">
        <v>22875.85</v>
      </c>
      <c r="I37" s="62">
        <v>14575.64</v>
      </c>
      <c r="J37" s="62">
        <v>1189.32</v>
      </c>
      <c r="K37" s="69">
        <v>7110.89</v>
      </c>
      <c r="N37" s="62"/>
    </row>
    <row r="38" spans="1:14">
      <c r="A38" s="73" t="s">
        <v>257</v>
      </c>
      <c r="B38" s="62">
        <v>5125</v>
      </c>
      <c r="C38" s="62">
        <v>3889.45</v>
      </c>
      <c r="D38" s="62">
        <v>667</v>
      </c>
      <c r="E38" s="62">
        <v>52</v>
      </c>
      <c r="F38" s="62">
        <v>264</v>
      </c>
      <c r="G38" s="62">
        <v>254</v>
      </c>
      <c r="H38" s="62">
        <v>22008.34</v>
      </c>
      <c r="I38" s="62">
        <v>13684.17</v>
      </c>
      <c r="J38" s="62">
        <v>1358.57</v>
      </c>
      <c r="K38" s="69">
        <v>6965.6</v>
      </c>
      <c r="N38" s="62"/>
    </row>
    <row r="39" spans="1:14">
      <c r="A39" s="73" t="s">
        <v>258</v>
      </c>
      <c r="B39" s="62">
        <v>5467</v>
      </c>
      <c r="C39" s="62">
        <v>4207.18</v>
      </c>
      <c r="D39" s="62">
        <v>671</v>
      </c>
      <c r="E39" s="62">
        <v>64</v>
      </c>
      <c r="F39" s="62">
        <v>226</v>
      </c>
      <c r="G39" s="62">
        <v>298</v>
      </c>
      <c r="H39" s="62">
        <v>22000.26</v>
      </c>
      <c r="I39" s="62">
        <v>13708.06</v>
      </c>
      <c r="J39" s="62">
        <v>1331.85</v>
      </c>
      <c r="K39" s="69">
        <v>6960.34</v>
      </c>
      <c r="N39" s="62"/>
    </row>
    <row r="40" spans="1:14">
      <c r="A40" s="73" t="s">
        <v>259</v>
      </c>
      <c r="B40" s="62">
        <v>7281</v>
      </c>
      <c r="C40" s="62">
        <v>5722.44</v>
      </c>
      <c r="D40" s="62">
        <v>834</v>
      </c>
      <c r="E40" s="62">
        <v>81</v>
      </c>
      <c r="F40" s="62">
        <v>300</v>
      </c>
      <c r="G40" s="62">
        <v>344</v>
      </c>
      <c r="H40" s="62">
        <v>20188.14</v>
      </c>
      <c r="I40" s="62">
        <v>12618.53</v>
      </c>
      <c r="J40" s="62">
        <v>1128.07</v>
      </c>
      <c r="K40" s="69">
        <v>6441.53</v>
      </c>
      <c r="N40" s="62"/>
    </row>
    <row r="41" spans="1:14">
      <c r="A41" s="73" t="s">
        <v>260</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261</v>
      </c>
      <c r="B42" s="62">
        <v>5741</v>
      </c>
      <c r="C42" s="62">
        <v>4534.08</v>
      </c>
      <c r="D42" s="62">
        <v>664</v>
      </c>
      <c r="E42" s="62">
        <v>29</v>
      </c>
      <c r="F42" s="62">
        <v>277</v>
      </c>
      <c r="G42" s="62">
        <v>237</v>
      </c>
      <c r="H42" s="62">
        <v>17960.46</v>
      </c>
      <c r="I42" s="62">
        <v>11613.07</v>
      </c>
      <c r="J42" s="62">
        <v>1110.8499999999999</v>
      </c>
      <c r="K42" s="69">
        <v>5236.55</v>
      </c>
      <c r="N42" s="62"/>
    </row>
    <row r="43" spans="1:14">
      <c r="A43" s="73" t="s">
        <v>262</v>
      </c>
      <c r="B43" s="62">
        <v>6651</v>
      </c>
      <c r="C43" s="62">
        <v>5225.96</v>
      </c>
      <c r="D43" s="62">
        <v>834</v>
      </c>
      <c r="E43" s="62">
        <v>60</v>
      </c>
      <c r="F43" s="62">
        <v>251</v>
      </c>
      <c r="G43" s="62">
        <v>280</v>
      </c>
      <c r="H43" s="62">
        <v>18416.66</v>
      </c>
      <c r="I43" s="62">
        <v>12240.95</v>
      </c>
      <c r="J43" s="62">
        <v>1275.9100000000001</v>
      </c>
      <c r="K43" s="69">
        <v>4899.79</v>
      </c>
      <c r="N43" s="62"/>
    </row>
    <row r="44" spans="1:14">
      <c r="A44" s="73" t="s">
        <v>263</v>
      </c>
      <c r="B44" s="62">
        <v>5102</v>
      </c>
      <c r="C44" s="62">
        <v>3999.15</v>
      </c>
      <c r="D44" s="62">
        <v>666</v>
      </c>
      <c r="E44" s="62">
        <v>57</v>
      </c>
      <c r="F44" s="62">
        <v>201</v>
      </c>
      <c r="G44" s="62">
        <v>180</v>
      </c>
      <c r="H44" s="62">
        <v>17471.89</v>
      </c>
      <c r="I44" s="62">
        <v>10887.21</v>
      </c>
      <c r="J44" s="62">
        <v>1344.39</v>
      </c>
      <c r="K44" s="69">
        <v>5240.29</v>
      </c>
      <c r="N44" s="62"/>
    </row>
    <row r="45" spans="1:14">
      <c r="A45" s="73" t="s">
        <v>264</v>
      </c>
      <c r="B45" s="62">
        <v>4549</v>
      </c>
      <c r="C45" s="62">
        <v>3465.65</v>
      </c>
      <c r="D45" s="62">
        <v>678</v>
      </c>
      <c r="E45" s="62">
        <v>48</v>
      </c>
      <c r="F45" s="62">
        <v>159</v>
      </c>
      <c r="G45" s="62">
        <v>198</v>
      </c>
      <c r="H45" s="62">
        <v>17615.91</v>
      </c>
      <c r="I45" s="62">
        <v>10644.99</v>
      </c>
      <c r="J45" s="62">
        <v>1199.6400000000001</v>
      </c>
      <c r="K45" s="69">
        <v>5771.29</v>
      </c>
      <c r="N45" s="62"/>
    </row>
    <row r="46" spans="1:14">
      <c r="A46" s="73" t="s">
        <v>265</v>
      </c>
      <c r="B46" s="62">
        <v>5075</v>
      </c>
      <c r="C46" s="62">
        <v>3712.12</v>
      </c>
      <c r="D46" s="62">
        <v>860</v>
      </c>
      <c r="E46" s="62">
        <v>45</v>
      </c>
      <c r="F46" s="62">
        <v>230</v>
      </c>
      <c r="G46" s="62">
        <v>227</v>
      </c>
      <c r="H46" s="62">
        <v>18358.93</v>
      </c>
      <c r="I46" s="62">
        <v>10954.5</v>
      </c>
      <c r="J46" s="62">
        <v>1359.25</v>
      </c>
      <c r="K46" s="69">
        <v>6045.18</v>
      </c>
      <c r="N46" s="62"/>
    </row>
    <row r="47" spans="1:14">
      <c r="A47" s="73" t="s">
        <v>266</v>
      </c>
      <c r="B47" s="62">
        <v>4594</v>
      </c>
      <c r="C47" s="62">
        <v>3469.62</v>
      </c>
      <c r="D47" s="62">
        <v>670</v>
      </c>
      <c r="E47" s="62">
        <v>56</v>
      </c>
      <c r="F47" s="62">
        <v>237</v>
      </c>
      <c r="G47" s="62">
        <v>161</v>
      </c>
      <c r="H47" s="62">
        <v>18601.45</v>
      </c>
      <c r="I47" s="62">
        <v>10948.88</v>
      </c>
      <c r="J47" s="62">
        <v>1480.98</v>
      </c>
      <c r="K47" s="69">
        <v>6171.59</v>
      </c>
      <c r="N47" s="62"/>
    </row>
    <row r="48" spans="1:14">
      <c r="A48" s="73" t="s">
        <v>267</v>
      </c>
      <c r="B48" s="62">
        <v>4114</v>
      </c>
      <c r="C48" s="62">
        <v>3077.56</v>
      </c>
      <c r="D48" s="62">
        <v>684</v>
      </c>
      <c r="E48" s="62">
        <v>55</v>
      </c>
      <c r="F48" s="62">
        <v>151</v>
      </c>
      <c r="G48" s="62">
        <v>148</v>
      </c>
      <c r="H48" s="62">
        <v>18070.12</v>
      </c>
      <c r="I48" s="62">
        <v>10925.94</v>
      </c>
      <c r="J48" s="62">
        <v>1310.24</v>
      </c>
      <c r="K48" s="69">
        <v>5833.95</v>
      </c>
      <c r="N48" s="62"/>
    </row>
    <row r="49" spans="1:14">
      <c r="A49" s="73" t="s">
        <v>268</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269</v>
      </c>
      <c r="B50" s="62">
        <v>5069</v>
      </c>
      <c r="C50" s="62">
        <v>3962.99</v>
      </c>
      <c r="D50" s="62">
        <v>677</v>
      </c>
      <c r="E50" s="62">
        <v>50</v>
      </c>
      <c r="F50" s="62">
        <v>164</v>
      </c>
      <c r="G50" s="62">
        <v>214</v>
      </c>
      <c r="H50" s="62">
        <v>19148.84</v>
      </c>
      <c r="I50" s="62">
        <v>11666.59</v>
      </c>
      <c r="J50" s="62">
        <v>1464.4</v>
      </c>
      <c r="K50" s="69">
        <v>6017.84</v>
      </c>
      <c r="N50" s="62"/>
    </row>
    <row r="51" spans="1:14">
      <c r="A51" s="73" t="s">
        <v>270</v>
      </c>
      <c r="B51" s="62">
        <v>5066</v>
      </c>
      <c r="C51" s="62">
        <v>3913.4</v>
      </c>
      <c r="D51" s="62">
        <v>681</v>
      </c>
      <c r="E51" s="62">
        <v>56</v>
      </c>
      <c r="F51" s="62">
        <v>163</v>
      </c>
      <c r="G51" s="62">
        <v>253</v>
      </c>
      <c r="H51" s="62">
        <v>19497.669999999998</v>
      </c>
      <c r="I51" s="62">
        <v>12127.32</v>
      </c>
      <c r="J51" s="62">
        <v>1237.26</v>
      </c>
      <c r="K51" s="69">
        <v>6133.09</v>
      </c>
      <c r="N51" s="62"/>
    </row>
    <row r="52" spans="1:14">
      <c r="A52" s="73" t="s">
        <v>271</v>
      </c>
      <c r="B52" s="62">
        <v>6116</v>
      </c>
      <c r="C52" s="62">
        <v>4635.42</v>
      </c>
      <c r="D52" s="62">
        <v>798</v>
      </c>
      <c r="E52" s="62">
        <v>73</v>
      </c>
      <c r="F52" s="62">
        <v>199</v>
      </c>
      <c r="G52" s="62">
        <v>411</v>
      </c>
      <c r="H52" s="62">
        <v>18766.77</v>
      </c>
      <c r="I52" s="62">
        <v>11269.53</v>
      </c>
      <c r="J52" s="62">
        <v>1311.94</v>
      </c>
      <c r="K52" s="69">
        <v>6185.3</v>
      </c>
      <c r="N52" s="62"/>
    </row>
    <row r="53" spans="1:14">
      <c r="A53" s="73" t="s">
        <v>272</v>
      </c>
      <c r="B53" s="62">
        <v>5002</v>
      </c>
      <c r="C53" s="62">
        <v>3841.16</v>
      </c>
      <c r="D53" s="62">
        <v>638</v>
      </c>
      <c r="E53" s="62">
        <v>55</v>
      </c>
      <c r="F53" s="62">
        <v>163</v>
      </c>
      <c r="G53" s="62">
        <v>305</v>
      </c>
      <c r="H53" s="62">
        <v>18401.39</v>
      </c>
      <c r="I53" s="62">
        <v>10922.63</v>
      </c>
      <c r="J53" s="62">
        <v>1253.0999999999999</v>
      </c>
      <c r="K53" s="69">
        <v>6225.65</v>
      </c>
      <c r="N53" s="62"/>
    </row>
    <row r="54" spans="1:14">
      <c r="A54" s="73" t="s">
        <v>273</v>
      </c>
      <c r="B54" s="62">
        <v>4936</v>
      </c>
      <c r="C54" s="62">
        <v>3691.74</v>
      </c>
      <c r="D54" s="62">
        <v>648</v>
      </c>
      <c r="E54" s="62">
        <v>62</v>
      </c>
      <c r="F54" s="62">
        <v>189</v>
      </c>
      <c r="G54" s="62">
        <v>345</v>
      </c>
      <c r="H54" s="62">
        <v>19090.91</v>
      </c>
      <c r="I54" s="62">
        <v>11365.09</v>
      </c>
      <c r="J54" s="62">
        <v>1341.56</v>
      </c>
      <c r="K54" s="69">
        <v>6384.26</v>
      </c>
      <c r="N54" s="62"/>
    </row>
    <row r="55" spans="1:14">
      <c r="A55" s="73" t="s">
        <v>274</v>
      </c>
      <c r="B55" s="62">
        <v>5821</v>
      </c>
      <c r="C55" s="62">
        <v>4375.01</v>
      </c>
      <c r="D55" s="62">
        <v>829</v>
      </c>
      <c r="E55" s="62">
        <v>53</v>
      </c>
      <c r="F55" s="62">
        <v>194</v>
      </c>
      <c r="G55" s="62">
        <v>369</v>
      </c>
      <c r="H55" s="62">
        <v>19101.21</v>
      </c>
      <c r="I55" s="62">
        <v>11228.76</v>
      </c>
      <c r="J55" s="62">
        <v>1388.48</v>
      </c>
      <c r="K55" s="69">
        <v>6483.98</v>
      </c>
      <c r="N55" s="62"/>
    </row>
    <row r="56" spans="1:14">
      <c r="A56" s="73" t="s">
        <v>275</v>
      </c>
      <c r="B56" s="62">
        <v>4293</v>
      </c>
      <c r="C56" s="62">
        <v>3165.22</v>
      </c>
      <c r="D56" s="62">
        <v>684</v>
      </c>
      <c r="E56" s="62">
        <v>44</v>
      </c>
      <c r="F56" s="62">
        <v>170</v>
      </c>
      <c r="G56" s="62">
        <v>230</v>
      </c>
      <c r="H56" s="62">
        <v>18842.91</v>
      </c>
      <c r="I56" s="62">
        <v>11082.22</v>
      </c>
      <c r="J56" s="62">
        <v>1126.98</v>
      </c>
      <c r="K56" s="69">
        <v>6633.71</v>
      </c>
      <c r="N56" s="62"/>
    </row>
    <row r="57" spans="1:14">
      <c r="A57" s="73" t="s">
        <v>276</v>
      </c>
      <c r="B57" s="62">
        <v>3898</v>
      </c>
      <c r="C57" s="62">
        <v>2751.47</v>
      </c>
      <c r="D57" s="62">
        <v>679</v>
      </c>
      <c r="E57" s="62">
        <v>42</v>
      </c>
      <c r="F57" s="62">
        <v>163</v>
      </c>
      <c r="G57" s="62">
        <v>262</v>
      </c>
      <c r="H57" s="62">
        <v>19017.919999999998</v>
      </c>
      <c r="I57" s="62">
        <v>11355.76</v>
      </c>
      <c r="J57" s="62">
        <v>849.52</v>
      </c>
      <c r="K57" s="69">
        <v>6812.64</v>
      </c>
      <c r="N57" s="62"/>
    </row>
    <row r="58" spans="1:14">
      <c r="A58" s="73" t="s">
        <v>277</v>
      </c>
      <c r="B58" s="62">
        <v>4262</v>
      </c>
      <c r="C58" s="62">
        <v>2906.3</v>
      </c>
      <c r="D58" s="62">
        <v>829</v>
      </c>
      <c r="E58" s="62">
        <v>63</v>
      </c>
      <c r="F58" s="62">
        <v>151</v>
      </c>
      <c r="G58" s="62">
        <v>313</v>
      </c>
      <c r="H58" s="62">
        <v>20473.78</v>
      </c>
      <c r="I58" s="62">
        <v>12320.2</v>
      </c>
      <c r="J58" s="62">
        <v>1142.8699999999999</v>
      </c>
      <c r="K58" s="69">
        <v>7010.72</v>
      </c>
      <c r="N58" s="62"/>
    </row>
    <row r="59" spans="1:14">
      <c r="A59" s="73" t="s">
        <v>278</v>
      </c>
      <c r="B59" s="62">
        <v>3732</v>
      </c>
      <c r="C59" s="62">
        <v>2607.8000000000002</v>
      </c>
      <c r="D59" s="62">
        <v>653</v>
      </c>
      <c r="E59" s="62">
        <v>50</v>
      </c>
      <c r="F59" s="62">
        <v>185</v>
      </c>
      <c r="G59" s="62">
        <v>237</v>
      </c>
      <c r="H59" s="62">
        <v>21390.47</v>
      </c>
      <c r="I59" s="62">
        <v>12564.39</v>
      </c>
      <c r="J59" s="62">
        <v>1573.33</v>
      </c>
      <c r="K59" s="69">
        <v>7252.76</v>
      </c>
      <c r="N59" s="62"/>
    </row>
    <row r="60" spans="1:14">
      <c r="A60" s="73" t="s">
        <v>279</v>
      </c>
      <c r="B60" s="62">
        <v>3602</v>
      </c>
      <c r="C60" s="62">
        <v>2532.5100000000002</v>
      </c>
      <c r="D60" s="62">
        <v>650</v>
      </c>
      <c r="E60" s="62">
        <v>54</v>
      </c>
      <c r="F60" s="62">
        <v>137</v>
      </c>
      <c r="G60" s="62">
        <v>228</v>
      </c>
      <c r="H60" s="62">
        <v>21417.57</v>
      </c>
      <c r="I60" s="62">
        <v>12863.1</v>
      </c>
      <c r="J60" s="62">
        <v>1367.69</v>
      </c>
      <c r="K60" s="69">
        <v>7186.78</v>
      </c>
      <c r="N60" s="62"/>
    </row>
    <row r="61" spans="1:14">
      <c r="A61" s="73" t="s">
        <v>280</v>
      </c>
      <c r="B61" s="62">
        <v>4973</v>
      </c>
      <c r="C61" s="62">
        <v>3634.98</v>
      </c>
      <c r="D61" s="62">
        <v>837</v>
      </c>
      <c r="E61" s="62">
        <v>59</v>
      </c>
      <c r="F61" s="62">
        <v>159</v>
      </c>
      <c r="G61" s="62">
        <v>283</v>
      </c>
      <c r="H61" s="62">
        <v>21751.85</v>
      </c>
      <c r="I61" s="62">
        <v>13073.35</v>
      </c>
      <c r="J61" s="62">
        <v>1317.81</v>
      </c>
      <c r="K61" s="69">
        <v>7360.7</v>
      </c>
      <c r="N61" s="62"/>
    </row>
    <row r="62" spans="1:14">
      <c r="A62" s="73" t="s">
        <v>281</v>
      </c>
      <c r="B62" s="62">
        <v>4454</v>
      </c>
      <c r="C62" s="62">
        <v>3356.31</v>
      </c>
      <c r="D62" s="62">
        <v>658</v>
      </c>
      <c r="E62" s="62">
        <v>47</v>
      </c>
      <c r="F62" s="62">
        <v>157</v>
      </c>
      <c r="G62" s="62">
        <v>235</v>
      </c>
      <c r="H62" s="62">
        <v>21736.34</v>
      </c>
      <c r="I62" s="62">
        <v>12913.37</v>
      </c>
      <c r="J62" s="62">
        <v>1292.74</v>
      </c>
      <c r="K62" s="69">
        <v>7530.22</v>
      </c>
      <c r="N62" s="62"/>
    </row>
    <row r="63" spans="1:14">
      <c r="A63" s="73" t="s">
        <v>282</v>
      </c>
      <c r="B63" s="62">
        <v>4649</v>
      </c>
      <c r="C63" s="62">
        <v>3490.96</v>
      </c>
      <c r="D63" s="62">
        <v>662</v>
      </c>
      <c r="E63" s="62">
        <v>46</v>
      </c>
      <c r="F63" s="62">
        <v>183</v>
      </c>
      <c r="G63" s="62">
        <v>268</v>
      </c>
      <c r="H63" s="62">
        <v>21353.52</v>
      </c>
      <c r="I63" s="62">
        <v>12904.05</v>
      </c>
      <c r="J63" s="62">
        <v>1103.6400000000001</v>
      </c>
      <c r="K63" s="69">
        <v>7345.83</v>
      </c>
      <c r="N63" s="62"/>
    </row>
    <row r="64" spans="1:14">
      <c r="A64" s="73" t="s">
        <v>283</v>
      </c>
      <c r="B64" s="62">
        <v>6102</v>
      </c>
      <c r="C64" s="62">
        <v>4824.42</v>
      </c>
      <c r="D64" s="62">
        <v>646</v>
      </c>
      <c r="E64" s="62">
        <v>71</v>
      </c>
      <c r="F64" s="62">
        <v>189</v>
      </c>
      <c r="G64" s="62">
        <v>372</v>
      </c>
      <c r="H64" s="62">
        <v>19931.45</v>
      </c>
      <c r="I64" s="62">
        <v>12096.66</v>
      </c>
      <c r="J64" s="62">
        <v>1054.0899999999999</v>
      </c>
      <c r="K64" s="69">
        <v>6780.7</v>
      </c>
      <c r="N64" s="62"/>
    </row>
    <row r="65" spans="1:14">
      <c r="A65" s="73" t="s">
        <v>284</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285</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286</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287</v>
      </c>
      <c r="B68" s="62">
        <v>4564.91</v>
      </c>
      <c r="C68" s="62">
        <v>3514.46</v>
      </c>
      <c r="D68" s="62">
        <v>662.62</v>
      </c>
      <c r="E68" s="62">
        <v>39.76</v>
      </c>
      <c r="F68" s="62">
        <v>170.06</v>
      </c>
      <c r="G68" s="62">
        <v>178.01</v>
      </c>
      <c r="H68" s="62">
        <v>16051.8</v>
      </c>
      <c r="I68" s="62">
        <v>10953.57</v>
      </c>
      <c r="J68" s="62">
        <v>846.23</v>
      </c>
      <c r="K68" s="69">
        <v>4252</v>
      </c>
      <c r="N68" s="62"/>
    </row>
    <row r="69" spans="1:14">
      <c r="A69" s="73" t="s">
        <v>288</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289</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290</v>
      </c>
      <c r="B71" s="62">
        <v>3926.64</v>
      </c>
      <c r="C71" s="62">
        <v>2906.82</v>
      </c>
      <c r="D71" s="62">
        <v>688.52</v>
      </c>
      <c r="E71" s="62">
        <v>40.89</v>
      </c>
      <c r="F71" s="62">
        <v>148.25</v>
      </c>
      <c r="G71" s="62">
        <v>142.16</v>
      </c>
      <c r="H71" s="62">
        <v>16970.16</v>
      </c>
      <c r="I71" s="62">
        <v>12263.6</v>
      </c>
      <c r="J71" s="62">
        <v>1095.69</v>
      </c>
      <c r="K71" s="69">
        <v>3610.87</v>
      </c>
      <c r="N71" s="62"/>
    </row>
    <row r="72" spans="1:14">
      <c r="A72" s="73" t="s">
        <v>291</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292</v>
      </c>
      <c r="B73" s="62">
        <v>5330.59</v>
      </c>
      <c r="C73" s="62">
        <v>4082.67</v>
      </c>
      <c r="D73" s="62">
        <v>857.68</v>
      </c>
      <c r="E73" s="62">
        <v>58.11</v>
      </c>
      <c r="F73" s="62">
        <v>119.18</v>
      </c>
      <c r="G73" s="62">
        <v>212.95</v>
      </c>
      <c r="H73" s="62">
        <v>16577.48</v>
      </c>
      <c r="I73" s="62">
        <v>12797.28</v>
      </c>
      <c r="J73" s="62">
        <v>958.11</v>
      </c>
      <c r="K73" s="69">
        <v>2822.08</v>
      </c>
      <c r="N73" s="62"/>
    </row>
    <row r="74" spans="1:14">
      <c r="A74" s="73" t="s">
        <v>293</v>
      </c>
      <c r="B74" s="62">
        <v>5235.9399999999996</v>
      </c>
      <c r="C74" s="62">
        <v>4152.08</v>
      </c>
      <c r="D74" s="62">
        <v>662.03</v>
      </c>
      <c r="E74" s="62">
        <v>36.85</v>
      </c>
      <c r="F74" s="62">
        <v>186</v>
      </c>
      <c r="G74" s="62">
        <v>198.97</v>
      </c>
      <c r="H74" s="62">
        <v>16119.91</v>
      </c>
      <c r="I74" s="62">
        <v>12457.24</v>
      </c>
      <c r="J74" s="62">
        <v>992.9</v>
      </c>
      <c r="K74" s="69">
        <v>2669.77</v>
      </c>
      <c r="N74" s="62"/>
    </row>
    <row r="75" spans="1:14">
      <c r="A75" s="73" t="s">
        <v>294</v>
      </c>
      <c r="B75" s="62">
        <v>5598.74</v>
      </c>
      <c r="C75" s="62">
        <v>4481.12</v>
      </c>
      <c r="D75" s="62">
        <v>651.65</v>
      </c>
      <c r="E75" s="62">
        <v>41.4</v>
      </c>
      <c r="F75" s="62">
        <v>175.5</v>
      </c>
      <c r="G75" s="62">
        <v>249.07</v>
      </c>
      <c r="H75" s="62">
        <v>15255.39</v>
      </c>
      <c r="I75" s="62">
        <v>11771.47</v>
      </c>
      <c r="J75" s="62">
        <v>913.16</v>
      </c>
      <c r="K75" s="69">
        <v>2570.77</v>
      </c>
      <c r="N75" s="62"/>
    </row>
    <row r="76" spans="1:14">
      <c r="A76" s="73" t="s">
        <v>295</v>
      </c>
      <c r="B76" s="62">
        <v>6151.93</v>
      </c>
      <c r="C76" s="62">
        <v>4840.22</v>
      </c>
      <c r="D76" s="62">
        <v>797.96</v>
      </c>
      <c r="E76" s="62">
        <v>58.8</v>
      </c>
      <c r="F76" s="62">
        <v>156.37</v>
      </c>
      <c r="G76" s="62">
        <v>298.57</v>
      </c>
      <c r="H76" s="62">
        <v>14076.62</v>
      </c>
      <c r="I76" s="62">
        <v>11034.12</v>
      </c>
      <c r="J76" s="62">
        <v>943.35</v>
      </c>
      <c r="K76" s="69">
        <v>2099.15</v>
      </c>
      <c r="N76" s="62"/>
    </row>
    <row r="77" spans="1:14">
      <c r="A77" s="73" t="s">
        <v>296</v>
      </c>
      <c r="B77" s="62">
        <v>6099.18</v>
      </c>
      <c r="C77" s="62">
        <v>5021.38</v>
      </c>
      <c r="D77" s="62">
        <v>664.84</v>
      </c>
      <c r="E77" s="62">
        <v>48.63</v>
      </c>
      <c r="F77" s="62">
        <v>109.16</v>
      </c>
      <c r="G77" s="62">
        <v>255.17</v>
      </c>
      <c r="H77" s="62">
        <v>13182.41</v>
      </c>
      <c r="I77" s="62">
        <v>10357.65</v>
      </c>
      <c r="J77" s="62">
        <v>1011.21</v>
      </c>
      <c r="K77" s="69">
        <v>1813.55</v>
      </c>
      <c r="N77" s="62"/>
    </row>
    <row r="78" spans="1:14">
      <c r="A78" s="73" t="s">
        <v>297</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298</v>
      </c>
      <c r="B79" s="62">
        <v>6983.17</v>
      </c>
      <c r="C79" s="62">
        <v>5733.84</v>
      </c>
      <c r="D79" s="62">
        <v>707.22</v>
      </c>
      <c r="E79" s="62">
        <v>53.75</v>
      </c>
      <c r="F79" s="62">
        <v>163.18</v>
      </c>
      <c r="G79" s="62">
        <v>325.18</v>
      </c>
      <c r="H79" s="62">
        <v>11355.49</v>
      </c>
      <c r="I79" s="62">
        <v>9190.44</v>
      </c>
      <c r="J79" s="62">
        <v>892.97</v>
      </c>
      <c r="K79" s="69">
        <v>1272.08</v>
      </c>
      <c r="N79" s="62"/>
    </row>
    <row r="80" spans="1:14">
      <c r="A80" s="73" t="s">
        <v>299</v>
      </c>
      <c r="B80" s="62">
        <v>5183.49</v>
      </c>
      <c r="C80" s="62">
        <v>3995.25</v>
      </c>
      <c r="D80" s="62">
        <v>777.42</v>
      </c>
      <c r="E80" s="62">
        <v>42.61</v>
      </c>
      <c r="F80" s="62">
        <v>139.13</v>
      </c>
      <c r="G80" s="62">
        <v>229.08</v>
      </c>
      <c r="H80" s="62">
        <v>11235.07</v>
      </c>
      <c r="I80" s="62">
        <v>9038.06</v>
      </c>
      <c r="J80" s="62">
        <v>861.14</v>
      </c>
      <c r="K80" s="69">
        <v>1335.88</v>
      </c>
      <c r="N80" s="62"/>
    </row>
    <row r="81" spans="1:14">
      <c r="A81" s="73" t="s">
        <v>300</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301</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302</v>
      </c>
      <c r="B83" s="62">
        <v>4081.57</v>
      </c>
      <c r="C83" s="62">
        <v>3131.39</v>
      </c>
      <c r="D83" s="62">
        <v>585.12</v>
      </c>
      <c r="E83" s="62">
        <v>31.59</v>
      </c>
      <c r="F83" s="62">
        <v>147.65</v>
      </c>
      <c r="G83" s="62">
        <v>185.82</v>
      </c>
      <c r="H83" s="62">
        <v>15781.38</v>
      </c>
      <c r="I83" s="62">
        <v>12717.32</v>
      </c>
      <c r="J83" s="62">
        <v>1196.33</v>
      </c>
      <c r="K83" s="69">
        <v>1867.72</v>
      </c>
      <c r="N83" s="62"/>
    </row>
    <row r="84" spans="1:14">
      <c r="A84" s="73" t="s">
        <v>303</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304</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305</v>
      </c>
      <c r="B86" s="62">
        <v>4468.78</v>
      </c>
      <c r="C86" s="62">
        <v>3369.09</v>
      </c>
      <c r="D86" s="62">
        <v>699.16</v>
      </c>
      <c r="E86" s="62">
        <v>33.68</v>
      </c>
      <c r="F86" s="62">
        <v>181.39</v>
      </c>
      <c r="G86" s="62">
        <v>185.46</v>
      </c>
      <c r="H86" s="62">
        <v>18858.8</v>
      </c>
      <c r="I86" s="62">
        <v>15278.01</v>
      </c>
      <c r="J86" s="62">
        <v>1235.44</v>
      </c>
      <c r="K86" s="69">
        <v>2345.35</v>
      </c>
      <c r="N86" s="62"/>
    </row>
    <row r="87" spans="1:14">
      <c r="A87" s="73" t="s">
        <v>306</v>
      </c>
      <c r="B87" s="62">
        <v>5253.22</v>
      </c>
      <c r="C87" s="62">
        <v>4287.2</v>
      </c>
      <c r="D87" s="62">
        <v>548</v>
      </c>
      <c r="E87" s="62">
        <v>30.56</v>
      </c>
      <c r="F87" s="62">
        <v>182.44</v>
      </c>
      <c r="G87" s="62">
        <v>205.02</v>
      </c>
      <c r="H87" s="62">
        <v>19022.77</v>
      </c>
      <c r="I87" s="62">
        <v>15083.02</v>
      </c>
      <c r="J87" s="62">
        <v>1309.29</v>
      </c>
      <c r="K87" s="69">
        <v>2630.46</v>
      </c>
      <c r="N87" s="62"/>
    </row>
    <row r="88" spans="1:14">
      <c r="A88" s="73" t="s">
        <v>307</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308</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309</v>
      </c>
      <c r="B90" s="62">
        <v>5286.68</v>
      </c>
      <c r="C90" s="62">
        <v>4384.25</v>
      </c>
      <c r="D90" s="62">
        <v>566.24</v>
      </c>
      <c r="E90" s="62">
        <v>40.68</v>
      </c>
      <c r="F90" s="62">
        <v>109.96</v>
      </c>
      <c r="G90" s="62">
        <v>185.55</v>
      </c>
      <c r="H90" s="62">
        <v>16093.37</v>
      </c>
      <c r="I90" s="62">
        <v>12398.97</v>
      </c>
      <c r="J90" s="62">
        <v>1179.05</v>
      </c>
      <c r="K90" s="69">
        <v>2515.34</v>
      </c>
      <c r="N90" s="62"/>
    </row>
    <row r="91" spans="1:14">
      <c r="A91" s="73" t="s">
        <v>310</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311</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312</v>
      </c>
      <c r="B93" s="62">
        <v>3790.55</v>
      </c>
      <c r="C93" s="62">
        <v>2999.68</v>
      </c>
      <c r="D93" s="62">
        <v>492.34</v>
      </c>
      <c r="E93" s="62">
        <v>31.19</v>
      </c>
      <c r="F93" s="62">
        <v>97.92</v>
      </c>
      <c r="G93" s="62">
        <v>169.43</v>
      </c>
      <c r="H93" s="62">
        <v>17856.89</v>
      </c>
      <c r="I93" s="62">
        <v>13629.97</v>
      </c>
      <c r="J93" s="62">
        <v>956.6</v>
      </c>
      <c r="K93" s="69">
        <v>3270.33</v>
      </c>
      <c r="N93" s="62"/>
    </row>
    <row r="94" spans="1:14">
      <c r="A94" s="73" t="s">
        <v>313</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314</v>
      </c>
      <c r="B95" s="62">
        <v>3693.07</v>
      </c>
      <c r="C95" s="62">
        <v>2951.85</v>
      </c>
      <c r="D95" s="62">
        <v>484.2</v>
      </c>
      <c r="E95" s="62">
        <v>31.45</v>
      </c>
      <c r="F95" s="62">
        <v>96.69</v>
      </c>
      <c r="G95" s="62">
        <v>128.87</v>
      </c>
      <c r="H95" s="62">
        <v>19268.38</v>
      </c>
      <c r="I95" s="62">
        <v>14701.2</v>
      </c>
      <c r="J95" s="62">
        <v>999.1</v>
      </c>
      <c r="K95" s="69">
        <v>3568.08</v>
      </c>
      <c r="N95" s="62"/>
    </row>
    <row r="96" spans="1:14">
      <c r="A96" s="73" t="s">
        <v>315</v>
      </c>
      <c r="B96" s="62">
        <v>3514.49</v>
      </c>
      <c r="C96" s="62">
        <v>2759.94</v>
      </c>
      <c r="D96" s="62">
        <v>475.18</v>
      </c>
      <c r="E96" s="62">
        <v>27.72</v>
      </c>
      <c r="F96" s="62">
        <v>115.02</v>
      </c>
      <c r="G96" s="62">
        <v>136.63</v>
      </c>
      <c r="H96" s="62">
        <v>19827.45</v>
      </c>
      <c r="I96" s="62">
        <v>15077.94</v>
      </c>
      <c r="J96" s="62">
        <v>1127.79</v>
      </c>
      <c r="K96" s="69">
        <v>3621.73</v>
      </c>
      <c r="N96" s="62"/>
    </row>
    <row r="97" spans="1:14">
      <c r="A97" s="73" t="s">
        <v>316</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317</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318</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319</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320</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321</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322</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323</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324</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325</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326</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327</v>
      </c>
      <c r="B108" s="62">
        <v>3967.35</v>
      </c>
      <c r="C108" s="62">
        <v>3216.26</v>
      </c>
      <c r="D108" s="62">
        <v>492.3</v>
      </c>
      <c r="E108" s="62">
        <v>24.1</v>
      </c>
      <c r="F108" s="62">
        <v>140.22</v>
      </c>
      <c r="G108" s="62">
        <v>94.47</v>
      </c>
      <c r="H108" s="62">
        <v>15464.04</v>
      </c>
      <c r="I108" s="62">
        <v>12280.48</v>
      </c>
      <c r="J108" s="62">
        <v>1006.06</v>
      </c>
      <c r="K108" s="69">
        <v>2177.5</v>
      </c>
      <c r="N108" s="62"/>
    </row>
    <row r="109" spans="1:14">
      <c r="A109" s="73" t="s">
        <v>328</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329</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330</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331</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332</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333</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334</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335</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336</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337</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338</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339</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340</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341</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342</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343</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344</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345</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346</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347</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348</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349</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350</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351</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352</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353</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354</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355</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356</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357</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358</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359</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360</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361</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362</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363</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364</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365</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366</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367</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368</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369</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370</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371</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372</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373</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374</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375</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376</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377</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378</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379</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380</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381</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382</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383</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384</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385</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386</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387</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388</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389</v>
      </c>
      <c r="B170" s="62">
        <v>5118.66</v>
      </c>
      <c r="C170" s="62">
        <v>4167.13</v>
      </c>
      <c r="D170" s="62">
        <v>662.51</v>
      </c>
      <c r="E170" s="62">
        <v>21.7</v>
      </c>
      <c r="F170" s="62">
        <v>159.07</v>
      </c>
      <c r="G170" s="62">
        <v>108.25</v>
      </c>
      <c r="H170" s="62">
        <v>17504.77</v>
      </c>
      <c r="I170" s="62">
        <v>15468.5</v>
      </c>
      <c r="J170" s="62">
        <v>1057.8</v>
      </c>
      <c r="K170" s="69">
        <v>978.47</v>
      </c>
      <c r="N170" s="62"/>
    </row>
    <row r="171" spans="1:14">
      <c r="A171" s="73" t="s">
        <v>390</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391</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392</v>
      </c>
      <c r="B173" s="62">
        <v>6873.39</v>
      </c>
      <c r="C173" s="62">
        <v>6061.15</v>
      </c>
      <c r="D173" s="62">
        <v>481.08</v>
      </c>
      <c r="E173" s="62">
        <v>16.61</v>
      </c>
      <c r="F173" s="62">
        <v>175.9</v>
      </c>
      <c r="G173" s="62">
        <v>138.65</v>
      </c>
      <c r="H173" s="62">
        <v>15869.6</v>
      </c>
      <c r="I173" s="62">
        <v>13613.66</v>
      </c>
      <c r="J173" s="62">
        <v>1322.05</v>
      </c>
      <c r="K173" s="69">
        <v>933.9</v>
      </c>
      <c r="N173" s="62"/>
    </row>
    <row r="174" spans="1:14">
      <c r="A174" s="73" t="s">
        <v>393</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394</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395</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396</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397</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398</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399</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400</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401</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402</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403</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404</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405</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406</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407</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408</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409</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410</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411</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412</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413</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414</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415</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416</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417</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418</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419</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420</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421</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422</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423</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424</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425</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426</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427</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428</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429</v>
      </c>
      <c r="B210" s="62">
        <v>6336</v>
      </c>
      <c r="C210" s="62">
        <v>5584.47</v>
      </c>
      <c r="D210" s="62">
        <v>476.46</v>
      </c>
      <c r="E210" s="62">
        <v>12.59</v>
      </c>
      <c r="F210" s="62">
        <v>160.06</v>
      </c>
      <c r="G210" s="62">
        <v>102.42</v>
      </c>
      <c r="H210" s="62">
        <v>13121.23</v>
      </c>
      <c r="I210" s="62">
        <v>10947.62</v>
      </c>
      <c r="J210" s="62">
        <v>1217.99</v>
      </c>
      <c r="K210" s="69">
        <v>955.61</v>
      </c>
      <c r="N210" s="62"/>
    </row>
    <row r="211" spans="1:14">
      <c r="A211" s="73" t="s">
        <v>430</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431</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432</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433</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434</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435</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436</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437</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438</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439</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440</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441</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442</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443</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444</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445</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446</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447</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448</v>
      </c>
      <c r="B229" s="62">
        <v>4569.5</v>
      </c>
      <c r="C229" s="62">
        <v>3693.93</v>
      </c>
      <c r="D229" s="62">
        <v>591.16</v>
      </c>
      <c r="E229" s="62">
        <v>20.11</v>
      </c>
      <c r="F229" s="62">
        <v>184.99</v>
      </c>
      <c r="G229" s="62">
        <v>79.31</v>
      </c>
      <c r="H229" s="62">
        <v>16702.77</v>
      </c>
      <c r="I229" s="62">
        <v>12336.23</v>
      </c>
      <c r="J229" s="62">
        <v>952.04</v>
      </c>
      <c r="K229" s="69">
        <v>3414.5</v>
      </c>
      <c r="N229" s="62"/>
    </row>
    <row r="230" spans="1:14">
      <c r="A230" s="73" t="s">
        <v>449</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450</v>
      </c>
      <c r="B231" s="62">
        <v>5278.87</v>
      </c>
      <c r="C231" s="62">
        <v>4302.74</v>
      </c>
      <c r="D231" s="62">
        <v>655.66</v>
      </c>
      <c r="E231" s="62">
        <v>23.35</v>
      </c>
      <c r="F231" s="62">
        <v>206.14</v>
      </c>
      <c r="G231" s="62">
        <v>90.97</v>
      </c>
      <c r="H231" s="62">
        <v>16349.29</v>
      </c>
      <c r="I231" s="62">
        <v>12727.32</v>
      </c>
      <c r="J231" s="62">
        <v>612.6</v>
      </c>
      <c r="K231" s="69">
        <v>3009.38</v>
      </c>
      <c r="N231" s="62"/>
    </row>
    <row r="232" spans="1:14">
      <c r="A232" s="73" t="s">
        <v>451</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452</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453</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454</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455</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456</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457</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458</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459</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460</v>
      </c>
      <c r="B241" s="62">
        <v>3850.77</v>
      </c>
      <c r="C241" s="62">
        <v>3017.7</v>
      </c>
      <c r="D241" s="62">
        <v>547.24</v>
      </c>
      <c r="E241" s="62">
        <v>23.85</v>
      </c>
      <c r="F241" s="62">
        <v>200.78</v>
      </c>
      <c r="G241" s="62">
        <v>61.21</v>
      </c>
      <c r="H241" s="62">
        <v>20815.09</v>
      </c>
      <c r="I241" s="62">
        <v>16275.05</v>
      </c>
      <c r="J241" s="62">
        <v>739.17</v>
      </c>
      <c r="K241" s="69">
        <v>3800.88</v>
      </c>
      <c r="N241" s="62"/>
    </row>
    <row r="242" spans="1:14">
      <c r="A242" s="73" t="s">
        <v>461</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462</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463</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464</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465</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466</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467</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468</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469</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470</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471</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472</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473</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474</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475</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476</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477</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478</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479</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480</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481</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482</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483</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484</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485</v>
      </c>
      <c r="B266" s="62">
        <v>1374.31</v>
      </c>
      <c r="C266" s="62">
        <v>845.78</v>
      </c>
      <c r="D266" s="62">
        <v>290.18</v>
      </c>
      <c r="E266" s="62">
        <v>22.12</v>
      </c>
      <c r="F266" s="62">
        <v>163.76</v>
      </c>
      <c r="G266" s="62">
        <v>52.47</v>
      </c>
      <c r="H266" s="62">
        <v>9552.61</v>
      </c>
      <c r="I266" s="62">
        <v>7985.55</v>
      </c>
      <c r="J266" s="62">
        <v>454.06</v>
      </c>
      <c r="K266" s="69">
        <v>1113</v>
      </c>
      <c r="N266" s="62"/>
    </row>
    <row r="267" spans="1:14">
      <c r="A267" s="73" t="s">
        <v>486</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487</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488</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489</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490</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491</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492</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493</v>
      </c>
      <c r="B274" s="62">
        <v>663.35</v>
      </c>
      <c r="C274" s="62">
        <v>183.22</v>
      </c>
      <c r="D274" s="62">
        <v>278.05</v>
      </c>
      <c r="E274" s="62">
        <v>14.03</v>
      </c>
      <c r="F274" s="62">
        <v>147.81</v>
      </c>
      <c r="G274" s="62">
        <v>40.24</v>
      </c>
      <c r="H274" s="62">
        <v>6537.54</v>
      </c>
      <c r="I274" s="62">
        <v>5588.98</v>
      </c>
      <c r="J274" s="62">
        <v>452.54</v>
      </c>
      <c r="K274" s="69">
        <v>496.02</v>
      </c>
      <c r="N274" s="62"/>
    </row>
    <row r="275" spans="1:14">
      <c r="A275" s="73" t="s">
        <v>494</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495</v>
      </c>
      <c r="B276" s="62">
        <v>639.23</v>
      </c>
      <c r="C276" s="62">
        <v>219.55</v>
      </c>
      <c r="D276" s="62">
        <v>233.2</v>
      </c>
      <c r="E276" s="62">
        <v>11.39</v>
      </c>
      <c r="F276" s="62">
        <v>138.37</v>
      </c>
      <c r="G276" s="62">
        <v>36.72</v>
      </c>
      <c r="H276" s="62">
        <v>6747.76</v>
      </c>
      <c r="I276" s="62">
        <v>5710.48</v>
      </c>
      <c r="J276" s="62">
        <v>471.38</v>
      </c>
      <c r="K276" s="69">
        <v>565.9</v>
      </c>
      <c r="N276" s="62"/>
    </row>
    <row r="277" spans="1:14">
      <c r="A277" s="73" t="s">
        <v>496</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497</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498</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499</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500</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501</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502</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503</v>
      </c>
      <c r="B284" s="62">
        <v>755.2</v>
      </c>
      <c r="C284" s="62">
        <v>266.89</v>
      </c>
      <c r="D284" s="62">
        <v>288.88</v>
      </c>
      <c r="E284" s="62">
        <v>18.14</v>
      </c>
      <c r="F284" s="62">
        <v>138.35</v>
      </c>
      <c r="G284" s="62">
        <v>42.94</v>
      </c>
      <c r="H284" s="62">
        <v>5397.48</v>
      </c>
      <c r="I284" s="62">
        <v>2803.55</v>
      </c>
      <c r="J284" s="62">
        <v>482.64</v>
      </c>
      <c r="K284" s="69">
        <v>2111.29</v>
      </c>
      <c r="N284" s="62"/>
    </row>
    <row r="285" spans="1:14">
      <c r="A285" s="73" t="s">
        <v>504</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505</v>
      </c>
      <c r="B286" s="62">
        <v>584.22</v>
      </c>
      <c r="C286" s="62">
        <v>127.31</v>
      </c>
      <c r="D286" s="62">
        <v>263.83</v>
      </c>
      <c r="E286" s="62">
        <v>12.89</v>
      </c>
      <c r="F286" s="62">
        <v>139.09</v>
      </c>
      <c r="G286" s="62">
        <v>41.1</v>
      </c>
      <c r="H286" s="62">
        <v>5627.89</v>
      </c>
      <c r="I286" s="62">
        <v>3196.88</v>
      </c>
      <c r="J286" s="62">
        <v>395.88</v>
      </c>
      <c r="K286" s="69">
        <v>2035.14</v>
      </c>
      <c r="N286" s="62"/>
    </row>
    <row r="287" spans="1:14">
      <c r="A287" s="73" t="s">
        <v>506</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507</v>
      </c>
      <c r="B288" s="62">
        <v>562.26</v>
      </c>
      <c r="C288" s="62">
        <v>122.27</v>
      </c>
      <c r="D288" s="62">
        <v>250.74</v>
      </c>
      <c r="E288" s="62">
        <v>13.69</v>
      </c>
      <c r="F288" s="62">
        <v>136.43</v>
      </c>
      <c r="G288" s="62">
        <v>39.14</v>
      </c>
      <c r="H288" s="62">
        <v>6451.49</v>
      </c>
      <c r="I288" s="62">
        <v>3713.39</v>
      </c>
      <c r="J288" s="62">
        <v>501.49</v>
      </c>
      <c r="K288" s="69">
        <v>2236.61</v>
      </c>
      <c r="N288" s="62"/>
    </row>
    <row r="289" spans="1:14">
      <c r="A289" s="73" t="s">
        <v>508</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509</v>
      </c>
      <c r="B290" s="62">
        <v>871.41</v>
      </c>
      <c r="C290" s="62">
        <v>437.37</v>
      </c>
      <c r="D290" s="62">
        <v>228.5</v>
      </c>
      <c r="E290" s="62">
        <v>14.7</v>
      </c>
      <c r="F290" s="62">
        <v>140.25</v>
      </c>
      <c r="G290" s="62">
        <v>50.59</v>
      </c>
      <c r="H290" s="62">
        <v>6658.21</v>
      </c>
      <c r="I290" s="62">
        <v>3843.66</v>
      </c>
      <c r="J290" s="62">
        <v>432.44</v>
      </c>
      <c r="K290" s="69">
        <v>2382.1</v>
      </c>
      <c r="N290" s="62"/>
    </row>
    <row r="291" spans="1:14">
      <c r="A291" s="73" t="s">
        <v>510</v>
      </c>
      <c r="B291" s="62">
        <v>1341.99</v>
      </c>
      <c r="C291" s="62">
        <v>938.81</v>
      </c>
      <c r="D291" s="62">
        <v>203.58</v>
      </c>
      <c r="E291" s="62">
        <v>15.27</v>
      </c>
      <c r="F291" s="62">
        <v>127.07</v>
      </c>
      <c r="G291" s="62">
        <v>57.26</v>
      </c>
      <c r="H291" s="62">
        <v>6395.26</v>
      </c>
      <c r="I291" s="62">
        <v>3733.41</v>
      </c>
      <c r="J291" s="62">
        <v>377.86</v>
      </c>
      <c r="K291" s="69">
        <v>2283.98</v>
      </c>
      <c r="N291" s="62"/>
    </row>
    <row r="292" spans="1:14">
      <c r="A292" s="73" t="s">
        <v>511</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512</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513</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514</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515</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516</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517</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518</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519</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520</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521</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522</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523</v>
      </c>
      <c r="B304" s="62">
        <v>866.3</v>
      </c>
      <c r="C304" s="62">
        <v>456.21</v>
      </c>
      <c r="D304" s="62">
        <v>230.96</v>
      </c>
      <c r="E304" s="62">
        <v>14.79</v>
      </c>
      <c r="F304" s="62">
        <v>103.76</v>
      </c>
      <c r="G304" s="62">
        <v>60.58</v>
      </c>
      <c r="H304" s="62">
        <v>6695.4</v>
      </c>
      <c r="I304" s="62">
        <v>3689.08</v>
      </c>
      <c r="J304" s="62">
        <v>438.61</v>
      </c>
      <c r="K304" s="105">
        <v>2567.71</v>
      </c>
      <c r="N304" s="62"/>
    </row>
    <row r="305" spans="1:14">
      <c r="A305" s="73" t="s">
        <v>524</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525</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526</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527</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528</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529</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530</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531</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532</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533</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534</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535</v>
      </c>
      <c r="B316" s="62">
        <v>676.76</v>
      </c>
      <c r="C316" s="62">
        <v>279.94</v>
      </c>
      <c r="D316" s="62">
        <v>223.91</v>
      </c>
      <c r="E316" s="62">
        <v>11.8</v>
      </c>
      <c r="F316" s="62">
        <v>102.43</v>
      </c>
      <c r="G316" s="62">
        <v>58.68</v>
      </c>
      <c r="H316" s="62">
        <v>4599.03</v>
      </c>
      <c r="I316" s="62">
        <v>1875.32</v>
      </c>
      <c r="J316" s="62">
        <v>320.83</v>
      </c>
      <c r="K316" s="105">
        <v>2402.88</v>
      </c>
      <c r="N316" s="62"/>
    </row>
    <row r="317" spans="1:14">
      <c r="A317" s="73" t="s">
        <v>536</v>
      </c>
      <c r="B317" s="62">
        <v>909.58</v>
      </c>
      <c r="C317" s="62">
        <v>527.47</v>
      </c>
      <c r="D317" s="62">
        <v>215</v>
      </c>
      <c r="E317" s="62">
        <v>11.4</v>
      </c>
      <c r="F317" s="62">
        <v>97.54</v>
      </c>
      <c r="G317" s="62">
        <v>58.16</v>
      </c>
      <c r="H317" s="62">
        <v>3994.76</v>
      </c>
      <c r="I317" s="62">
        <v>1356.1</v>
      </c>
      <c r="J317" s="62">
        <v>395.8</v>
      </c>
      <c r="K317" s="105">
        <v>2242.86</v>
      </c>
      <c r="N317" s="62"/>
    </row>
    <row r="318" spans="1:14">
      <c r="A318" s="73" t="s">
        <v>537</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538</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539</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540</v>
      </c>
      <c r="B321" s="62">
        <v>514.64</v>
      </c>
      <c r="C321" s="62">
        <v>106.91</v>
      </c>
      <c r="D321" s="62">
        <v>252.93</v>
      </c>
      <c r="E321" s="62">
        <v>12.81</v>
      </c>
      <c r="F321" s="62">
        <v>103.25</v>
      </c>
      <c r="G321" s="62">
        <v>38.74</v>
      </c>
      <c r="H321" s="62">
        <v>3205.91</v>
      </c>
      <c r="I321" s="62">
        <v>845.69</v>
      </c>
      <c r="J321" s="62">
        <v>510.87</v>
      </c>
      <c r="K321" s="105">
        <v>1849.36</v>
      </c>
      <c r="N321" s="62"/>
    </row>
    <row r="322" spans="1:20">
      <c r="A322" s="73" t="s">
        <v>541</v>
      </c>
      <c r="B322" s="62">
        <v>493.99</v>
      </c>
      <c r="C322" s="62">
        <v>102.2</v>
      </c>
      <c r="D322" s="62">
        <v>247.06</v>
      </c>
      <c r="E322" s="62">
        <v>11.92</v>
      </c>
      <c r="F322" s="62">
        <v>100.45</v>
      </c>
      <c r="G322" s="62">
        <v>32.36</v>
      </c>
      <c r="H322" s="62">
        <v>3055.36</v>
      </c>
      <c r="I322" s="62">
        <v>810.8</v>
      </c>
      <c r="J322" s="62">
        <v>484.29</v>
      </c>
      <c r="K322" s="105">
        <v>1760.27</v>
      </c>
      <c r="N322" s="62"/>
    </row>
    <row r="323" spans="1:20">
      <c r="A323" s="73" t="s">
        <v>542</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565</v>
      </c>
      <c r="B324" s="62">
        <v>513.01</v>
      </c>
      <c r="C324" s="62">
        <v>161.38</v>
      </c>
      <c r="D324" s="62">
        <v>205.67</v>
      </c>
      <c r="E324" s="62">
        <v>10.28</v>
      </c>
      <c r="F324" s="62">
        <v>102.54</v>
      </c>
      <c r="G324" s="62">
        <v>33.15</v>
      </c>
      <c r="H324" s="62">
        <v>2734.44</v>
      </c>
      <c r="I324" s="62">
        <v>601.23</v>
      </c>
      <c r="J324" s="62">
        <v>404.57</v>
      </c>
      <c r="K324" s="105">
        <v>1728.64</v>
      </c>
      <c r="N324" s="62"/>
    </row>
    <row r="325" spans="1:20">
      <c r="A325" s="93" t="s">
        <v>568</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569</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571</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574</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575</v>
      </c>
      <c r="B329" s="62">
        <v>672.21</v>
      </c>
      <c r="C329" s="62">
        <v>285.55</v>
      </c>
      <c r="D329" s="62">
        <v>204.24</v>
      </c>
      <c r="E329" s="62">
        <v>12.82</v>
      </c>
      <c r="F329" s="62">
        <v>116.44</v>
      </c>
      <c r="G329" s="62">
        <v>53.17</v>
      </c>
      <c r="H329" s="62">
        <v>2244.5</v>
      </c>
      <c r="I329" s="62">
        <v>539.72</v>
      </c>
      <c r="J329" s="62">
        <v>428.83</v>
      </c>
      <c r="K329" s="105">
        <v>1275.95</v>
      </c>
      <c r="M329" s="121"/>
      <c r="N329" s="62"/>
      <c r="O329" s="62"/>
      <c r="P329" s="62"/>
      <c r="Q329" s="62"/>
      <c r="R329" s="62"/>
      <c r="S329" s="62"/>
      <c r="T329" s="62"/>
    </row>
    <row r="330" spans="1:20">
      <c r="A330" s="93" t="s">
        <v>576</v>
      </c>
      <c r="B330" s="62">
        <v>638.83000000000004</v>
      </c>
      <c r="C330" s="62">
        <v>323.68</v>
      </c>
      <c r="D330" s="62">
        <v>147.06</v>
      </c>
      <c r="E330" s="62">
        <v>13</v>
      </c>
      <c r="F330" s="62">
        <v>105.46</v>
      </c>
      <c r="G330" s="62">
        <v>49.64</v>
      </c>
      <c r="H330" s="62">
        <v>2049.14</v>
      </c>
      <c r="I330" s="62">
        <v>423.21</v>
      </c>
      <c r="J330" s="62">
        <v>282.25</v>
      </c>
      <c r="K330" s="105">
        <v>1343.69</v>
      </c>
      <c r="M330" s="121"/>
      <c r="N330" s="62"/>
      <c r="O330" s="62"/>
      <c r="P330" s="62"/>
      <c r="Q330" s="62"/>
      <c r="R330" s="62"/>
      <c r="S330" s="62"/>
      <c r="T330" s="62"/>
    </row>
    <row r="331" spans="1:20">
      <c r="A331" s="93" t="s">
        <v>578</v>
      </c>
      <c r="B331" s="62">
        <v>704.63</v>
      </c>
      <c r="C331" s="62">
        <v>342.74</v>
      </c>
      <c r="D331" s="62">
        <v>182.68</v>
      </c>
      <c r="E331" s="62">
        <v>13.07</v>
      </c>
      <c r="F331" s="62">
        <v>119.03</v>
      </c>
      <c r="G331" s="62">
        <v>47.1</v>
      </c>
      <c r="H331" s="62">
        <v>1774.09</v>
      </c>
      <c r="I331" s="62">
        <v>386.21</v>
      </c>
      <c r="J331" s="62">
        <v>204.19</v>
      </c>
      <c r="K331" s="105">
        <v>1183.69</v>
      </c>
      <c r="M331" s="121"/>
      <c r="N331" s="62"/>
      <c r="O331" s="62"/>
      <c r="P331" s="62"/>
      <c r="Q331" s="62"/>
      <c r="R331" s="62"/>
      <c r="S331" s="62"/>
      <c r="T331" s="62"/>
    </row>
    <row r="332" spans="1:20">
      <c r="A332" s="93" t="s">
        <v>579</v>
      </c>
      <c r="B332" s="62">
        <v>471.21</v>
      </c>
      <c r="C332" s="62">
        <v>115.81</v>
      </c>
      <c r="D332" s="62">
        <v>183.68</v>
      </c>
      <c r="E332" s="62">
        <v>12.9</v>
      </c>
      <c r="F332" s="62">
        <v>116.18</v>
      </c>
      <c r="G332" s="62">
        <v>42.64</v>
      </c>
      <c r="H332" s="62">
        <v>1717.89</v>
      </c>
      <c r="I332" s="62">
        <v>536.54999999999995</v>
      </c>
      <c r="J332" s="62">
        <v>203.72</v>
      </c>
      <c r="K332" s="105">
        <v>977.62</v>
      </c>
      <c r="M332" s="121"/>
      <c r="N332" s="62"/>
      <c r="O332" s="62"/>
      <c r="P332" s="62"/>
      <c r="Q332" s="62"/>
      <c r="R332" s="62"/>
      <c r="S332" s="62"/>
      <c r="T332" s="62"/>
    </row>
    <row r="333" spans="1:20">
      <c r="A333" s="93" t="s">
        <v>581</v>
      </c>
      <c r="B333" s="62">
        <v>369.76</v>
      </c>
      <c r="C333" s="62">
        <v>16.22</v>
      </c>
      <c r="D333" s="62">
        <v>196.52</v>
      </c>
      <c r="E333" s="62">
        <v>13.09</v>
      </c>
      <c r="F333" s="62">
        <v>107.58</v>
      </c>
      <c r="G333" s="62">
        <v>36.35</v>
      </c>
      <c r="H333" s="62">
        <v>1846.29</v>
      </c>
      <c r="I333" s="62">
        <v>711.45</v>
      </c>
      <c r="J333" s="62">
        <v>227.65</v>
      </c>
      <c r="K333" s="105">
        <v>907.19</v>
      </c>
      <c r="M333" s="121"/>
      <c r="N333" s="62"/>
      <c r="O333" s="62"/>
      <c r="P333" s="62"/>
      <c r="Q333" s="62"/>
      <c r="R333" s="62"/>
      <c r="S333" s="62"/>
      <c r="T333" s="62"/>
    </row>
    <row r="334" spans="1:20">
      <c r="A334" s="93" t="s">
        <v>596</v>
      </c>
      <c r="B334" s="62">
        <v>387.22</v>
      </c>
      <c r="C334" s="62">
        <v>60.52</v>
      </c>
      <c r="D334" s="62">
        <v>196.09</v>
      </c>
      <c r="E334" s="62">
        <v>13.35</v>
      </c>
      <c r="F334" s="106">
        <v>88.46</v>
      </c>
      <c r="G334" s="62">
        <v>28.81</v>
      </c>
      <c r="H334" s="62">
        <v>1964.01</v>
      </c>
      <c r="I334" s="62">
        <v>882.71</v>
      </c>
      <c r="J334" s="62">
        <v>198.75</v>
      </c>
      <c r="K334" s="105">
        <v>882.55</v>
      </c>
      <c r="L334" s="62"/>
      <c r="M334" s="121"/>
      <c r="N334" s="62"/>
      <c r="O334" s="62"/>
      <c r="P334" s="62"/>
      <c r="Q334" s="62"/>
      <c r="R334" s="62"/>
      <c r="S334" s="62"/>
      <c r="T334" s="62"/>
    </row>
    <row r="335" spans="1:20">
      <c r="A335" s="93" t="s">
        <v>597</v>
      </c>
      <c r="B335" s="62">
        <v>472.66</v>
      </c>
      <c r="C335" s="62">
        <v>171.87</v>
      </c>
      <c r="D335" s="62">
        <v>191.64</v>
      </c>
      <c r="E335" s="62">
        <v>12.49</v>
      </c>
      <c r="F335" s="106">
        <v>71.88</v>
      </c>
      <c r="G335" s="62">
        <v>24.78</v>
      </c>
      <c r="H335" s="62">
        <v>2229.04</v>
      </c>
      <c r="I335" s="62">
        <v>916.87</v>
      </c>
      <c r="J335" s="62">
        <v>227.47</v>
      </c>
      <c r="K335" s="105">
        <v>1084.7</v>
      </c>
      <c r="M335" s="121"/>
      <c r="N335" s="62"/>
      <c r="O335" s="62"/>
      <c r="P335" s="62"/>
      <c r="Q335" s="62"/>
      <c r="R335" s="62"/>
      <c r="S335" s="62"/>
      <c r="T335" s="62"/>
    </row>
    <row r="336" spans="1:20">
      <c r="A336" s="93" t="s">
        <v>598</v>
      </c>
      <c r="B336" s="62">
        <v>410.51</v>
      </c>
      <c r="C336" s="62">
        <v>124.67</v>
      </c>
      <c r="D336" s="62">
        <v>165.56</v>
      </c>
      <c r="E336" s="62">
        <v>12.33</v>
      </c>
      <c r="F336" s="106">
        <v>83.03</v>
      </c>
      <c r="G336" s="62">
        <v>24.92</v>
      </c>
      <c r="H336" s="62">
        <v>2318.69</v>
      </c>
      <c r="I336" s="62">
        <v>1066.1600000000001</v>
      </c>
      <c r="J336" s="62">
        <v>221.49</v>
      </c>
      <c r="K336" s="105">
        <v>1031.04</v>
      </c>
      <c r="M336" s="121"/>
      <c r="N336" s="62"/>
      <c r="O336" s="62"/>
      <c r="P336" s="62"/>
      <c r="Q336" s="62"/>
      <c r="R336" s="62"/>
      <c r="S336" s="62"/>
      <c r="T336" s="62"/>
    </row>
    <row r="337" spans="1:20">
      <c r="A337" s="93" t="s">
        <v>604</v>
      </c>
      <c r="B337" s="62">
        <v>549.58000000000004</v>
      </c>
      <c r="C337" s="62">
        <v>268.13</v>
      </c>
      <c r="D337" s="62">
        <v>167.55</v>
      </c>
      <c r="E337" s="62">
        <v>12.24</v>
      </c>
      <c r="F337" s="106">
        <v>73.2</v>
      </c>
      <c r="G337" s="62">
        <v>28.46</v>
      </c>
      <c r="H337" s="62">
        <v>2308.66</v>
      </c>
      <c r="I337" s="62">
        <v>1147.76</v>
      </c>
      <c r="J337" s="62">
        <v>240.35</v>
      </c>
      <c r="K337" s="105">
        <v>920.55</v>
      </c>
      <c r="M337" s="121"/>
      <c r="N337" s="62"/>
      <c r="O337" s="62"/>
      <c r="P337" s="62"/>
      <c r="Q337" s="62"/>
      <c r="R337" s="62"/>
      <c r="S337" s="62"/>
      <c r="T337" s="62"/>
    </row>
    <row r="338" spans="1:20">
      <c r="A338" s="93" t="s">
        <v>605</v>
      </c>
      <c r="B338" s="62">
        <v>370.48</v>
      </c>
      <c r="C338" s="62">
        <v>69.739999999999995</v>
      </c>
      <c r="D338" s="62">
        <v>171.18</v>
      </c>
      <c r="E338" s="62">
        <v>12.76</v>
      </c>
      <c r="F338" s="106">
        <v>77.790000000000006</v>
      </c>
      <c r="G338" s="62">
        <v>39.020000000000003</v>
      </c>
      <c r="H338" s="62">
        <v>2640.69</v>
      </c>
      <c r="I338" s="62">
        <v>1487.61</v>
      </c>
      <c r="J338" s="62">
        <v>231.81</v>
      </c>
      <c r="K338" s="105">
        <v>921.26</v>
      </c>
      <c r="M338" s="121"/>
      <c r="N338" s="62"/>
      <c r="O338" s="62"/>
      <c r="P338" s="62"/>
      <c r="Q338" s="62"/>
      <c r="R338" s="62"/>
      <c r="S338" s="62"/>
      <c r="T338" s="62"/>
    </row>
    <row r="339" spans="1:20">
      <c r="A339" s="93" t="s">
        <v>606</v>
      </c>
      <c r="B339" s="62">
        <v>372.98</v>
      </c>
      <c r="C339" s="62">
        <v>101.65</v>
      </c>
      <c r="D339" s="62">
        <v>151.04</v>
      </c>
      <c r="E339" s="62">
        <v>12.64</v>
      </c>
      <c r="F339" s="106">
        <v>61.96</v>
      </c>
      <c r="G339" s="62">
        <v>45.69</v>
      </c>
      <c r="H339" s="62">
        <v>2639.64</v>
      </c>
      <c r="I339" s="62">
        <v>1560.8</v>
      </c>
      <c r="J339" s="62">
        <v>158.72999999999999</v>
      </c>
      <c r="K339" s="105">
        <v>920.11</v>
      </c>
      <c r="M339" s="121"/>
      <c r="N339" s="62"/>
      <c r="O339" s="62"/>
      <c r="P339" s="62"/>
      <c r="Q339" s="62"/>
      <c r="R339" s="62"/>
      <c r="S339" s="62"/>
      <c r="T339" s="62"/>
    </row>
    <row r="340" spans="1:20">
      <c r="A340" s="93" t="s">
        <v>619</v>
      </c>
      <c r="B340" s="62">
        <v>650.87</v>
      </c>
      <c r="C340" s="62">
        <v>362.97</v>
      </c>
      <c r="D340" s="62">
        <v>147.11000000000001</v>
      </c>
      <c r="E340" s="62">
        <v>12.67</v>
      </c>
      <c r="F340" s="106">
        <v>70.739999999999995</v>
      </c>
      <c r="G340" s="62">
        <v>57.37</v>
      </c>
      <c r="H340" s="62">
        <v>2588.0100000000002</v>
      </c>
      <c r="I340" s="62">
        <v>1403.69</v>
      </c>
      <c r="J340" s="62">
        <v>249.52</v>
      </c>
      <c r="K340" s="105">
        <v>934.8</v>
      </c>
      <c r="M340" s="121"/>
      <c r="N340" s="62"/>
    </row>
    <row r="341" spans="1:20">
      <c r="A341" s="93" t="s">
        <v>620</v>
      </c>
      <c r="B341" s="118">
        <v>511.52</v>
      </c>
      <c r="C341" s="118">
        <v>233.51</v>
      </c>
      <c r="D341" s="118">
        <v>135.28</v>
      </c>
      <c r="E341" s="118">
        <v>12.5</v>
      </c>
      <c r="F341" s="119">
        <v>90.23</v>
      </c>
      <c r="G341" s="118">
        <v>40</v>
      </c>
      <c r="H341" s="62">
        <v>2417.25</v>
      </c>
      <c r="I341" s="62">
        <v>1368.25</v>
      </c>
      <c r="J341" s="62">
        <v>204.13</v>
      </c>
      <c r="K341" s="105">
        <v>844.87</v>
      </c>
      <c r="M341" s="120"/>
      <c r="N341" s="120"/>
      <c r="O341" s="122"/>
    </row>
    <row r="342" spans="1:20">
      <c r="A342" s="93" t="s">
        <v>621</v>
      </c>
      <c r="B342" s="118">
        <v>458.6</v>
      </c>
      <c r="C342" s="118">
        <v>163.05000000000001</v>
      </c>
      <c r="D342" s="118">
        <v>142.83000000000001</v>
      </c>
      <c r="E342" s="118">
        <v>12.3</v>
      </c>
      <c r="F342" s="119">
        <v>104.13</v>
      </c>
      <c r="G342" s="118">
        <v>36.29</v>
      </c>
      <c r="H342" s="62">
        <v>2354.16</v>
      </c>
      <c r="I342" s="62">
        <v>1401.76</v>
      </c>
      <c r="J342" s="62">
        <v>88.21</v>
      </c>
      <c r="K342" s="105">
        <v>864.19</v>
      </c>
      <c r="M342" s="120"/>
      <c r="N342" s="120"/>
    </row>
    <row r="343" spans="1:20">
      <c r="A343" s="93" t="s">
        <v>624</v>
      </c>
      <c r="B343" s="118">
        <v>366</v>
      </c>
      <c r="C343" s="118">
        <v>69.180000000000007</v>
      </c>
      <c r="D343" s="118">
        <v>156.19999999999999</v>
      </c>
      <c r="E343" s="118">
        <v>12.4</v>
      </c>
      <c r="F343" s="119">
        <v>98.2</v>
      </c>
      <c r="G343" s="118">
        <v>30.02</v>
      </c>
      <c r="H343" s="62">
        <v>2403.54</v>
      </c>
      <c r="I343" s="62">
        <v>1462.84</v>
      </c>
      <c r="J343" s="62">
        <v>126.29</v>
      </c>
      <c r="K343" s="105">
        <v>814.41</v>
      </c>
      <c r="M343" s="120"/>
      <c r="N343" s="120"/>
    </row>
    <row r="344" spans="1:20">
      <c r="A344" s="93" t="s">
        <v>627</v>
      </c>
      <c r="B344" s="118">
        <v>319.94</v>
      </c>
      <c r="C344" s="118">
        <v>30.98</v>
      </c>
      <c r="D344" s="118">
        <v>163.81</v>
      </c>
      <c r="E344" s="118">
        <v>12.43</v>
      </c>
      <c r="F344" s="119">
        <v>88.53</v>
      </c>
      <c r="G344" s="118">
        <v>24.19</v>
      </c>
      <c r="H344" s="62">
        <v>2283.6999999999998</v>
      </c>
      <c r="I344" s="62">
        <v>1431.88</v>
      </c>
      <c r="J344" s="62">
        <v>143.91999999999999</v>
      </c>
      <c r="K344" s="105">
        <v>707.9</v>
      </c>
      <c r="M344" s="120"/>
      <c r="N344" s="120"/>
    </row>
    <row r="345" spans="1:20">
      <c r="A345" s="93" t="s">
        <v>628</v>
      </c>
      <c r="B345" s="118">
        <v>334.35999999999996</v>
      </c>
      <c r="C345" s="118">
        <v>32.79</v>
      </c>
      <c r="D345" s="118">
        <v>180.68</v>
      </c>
      <c r="E345" s="118">
        <v>13.1</v>
      </c>
      <c r="F345" s="119">
        <v>89.64</v>
      </c>
      <c r="G345" s="118">
        <v>18.149999999999999</v>
      </c>
      <c r="H345" s="62">
        <v>2196.4</v>
      </c>
      <c r="I345" s="62">
        <v>1399.11</v>
      </c>
      <c r="J345" s="62">
        <v>68.23</v>
      </c>
      <c r="K345" s="105">
        <v>729.07</v>
      </c>
      <c r="M345" s="120"/>
      <c r="N345" s="120"/>
    </row>
    <row r="346" spans="1:20">
      <c r="A346" s="93" t="s">
        <v>630</v>
      </c>
      <c r="B346" s="118">
        <v>291.25</v>
      </c>
      <c r="C346" s="118">
        <v>62.8</v>
      </c>
      <c r="D346" s="118">
        <v>154.79</v>
      </c>
      <c r="E346" s="118">
        <v>13.3</v>
      </c>
      <c r="F346" s="119">
        <v>51.09</v>
      </c>
      <c r="G346" s="118">
        <v>9.27</v>
      </c>
      <c r="H346" s="62">
        <v>2089.77</v>
      </c>
      <c r="I346" s="62">
        <v>1393.5</v>
      </c>
      <c r="J346" s="62">
        <v>94.31</v>
      </c>
      <c r="K346" s="105">
        <v>601.96</v>
      </c>
      <c r="M346" s="120"/>
      <c r="N346" s="120"/>
    </row>
    <row r="347" spans="1:20">
      <c r="A347" s="93" t="s">
        <v>631</v>
      </c>
      <c r="B347" s="118">
        <v>317.04000000000002</v>
      </c>
      <c r="C347" s="118">
        <v>72.540000000000006</v>
      </c>
      <c r="D347" s="118">
        <v>135.51</v>
      </c>
      <c r="E347" s="118">
        <v>13.4</v>
      </c>
      <c r="F347" s="119">
        <v>88.11</v>
      </c>
      <c r="G347" s="118">
        <v>7.48</v>
      </c>
      <c r="H347" s="62">
        <v>1954.35</v>
      </c>
      <c r="I347" s="62">
        <v>1326.01</v>
      </c>
      <c r="J347" s="62">
        <v>69.319999999999993</v>
      </c>
      <c r="K347" s="105">
        <v>559.02</v>
      </c>
      <c r="M347" s="120"/>
      <c r="N347" s="120"/>
    </row>
    <row r="348" spans="1:20">
      <c r="A348" s="93" t="s">
        <v>632</v>
      </c>
      <c r="B348" s="118">
        <v>300.42999999999995</v>
      </c>
      <c r="C348" s="118">
        <v>87.85</v>
      </c>
      <c r="D348" s="118">
        <v>118.99</v>
      </c>
      <c r="E348" s="118">
        <v>12.8</v>
      </c>
      <c r="F348" s="119">
        <v>74.2</v>
      </c>
      <c r="G348" s="118">
        <v>6.59</v>
      </c>
      <c r="H348" s="62">
        <v>1766.74</v>
      </c>
      <c r="I348" s="62">
        <v>1274.3599999999999</v>
      </c>
      <c r="J348" s="62">
        <v>87.58</v>
      </c>
      <c r="K348" s="105">
        <v>404.8</v>
      </c>
      <c r="M348" s="120"/>
      <c r="N348" s="120"/>
    </row>
    <row r="349" spans="1:20">
      <c r="A349" s="93" t="s">
        <v>634</v>
      </c>
      <c r="B349" s="118">
        <v>369.27</v>
      </c>
      <c r="C349" s="118">
        <v>177</v>
      </c>
      <c r="D349" s="118">
        <v>95.56</v>
      </c>
      <c r="E349" s="118">
        <v>12.9</v>
      </c>
      <c r="F349" s="119">
        <v>78.16</v>
      </c>
      <c r="G349" s="118">
        <v>5.65</v>
      </c>
      <c r="H349" s="62">
        <v>1673.92</v>
      </c>
      <c r="I349" s="62">
        <v>1097.3800000000001</v>
      </c>
      <c r="J349" s="62">
        <v>207</v>
      </c>
      <c r="K349" s="105">
        <v>369.53</v>
      </c>
      <c r="M349" s="120"/>
      <c r="N349" s="120"/>
    </row>
    <row r="350" spans="1:20">
      <c r="A350" s="93" t="s">
        <v>635</v>
      </c>
      <c r="B350" s="118">
        <v>353.22</v>
      </c>
      <c r="C350" s="118">
        <v>155.6</v>
      </c>
      <c r="D350" s="118">
        <v>87.02</v>
      </c>
      <c r="E350" s="118">
        <v>13.1</v>
      </c>
      <c r="F350" s="119">
        <v>83.95</v>
      </c>
      <c r="G350" s="118">
        <v>13.55</v>
      </c>
      <c r="H350" s="62">
        <v>1585.11</v>
      </c>
      <c r="I350" s="62">
        <v>941.98</v>
      </c>
      <c r="J350" s="62">
        <v>251.99</v>
      </c>
      <c r="K350" s="105">
        <v>391.14</v>
      </c>
      <c r="M350" s="120"/>
      <c r="N350" s="120"/>
      <c r="O350" s="62"/>
    </row>
    <row r="351" spans="1:20">
      <c r="A351" s="93" t="s">
        <v>636</v>
      </c>
      <c r="B351" s="118">
        <v>463.69</v>
      </c>
      <c r="C351" s="118">
        <v>247.66</v>
      </c>
      <c r="D351" s="118">
        <v>89.35</v>
      </c>
      <c r="E351" s="118">
        <v>13</v>
      </c>
      <c r="F351" s="119">
        <v>91.63</v>
      </c>
      <c r="G351" s="118">
        <v>22.05</v>
      </c>
      <c r="H351" s="62">
        <v>1520.68</v>
      </c>
      <c r="I351" s="62">
        <v>751.38</v>
      </c>
      <c r="J351" s="62">
        <v>273.22000000000003</v>
      </c>
      <c r="K351" s="105">
        <v>496.08</v>
      </c>
      <c r="M351" s="120"/>
      <c r="N351" s="120"/>
      <c r="O351" s="62"/>
    </row>
    <row r="352" spans="1:20">
      <c r="A352" s="93" t="s">
        <v>638</v>
      </c>
      <c r="B352" s="118">
        <v>379.71000000000004</v>
      </c>
      <c r="C352" s="118">
        <v>124.07</v>
      </c>
      <c r="D352" s="118">
        <v>132.12</v>
      </c>
      <c r="E352" s="118">
        <v>12.8</v>
      </c>
      <c r="F352" s="119">
        <v>86.18</v>
      </c>
      <c r="G352" s="118">
        <v>24.54</v>
      </c>
      <c r="H352" s="62">
        <v>1378.97</v>
      </c>
      <c r="I352" s="62">
        <v>718.54</v>
      </c>
      <c r="J352" s="62">
        <v>331.84</v>
      </c>
      <c r="K352" s="105">
        <v>328.59</v>
      </c>
      <c r="M352" s="120"/>
      <c r="N352" s="120"/>
      <c r="O352" s="62"/>
    </row>
    <row r="353" spans="1:15">
      <c r="A353" s="93" t="s">
        <v>650</v>
      </c>
      <c r="B353" s="62">
        <v>383.03</v>
      </c>
      <c r="C353" s="62">
        <v>192.33</v>
      </c>
      <c r="D353" s="62">
        <v>101.51</v>
      </c>
      <c r="E353" s="62">
        <v>12.5</v>
      </c>
      <c r="F353" s="106">
        <v>63.66</v>
      </c>
      <c r="G353" s="62">
        <v>13.02</v>
      </c>
      <c r="H353" s="62">
        <v>1039.54</v>
      </c>
      <c r="I353" s="62">
        <v>346.8</v>
      </c>
      <c r="J353" s="62">
        <v>305.58999999999997</v>
      </c>
      <c r="K353" s="105">
        <v>387.16</v>
      </c>
      <c r="M353" s="121"/>
      <c r="N353" s="62"/>
      <c r="O353" s="62"/>
    </row>
    <row r="354" spans="1:15">
      <c r="A354" s="93" t="s">
        <v>651</v>
      </c>
      <c r="B354" s="62">
        <v>275.42</v>
      </c>
      <c r="C354" s="62">
        <v>94.15</v>
      </c>
      <c r="D354" s="62">
        <v>95.42</v>
      </c>
      <c r="E354" s="62">
        <v>12.4</v>
      </c>
      <c r="F354" s="106">
        <v>57.81</v>
      </c>
      <c r="G354" s="62">
        <v>15.64</v>
      </c>
      <c r="H354" s="62">
        <v>895.19</v>
      </c>
      <c r="I354" s="62">
        <v>252.91</v>
      </c>
      <c r="J354" s="62">
        <v>294.24</v>
      </c>
      <c r="K354" s="105">
        <v>348.03</v>
      </c>
      <c r="M354" s="121"/>
      <c r="N354" s="62"/>
      <c r="O354" s="62"/>
    </row>
    <row r="355" spans="1:15">
      <c r="A355" s="93" t="s">
        <v>653</v>
      </c>
      <c r="B355" s="62">
        <v>315.70999999999998</v>
      </c>
      <c r="C355" s="62">
        <v>141.37</v>
      </c>
      <c r="D355" s="62">
        <v>93.52</v>
      </c>
      <c r="E355" s="62">
        <v>12.4</v>
      </c>
      <c r="F355" s="106">
        <v>61.11</v>
      </c>
      <c r="G355" s="62">
        <v>7.31</v>
      </c>
      <c r="H355" s="62">
        <v>694.91</v>
      </c>
      <c r="I355" s="62">
        <v>111.83</v>
      </c>
      <c r="J355" s="62">
        <v>250.31</v>
      </c>
      <c r="K355" s="105">
        <v>332.77</v>
      </c>
      <c r="M355" s="121"/>
      <c r="N355" s="62"/>
      <c r="O355" s="62"/>
    </row>
    <row r="356" spans="1:15">
      <c r="A356" s="93" t="s">
        <v>654</v>
      </c>
      <c r="B356" s="62">
        <v>202.6</v>
      </c>
      <c r="C356" s="62">
        <v>86.71</v>
      </c>
      <c r="D356" s="62">
        <v>42.14</v>
      </c>
      <c r="E356" s="62">
        <v>12.5</v>
      </c>
      <c r="F356" s="106">
        <v>58.16</v>
      </c>
      <c r="G356" s="62">
        <v>3.09</v>
      </c>
      <c r="H356" s="62">
        <v>525.54</v>
      </c>
      <c r="I356" s="62">
        <v>26.83</v>
      </c>
      <c r="J356" s="62">
        <v>262.10000000000002</v>
      </c>
      <c r="K356" s="105">
        <v>236.61</v>
      </c>
      <c r="M356" s="121"/>
      <c r="N356" s="62"/>
      <c r="O356" s="62"/>
    </row>
    <row r="357" spans="1:15">
      <c r="A357" s="93" t="s">
        <v>655</v>
      </c>
      <c r="B357" s="62">
        <v>175.19</v>
      </c>
      <c r="C357" s="62">
        <v>39.4</v>
      </c>
      <c r="D357" s="62">
        <v>61.7</v>
      </c>
      <c r="E357" s="62">
        <v>12.55</v>
      </c>
      <c r="F357" s="106">
        <v>57.23</v>
      </c>
      <c r="G357" s="62">
        <v>4.3099999999999996</v>
      </c>
      <c r="H357" s="62">
        <v>503.8</v>
      </c>
      <c r="I357" s="62">
        <v>60.66</v>
      </c>
      <c r="J357" s="62">
        <v>216</v>
      </c>
      <c r="K357" s="105">
        <v>227.13</v>
      </c>
      <c r="M357" s="121"/>
      <c r="N357" s="62"/>
      <c r="O357" s="62"/>
    </row>
    <row r="358" spans="1:15">
      <c r="A358" s="93" t="s">
        <v>657</v>
      </c>
      <c r="B358" s="62">
        <v>120.62</v>
      </c>
      <c r="C358" s="62">
        <v>8.7100000000000009</v>
      </c>
      <c r="D358" s="62">
        <v>48.01</v>
      </c>
      <c r="E358" s="62">
        <v>12.5</v>
      </c>
      <c r="F358" s="106">
        <v>47.78</v>
      </c>
      <c r="G358" s="62">
        <v>3.62</v>
      </c>
      <c r="H358" s="62">
        <v>398.17</v>
      </c>
      <c r="I358" s="62">
        <v>78.03</v>
      </c>
      <c r="J358" s="62">
        <v>145.79</v>
      </c>
      <c r="K358" s="105">
        <v>174.35</v>
      </c>
      <c r="M358" s="121"/>
      <c r="N358" s="62"/>
      <c r="O358" s="62"/>
    </row>
    <row r="359" spans="1:15">
      <c r="A359" s="93" t="s">
        <v>658</v>
      </c>
      <c r="B359" s="62">
        <v>135.65</v>
      </c>
      <c r="C359" s="62">
        <v>41.71</v>
      </c>
      <c r="D359" s="62">
        <v>28.06</v>
      </c>
      <c r="E359" s="62">
        <v>12.3</v>
      </c>
      <c r="F359" s="106">
        <v>50.58</v>
      </c>
      <c r="G359" s="62">
        <v>2.99</v>
      </c>
      <c r="H359" s="62">
        <v>329.96</v>
      </c>
      <c r="I359" s="62">
        <v>36.340000000000003</v>
      </c>
      <c r="J359" s="62">
        <v>82.53</v>
      </c>
      <c r="K359" s="105">
        <v>211.08</v>
      </c>
      <c r="M359" s="121"/>
    </row>
    <row r="360" spans="1:15">
      <c r="A360" s="93" t="s">
        <v>659</v>
      </c>
      <c r="B360" s="62">
        <v>133.15</v>
      </c>
      <c r="C360" s="62">
        <v>21.4</v>
      </c>
      <c r="D360" s="62">
        <v>33.61</v>
      </c>
      <c r="E360" s="62">
        <v>12.25</v>
      </c>
      <c r="F360" s="106">
        <v>62.15</v>
      </c>
      <c r="G360" s="62">
        <v>3.73</v>
      </c>
      <c r="H360" s="62">
        <v>314.95999999999998</v>
      </c>
      <c r="I360" s="62">
        <v>14.97</v>
      </c>
      <c r="J360" s="62">
        <v>53.05</v>
      </c>
      <c r="K360" s="105">
        <v>246.94</v>
      </c>
      <c r="M360" s="121"/>
    </row>
    <row r="361" spans="1:15">
      <c r="A361" s="93" t="s">
        <v>661</v>
      </c>
      <c r="B361" s="62">
        <v>129.61000000000001</v>
      </c>
      <c r="C361" s="62">
        <v>30.29</v>
      </c>
      <c r="D361" s="62">
        <v>32.15</v>
      </c>
      <c r="E361" s="62">
        <v>12.2</v>
      </c>
      <c r="F361" s="106">
        <v>52.02</v>
      </c>
      <c r="G361" s="62">
        <v>2.95</v>
      </c>
      <c r="H361" s="62">
        <v>256.66000000000003</v>
      </c>
      <c r="I361" s="62">
        <v>0.61</v>
      </c>
      <c r="J361" s="62">
        <v>10.89</v>
      </c>
      <c r="K361" s="105">
        <v>245.16</v>
      </c>
      <c r="M361" s="121"/>
    </row>
    <row r="362" spans="1:15">
      <c r="A362" s="93" t="s">
        <v>662</v>
      </c>
      <c r="B362" s="62">
        <v>85.19</v>
      </c>
      <c r="C362" s="62">
        <v>0.03</v>
      </c>
      <c r="D362" s="62">
        <v>7.11</v>
      </c>
      <c r="E362" s="62">
        <v>12.1</v>
      </c>
      <c r="F362" s="106">
        <v>62.21</v>
      </c>
      <c r="G362" s="62">
        <v>3.75</v>
      </c>
      <c r="H362" s="62">
        <v>166.81</v>
      </c>
      <c r="I362" s="62">
        <v>0.61</v>
      </c>
      <c r="J362" s="62">
        <v>19.12</v>
      </c>
      <c r="K362" s="105">
        <v>147.08000000000001</v>
      </c>
      <c r="M362" s="121"/>
    </row>
    <row r="363" spans="1:15">
      <c r="A363" s="93" t="s">
        <v>663</v>
      </c>
      <c r="B363" s="62">
        <v>92.48</v>
      </c>
      <c r="C363" s="62">
        <v>0.03</v>
      </c>
      <c r="D363" s="62">
        <v>12.39</v>
      </c>
      <c r="E363" s="62">
        <v>11</v>
      </c>
      <c r="F363" s="106">
        <v>64.790000000000006</v>
      </c>
      <c r="G363" s="62">
        <v>4.28</v>
      </c>
      <c r="H363" s="62">
        <v>85.34</v>
      </c>
      <c r="I363" s="62">
        <v>0.61</v>
      </c>
      <c r="J363" s="62">
        <v>7.17</v>
      </c>
      <c r="K363" s="105">
        <v>77.56</v>
      </c>
      <c r="M363" s="121"/>
    </row>
    <row r="364" spans="1:15">
      <c r="A364" s="93" t="s">
        <v>677</v>
      </c>
      <c r="B364" s="62">
        <v>90.1</v>
      </c>
      <c r="C364" s="62">
        <v>0.03</v>
      </c>
      <c r="D364" s="62">
        <v>12.26</v>
      </c>
      <c r="E364" s="62">
        <v>10.3</v>
      </c>
      <c r="F364" s="106">
        <v>62.3</v>
      </c>
      <c r="G364" s="62">
        <v>5.21</v>
      </c>
      <c r="H364" s="62">
        <v>102.56</v>
      </c>
      <c r="I364" s="62">
        <v>0.61</v>
      </c>
      <c r="J364" s="62">
        <v>10.050000000000001</v>
      </c>
      <c r="K364" s="105">
        <v>91.9</v>
      </c>
      <c r="M364" s="121"/>
    </row>
    <row r="365" spans="1:15">
      <c r="A365" s="93" t="s">
        <v>678</v>
      </c>
      <c r="B365" s="62">
        <v>91.22</v>
      </c>
      <c r="C365" s="62">
        <v>0</v>
      </c>
      <c r="D365" s="62">
        <v>14.48</v>
      </c>
      <c r="E365" s="62">
        <v>9</v>
      </c>
      <c r="F365" s="106">
        <v>61.63</v>
      </c>
      <c r="G365" s="62">
        <v>6.11</v>
      </c>
      <c r="H365" s="62">
        <v>152.55000000000001</v>
      </c>
      <c r="I365" s="62">
        <v>0</v>
      </c>
      <c r="J365" s="62">
        <v>49.86</v>
      </c>
      <c r="K365" s="105">
        <v>102.69</v>
      </c>
      <c r="M365" s="121"/>
    </row>
    <row r="366" spans="1:15">
      <c r="A366" s="93" t="s">
        <v>679</v>
      </c>
      <c r="B366" s="62">
        <v>90.27</v>
      </c>
      <c r="C366" s="62">
        <v>0</v>
      </c>
      <c r="D366" s="62">
        <v>20.52</v>
      </c>
      <c r="E366" s="62">
        <v>8.6999999999999993</v>
      </c>
      <c r="F366" s="106">
        <v>56.45</v>
      </c>
      <c r="G366" s="62">
        <v>4.5999999999999996</v>
      </c>
      <c r="H366" s="62">
        <v>173.34</v>
      </c>
      <c r="I366" s="62">
        <v>0</v>
      </c>
      <c r="J366" s="62">
        <v>29.38</v>
      </c>
      <c r="K366" s="105">
        <v>143.96</v>
      </c>
      <c r="M366" s="121"/>
    </row>
    <row r="367" spans="1:15">
      <c r="A367" s="93" t="s">
        <v>681</v>
      </c>
      <c r="B367" s="62">
        <v>96.73</v>
      </c>
      <c r="C367" s="62">
        <v>0</v>
      </c>
      <c r="D367" s="62">
        <v>25.21</v>
      </c>
      <c r="E367" s="62">
        <v>8.9</v>
      </c>
      <c r="F367" s="106">
        <v>58.36</v>
      </c>
      <c r="G367" s="62">
        <v>4.26</v>
      </c>
      <c r="H367" s="62">
        <v>166.48</v>
      </c>
      <c r="I367" s="62">
        <v>0</v>
      </c>
      <c r="J367" s="62">
        <v>58.59</v>
      </c>
      <c r="K367" s="105">
        <v>107.88</v>
      </c>
      <c r="M367" s="121"/>
    </row>
    <row r="368" spans="1:15">
      <c r="A368" s="93" t="s">
        <v>683</v>
      </c>
      <c r="B368" s="62">
        <v>77.12</v>
      </c>
      <c r="C368" s="62">
        <v>0</v>
      </c>
      <c r="D368" s="62">
        <v>17.96</v>
      </c>
      <c r="E368" s="62">
        <v>5</v>
      </c>
      <c r="F368" s="106">
        <v>50.79</v>
      </c>
      <c r="G368" s="62">
        <v>3.37</v>
      </c>
      <c r="H368" s="62">
        <v>209.22</v>
      </c>
      <c r="I368" s="62">
        <v>0</v>
      </c>
      <c r="J368" s="62">
        <v>38.020000000000003</v>
      </c>
      <c r="K368" s="105">
        <v>171.2</v>
      </c>
      <c r="M368" s="121"/>
    </row>
    <row r="369" spans="1:13">
      <c r="A369" s="93" t="s">
        <v>684</v>
      </c>
      <c r="B369" s="62">
        <v>79.510000000000005</v>
      </c>
      <c r="C369" s="62">
        <v>0</v>
      </c>
      <c r="D369" s="62">
        <v>21.64</v>
      </c>
      <c r="E369" s="62">
        <v>4.8</v>
      </c>
      <c r="F369" s="106">
        <v>50.14</v>
      </c>
      <c r="G369" s="62">
        <v>2.93</v>
      </c>
      <c r="H369" s="62">
        <v>268.10000000000002</v>
      </c>
      <c r="I369" s="62">
        <v>0</v>
      </c>
      <c r="J369" s="62">
        <v>10.8</v>
      </c>
      <c r="K369" s="105">
        <v>257.3</v>
      </c>
      <c r="M369" s="121"/>
    </row>
    <row r="370" spans="1:13">
      <c r="A370" s="93" t="s">
        <v>698</v>
      </c>
      <c r="B370" s="62">
        <v>87.06</v>
      </c>
      <c r="C370" s="62">
        <v>0</v>
      </c>
      <c r="D370" s="62">
        <v>27.96</v>
      </c>
      <c r="E370" s="62">
        <v>4.9000000000000004</v>
      </c>
      <c r="F370" s="106">
        <v>51.33</v>
      </c>
      <c r="G370" s="62">
        <v>2.87</v>
      </c>
      <c r="H370" s="62">
        <v>242.06</v>
      </c>
      <c r="I370" s="62">
        <v>0</v>
      </c>
      <c r="J370" s="62">
        <v>31.17</v>
      </c>
      <c r="K370" s="105">
        <v>210.88</v>
      </c>
    </row>
    <row r="371" spans="1:13">
      <c r="A371" s="93" t="s">
        <v>699</v>
      </c>
      <c r="B371" s="62">
        <v>71.349999999999994</v>
      </c>
      <c r="C371" s="62">
        <v>0</v>
      </c>
      <c r="D371" s="62">
        <v>14.57</v>
      </c>
      <c r="E371" s="62">
        <v>5</v>
      </c>
      <c r="F371" s="106">
        <v>49.34</v>
      </c>
      <c r="G371" s="62">
        <v>2.4500000000000002</v>
      </c>
      <c r="H371" s="62">
        <v>165.6</v>
      </c>
      <c r="I371" s="62">
        <v>0</v>
      </c>
      <c r="J371" s="62">
        <v>68.92</v>
      </c>
      <c r="K371" s="105">
        <v>96.68</v>
      </c>
    </row>
    <row r="372" spans="1:13">
      <c r="A372" s="93" t="s">
        <v>701</v>
      </c>
      <c r="B372" s="62">
        <v>69.13</v>
      </c>
      <c r="C372" s="62">
        <v>0</v>
      </c>
      <c r="D372" s="62">
        <v>10.02</v>
      </c>
      <c r="E372" s="62">
        <v>4.8</v>
      </c>
      <c r="F372" s="106">
        <v>51.06</v>
      </c>
      <c r="G372" s="62">
        <v>3.25</v>
      </c>
      <c r="H372" s="62">
        <v>176.56</v>
      </c>
      <c r="I372" s="62">
        <v>0</v>
      </c>
      <c r="J372" s="62">
        <v>57.52</v>
      </c>
      <c r="K372" s="105">
        <v>119.04</v>
      </c>
    </row>
    <row r="373" spans="1:13">
      <c r="A373" s="93" t="s">
        <v>705</v>
      </c>
      <c r="B373" s="62">
        <v>74.400000000000006</v>
      </c>
      <c r="C373" s="62">
        <v>0</v>
      </c>
      <c r="D373" s="62">
        <v>17.38</v>
      </c>
      <c r="E373" s="62">
        <v>4.7</v>
      </c>
      <c r="F373" s="106">
        <v>48.93</v>
      </c>
      <c r="G373" s="62">
        <v>3.39</v>
      </c>
      <c r="H373" s="62">
        <v>258.47000000000003</v>
      </c>
      <c r="I373" s="62">
        <v>0</v>
      </c>
      <c r="J373" s="62">
        <v>78.36</v>
      </c>
      <c r="K373" s="105">
        <v>180.11</v>
      </c>
    </row>
    <row r="374" spans="1:13">
      <c r="A374" s="73" t="s">
        <v>704</v>
      </c>
      <c r="B374" s="62">
        <v>83.33</v>
      </c>
      <c r="C374" s="62">
        <v>0</v>
      </c>
      <c r="D374" s="62">
        <v>25.08</v>
      </c>
      <c r="E374" s="62">
        <v>4.5</v>
      </c>
      <c r="F374" s="106">
        <v>50.04</v>
      </c>
      <c r="G374" s="62">
        <v>3.71</v>
      </c>
      <c r="H374" s="62">
        <v>202.38</v>
      </c>
      <c r="I374" s="62">
        <v>0</v>
      </c>
      <c r="J374" s="62">
        <v>53.36</v>
      </c>
      <c r="K374" s="105">
        <v>149.02000000000001</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89"/>
  <sheetViews>
    <sheetView topLeftCell="A368" workbookViewId="0">
      <selection activeCell="H388" sqref="H388"/>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2025</v>
      </c>
      <c r="AA5" s="21" t="s">
        <v>81</v>
      </c>
    </row>
    <row r="6" spans="3:36" ht="13.5" thickBot="1">
      <c r="W6" s="28" t="s">
        <v>49</v>
      </c>
      <c r="X6" s="29">
        <v>10</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29</v>
      </c>
      <c r="X9" s="33" t="str">
        <f t="shared" ref="X9:AH13" si="0">$AA$5&amp;X$8&amp;$W9</f>
        <v>Annual!A29</v>
      </c>
      <c r="Y9" s="33" t="str">
        <f t="shared" si="0"/>
        <v>Annual!B29</v>
      </c>
      <c r="Z9" s="33" t="str">
        <f t="shared" si="0"/>
        <v>Annual!C29</v>
      </c>
      <c r="AA9" s="33" t="str">
        <f t="shared" si="0"/>
        <v>Annual!D29</v>
      </c>
      <c r="AB9" s="33" t="str">
        <f t="shared" si="0"/>
        <v>Annual!E29</v>
      </c>
      <c r="AC9" s="33" t="str">
        <f t="shared" si="0"/>
        <v>Annual!F29</v>
      </c>
      <c r="AD9" s="33" t="str">
        <f t="shared" si="0"/>
        <v>Annual!G29</v>
      </c>
      <c r="AE9" s="33" t="str">
        <f t="shared" si="0"/>
        <v>Annual!H29</v>
      </c>
      <c r="AF9" s="33" t="str">
        <f t="shared" si="0"/>
        <v>Annual!I29</v>
      </c>
      <c r="AG9" s="33" t="str">
        <f>$AA$5&amp;AG$8&amp;$W9</f>
        <v>Annual!J29</v>
      </c>
      <c r="AH9" s="33" t="str">
        <f>$AA$5&amp;AH$8&amp;$W9</f>
        <v>Annual!K29</v>
      </c>
    </row>
    <row r="10" spans="3:36">
      <c r="N10" s="30"/>
      <c r="O10" s="30"/>
      <c r="P10" s="30"/>
      <c r="Q10" s="30"/>
      <c r="R10" s="30"/>
      <c r="S10" s="30"/>
      <c r="T10" s="30"/>
      <c r="W10" s="21">
        <f>W9+1</f>
        <v>30</v>
      </c>
      <c r="X10" s="33" t="str">
        <f t="shared" si="0"/>
        <v>Annual!A30</v>
      </c>
      <c r="Y10" s="33" t="str">
        <f t="shared" si="0"/>
        <v>Annual!B30</v>
      </c>
      <c r="Z10" s="33" t="str">
        <f t="shared" si="0"/>
        <v>Annual!C30</v>
      </c>
      <c r="AA10" s="33" t="str">
        <f t="shared" si="0"/>
        <v>Annual!D30</v>
      </c>
      <c r="AB10" s="33" t="str">
        <f>$AA$5&amp;AB$8&amp;$W10</f>
        <v>Annual!E30</v>
      </c>
      <c r="AC10" s="33" t="str">
        <f t="shared" si="0"/>
        <v>Annual!F30</v>
      </c>
      <c r="AD10" s="33" t="str">
        <f t="shared" si="0"/>
        <v>Annual!G30</v>
      </c>
      <c r="AE10" s="33" t="str">
        <f t="shared" si="0"/>
        <v>Annual!H30</v>
      </c>
      <c r="AF10" s="33" t="str">
        <f t="shared" si="0"/>
        <v>Annual!I30</v>
      </c>
      <c r="AG10" s="33" t="str">
        <f t="shared" si="0"/>
        <v>Annual!J30</v>
      </c>
      <c r="AH10" s="33" t="str">
        <f t="shared" si="0"/>
        <v>Annual!K30</v>
      </c>
    </row>
    <row r="11" spans="3:36">
      <c r="N11" s="30"/>
      <c r="O11" s="30"/>
      <c r="P11" s="30"/>
      <c r="Q11" s="30"/>
      <c r="R11" s="30"/>
      <c r="S11" s="30"/>
      <c r="T11" s="30"/>
      <c r="W11" s="21">
        <f>W10+1</f>
        <v>31</v>
      </c>
      <c r="X11" s="33" t="str">
        <f t="shared" si="0"/>
        <v>Annual!A31</v>
      </c>
      <c r="Y11" s="33" t="str">
        <f t="shared" si="0"/>
        <v>Annual!B31</v>
      </c>
      <c r="Z11" s="33" t="str">
        <f t="shared" si="0"/>
        <v>Annual!C31</v>
      </c>
      <c r="AA11" s="33" t="str">
        <f t="shared" si="0"/>
        <v>Annual!D31</v>
      </c>
      <c r="AB11" s="33" t="str">
        <f>$AA$5&amp;AB$8&amp;$W11</f>
        <v>Annual!E31</v>
      </c>
      <c r="AC11" s="33" t="str">
        <f t="shared" si="0"/>
        <v>Annual!F31</v>
      </c>
      <c r="AD11" s="33" t="str">
        <f t="shared" si="0"/>
        <v>Annual!G31</v>
      </c>
      <c r="AE11" s="33" t="str">
        <f t="shared" si="0"/>
        <v>Annual!H31</v>
      </c>
      <c r="AF11" s="33" t="str">
        <f t="shared" si="0"/>
        <v>Annual!I31</v>
      </c>
      <c r="AG11" s="33" t="str">
        <f t="shared" si="0"/>
        <v>Annual!J31</v>
      </c>
      <c r="AH11" s="33" t="str">
        <f t="shared" si="0"/>
        <v>Annual!K31</v>
      </c>
    </row>
    <row r="12" spans="3:36">
      <c r="N12" s="30"/>
      <c r="O12" s="30"/>
      <c r="P12" s="30"/>
      <c r="Q12" s="30"/>
      <c r="R12" s="30"/>
      <c r="S12" s="30"/>
      <c r="T12" s="30"/>
      <c r="W12" s="21">
        <f>W11+1</f>
        <v>32</v>
      </c>
      <c r="X12" s="33" t="str">
        <f t="shared" si="0"/>
        <v>Annual!A32</v>
      </c>
      <c r="Y12" s="33" t="str">
        <f t="shared" si="0"/>
        <v>Annual!B32</v>
      </c>
      <c r="Z12" s="33" t="str">
        <f t="shared" si="0"/>
        <v>Annual!C32</v>
      </c>
      <c r="AA12" s="33" t="str">
        <f t="shared" si="0"/>
        <v>Annual!D32</v>
      </c>
      <c r="AB12" s="33" t="str">
        <f t="shared" si="0"/>
        <v>Annual!E32</v>
      </c>
      <c r="AC12" s="33" t="str">
        <f t="shared" si="0"/>
        <v>Annual!F32</v>
      </c>
      <c r="AD12" s="33" t="str">
        <f t="shared" si="0"/>
        <v>Annual!G32</v>
      </c>
      <c r="AE12" s="33" t="str">
        <f t="shared" si="0"/>
        <v>Annual!H32</v>
      </c>
      <c r="AF12" s="33" t="str">
        <f t="shared" si="0"/>
        <v>Annual!I32</v>
      </c>
      <c r="AG12" s="33" t="str">
        <f t="shared" si="0"/>
        <v>Annual!J32</v>
      </c>
      <c r="AH12" s="33" t="str">
        <f t="shared" si="0"/>
        <v>Annual!K32</v>
      </c>
    </row>
    <row r="13" spans="3:36">
      <c r="N13" s="31"/>
      <c r="O13" s="31"/>
      <c r="P13" s="31"/>
      <c r="Q13" s="31"/>
      <c r="R13" s="31"/>
      <c r="S13" s="31"/>
      <c r="T13" s="31"/>
      <c r="W13" s="21">
        <f>W12+1</f>
        <v>33</v>
      </c>
      <c r="X13" s="33" t="str">
        <f t="shared" si="0"/>
        <v>Annual!A33</v>
      </c>
      <c r="Y13" s="33" t="str">
        <f t="shared" si="0"/>
        <v>Annual!B33</v>
      </c>
      <c r="Z13" s="33" t="str">
        <f t="shared" si="0"/>
        <v>Annual!C33</v>
      </c>
      <c r="AA13" s="33" t="str">
        <f t="shared" si="0"/>
        <v>Annual!D33</v>
      </c>
      <c r="AB13" s="33" t="str">
        <f t="shared" si="0"/>
        <v>Annual!E33</v>
      </c>
      <c r="AC13" s="33" t="str">
        <f t="shared" si="0"/>
        <v>Annual!F33</v>
      </c>
      <c r="AD13" s="33" t="str">
        <f t="shared" si="0"/>
        <v>Annual!G33</v>
      </c>
      <c r="AE13" s="33" t="str">
        <f t="shared" si="0"/>
        <v>Annual!H33</v>
      </c>
      <c r="AF13" s="33" t="str">
        <f t="shared" si="0"/>
        <v>Annual!I33</v>
      </c>
      <c r="AG13" s="33" t="str">
        <f t="shared" si="0"/>
        <v>Annual!J33</v>
      </c>
      <c r="AH13" s="33" t="str">
        <f t="shared" si="0"/>
        <v>Annual!K33</v>
      </c>
    </row>
    <row r="14" spans="3:36">
      <c r="N14" s="30"/>
      <c r="O14" s="30"/>
      <c r="P14" s="30"/>
      <c r="Q14" s="30"/>
      <c r="R14" s="30"/>
      <c r="S14" s="30"/>
      <c r="T14" s="30"/>
    </row>
    <row r="15" spans="3:36">
      <c r="C15" s="34"/>
      <c r="D15" s="34"/>
      <c r="E15" s="35" t="s">
        <v>82</v>
      </c>
      <c r="F15" s="35"/>
      <c r="G15" s="34"/>
      <c r="H15" s="34"/>
      <c r="I15" s="34"/>
      <c r="J15" s="34"/>
      <c r="K15" s="34"/>
      <c r="N15" s="30"/>
      <c r="O15" s="30"/>
      <c r="P15" s="30"/>
      <c r="Q15" s="30"/>
      <c r="R15" s="30"/>
      <c r="S15" s="30"/>
      <c r="T15" s="30"/>
    </row>
    <row r="16" spans="3:36">
      <c r="C16" s="125" t="s">
        <v>83</v>
      </c>
      <c r="D16" s="125"/>
      <c r="E16" s="125"/>
      <c r="F16" s="125"/>
      <c r="G16" s="125"/>
      <c r="H16" s="34"/>
      <c r="I16" s="125"/>
      <c r="J16" s="125"/>
      <c r="K16" s="125"/>
      <c r="N16" s="30"/>
      <c r="O16" s="30"/>
      <c r="P16" s="30"/>
      <c r="Q16" s="30"/>
      <c r="R16" s="30"/>
      <c r="S16" s="30"/>
      <c r="T16" s="30"/>
    </row>
    <row r="17" spans="1:36" ht="63.75" customHeight="1">
      <c r="A17" s="36"/>
      <c r="B17" s="36"/>
      <c r="C17" s="37" t="s">
        <v>35</v>
      </c>
      <c r="D17" s="37" t="s">
        <v>84</v>
      </c>
      <c r="E17" s="37" t="s">
        <v>85</v>
      </c>
      <c r="F17" s="37" t="s">
        <v>86</v>
      </c>
      <c r="G17" s="37" t="s">
        <v>87</v>
      </c>
      <c r="H17" s="37" t="s">
        <v>88</v>
      </c>
      <c r="I17" s="38"/>
      <c r="J17" s="38"/>
      <c r="K17" s="38"/>
      <c r="N17" s="24"/>
      <c r="O17" s="24"/>
      <c r="P17" s="24"/>
      <c r="Q17" s="24"/>
      <c r="R17" s="24"/>
      <c r="T17" s="24"/>
    </row>
    <row r="18" spans="1:36">
      <c r="A18" s="39">
        <v>1995</v>
      </c>
      <c r="B18" s="21" t="s">
        <v>89</v>
      </c>
      <c r="C18" s="40">
        <f>+Month!B5</f>
        <v>7394</v>
      </c>
      <c r="D18" s="40">
        <f>+Month!C5</f>
        <v>6032.86</v>
      </c>
      <c r="E18" s="40">
        <f>+Month!D5</f>
        <v>679</v>
      </c>
      <c r="F18" s="40">
        <f>+Month!E5</f>
        <v>81</v>
      </c>
      <c r="G18" s="40">
        <f>+Month!F5</f>
        <v>286</v>
      </c>
      <c r="H18" s="40">
        <f>+Month!G5</f>
        <v>314</v>
      </c>
      <c r="I18" s="40"/>
      <c r="J18" s="40"/>
      <c r="K18" s="40"/>
      <c r="AA18" s="21" t="s">
        <v>90</v>
      </c>
    </row>
    <row r="19" spans="1:36">
      <c r="A19" s="39">
        <v>1995</v>
      </c>
      <c r="B19" s="21" t="s">
        <v>91</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92</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93</v>
      </c>
      <c r="C21" s="40">
        <f>+Month!B8+C20</f>
        <v>29133</v>
      </c>
      <c r="D21" s="40">
        <f>+Month!C8+D20</f>
        <v>23377.59</v>
      </c>
      <c r="E21" s="40">
        <f>+Month!D8+E20</f>
        <v>2848</v>
      </c>
      <c r="F21" s="40">
        <f>+Month!E8+F20</f>
        <v>304</v>
      </c>
      <c r="G21" s="40">
        <f>+Month!F8+G20</f>
        <v>1416</v>
      </c>
      <c r="H21" s="40">
        <f>+Month!G8+H20</f>
        <v>1187</v>
      </c>
      <c r="I21" s="40"/>
      <c r="J21" s="40"/>
      <c r="K21" s="40"/>
      <c r="W21" s="41">
        <v>360</v>
      </c>
      <c r="X21" s="42" t="str">
        <f>$AA$18&amp;X$20&amp;$W21</f>
        <v>Month!A360</v>
      </c>
      <c r="Y21" s="33" t="str">
        <f t="shared" ref="X21:AI35" si="1">$AA$18&amp;Y$20&amp;$W21</f>
        <v>Month!B360</v>
      </c>
      <c r="Z21" s="33" t="str">
        <f t="shared" si="1"/>
        <v>Month!C360</v>
      </c>
      <c r="AA21" s="33" t="str">
        <f t="shared" si="1"/>
        <v>Month!D360</v>
      </c>
      <c r="AB21" s="33" t="str">
        <f t="shared" si="1"/>
        <v>Month!E360</v>
      </c>
      <c r="AC21" s="33" t="str">
        <f t="shared" si="1"/>
        <v>Month!F360</v>
      </c>
      <c r="AD21" s="33" t="str">
        <f t="shared" si="1"/>
        <v>Month!G360</v>
      </c>
      <c r="AE21" s="33" t="str">
        <f t="shared" si="1"/>
        <v>Month!H360</v>
      </c>
      <c r="AF21" s="33" t="str">
        <f t="shared" si="1"/>
        <v>Month!I360</v>
      </c>
      <c r="AG21" s="33" t="str">
        <f t="shared" si="1"/>
        <v>Month!J360</v>
      </c>
      <c r="AH21" s="33" t="str">
        <f t="shared" si="1"/>
        <v>Month!K360</v>
      </c>
      <c r="AI21" s="33" t="str">
        <f t="shared" si="1"/>
        <v>Month!L360</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361</v>
      </c>
      <c r="X22" s="33" t="str">
        <f t="shared" si="1"/>
        <v>Month!A361</v>
      </c>
      <c r="Y22" s="33" t="str">
        <f t="shared" si="1"/>
        <v>Month!B361</v>
      </c>
      <c r="Z22" s="33" t="str">
        <f t="shared" si="1"/>
        <v>Month!C361</v>
      </c>
      <c r="AA22" s="33" t="str">
        <f t="shared" si="1"/>
        <v>Month!D361</v>
      </c>
      <c r="AB22" s="33" t="str">
        <f t="shared" si="1"/>
        <v>Month!E361</v>
      </c>
      <c r="AC22" s="33" t="str">
        <f t="shared" si="1"/>
        <v>Month!F361</v>
      </c>
      <c r="AD22" s="33" t="str">
        <f t="shared" si="1"/>
        <v>Month!G361</v>
      </c>
      <c r="AE22" s="33" t="str">
        <f t="shared" si="1"/>
        <v>Month!H361</v>
      </c>
      <c r="AF22" s="33" t="str">
        <f t="shared" si="1"/>
        <v>Month!I361</v>
      </c>
      <c r="AG22" s="33" t="str">
        <f t="shared" si="1"/>
        <v>Month!J361</v>
      </c>
      <c r="AH22" s="33" t="str">
        <f t="shared" si="1"/>
        <v>Month!K361</v>
      </c>
      <c r="AI22" s="33" t="str">
        <f t="shared" si="1"/>
        <v>Month!L361</v>
      </c>
    </row>
    <row r="23" spans="1:36">
      <c r="A23" s="39">
        <v>1995</v>
      </c>
      <c r="B23" s="21" t="s">
        <v>94</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362</v>
      </c>
      <c r="X23" s="33" t="str">
        <f t="shared" si="1"/>
        <v>Month!A362</v>
      </c>
      <c r="Y23" s="33" t="str">
        <f t="shared" si="1"/>
        <v>Month!B362</v>
      </c>
      <c r="Z23" s="33" t="str">
        <f t="shared" si="1"/>
        <v>Month!C362</v>
      </c>
      <c r="AA23" s="33" t="str">
        <f t="shared" si="1"/>
        <v>Month!D362</v>
      </c>
      <c r="AB23" s="33" t="str">
        <f t="shared" si="1"/>
        <v>Month!E362</v>
      </c>
      <c r="AC23" s="33" t="str">
        <f t="shared" si="1"/>
        <v>Month!F362</v>
      </c>
      <c r="AD23" s="33" t="str">
        <f t="shared" si="1"/>
        <v>Month!G362</v>
      </c>
      <c r="AE23" s="33" t="str">
        <f t="shared" si="1"/>
        <v>Month!H362</v>
      </c>
      <c r="AF23" s="33" t="str">
        <f t="shared" si="1"/>
        <v>Month!I362</v>
      </c>
      <c r="AG23" s="33" t="str">
        <f t="shared" si="1"/>
        <v>Month!J362</v>
      </c>
      <c r="AH23" s="33" t="str">
        <f t="shared" si="1"/>
        <v>Month!K362</v>
      </c>
      <c r="AI23" s="33" t="str">
        <f t="shared" si="1"/>
        <v>Month!L362</v>
      </c>
    </row>
    <row r="24" spans="1:36">
      <c r="A24" s="39">
        <v>1995</v>
      </c>
      <c r="B24" s="21" t="s">
        <v>95</v>
      </c>
      <c r="C24" s="40">
        <f>+Month!B11+C23</f>
        <v>45966</v>
      </c>
      <c r="D24" s="40">
        <f>+Month!C11+D23</f>
        <v>35863.9</v>
      </c>
      <c r="E24" s="40">
        <f>+Month!D11+E23</f>
        <v>5020</v>
      </c>
      <c r="F24" s="40">
        <f>+Month!E11+F23</f>
        <v>549</v>
      </c>
      <c r="G24" s="40">
        <f>+Month!F11+G23</f>
        <v>2614</v>
      </c>
      <c r="H24" s="40">
        <f>+Month!G11+H23</f>
        <v>1916</v>
      </c>
      <c r="I24" s="40"/>
      <c r="J24" s="40"/>
      <c r="K24" s="40"/>
      <c r="W24" s="21">
        <f t="shared" si="2"/>
        <v>363</v>
      </c>
      <c r="X24" s="33" t="str">
        <f t="shared" si="1"/>
        <v>Month!A363</v>
      </c>
      <c r="Y24" s="33" t="str">
        <f t="shared" si="1"/>
        <v>Month!B363</v>
      </c>
      <c r="Z24" s="33" t="str">
        <f t="shared" si="1"/>
        <v>Month!C363</v>
      </c>
      <c r="AA24" s="33" t="str">
        <f t="shared" si="1"/>
        <v>Month!D363</v>
      </c>
      <c r="AB24" s="33" t="str">
        <f t="shared" si="1"/>
        <v>Month!E363</v>
      </c>
      <c r="AC24" s="33" t="str">
        <f t="shared" si="1"/>
        <v>Month!F363</v>
      </c>
      <c r="AD24" s="33" t="str">
        <f t="shared" si="1"/>
        <v>Month!G363</v>
      </c>
      <c r="AE24" s="33" t="str">
        <f t="shared" si="1"/>
        <v>Month!H363</v>
      </c>
      <c r="AF24" s="33" t="str">
        <f t="shared" si="1"/>
        <v>Month!I363</v>
      </c>
      <c r="AG24" s="33" t="str">
        <f t="shared" si="1"/>
        <v>Month!J363</v>
      </c>
      <c r="AH24" s="33" t="str">
        <f t="shared" si="1"/>
        <v>Month!K363</v>
      </c>
      <c r="AI24" s="33" t="str">
        <f t="shared" si="1"/>
        <v>Month!L363</v>
      </c>
    </row>
    <row r="25" spans="1:36">
      <c r="A25" s="39">
        <v>1995</v>
      </c>
      <c r="B25" s="21" t="s">
        <v>96</v>
      </c>
      <c r="C25" s="40">
        <f>+Month!B12+C24</f>
        <v>50932</v>
      </c>
      <c r="D25" s="40">
        <f>+Month!C12+D24</f>
        <v>39692.44</v>
      </c>
      <c r="E25" s="40">
        <f>+Month!D12+E24</f>
        <v>5689</v>
      </c>
      <c r="F25" s="40">
        <f>+Month!E12+F24</f>
        <v>619</v>
      </c>
      <c r="G25" s="40">
        <f>+Month!F12+G24</f>
        <v>2803</v>
      </c>
      <c r="H25" s="40">
        <f>+Month!G12+H24</f>
        <v>2125</v>
      </c>
      <c r="I25" s="40"/>
      <c r="J25" s="40"/>
      <c r="K25" s="40"/>
      <c r="W25" s="21">
        <f t="shared" si="2"/>
        <v>364</v>
      </c>
      <c r="X25" s="33" t="str">
        <f t="shared" si="1"/>
        <v>Month!A364</v>
      </c>
      <c r="Y25" s="33" t="str">
        <f t="shared" si="1"/>
        <v>Month!B364</v>
      </c>
      <c r="Z25" s="33" t="str">
        <f t="shared" si="1"/>
        <v>Month!C364</v>
      </c>
      <c r="AA25" s="33" t="str">
        <f t="shared" si="1"/>
        <v>Month!D364</v>
      </c>
      <c r="AB25" s="33" t="str">
        <f t="shared" si="1"/>
        <v>Month!E364</v>
      </c>
      <c r="AC25" s="33" t="str">
        <f t="shared" si="1"/>
        <v>Month!F364</v>
      </c>
      <c r="AD25" s="33" t="str">
        <f t="shared" si="1"/>
        <v>Month!G364</v>
      </c>
      <c r="AE25" s="33" t="str">
        <f t="shared" si="1"/>
        <v>Month!H364</v>
      </c>
      <c r="AF25" s="33" t="str">
        <f t="shared" si="1"/>
        <v>Month!I364</v>
      </c>
      <c r="AG25" s="33" t="str">
        <f t="shared" si="1"/>
        <v>Month!J364</v>
      </c>
      <c r="AH25" s="33" t="str">
        <f t="shared" si="1"/>
        <v>Month!K364</v>
      </c>
      <c r="AI25" s="33" t="str">
        <f t="shared" si="1"/>
        <v>Month!L364</v>
      </c>
    </row>
    <row r="26" spans="1:36">
      <c r="A26" s="39">
        <v>1995</v>
      </c>
      <c r="B26" s="21" t="s">
        <v>97</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365</v>
      </c>
      <c r="X26" s="33" t="str">
        <f t="shared" si="1"/>
        <v>Month!A365</v>
      </c>
      <c r="Y26" s="33" t="str">
        <f t="shared" si="1"/>
        <v>Month!B365</v>
      </c>
      <c r="Z26" s="33" t="str">
        <f t="shared" si="1"/>
        <v>Month!C365</v>
      </c>
      <c r="AA26" s="33" t="str">
        <f t="shared" si="1"/>
        <v>Month!D365</v>
      </c>
      <c r="AB26" s="33" t="str">
        <f t="shared" si="1"/>
        <v>Month!E365</v>
      </c>
      <c r="AC26" s="33" t="str">
        <f t="shared" si="1"/>
        <v>Month!F365</v>
      </c>
      <c r="AD26" s="33" t="str">
        <f t="shared" si="1"/>
        <v>Month!G365</v>
      </c>
      <c r="AE26" s="33" t="str">
        <f t="shared" si="1"/>
        <v>Month!H365</v>
      </c>
      <c r="AF26" s="33" t="str">
        <f t="shared" si="1"/>
        <v>Month!I365</v>
      </c>
      <c r="AG26" s="33" t="str">
        <f t="shared" si="1"/>
        <v>Month!J365</v>
      </c>
      <c r="AH26" s="33" t="str">
        <f t="shared" si="1"/>
        <v>Month!K365</v>
      </c>
      <c r="AI26" s="33" t="str">
        <f t="shared" si="1"/>
        <v>Month!L365</v>
      </c>
    </row>
    <row r="27" spans="1:36">
      <c r="A27" s="39">
        <v>1995</v>
      </c>
      <c r="B27" s="21" t="s">
        <v>98</v>
      </c>
      <c r="C27" s="40">
        <f>+Month!B14+C26</f>
        <v>62505</v>
      </c>
      <c r="D27" s="40">
        <f>+Month!C14+D26</f>
        <v>48619.66</v>
      </c>
      <c r="E27" s="40">
        <f>+Month!D14+E26</f>
        <v>7199</v>
      </c>
      <c r="F27" s="40">
        <f>+Month!E14+F26</f>
        <v>783</v>
      </c>
      <c r="G27" s="40">
        <f>+Month!F14+G26</f>
        <v>3320</v>
      </c>
      <c r="H27" s="40">
        <f>+Month!G14+H26</f>
        <v>2580</v>
      </c>
      <c r="I27" s="40"/>
      <c r="J27" s="40"/>
      <c r="K27" s="40"/>
      <c r="W27" s="21">
        <f t="shared" si="2"/>
        <v>366</v>
      </c>
      <c r="X27" s="33" t="str">
        <f t="shared" si="1"/>
        <v>Month!A366</v>
      </c>
      <c r="Y27" s="33" t="str">
        <f t="shared" si="1"/>
        <v>Month!B366</v>
      </c>
      <c r="Z27" s="33" t="str">
        <f t="shared" si="1"/>
        <v>Month!C366</v>
      </c>
      <c r="AA27" s="33" t="str">
        <f t="shared" si="1"/>
        <v>Month!D366</v>
      </c>
      <c r="AB27" s="33" t="str">
        <f t="shared" si="1"/>
        <v>Month!E366</v>
      </c>
      <c r="AC27" s="33" t="str">
        <f t="shared" si="1"/>
        <v>Month!F366</v>
      </c>
      <c r="AD27" s="33" t="str">
        <f t="shared" si="1"/>
        <v>Month!G366</v>
      </c>
      <c r="AE27" s="33" t="str">
        <f t="shared" si="1"/>
        <v>Month!H366</v>
      </c>
      <c r="AF27" s="33" t="str">
        <f t="shared" si="1"/>
        <v>Month!I366</v>
      </c>
      <c r="AG27" s="33" t="str">
        <f t="shared" si="1"/>
        <v>Month!J366</v>
      </c>
      <c r="AH27" s="33" t="str">
        <f t="shared" si="1"/>
        <v>Month!K366</v>
      </c>
      <c r="AI27" s="33" t="str">
        <f t="shared" si="1"/>
        <v>Month!L366</v>
      </c>
    </row>
    <row r="28" spans="1:36">
      <c r="A28" s="39">
        <v>1995</v>
      </c>
      <c r="B28" s="21" t="s">
        <v>99</v>
      </c>
      <c r="C28" s="40">
        <f>+Month!B15+C27</f>
        <v>68558</v>
      </c>
      <c r="D28" s="40">
        <f>+Month!C15+D27</f>
        <v>53425.3</v>
      </c>
      <c r="E28" s="40">
        <f>+Month!D15+E27</f>
        <v>7860</v>
      </c>
      <c r="F28" s="40">
        <f>+Month!E15+F27</f>
        <v>881</v>
      </c>
      <c r="G28" s="40">
        <f>+Month!F15+G27</f>
        <v>3579</v>
      </c>
      <c r="H28" s="40">
        <f>+Month!G15+H27</f>
        <v>2810</v>
      </c>
      <c r="I28" s="40"/>
      <c r="J28" s="40"/>
      <c r="K28" s="40"/>
      <c r="W28" s="21">
        <f t="shared" si="2"/>
        <v>367</v>
      </c>
      <c r="X28" s="33" t="str">
        <f t="shared" si="1"/>
        <v>Month!A367</v>
      </c>
      <c r="Y28" s="33" t="str">
        <f t="shared" si="1"/>
        <v>Month!B367</v>
      </c>
      <c r="Z28" s="33" t="str">
        <f t="shared" si="1"/>
        <v>Month!C367</v>
      </c>
      <c r="AA28" s="33" t="str">
        <f t="shared" si="1"/>
        <v>Month!D367</v>
      </c>
      <c r="AB28" s="33" t="str">
        <f t="shared" si="1"/>
        <v>Month!E367</v>
      </c>
      <c r="AC28" s="33" t="str">
        <f t="shared" si="1"/>
        <v>Month!F367</v>
      </c>
      <c r="AD28" s="33" t="str">
        <f t="shared" si="1"/>
        <v>Month!G367</v>
      </c>
      <c r="AE28" s="33" t="str">
        <f t="shared" si="1"/>
        <v>Month!H367</v>
      </c>
      <c r="AF28" s="33" t="str">
        <f t="shared" si="1"/>
        <v>Month!I367</v>
      </c>
      <c r="AG28" s="33" t="str">
        <f t="shared" si="1"/>
        <v>Month!J367</v>
      </c>
      <c r="AH28" s="33" t="str">
        <f t="shared" si="1"/>
        <v>Month!K367</v>
      </c>
      <c r="AI28" s="33" t="str">
        <f t="shared" si="1"/>
        <v>Month!L367</v>
      </c>
    </row>
    <row r="29" spans="1:36" s="36" customFormat="1">
      <c r="A29" s="43">
        <v>1995</v>
      </c>
      <c r="B29" s="36" t="s">
        <v>100</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368</v>
      </c>
      <c r="X29" s="33" t="str">
        <f t="shared" si="1"/>
        <v>Month!A368</v>
      </c>
      <c r="Y29" s="33" t="str">
        <f t="shared" si="1"/>
        <v>Month!B368</v>
      </c>
      <c r="Z29" s="33" t="str">
        <f t="shared" si="1"/>
        <v>Month!C368</v>
      </c>
      <c r="AA29" s="33" t="str">
        <f t="shared" si="1"/>
        <v>Month!D368</v>
      </c>
      <c r="AB29" s="33" t="str">
        <f t="shared" si="1"/>
        <v>Month!E368</v>
      </c>
      <c r="AC29" s="33" t="str">
        <f t="shared" si="1"/>
        <v>Month!F368</v>
      </c>
      <c r="AD29" s="33" t="str">
        <f t="shared" si="1"/>
        <v>Month!G368</v>
      </c>
      <c r="AE29" s="33" t="str">
        <f t="shared" si="1"/>
        <v>Month!H368</v>
      </c>
      <c r="AF29" s="33" t="str">
        <f t="shared" si="1"/>
        <v>Month!I368</v>
      </c>
      <c r="AG29" s="33" t="str">
        <f t="shared" si="1"/>
        <v>Month!J368</v>
      </c>
      <c r="AH29" s="33" t="str">
        <f t="shared" si="1"/>
        <v>Month!K368</v>
      </c>
      <c r="AI29" s="33" t="str">
        <f t="shared" si="1"/>
        <v>Month!L368</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369</v>
      </c>
      <c r="X30" s="46" t="str">
        <f t="shared" si="1"/>
        <v>Month!A369</v>
      </c>
      <c r="Y30" s="46" t="str">
        <f t="shared" si="1"/>
        <v>Month!B369</v>
      </c>
      <c r="Z30" s="46" t="str">
        <f t="shared" si="1"/>
        <v>Month!C369</v>
      </c>
      <c r="AA30" s="46" t="str">
        <f t="shared" si="1"/>
        <v>Month!D369</v>
      </c>
      <c r="AB30" s="46" t="str">
        <f t="shared" si="1"/>
        <v>Month!E369</v>
      </c>
      <c r="AC30" s="46" t="str">
        <f t="shared" si="1"/>
        <v>Month!F369</v>
      </c>
      <c r="AD30" s="46" t="str">
        <f t="shared" si="1"/>
        <v>Month!G369</v>
      </c>
      <c r="AE30" s="46" t="str">
        <f t="shared" si="1"/>
        <v>Month!H369</v>
      </c>
      <c r="AF30" s="46" t="str">
        <f t="shared" si="1"/>
        <v>Month!I369</v>
      </c>
      <c r="AG30" s="46" t="str">
        <f t="shared" si="1"/>
        <v>Month!J369</v>
      </c>
      <c r="AH30" s="46" t="str">
        <f t="shared" si="1"/>
        <v>Month!K369</v>
      </c>
      <c r="AI30" s="46" t="str">
        <f t="shared" si="1"/>
        <v>Month!L369</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370</v>
      </c>
      <c r="X31" s="33" t="str">
        <f t="shared" si="1"/>
        <v>Month!A370</v>
      </c>
      <c r="Y31" s="33" t="str">
        <f t="shared" si="1"/>
        <v>Month!B370</v>
      </c>
      <c r="Z31" s="33" t="str">
        <f t="shared" si="1"/>
        <v>Month!C370</v>
      </c>
      <c r="AA31" s="33" t="str">
        <f t="shared" si="1"/>
        <v>Month!D370</v>
      </c>
      <c r="AB31" s="33" t="str">
        <f t="shared" si="1"/>
        <v>Month!E370</v>
      </c>
      <c r="AC31" s="33" t="str">
        <f t="shared" si="1"/>
        <v>Month!F370</v>
      </c>
      <c r="AD31" s="33" t="str">
        <f t="shared" si="1"/>
        <v>Month!G370</v>
      </c>
      <c r="AE31" s="33" t="str">
        <f t="shared" si="1"/>
        <v>Month!H370</v>
      </c>
      <c r="AF31" s="33" t="str">
        <f t="shared" si="1"/>
        <v>Month!I370</v>
      </c>
      <c r="AG31" s="33" t="str">
        <f t="shared" si="1"/>
        <v>Month!J370</v>
      </c>
      <c r="AH31" s="33" t="str">
        <f t="shared" si="1"/>
        <v>Month!K370</v>
      </c>
      <c r="AI31" s="33" t="str">
        <f t="shared" si="1"/>
        <v>Month!L370</v>
      </c>
    </row>
    <row r="32" spans="1:36">
      <c r="A32" s="39">
        <v>1996</v>
      </c>
      <c r="B32" s="21" t="s">
        <v>101</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371</v>
      </c>
      <c r="X32" s="33" t="str">
        <f t="shared" si="1"/>
        <v>Month!A371</v>
      </c>
      <c r="Y32" s="33" t="str">
        <f t="shared" si="1"/>
        <v>Month!B371</v>
      </c>
      <c r="Z32" s="33" t="str">
        <f t="shared" si="1"/>
        <v>Month!C371</v>
      </c>
      <c r="AA32" s="33" t="str">
        <f t="shared" si="1"/>
        <v>Month!D371</v>
      </c>
      <c r="AB32" s="33" t="str">
        <f t="shared" si="1"/>
        <v>Month!E371</v>
      </c>
      <c r="AC32" s="33" t="str">
        <f t="shared" si="1"/>
        <v>Month!F371</v>
      </c>
      <c r="AD32" s="33" t="str">
        <f t="shared" si="1"/>
        <v>Month!G371</v>
      </c>
      <c r="AE32" s="33" t="str">
        <f t="shared" si="1"/>
        <v>Month!H371</v>
      </c>
      <c r="AF32" s="33" t="str">
        <f t="shared" si="1"/>
        <v>Month!I371</v>
      </c>
      <c r="AG32" s="33" t="str">
        <f t="shared" si="1"/>
        <v>Month!J371</v>
      </c>
      <c r="AH32" s="33" t="str">
        <f t="shared" si="1"/>
        <v>Month!K371</v>
      </c>
      <c r="AI32" s="33" t="str">
        <f t="shared" si="1"/>
        <v>Month!L371</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372</v>
      </c>
      <c r="X33" s="33" t="str">
        <f t="shared" si="1"/>
        <v>Month!A372</v>
      </c>
      <c r="Y33" s="33" t="str">
        <f t="shared" si="1"/>
        <v>Month!B372</v>
      </c>
      <c r="Z33" s="33" t="str">
        <f t="shared" si="1"/>
        <v>Month!C372</v>
      </c>
      <c r="AA33" s="33" t="str">
        <f t="shared" si="1"/>
        <v>Month!D372</v>
      </c>
      <c r="AB33" s="33" t="str">
        <f t="shared" si="1"/>
        <v>Month!E372</v>
      </c>
      <c r="AC33" s="33" t="str">
        <f t="shared" si="1"/>
        <v>Month!F372</v>
      </c>
      <c r="AD33" s="33" t="str">
        <f t="shared" si="1"/>
        <v>Month!G372</v>
      </c>
      <c r="AE33" s="33" t="str">
        <f t="shared" si="1"/>
        <v>Month!H372</v>
      </c>
      <c r="AF33" s="33" t="str">
        <f t="shared" si="1"/>
        <v>Month!I372</v>
      </c>
      <c r="AG33" s="33" t="str">
        <f t="shared" si="1"/>
        <v>Month!J372</v>
      </c>
      <c r="AH33" s="33" t="str">
        <f t="shared" si="1"/>
        <v>Month!K372</v>
      </c>
      <c r="AI33" s="33" t="str">
        <f t="shared" si="1"/>
        <v>Month!L372</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373</v>
      </c>
      <c r="X34" s="33" t="str">
        <f t="shared" si="1"/>
        <v>Month!A373</v>
      </c>
      <c r="Y34" s="33" t="str">
        <f t="shared" si="1"/>
        <v>Month!B373</v>
      </c>
      <c r="Z34" s="33" t="str">
        <f t="shared" si="1"/>
        <v>Month!C373</v>
      </c>
      <c r="AA34" s="33" t="str">
        <f t="shared" si="1"/>
        <v>Month!D373</v>
      </c>
      <c r="AB34" s="33" t="str">
        <f t="shared" si="1"/>
        <v>Month!E373</v>
      </c>
      <c r="AC34" s="33" t="str">
        <f t="shared" si="1"/>
        <v>Month!F373</v>
      </c>
      <c r="AD34" s="33" t="str">
        <f t="shared" si="1"/>
        <v>Month!G373</v>
      </c>
      <c r="AE34" s="33" t="str">
        <f t="shared" si="1"/>
        <v>Month!H373</v>
      </c>
      <c r="AF34" s="33" t="str">
        <f t="shared" si="1"/>
        <v>Month!I373</v>
      </c>
      <c r="AG34" s="33" t="str">
        <f t="shared" si="1"/>
        <v>Month!J373</v>
      </c>
      <c r="AH34" s="33" t="str">
        <f t="shared" si="1"/>
        <v>Month!K373</v>
      </c>
      <c r="AI34" s="33" t="str">
        <f t="shared" si="1"/>
        <v>Month!L373</v>
      </c>
    </row>
    <row r="35" spans="1:36">
      <c r="A35" s="39">
        <v>1996</v>
      </c>
      <c r="B35" s="21" t="s">
        <v>102</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374</v>
      </c>
      <c r="X35" s="33" t="str">
        <f t="shared" si="1"/>
        <v>Month!A374</v>
      </c>
      <c r="Y35" s="33" t="str">
        <f t="shared" si="1"/>
        <v>Month!B374</v>
      </c>
      <c r="Z35" s="33" t="str">
        <f t="shared" si="1"/>
        <v>Month!C374</v>
      </c>
      <c r="AA35" s="33" t="str">
        <f t="shared" si="1"/>
        <v>Month!D374</v>
      </c>
      <c r="AB35" s="33" t="str">
        <f t="shared" si="1"/>
        <v>Month!E374</v>
      </c>
      <c r="AC35" s="33" t="str">
        <f t="shared" si="1"/>
        <v>Month!F374</v>
      </c>
      <c r="AD35" s="33" t="str">
        <f t="shared" si="1"/>
        <v>Month!G374</v>
      </c>
      <c r="AE35" s="33" t="str">
        <f t="shared" si="1"/>
        <v>Month!H374</v>
      </c>
      <c r="AF35" s="33" t="str">
        <f t="shared" si="1"/>
        <v>Month!I374</v>
      </c>
      <c r="AG35" s="33" t="str">
        <f t="shared" si="1"/>
        <v>Month!J374</v>
      </c>
      <c r="AH35" s="33" t="str">
        <f t="shared" si="1"/>
        <v>Month!K374</v>
      </c>
      <c r="AI35" s="33" t="str">
        <f t="shared" si="1"/>
        <v>Month!L374</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564</v>
      </c>
    </row>
    <row r="38" spans="1:36">
      <c r="A38" s="39">
        <v>1996</v>
      </c>
      <c r="B38" s="21" t="s">
        <v>103</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375</v>
      </c>
      <c r="X39" s="33" t="str">
        <f t="shared" ref="X39:AH40" si="3">$AA$37&amp;X$38&amp;$W39</f>
        <v>calculation_hide!B375</v>
      </c>
      <c r="Y39" s="33" t="str">
        <f t="shared" si="3"/>
        <v>calculation_hide!C375</v>
      </c>
      <c r="Z39" s="33" t="str">
        <f t="shared" si="3"/>
        <v>calculation_hide!D375</v>
      </c>
      <c r="AA39" s="33" t="str">
        <f t="shared" si="3"/>
        <v>calculation_hide!E375</v>
      </c>
      <c r="AB39" s="33" t="str">
        <f t="shared" si="3"/>
        <v>calculation_hide!F375</v>
      </c>
      <c r="AC39" s="33" t="str">
        <f t="shared" si="3"/>
        <v>calculation_hide!G375</v>
      </c>
      <c r="AD39" s="33" t="str">
        <f t="shared" si="3"/>
        <v>calculation_hide!H375</v>
      </c>
      <c r="AE39" s="33" t="str">
        <f t="shared" si="3"/>
        <v>calculation_hide!I375</v>
      </c>
      <c r="AF39" s="33" t="str">
        <f t="shared" si="3"/>
        <v>calculation_hide!J375</v>
      </c>
      <c r="AG39" s="33" t="str">
        <f t="shared" si="3"/>
        <v>calculation_hide!K375</v>
      </c>
      <c r="AH39" s="33" t="str">
        <f t="shared" si="3"/>
        <v>calculation_hide!L375</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387</v>
      </c>
      <c r="X40" s="33" t="str">
        <f>$AA$37&amp;X$38&amp;$W40</f>
        <v>calculation_hide!B387</v>
      </c>
      <c r="Y40" s="33" t="str">
        <f t="shared" si="3"/>
        <v>calculation_hide!C387</v>
      </c>
      <c r="Z40" s="33" t="str">
        <f t="shared" si="3"/>
        <v>calculation_hide!D387</v>
      </c>
      <c r="AA40" s="33" t="str">
        <f t="shared" si="3"/>
        <v>calculation_hide!E387</v>
      </c>
      <c r="AB40" s="33" t="str">
        <f t="shared" si="3"/>
        <v>calculation_hide!F387</v>
      </c>
      <c r="AC40" s="33" t="str">
        <f t="shared" si="3"/>
        <v>calculation_hide!G387</v>
      </c>
      <c r="AD40" s="33" t="str">
        <f t="shared" si="3"/>
        <v>calculation_hide!H387</v>
      </c>
      <c r="AE40" s="33" t="str">
        <f t="shared" si="3"/>
        <v>calculation_hide!I387</v>
      </c>
      <c r="AF40" s="33" t="str">
        <f t="shared" si="3"/>
        <v>calculation_hide!J387</v>
      </c>
      <c r="AG40" s="33" t="str">
        <f t="shared" si="3"/>
        <v>calculation_hide!K387</v>
      </c>
      <c r="AH40" s="33" t="str">
        <f t="shared" si="3"/>
        <v>calculation_hide!L387</v>
      </c>
    </row>
    <row r="41" spans="1:36" s="36" customFormat="1">
      <c r="A41" s="43">
        <v>1996</v>
      </c>
      <c r="B41" s="36" t="s">
        <v>104</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101</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102</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103</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104</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103</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104</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524</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543</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544</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545</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546</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547</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548</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549</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550</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551</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552</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553</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536</v>
      </c>
      <c r="C330" s="30">
        <f>Month!B317</f>
        <v>909.58</v>
      </c>
      <c r="D330" s="30">
        <f>Month!C317</f>
        <v>527.47</v>
      </c>
      <c r="E330" s="30">
        <f>Month!D317</f>
        <v>215</v>
      </c>
      <c r="F330" s="30">
        <f>Month!E317</f>
        <v>11.4</v>
      </c>
      <c r="G330" s="30">
        <f>Month!F317</f>
        <v>97.54</v>
      </c>
      <c r="H330" s="30">
        <f>Month!G317</f>
        <v>58.16</v>
      </c>
    </row>
    <row r="331" spans="1:8">
      <c r="A331" s="39">
        <f>A330</f>
        <v>2021</v>
      </c>
      <c r="B331" s="76" t="s">
        <v>584</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585</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586</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587</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588</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589</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590</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591</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592</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593</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594</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575</v>
      </c>
      <c r="C342" s="30">
        <f>Month!B329</f>
        <v>672.21</v>
      </c>
      <c r="D342" s="30">
        <f>Month!C329</f>
        <v>285.55</v>
      </c>
      <c r="E342" s="30">
        <f>Month!D329</f>
        <v>204.24</v>
      </c>
      <c r="F342" s="30">
        <f>Month!E329</f>
        <v>12.82</v>
      </c>
      <c r="G342" s="30">
        <f>Month!F329</f>
        <v>116.44</v>
      </c>
      <c r="H342" s="30">
        <f>Month!G329</f>
        <v>53.17</v>
      </c>
    </row>
    <row r="343" spans="1:12">
      <c r="A343" s="39">
        <f>A342</f>
        <v>2022</v>
      </c>
      <c r="B343" s="76" t="s">
        <v>608</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609</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610</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611</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612</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613</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614</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615</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616</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617</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618</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620</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639</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640</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641</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642</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643</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644</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645</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646</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647</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648</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649</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650</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686</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687</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688</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689</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690</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691</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692</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693</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694</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695</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696</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665</v>
      </c>
      <c r="C378" s="30">
        <f>Month!B365</f>
        <v>91.22</v>
      </c>
      <c r="D378" s="30">
        <f>Month!C365</f>
        <v>0</v>
      </c>
      <c r="E378" s="30">
        <f>Month!D365</f>
        <v>14.48</v>
      </c>
      <c r="F378" s="30">
        <f>Month!E365</f>
        <v>9</v>
      </c>
      <c r="G378" s="30">
        <f>Month!F365</f>
        <v>61.63</v>
      </c>
      <c r="H378" s="30">
        <f>Month!G365</f>
        <v>6.11</v>
      </c>
    </row>
    <row r="379" spans="1:8">
      <c r="A379" s="39">
        <f>A378</f>
        <v>2025</v>
      </c>
      <c r="B379" s="76" t="s">
        <v>666</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667</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668</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669</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670</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671</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672</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673</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674</v>
      </c>
      <c r="C387" s="30">
        <f>Month!B374+C386</f>
        <v>820.12000000000012</v>
      </c>
      <c r="D387" s="30">
        <f>Month!C374+D386</f>
        <v>0</v>
      </c>
      <c r="E387" s="30">
        <f>Month!D374+E386</f>
        <v>194.82</v>
      </c>
      <c r="F387" s="30">
        <f>Month!E374+F386</f>
        <v>60.3</v>
      </c>
      <c r="G387" s="30">
        <f>Month!F374+G386</f>
        <v>528.06999999999994</v>
      </c>
      <c r="H387" s="30">
        <f>Month!G374+H386</f>
        <v>36.94</v>
      </c>
    </row>
    <row r="388" spans="1:8">
      <c r="A388" s="39">
        <f t="shared" si="12"/>
        <v>2025</v>
      </c>
      <c r="B388" s="76" t="s">
        <v>675</v>
      </c>
    </row>
    <row r="389" spans="1:8">
      <c r="A389" s="39">
        <f t="shared" si="12"/>
        <v>2025</v>
      </c>
      <c r="B389" s="76" t="s">
        <v>676</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2025-12-16T15:29:02Z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