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0C25A187-4406-4D37-9555-DA7F76ED17C9}"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5" l="1"/>
  <c r="F15" i="5" l="1"/>
  <c r="F14" i="5"/>
  <c r="AA21" i="6"/>
  <c r="F20" i="5" s="1"/>
  <c r="F13" i="5"/>
  <c r="F12" i="5" l="1"/>
  <c r="F11" i="5" l="1"/>
  <c r="AA20" i="6"/>
  <c r="F19" i="5" s="1"/>
  <c r="F10" i="5" l="1"/>
  <c r="F9" i="5" l="1"/>
  <c r="F8" i="5"/>
  <c r="AA19" i="6"/>
  <c r="F18" i="5" s="1"/>
  <c r="F7" i="5" l="1"/>
  <c r="F6" i="5" l="1"/>
  <c r="E17" i="5" l="1"/>
  <c r="Z23" i="6"/>
  <c r="E22" i="5" l="1"/>
  <c r="Z22" i="6"/>
  <c r="E21" i="5" l="1"/>
  <c r="E16" i="5"/>
  <c r="E15" i="5" l="1"/>
  <c r="E14" i="5" l="1"/>
  <c r="Z21" i="6"/>
  <c r="E13" i="5"/>
  <c r="E20" i="5" l="1"/>
  <c r="E12" i="5"/>
  <c r="E11" i="5" l="1"/>
  <c r="Z20" i="6"/>
  <c r="E10" i="5"/>
  <c r="E19" i="5" l="1"/>
  <c r="E9" i="5"/>
  <c r="E8" i="5" l="1"/>
  <c r="Z19" i="6"/>
  <c r="E18" i="5" s="1"/>
  <c r="E7" i="5"/>
  <c r="E6" i="5" l="1"/>
  <c r="D17" i="5" l="1"/>
  <c r="Y23" i="6"/>
  <c r="Y22" i="6"/>
  <c r="D21" i="5" s="1"/>
  <c r="D22" i="5" l="1"/>
  <c r="D16" i="5"/>
  <c r="D15" i="5" l="1"/>
  <c r="D14" i="5" l="1"/>
  <c r="Y21" i="6"/>
  <c r="D20" i="5" s="1"/>
  <c r="D13" i="5" l="1"/>
  <c r="D12" i="5" l="1"/>
  <c r="D11" i="5" l="1"/>
  <c r="Y20" i="6"/>
  <c r="D19" i="5" s="1"/>
  <c r="D10" i="5"/>
  <c r="D9" i="5" l="1"/>
  <c r="D8" i="5"/>
  <c r="Y19" i="6"/>
  <c r="D18" i="5" s="1"/>
  <c r="D7" i="5" l="1"/>
  <c r="D6" i="5" l="1"/>
  <c r="C17" i="5"/>
  <c r="C16" i="5"/>
  <c r="C15" i="5"/>
  <c r="C14" i="5"/>
  <c r="C13" i="5"/>
  <c r="C12" i="5"/>
  <c r="C11" i="5"/>
  <c r="C10" i="5"/>
  <c r="C9" i="5"/>
  <c r="C8" i="5"/>
  <c r="C7" i="5"/>
  <c r="C6" i="5"/>
  <c r="X23" i="6"/>
  <c r="X22" i="6"/>
  <c r="C21" i="5" s="1"/>
  <c r="C22" i="5" l="1"/>
  <c r="X21" i="6"/>
  <c r="C20" i="5" s="1"/>
  <c r="B18" i="6"/>
  <c r="B17" i="6"/>
  <c r="AA35" i="6" s="1"/>
  <c r="J16" i="5" s="1"/>
  <c r="B16" i="6"/>
  <c r="AA34" i="6" s="1"/>
  <c r="J15" i="5" s="1"/>
  <c r="B15" i="6"/>
  <c r="AA33" i="6" s="1"/>
  <c r="J14" i="5" s="1"/>
  <c r="B14" i="6"/>
  <c r="AA32" i="6" s="1"/>
  <c r="J13" i="5" s="1"/>
  <c r="B13" i="6"/>
  <c r="AA31" i="6" s="1"/>
  <c r="J12" i="5" s="1"/>
  <c r="B12" i="6"/>
  <c r="AA30" i="6" s="1"/>
  <c r="J11" i="5" s="1"/>
  <c r="B11" i="6"/>
  <c r="AA29" i="6" s="1"/>
  <c r="J10" i="5" s="1"/>
  <c r="B10" i="6"/>
  <c r="AA28" i="6" s="1"/>
  <c r="J9" i="5" s="1"/>
  <c r="B9" i="6"/>
  <c r="AA27" i="6" s="1"/>
  <c r="J8" i="5" s="1"/>
  <c r="B8" i="6"/>
  <c r="AA26" i="6" s="1"/>
  <c r="J7" i="5" s="1"/>
  <c r="B7" i="6"/>
  <c r="AA25" i="6" s="1"/>
  <c r="J6" i="5" s="1"/>
  <c r="Z34" i="6" l="1"/>
  <c r="I15" i="5" s="1"/>
  <c r="Z36" i="6"/>
  <c r="I17" i="5" s="1"/>
  <c r="Z32" i="6"/>
  <c r="I13" i="5" s="1"/>
  <c r="Z35" i="6"/>
  <c r="I16" i="5" s="1"/>
  <c r="Z33" i="6"/>
  <c r="I14" i="5" s="1"/>
  <c r="Y31" i="6"/>
  <c r="Z31" i="6"/>
  <c r="Y29" i="6"/>
  <c r="Z29" i="6"/>
  <c r="Y30" i="6"/>
  <c r="Z30" i="6"/>
  <c r="Y28" i="6"/>
  <c r="Z28" i="6"/>
  <c r="Y27" i="6"/>
  <c r="Z27" i="6"/>
  <c r="Y26" i="6"/>
  <c r="Z26" i="6"/>
  <c r="Y25" i="6"/>
  <c r="Z25" i="6"/>
  <c r="X36" i="6"/>
  <c r="G17" i="5" s="1"/>
  <c r="Y36" i="6"/>
  <c r="X34" i="6"/>
  <c r="G15" i="5" s="1"/>
  <c r="Y34" i="6"/>
  <c r="X35" i="6"/>
  <c r="G16" i="5" s="1"/>
  <c r="Y35" i="6"/>
  <c r="X33" i="6"/>
  <c r="G14" i="5" s="1"/>
  <c r="Y33" i="6"/>
  <c r="X32" i="6"/>
  <c r="G13" i="5" s="1"/>
  <c r="Y32" i="6"/>
  <c r="X20" i="6"/>
  <c r="C19" i="5" s="1"/>
  <c r="I11" i="5" l="1"/>
  <c r="I6" i="5"/>
  <c r="I7" i="5"/>
  <c r="I8" i="5"/>
  <c r="I9" i="5"/>
  <c r="I10" i="5"/>
  <c r="I12" i="5"/>
  <c r="H6" i="5"/>
  <c r="H16" i="5"/>
  <c r="H14" i="5"/>
  <c r="H10" i="5"/>
  <c r="H17" i="5"/>
  <c r="H11" i="5"/>
  <c r="H15" i="5"/>
  <c r="H13" i="5"/>
  <c r="H9" i="5"/>
  <c r="H7" i="5"/>
  <c r="H8" i="5"/>
  <c r="H12" i="5"/>
  <c r="X19" i="6"/>
  <c r="C18" i="5" s="1"/>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B22" i="6"/>
  <c r="Z40" i="6" s="1"/>
  <c r="I21" i="5" s="1"/>
  <c r="B23" i="6"/>
  <c r="B19" i="6"/>
  <c r="B21" i="6"/>
  <c r="W31" i="6"/>
  <c r="X31" i="6"/>
  <c r="G12" i="5" s="1"/>
  <c r="W30" i="6"/>
  <c r="X30" i="6"/>
  <c r="G11" i="5" s="1"/>
  <c r="W29" i="6"/>
  <c r="X29" i="6"/>
  <c r="G10" i="5" s="1"/>
  <c r="W26" i="6"/>
  <c r="X26" i="6"/>
  <c r="G7" i="5" s="1"/>
  <c r="W27" i="6"/>
  <c r="X27" i="6"/>
  <c r="G8" i="5" s="1"/>
  <c r="W28" i="6"/>
  <c r="X28" i="6"/>
  <c r="G9" i="5" s="1"/>
  <c r="E25" i="6"/>
  <c r="X25" i="6"/>
  <c r="G6" i="5" s="1"/>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39" i="6" l="1"/>
  <c r="I20" i="5" s="1"/>
  <c r="AA39" i="6"/>
  <c r="J20" i="5" s="1"/>
  <c r="Z38" i="6"/>
  <c r="I19" i="5" s="1"/>
  <c r="AA38" i="6"/>
  <c r="J19" i="5" s="1"/>
  <c r="Z37" i="6"/>
  <c r="I18" i="5" s="1"/>
  <c r="AA37" i="6"/>
  <c r="J18" i="5" s="1"/>
  <c r="Y41" i="6"/>
  <c r="H22" i="5" s="1"/>
  <c r="Z41" i="6"/>
  <c r="I22" i="5" s="1"/>
  <c r="X40" i="6"/>
  <c r="G21" i="5" s="1"/>
  <c r="Y40" i="6"/>
  <c r="H21" i="5" s="1"/>
  <c r="X39" i="6"/>
  <c r="G20" i="5" s="1"/>
  <c r="Y39" i="6"/>
  <c r="H20" i="5" s="1"/>
  <c r="X38" i="6"/>
  <c r="G19" i="5" s="1"/>
  <c r="Y38" i="6"/>
  <c r="H19" i="5" s="1"/>
  <c r="X37" i="6"/>
  <c r="G18" i="5" s="1"/>
  <c r="Y37" i="6"/>
  <c r="H18" i="5" s="1"/>
  <c r="W41" i="6"/>
  <c r="X41" i="6"/>
  <c r="G22" i="5" s="1"/>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<sst xmlns="http://schemas.openxmlformats.org/spreadsheetml/2006/main" count="191" uniqueCount="136">
  <si>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</si>
  <si>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</si>
  <si>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</si>
  <si>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</si>
  <si>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</si>
  <si>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</si>
  <si>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</si>
  <si>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</si>
  <si>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</si>
  <si>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</si>
  <si>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</si>
  <si>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</si>
  <si>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</si>
  <si>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</si>
  <si>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</si>
  <si>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</si>
  <si>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</si>
  <si>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</si>
  <si>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</si>
  <si>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</si>
  <si>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</si>
  <si>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</si>
  <si>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</si>
  <si>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</si>
  <si>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</si>
  <si>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</si>
  <si>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</si>
  <si>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</si>
  <si>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</si>
  <si>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</si>
  <si>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</si>
  <si>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</si>
  <si>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</si>
  <si>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</si>
  <si>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</si>
  <si>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</si>
  <si>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</si>
  <si>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</si>
  <si>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</si>
  <si>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</si>
  <si>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</si>
  <si>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</si>
  <si>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</si>
  <si>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</si>
  <si>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</si>
  <si>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</si>
  <si>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</si>
  <si>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</si>
  <si>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</si>
  <si>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</si>
  <si>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</si>
  <si>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</si>
  <si>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</si>
  <si>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</si>
  <si>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</si>
  <si>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</si>
  <si>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</si>
  <si>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</si>
  <si>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</si>
  <si>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</si>
  <si>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</si>
  <si>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</si>
  <si>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</si>
  <si>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</si>
  <si>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</si>
  <si>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</si>
  <si>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</si>
  <si>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</si>
  <si>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</si>
  <si>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</si>
  <si>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</si>
  <si>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</si>
  <si>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</si>
  <si>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</si>
  <si>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</si>
  <si>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</si>
  <si>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</si>
  <si>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</si>
  <si>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</si>
  <si>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</si>
  <si>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</si>
  <si>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</si>
  <si>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</si>
  <si>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</si>
  <si>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</si>
  <si>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</si>
  <si>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</si>
  <si>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</si>
  <si>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</si>
  <si>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</si>
  <si>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</si>
  <si>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</si>
  <si>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</si>
  <si>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</si>
  <si>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</si>
  <si>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</si>
  <si>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</si>
  <si>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</si>
  <si>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</si>
  <si>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</si>
  <si>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</si>
  <si>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</si>
  <si>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</si>
  <si>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</si>
  <si>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</si>
  <si>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</si>
  <si>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</si>
  <si>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</si>
  <si>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</si>
  <si>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</si>
  <si>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</si>
  <si>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</si>
  <si>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</si>
  <si>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</si>
  <si>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</si>
  <si>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</si>
  <si>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The average wind speed was 8.4 knots, 0.1 knots higher than in 2023 but 0.3 knots lower than the 20-year average. Nine named storms affected the UK during 2024 commencing with three, Henk, Isha and Jocelyn, in January followed by a further five from Kathleen (early April) to Conall (late November), and ending with Darragh in December.</t>
  </si>
  <si>
    <t>2025
average [provisional]</t>
  </si>
  <si>
    <t>2025
deviation [provisional]</t>
  </si>
  <si>
    <t>2025
average 
[provisional]</t>
  </si>
  <si>
    <t>2025
deviation
[provisional]</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</si>
  <si>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</si>
  <si>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</si>
  <si>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2024
average</t>
  </si>
  <si>
    <t>2024
deviation</t>
  </si>
  <si>
    <t>July 2025 to September 2025</t>
  </si>
  <si>
    <t>There are no revisions in this release.</t>
  </si>
  <si>
    <t xml:space="preserve">The average wind speed was 7.7 knots, 0.2 knots lower than the same period a year earlier. </t>
  </si>
  <si>
    <t>August 2025 to October 2025</t>
  </si>
  <si>
    <t xml:space="preserve">The average wind speed was 8.3 knots, broadly similar to the same period a year earlier. </t>
  </si>
  <si>
    <t>November 2025</t>
  </si>
  <si>
    <t>September 2025 to November 2025</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</si>
  <si>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</si>
  <si>
    <r>
      <t xml:space="preserve">This spreadsheet contains monthly data including </t>
    </r>
    <r>
      <rPr>
        <b/>
        <sz val="12"/>
        <color theme="1"/>
        <rFont val="Calibri"/>
        <family val="2"/>
        <scheme val="minor"/>
      </rPr>
      <t>new data for November 2025.</t>
    </r>
  </si>
  <si>
    <t xml:space="preserve">The average wind speed was 8.8 knots, 1.6 knots higher than the same month in 2024 but 0.4 lower than the 20-year average. </t>
  </si>
  <si>
    <t xml:space="preserve">The average wind speed was 8.6 knots, 1.1 knots higher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</si>
</sst>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7" xfId="5" applyNumberFormat="1" applyFont="1" applyBorder="1">
      <alignment vertical="center" wrapText="1"/>
    </xf>
    <xf numFmtId="164" fontId="12" fillId="0" borderId="10" xfId="5" applyNumberFormat="1" applyFont="1" applyBorder="1">
      <alignment vertical="center" wrapText="1"/>
    </xf>
    <xf numFmtId="164" fontId="12" fillId="0" borderId="6" xfId="5" applyNumberFormat="1" applyFont="1" applyBorder="1">
      <alignment vertical="center" wrapText="1"/>
    </xf>
    <xf numFmtId="164" fontId="12" fillId="0" borderId="8" xfId="5" applyNumberFormat="1" applyFont="1" applyBorder="1">
      <alignment vertical="center" wrapText="1"/>
    </xf>
    <xf numFmtId="164" fontId="12" fillId="0" borderId="15" xfId="5" applyNumberFormat="1" applyFont="1" applyBorder="1">
      <alignment vertical="center" wrapText="1"/>
    </xf>
    <xf numFmtId="164" fontId="12" fillId="0" borderId="2" xfId="5" applyNumberFormat="1" applyFont="1" applyBorder="1">
      <alignment vertical="center" wrapText="1"/>
    </xf>
    <xf numFmtId="164" fontId="12" fillId="0" borderId="3" xfId="5" applyNumberFormat="1" applyFont="1" applyBorder="1">
      <alignment vertical="center" wrapText="1"/>
    </xf>
    <xf numFmtId="164" fontId="13" fillId="0" borderId="8" xfId="5" applyNumberFormat="1" applyFont="1" applyBorder="1" applyAlignment="1">
      <alignment horizontal="right" vertical="center" wrapText="1"/>
    </xf>
    <xf numFmtId="0" fontId="19" fillId="0" borderId="0" xfId="0" applyFont="1" applyAlignment="1">
      <alignment vertical="center" wrapText="1"/>
    </xf>
    <xf numFmtId="39" fontId="2" fillId="0" borderId="0" xfId="5" applyNumberFormat="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6">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5" headerRowCellStyle="Heading 2" dataCellStyle="Hyperlink">
  <tableColumns count="2">
    <tableColumn id="1" xr3:uid="{892368AE-4F29-4C67-8149-C7BE7ED17FF4}" name="Description" dataDxfId="44" dataCellStyle="Normal 2"/>
    <tableColumn id="2" xr3:uid="{49F48E19-FC82-4CC6-AEE0-C91D9540B7C4}" name="Link" dataDxfId="4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1"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0" dataCellStyle="Normal 4"/>
    <tableColumn id="2" xr3:uid="{B186D3A1-32BB-4743-BC83-13D729479334}" name="20-year mean _x000a_[note 5]" dataDxfId="39" dataCellStyle="Normal 4">
      <calculatedColumnFormula>Data!B7</calculatedColumnFormula>
    </tableColumn>
    <tableColumn id="3" xr3:uid="{F0AE1E9A-8A1B-4D5C-9660-C94042DC600A}" name="2022_x000a_average" dataDxfId="38" dataCellStyle="Normal 4">
      <calculatedColumnFormula>Data!X7</calculatedColumnFormula>
    </tableColumn>
    <tableColumn id="4" xr3:uid="{10C6B3A0-662E-4752-BF32-47B30B0182AE}" name="2023_x000a_average" dataDxfId="37" dataCellStyle="Normal 4">
      <calculatedColumnFormula>Data!Y7</calculatedColumnFormula>
    </tableColumn>
    <tableColumn id="5" xr3:uid="{9C074296-495F-4FF2-99C6-9F2249D9AD9B}" name="2024_x000a_average" dataDxfId="36" dataCellStyle="Normal 4">
      <calculatedColumnFormula>Data!Z7</calculatedColumnFormula>
    </tableColumn>
    <tableColumn id="6" xr3:uid="{C2EF8310-B272-4954-8795-2C16425D43BF}" name="2025_x000a_average _x000a_[provisional]" dataDxfId="35" dataCellStyle="Normal 4"/>
    <tableColumn id="7" xr3:uid="{193D97BD-5143-4593-87FD-83AD3044C7DF}" name="2022_x000a_deviation" dataDxfId="34" dataCellStyle="Normal 4">
      <calculatedColumnFormula>Data!X25</calculatedColumnFormula>
    </tableColumn>
    <tableColumn id="8" xr3:uid="{2842231D-EFE9-4BF5-8B67-1EE31F85662D}" name="2023_x000a_deviation" dataDxfId="33" dataCellStyle="Normal 4">
      <calculatedColumnFormula>Data!Y25</calculatedColumnFormula>
    </tableColumn>
    <tableColumn id="9" xr3:uid="{59AC5052-46A0-4D65-B8A0-E580CD1CD3CE}" name="2024_x000a_deviation" dataDxfId="32" dataCellStyle="Normal 4">
      <calculatedColumnFormula>Data!Z25</calculatedColumnFormula>
    </tableColumn>
    <tableColumn id="10" xr3:uid="{1A93B3B2-CF77-4FF5-AF28-0497D6008618}" name="2025_x000a_deviation_x000a_[provisional]" dataDxfId="31"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A41" totalsRowShown="0" headerRowDxfId="30" dataDxfId="28" headerRowBorderDxfId="29" tableBorderDxfId="27" headerRowCellStyle="Normal 4" dataCellStyle="Normal 4">
  <autoFilter ref="A6:AA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A5F401D6-74BC-4D96-84E2-BF21CAA3175C}" name="Calendar period" dataDxfId="26" dataCellStyle="Normal 4"/>
    <tableColumn id="2" xr3:uid="{6278D7B4-4C91-417D-B37D-576D8BF019E8}" name="20-year mean _x000a_[note 5]" dataDxfId="25" dataCellStyle="Normal 4"/>
    <tableColumn id="3" xr3:uid="{EAFB7D38-5E1D-41EA-8E33-29C29F9DE835}" name="2001_x000a_average" dataDxfId="24" dataCellStyle="Normal 4"/>
    <tableColumn id="4" xr3:uid="{0CD10450-BEAF-48A6-BA2F-109EBFEBEB5D}" name="2002 _x000a_average" dataDxfId="23" dataCellStyle="Normal 4"/>
    <tableColumn id="5" xr3:uid="{A5493F76-BC77-4ED4-9B0B-401330C5EF85}" name="2003_x000a_average" dataDxfId="22" dataCellStyle="Normal 4"/>
    <tableColumn id="6" xr3:uid="{C0656614-D4EA-44EA-8E62-182B0DB2FFBA}" name="2004_x000a_average" dataDxfId="21" dataCellStyle="Normal 4"/>
    <tableColumn id="7" xr3:uid="{33856004-0C71-4680-BE1A-C6B17369564E}" name="2005_x000a_average" dataDxfId="20" dataCellStyle="Normal 4"/>
    <tableColumn id="8" xr3:uid="{3E1CE044-0221-405D-88C7-C12832B79B2C}" name="2006_x000a_average" dataDxfId="19" dataCellStyle="Normal 4"/>
    <tableColumn id="9" xr3:uid="{0F302F34-F93F-4285-9825-92E459231ECD}" name="2007_x000a_average" dataDxfId="18" dataCellStyle="Normal 4"/>
    <tableColumn id="10" xr3:uid="{E9EEADC5-6C38-4A58-9080-E981FCC5B2F7}" name="2008_x000a_average" dataDxfId="17" dataCellStyle="Normal 4"/>
    <tableColumn id="11" xr3:uid="{681C8394-BC15-4B5D-A116-BC55A616374C}" name="2009_x000a_average" dataDxfId="16" dataCellStyle="Normal 4"/>
    <tableColumn id="12" xr3:uid="{A9ABE8ED-8C54-4978-B97B-5B06BE957866}" name="2010_x000a_average" dataDxfId="15" dataCellStyle="Normal 4"/>
    <tableColumn id="13" xr3:uid="{C5E7ADE4-898B-4DDF-9C33-B85D0AFF9A28}" name="2011_x000a_average" dataDxfId="14" dataCellStyle="Normal 4"/>
    <tableColumn id="14" xr3:uid="{91F08E99-EEE4-401D-BD21-CA0EA83E0759}" name="2012_x000a_average" dataDxfId="13" dataCellStyle="Normal 4"/>
    <tableColumn id="15" xr3:uid="{EF7BC81C-C054-4A38-8570-38AA41FD496C}" name="2013 _x000a_average" dataDxfId="12" dataCellStyle="Normal 4"/>
    <tableColumn id="16" xr3:uid="{3A614D36-9C67-47ED-A94D-03486CBB649C}" name="2014 _x000a_average" dataDxfId="11" dataCellStyle="Normal 4"/>
    <tableColumn id="17" xr3:uid="{52B12CB5-5177-4CB4-B729-6C4271A3B237}" name="2015 _x000a_average" dataDxfId="10" dataCellStyle="Normal 4"/>
    <tableColumn id="18" xr3:uid="{A765DEC8-84C7-42B3-8241-E117E6AA7BFF}" name="2016 _x000a_average" dataDxfId="9" dataCellStyle="Normal 4"/>
    <tableColumn id="19" xr3:uid="{994BC16B-189C-4C15-8CC3-4E241669EA8E}" name="2017 _x000a_average" dataDxfId="8" dataCellStyle="Normal 4"/>
    <tableColumn id="20" xr3:uid="{287DAF55-9CF2-4232-8913-0E39192A72F9}" name="2018 _x000a_average" dataDxfId="7" dataCellStyle="Normal 4"/>
    <tableColumn id="21" xr3:uid="{23C51714-D838-4F8D-BAB5-8D58C9257BB2}" name="2019 _x000a_average" dataDxfId="6" dataCellStyle="Normal 4"/>
    <tableColumn id="22" xr3:uid="{B6176327-C2E0-437D-86D6-7DA569F6E18B}" name="2020 _x000a_average" dataDxfId="5" dataCellStyle="Normal 4"/>
    <tableColumn id="24" xr3:uid="{FBAD0358-101A-42F9-AC09-48EB492BAB7A}" name="2021 _x000a_average" dataDxfId="4" dataCellStyle="Normal 4"/>
    <tableColumn id="23" xr3:uid="{7330E224-74C3-490A-8B3B-A811102804C3}" name="2022_x000a_average" dataDxfId="3" dataCellStyle="Normal 4"/>
    <tableColumn id="25" xr3:uid="{284C54B6-4AAA-470A-8C2F-1FD95B4F0442}" name="2023_x000a_average" dataDxfId="2" dataCellStyle="Normal 4"/>
    <tableColumn id="26" xr3:uid="{0EC6430F-2818-430C-9995-9C384F01895B}" name="2024_x000a_average" dataDxfId="1" dataCellStyle="Normal 4"/>
    <tableColumn id="27" xr3:uid="{A8CBB221-B969-459F-9189-D9F6D04C3171}" name="2025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121</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132</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133</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7" t="s">
        <v>126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122</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130</v>
      </c>
    </row>
    <row r="4" spans="1:1" s="22" customFormat="1" x14ac:dyDescent="0.35">
      <c r="A4" s="14" t="s">
        <v>134</v>
      </c>
    </row>
    <row r="5" spans="1:1" ht="30" customHeight="1" x14ac:dyDescent="0.55000000000000004">
      <c r="A5" s="6" t="s">
        <v>30</v>
      </c>
    </row>
    <row r="6" spans="1:1" ht="30" customHeight="1" x14ac:dyDescent="0.45">
      <c r="A6" s="16" t="s">
        <v>131</v>
      </c>
    </row>
    <row r="7" spans="1:1" s="14" customFormat="1" x14ac:dyDescent="0.35">
      <c r="A7" s="14" t="s">
        <v>135</v>
      </c>
    </row>
    <row r="8" spans="1:1" ht="30" customHeight="1" x14ac:dyDescent="0.45">
      <c r="A8" s="16" t="s">
        <v>128</v>
      </c>
    </row>
    <row r="9" spans="1:1" s="22" customFormat="1" x14ac:dyDescent="0.35">
      <c r="A9" s="14" t="s">
        <v>129</v>
      </c>
    </row>
    <row r="10" spans="1:1" ht="30" customHeight="1" x14ac:dyDescent="0.45">
      <c r="A10" s="16" t="s">
        <v>125</v>
      </c>
    </row>
    <row r="11" spans="1:1" s="22" customFormat="1" x14ac:dyDescent="0.35">
      <c r="A11" s="14" t="s">
        <v>127</v>
      </c>
    </row>
    <row r="12" spans="1:1" ht="30" customHeight="1" x14ac:dyDescent="0.55000000000000004">
      <c r="A12" s="6" t="s">
        <v>29</v>
      </c>
    </row>
    <row r="13" spans="1:1" ht="30" customHeight="1" x14ac:dyDescent="0.45">
      <c r="A13" s="15">
        <v>2024</v>
      </c>
    </row>
    <row r="14" spans="1:1" s="3" customFormat="1" ht="46.5" x14ac:dyDescent="0.35">
      <c r="A14" s="14" t="s">
        <v>116</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topLeftCell="A4"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8" width="13.6328125" style="2" customWidth="1"/>
    <col min="9"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I2" s="20"/>
      <c r="J2" s="20"/>
    </row>
    <row r="3" spans="1:12" s="3" customFormat="1" ht="20" customHeight="1" x14ac:dyDescent="0.35">
      <c r="A3" s="3" t="s">
        <v>42</v>
      </c>
      <c r="E3" s="20"/>
      <c r="F3" s="20"/>
      <c r="I3" s="20"/>
      <c r="J3" s="20"/>
    </row>
    <row r="4" spans="1:12" s="3" customFormat="1" ht="20" customHeight="1" x14ac:dyDescent="0.35">
      <c r="A4" s="3" t="s">
        <v>43</v>
      </c>
      <c r="D4" s="67"/>
      <c r="E4" s="70"/>
      <c r="F4" s="70"/>
      <c r="H4" s="67"/>
      <c r="I4" s="70"/>
      <c r="J4" s="70"/>
    </row>
    <row r="5" spans="1:12" s="25" customFormat="1" ht="60" customHeight="1" x14ac:dyDescent="0.35">
      <c r="A5" s="23" t="s">
        <v>44</v>
      </c>
      <c r="B5" s="24" t="s">
        <v>106</v>
      </c>
      <c r="C5" s="77" t="s">
        <v>111</v>
      </c>
      <c r="D5" s="77" t="s">
        <v>114</v>
      </c>
      <c r="E5" s="77" t="s">
        <v>123</v>
      </c>
      <c r="F5" s="55" t="s">
        <v>119</v>
      </c>
      <c r="G5" s="77" t="s">
        <v>112</v>
      </c>
      <c r="H5" s="77" t="s">
        <v>115</v>
      </c>
      <c r="I5" s="77" t="s">
        <v>124</v>
      </c>
      <c r="J5" s="55" t="s">
        <v>120</v>
      </c>
    </row>
    <row r="6" spans="1:12" x14ac:dyDescent="0.35">
      <c r="A6" s="26" t="s">
        <v>51</v>
      </c>
      <c r="B6" s="31">
        <f>Data!B7</f>
        <v>10.163649505417279</v>
      </c>
      <c r="C6" s="80">
        <f>Data!X7</f>
        <v>9.1479289868476066</v>
      </c>
      <c r="D6" s="78">
        <f>Data!Y7</f>
        <v>10.123381875809622</v>
      </c>
      <c r="E6" s="78">
        <f>Data!Z7</f>
        <v>9.5348321466575019</v>
      </c>
      <c r="F6" s="81">
        <f>Data!AA7</f>
        <v>7.8072476958792825</v>
      </c>
      <c r="G6" s="80">
        <f>Data!X25</f>
        <v>-1.0157205185696725</v>
      </c>
      <c r="H6" s="78">
        <f>Data!Y25</f>
        <v>-4.026762960765673E-2</v>
      </c>
      <c r="I6" s="78">
        <f>Data!Z25</f>
        <v>-0.62881735875977718</v>
      </c>
      <c r="J6" s="81">
        <f>Data!AA25</f>
        <v>-2.3564018095379966</v>
      </c>
    </row>
    <row r="7" spans="1:12" x14ac:dyDescent="0.35">
      <c r="A7" s="29" t="s">
        <v>52</v>
      </c>
      <c r="B7" s="27">
        <f>Data!B8</f>
        <v>9.8242611471419217</v>
      </c>
      <c r="C7" s="78">
        <f>Data!X8</f>
        <v>13.294260269698164</v>
      </c>
      <c r="D7" s="78">
        <f>Data!Y8</f>
        <v>9.0568224402034954</v>
      </c>
      <c r="E7" s="78">
        <f>Data!Z8</f>
        <v>9.5489914028714455</v>
      </c>
      <c r="F7" s="79">
        <f>Data!AA8</f>
        <v>9.0635792187372122</v>
      </c>
      <c r="G7" s="78">
        <f>Data!X26</f>
        <v>3.4699991225562421</v>
      </c>
      <c r="H7" s="78">
        <f>Data!Y26</f>
        <v>-0.76743870693842631</v>
      </c>
      <c r="I7" s="78">
        <f>Data!Z26</f>
        <v>-0.27526974427047612</v>
      </c>
      <c r="J7" s="79">
        <f>Data!AA26</f>
        <v>-0.7606819284047095</v>
      </c>
    </row>
    <row r="8" spans="1:12" x14ac:dyDescent="0.35">
      <c r="A8" s="29" t="s">
        <v>53</v>
      </c>
      <c r="B8" s="27">
        <f>Data!B9</f>
        <v>9.383750672271951</v>
      </c>
      <c r="C8" s="78">
        <f>Data!X9</f>
        <v>7.818214751734998</v>
      </c>
      <c r="D8" s="78">
        <f>Data!Y9</f>
        <v>8.5116523442894252</v>
      </c>
      <c r="E8" s="78">
        <f>Data!Z9</f>
        <v>9.0229972886458913</v>
      </c>
      <c r="F8" s="79">
        <f>Data!AA9</f>
        <v>7.499473718715219</v>
      </c>
      <c r="G8" s="78">
        <f>Data!X27</f>
        <v>-1.565535920536953</v>
      </c>
      <c r="H8" s="78">
        <f>Data!Y27</f>
        <v>-0.87209832798252584</v>
      </c>
      <c r="I8" s="78">
        <f>Data!Z27</f>
        <v>-0.36075338362605969</v>
      </c>
      <c r="J8" s="79">
        <f>Data!AA27</f>
        <v>-1.8842769535567321</v>
      </c>
    </row>
    <row r="9" spans="1:12" x14ac:dyDescent="0.35">
      <c r="A9" s="29" t="s">
        <v>54</v>
      </c>
      <c r="B9" s="27">
        <f>Data!B10</f>
        <v>8.336931285636398</v>
      </c>
      <c r="C9" s="78">
        <f>Data!X10</f>
        <v>7.3599378914892517</v>
      </c>
      <c r="D9" s="78">
        <f>Data!Y10</f>
        <v>7.7333470974042031</v>
      </c>
      <c r="E9" s="78">
        <f>Data!Z10</f>
        <v>9.715710109272564</v>
      </c>
      <c r="F9" s="79">
        <f>Data!AA10</f>
        <v>6.7099129493457008</v>
      </c>
      <c r="G9" s="78">
        <f>Data!X28</f>
        <v>-0.97699339414714625</v>
      </c>
      <c r="H9" s="78">
        <f>Data!Y28</f>
        <v>-0.60358418823219484</v>
      </c>
      <c r="I9" s="78">
        <f>Data!Z28</f>
        <v>1.378778823636166</v>
      </c>
      <c r="J9" s="79">
        <f>Data!AA28</f>
        <v>-1.6270183362906971</v>
      </c>
      <c r="L9" s="28"/>
    </row>
    <row r="10" spans="1:12" x14ac:dyDescent="0.35">
      <c r="A10" s="29" t="s">
        <v>55</v>
      </c>
      <c r="B10" s="27">
        <f>Data!B11</f>
        <v>8.3827161817139864</v>
      </c>
      <c r="C10" s="78">
        <f>Data!X11</f>
        <v>8.5879979671790991</v>
      </c>
      <c r="D10" s="78">
        <f>Data!Y11</f>
        <v>6.3917808941978818</v>
      </c>
      <c r="E10" s="78">
        <f>Data!Z11</f>
        <v>6.2588638363632114</v>
      </c>
      <c r="F10" s="79">
        <f>Data!AA11</f>
        <v>7.6710512748561337</v>
      </c>
      <c r="G10" s="78">
        <f>Data!X29</f>
        <v>0.20528178546511278</v>
      </c>
      <c r="H10" s="78">
        <f>Data!Y29</f>
        <v>-1.9909352875161046</v>
      </c>
      <c r="I10" s="78">
        <f>Data!Z29</f>
        <v>-2.1238523453507749</v>
      </c>
      <c r="J10" s="79">
        <f>Data!AA29</f>
        <v>-0.71166490685785266</v>
      </c>
    </row>
    <row r="11" spans="1:12" x14ac:dyDescent="0.35">
      <c r="A11" s="29" t="s">
        <v>56</v>
      </c>
      <c r="B11" s="27">
        <f>Data!B12</f>
        <v>7.7363273654487532</v>
      </c>
      <c r="C11" s="78">
        <f>Data!X12</f>
        <v>8.1349465093685804</v>
      </c>
      <c r="D11" s="78">
        <f>Data!Y12</f>
        <v>6.4504989047360741</v>
      </c>
      <c r="E11" s="78">
        <f>Data!Z12</f>
        <v>8.0379289275287178</v>
      </c>
      <c r="F11" s="79">
        <f>Data!AA12</f>
        <v>8.9340400620395766</v>
      </c>
      <c r="G11" s="78">
        <f>Data!X30</f>
        <v>0.39861914391982722</v>
      </c>
      <c r="H11" s="78">
        <f>Data!Y30</f>
        <v>-1.2858284607126791</v>
      </c>
      <c r="I11" s="78">
        <f>Data!Z30</f>
        <v>0.30160156207996458</v>
      </c>
      <c r="J11" s="79">
        <f>Data!AA30</f>
        <v>1.1977126965908234</v>
      </c>
    </row>
    <row r="12" spans="1:12" x14ac:dyDescent="0.35">
      <c r="A12" s="29" t="s">
        <v>57</v>
      </c>
      <c r="B12" s="27">
        <f>Data!B13</f>
        <v>7.5162138627757527</v>
      </c>
      <c r="C12" s="78">
        <f>Data!X13</f>
        <v>7.3564433771637914</v>
      </c>
      <c r="D12" s="78">
        <f>Data!Y13</f>
        <v>8.7231795207100422</v>
      </c>
      <c r="E12" s="78">
        <f>Data!Z13</f>
        <v>6.9381442999881919</v>
      </c>
      <c r="F12" s="79">
        <f>Data!AA13</f>
        <v>6.8449241182536742</v>
      </c>
      <c r="G12" s="78">
        <f>Data!X31</f>
        <v>-0.15977048561196128</v>
      </c>
      <c r="H12" s="78">
        <f>Data!Y31</f>
        <v>1.2069656579342896</v>
      </c>
      <c r="I12" s="78">
        <f>Data!Z31</f>
        <v>-0.57806956278756072</v>
      </c>
      <c r="J12" s="79">
        <f>Data!AA31</f>
        <v>-0.67128974452207846</v>
      </c>
    </row>
    <row r="13" spans="1:12" x14ac:dyDescent="0.35">
      <c r="A13" s="29" t="s">
        <v>58</v>
      </c>
      <c r="B13" s="27">
        <f>Data!B14</f>
        <v>7.7495442389789959</v>
      </c>
      <c r="C13" s="78">
        <f>Data!X14</f>
        <v>6.5647221713731172</v>
      </c>
      <c r="D13" s="78">
        <f>Data!Y14</f>
        <v>7.6804338888135133</v>
      </c>
      <c r="E13" s="78">
        <f>Data!Z14</f>
        <v>9.3122351028658787</v>
      </c>
      <c r="F13" s="79">
        <f>Data!AA14</f>
        <v>7.7267052871935853</v>
      </c>
      <c r="G13" s="78">
        <f>Data!X32</f>
        <v>-1.1848220676058787</v>
      </c>
      <c r="H13" s="78">
        <f>Data!Y32</f>
        <v>-6.9110350165482615E-2</v>
      </c>
      <c r="I13" s="78">
        <f>Data!Z32</f>
        <v>1.5626908638868828</v>
      </c>
      <c r="J13" s="79">
        <f>Data!AA32</f>
        <v>-2.2838951785410622E-2</v>
      </c>
    </row>
    <row r="14" spans="1:12" x14ac:dyDescent="0.35">
      <c r="A14" s="29" t="s">
        <v>59</v>
      </c>
      <c r="B14" s="27">
        <f>Data!B15</f>
        <v>8.1024429510230664</v>
      </c>
      <c r="C14" s="78">
        <f>Data!X15</f>
        <v>7.1924743879234798</v>
      </c>
      <c r="D14" s="78">
        <f>Data!Y15</f>
        <v>7.7268300013100255</v>
      </c>
      <c r="E14" s="78">
        <f>Data!Z15</f>
        <v>7.2776330585428886</v>
      </c>
      <c r="F14" s="79">
        <f>Data!AA15</f>
        <v>8.4125725073809683</v>
      </c>
      <c r="G14" s="78">
        <f>Data!X33</f>
        <v>-0.90996856309958662</v>
      </c>
      <c r="H14" s="78">
        <f>Data!Y33</f>
        <v>-0.37561294971304093</v>
      </c>
      <c r="I14" s="78">
        <f>Data!Z33</f>
        <v>-0.82480989248017789</v>
      </c>
      <c r="J14" s="79">
        <f>Data!AA33</f>
        <v>0.31012955635790185</v>
      </c>
    </row>
    <row r="15" spans="1:12" x14ac:dyDescent="0.35">
      <c r="A15" s="29" t="s">
        <v>60</v>
      </c>
      <c r="B15" s="27">
        <f>Data!B16</f>
        <v>8.7383891311738537</v>
      </c>
      <c r="C15" s="78">
        <f>Data!X16</f>
        <v>9.3821701881026982</v>
      </c>
      <c r="D15" s="78">
        <f>Data!Y16</f>
        <v>8.4974764081456264</v>
      </c>
      <c r="E15" s="78">
        <f>Data!Z16</f>
        <v>8.1086642468539285</v>
      </c>
      <c r="F15" s="79">
        <f>Data!AA16</f>
        <v>8.7259879751984162</v>
      </c>
      <c r="G15" s="78">
        <f>Data!X34</f>
        <v>0.64378105692884446</v>
      </c>
      <c r="H15" s="78">
        <f>Data!Y34</f>
        <v>-0.2409127230282273</v>
      </c>
      <c r="I15" s="78">
        <f>Data!Z34</f>
        <v>-0.62972488431992524</v>
      </c>
      <c r="J15" s="79">
        <f>Data!AA34</f>
        <v>-1.2401155975437561E-2</v>
      </c>
      <c r="L15" s="28"/>
    </row>
    <row r="16" spans="1:12" x14ac:dyDescent="0.35">
      <c r="A16" s="29" t="s">
        <v>61</v>
      </c>
      <c r="B16" s="27">
        <f>Data!B17</f>
        <v>9.184689484798195</v>
      </c>
      <c r="C16" s="78">
        <f>Data!X17</f>
        <v>9.5824544402919472</v>
      </c>
      <c r="D16" s="78">
        <f>Data!Y17</f>
        <v>7.8968553740643674</v>
      </c>
      <c r="E16" s="78">
        <f>Data!Z17</f>
        <v>7.1586024320487693</v>
      </c>
      <c r="F16" s="79">
        <f>Data!AA17</f>
        <v>8.7521183878893734</v>
      </c>
      <c r="G16" s="78">
        <f>Data!X35</f>
        <v>0.39776495549375213</v>
      </c>
      <c r="H16" s="78">
        <f>Data!Y35</f>
        <v>-1.2878341107338276</v>
      </c>
      <c r="I16" s="78">
        <f>Data!Z35</f>
        <v>-2.0260870527494257</v>
      </c>
      <c r="J16" s="79">
        <f>Data!AA35</f>
        <v>-0.43257109690882167</v>
      </c>
    </row>
    <row r="17" spans="1:10" x14ac:dyDescent="0.35">
      <c r="A17" s="29" t="s">
        <v>62</v>
      </c>
      <c r="B17" s="34">
        <f>Data!B18</f>
        <v>9.5584343115096182</v>
      </c>
      <c r="C17" s="82">
        <f>Data!X18</f>
        <v>8.1279424203812063</v>
      </c>
      <c r="D17" s="82">
        <f>Data!Y18</f>
        <v>10.77270298701089</v>
      </c>
      <c r="E17" s="82">
        <f>Data!Z18</f>
        <v>10.383771200501373</v>
      </c>
      <c r="F17" s="83"/>
      <c r="G17" s="82">
        <f>Data!X36</f>
        <v>-1.4304918911284119</v>
      </c>
      <c r="H17" s="82">
        <f>Data!Y36</f>
        <v>1.2142686755012715</v>
      </c>
      <c r="I17" s="82">
        <f>Data!Z36</f>
        <v>0.82533688899175495</v>
      </c>
      <c r="J17" s="83"/>
    </row>
    <row r="18" spans="1:10" x14ac:dyDescent="0.35">
      <c r="A18" s="30" t="s">
        <v>63</v>
      </c>
      <c r="B18" s="27">
        <f>Data!B19</f>
        <v>9.7904758042527611</v>
      </c>
      <c r="C18" s="80">
        <f>Data!X19</f>
        <v>9.9798860383067698</v>
      </c>
      <c r="D18" s="78">
        <f>Data!Y19</f>
        <v>9.2364121016529825</v>
      </c>
      <c r="E18" s="78">
        <f>Data!Z19</f>
        <v>9.364983111842605</v>
      </c>
      <c r="F18" s="81">
        <f>Data!AA19</f>
        <v>8.0920953553007955</v>
      </c>
      <c r="G18" s="80">
        <f>Data!X37</f>
        <v>0.1894102340540087</v>
      </c>
      <c r="H18" s="78">
        <f>Data!Y37</f>
        <v>-0.55406370259977855</v>
      </c>
      <c r="I18" s="78">
        <f>Data!Z37</f>
        <v>-0.42549269241015608</v>
      </c>
      <c r="J18" s="81">
        <f>Data!AA37</f>
        <v>-1.6983804489519656</v>
      </c>
    </row>
    <row r="19" spans="1:10" x14ac:dyDescent="0.35">
      <c r="A19" s="32" t="s">
        <v>64</v>
      </c>
      <c r="B19" s="27">
        <f>Data!B20</f>
        <v>8.154527045776792</v>
      </c>
      <c r="C19" s="78">
        <f>Data!X20</f>
        <v>8.0337853737174392</v>
      </c>
      <c r="D19" s="78">
        <f>Data!Y20</f>
        <v>6.8534130525751937</v>
      </c>
      <c r="E19" s="78">
        <f>Data!Z20</f>
        <v>7.9849884618823959</v>
      </c>
      <c r="F19" s="79">
        <f>Data!AA20</f>
        <v>7.7705624160670155</v>
      </c>
      <c r="G19" s="78">
        <f>Data!X38</f>
        <v>-0.12074167205935282</v>
      </c>
      <c r="H19" s="78">
        <f>Data!Y38</f>
        <v>-1.3011139932015983</v>
      </c>
      <c r="I19" s="78">
        <f>Data!Z38</f>
        <v>-0.16953858389439613</v>
      </c>
      <c r="J19" s="79">
        <f>Data!AA38</f>
        <v>-0.38396462970977652</v>
      </c>
    </row>
    <row r="20" spans="1:10" x14ac:dyDescent="0.35">
      <c r="A20" s="32" t="s">
        <v>65</v>
      </c>
      <c r="B20" s="27">
        <f>Data!B21</f>
        <v>7.7859977139683592</v>
      </c>
      <c r="C20" s="78">
        <f>Data!X21</f>
        <v>7.0361996048081359</v>
      </c>
      <c r="D20" s="78">
        <f>Data!Y21</f>
        <v>8.0469229971144678</v>
      </c>
      <c r="E20" s="78">
        <f>Data!Z21</f>
        <v>7.8488125352691611</v>
      </c>
      <c r="F20" s="79">
        <f>Data!AA21</f>
        <v>7.6532357259814576</v>
      </c>
      <c r="G20" s="78">
        <f>Data!X39</f>
        <v>-0.74979810916022327</v>
      </c>
      <c r="H20" s="78">
        <f>Data!Y39</f>
        <v>0.26092528314610863</v>
      </c>
      <c r="I20" s="78">
        <f>Data!Z39</f>
        <v>6.281482130080196E-2</v>
      </c>
      <c r="J20" s="79">
        <f>Data!AA39</f>
        <v>-0.13276198798690153</v>
      </c>
    </row>
    <row r="21" spans="1:10" x14ac:dyDescent="0.35">
      <c r="A21" s="33" t="s">
        <v>66</v>
      </c>
      <c r="B21" s="27">
        <f>Data!B22</f>
        <v>9.1602414268166665</v>
      </c>
      <c r="C21" s="82">
        <f>Data!X22</f>
        <v>9.0248600442582561</v>
      </c>
      <c r="D21" s="82">
        <f>Data!Y22</f>
        <v>9.0682741573019889</v>
      </c>
      <c r="E21" s="82">
        <f>Data!Z22</f>
        <v>8.5654736068421453</v>
      </c>
      <c r="F21" s="83"/>
      <c r="G21" s="82">
        <f>Data!X40</f>
        <v>-0.13538138255841048</v>
      </c>
      <c r="H21" s="82">
        <f>Data!Y40</f>
        <v>-9.1967269514677596E-2</v>
      </c>
      <c r="I21" s="82">
        <f>Data!Z40</f>
        <v>-0.59476781997452122</v>
      </c>
      <c r="J21" s="83"/>
    </row>
    <row r="22" spans="1:10" x14ac:dyDescent="0.35">
      <c r="A22" s="35" t="s">
        <v>67</v>
      </c>
      <c r="B22" s="64">
        <f>Data!B23</f>
        <v>8.7195723033249468</v>
      </c>
      <c r="C22" s="84">
        <f>Data!X23</f>
        <v>8.5120046580000128</v>
      </c>
      <c r="D22" s="84">
        <f>Data!Y23</f>
        <v>8.3000981236696578</v>
      </c>
      <c r="E22" s="84">
        <f>Data!Z23</f>
        <v>8.4397861701727184</v>
      </c>
      <c r="F22" s="85"/>
      <c r="G22" s="84">
        <f>Data!X41</f>
        <v>-0.20756764532493399</v>
      </c>
      <c r="H22" s="84">
        <f>Data!Y41</f>
        <v>-0.41947417965528899</v>
      </c>
      <c r="I22" s="84">
        <f>Data!Z41</f>
        <v>-0.27978613315222844</v>
      </c>
      <c r="J22" s="85"/>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G41"/>
  <sheetViews>
    <sheetView showGridLines="0" zoomScaleNormal="100" workbookViewId="0">
      <pane xSplit="2" ySplit="6" topLeftCell="U7" activePane="bottomRight" state="frozen"/>
      <selection pane="topRight" activeCell="C1" sqref="C1"/>
      <selection pane="bottomLeft" activeCell="A7" sqref="A7"/>
      <selection pane="bottomRight" activeCell="U7" sqref="U7"/>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9" style="2" bestFit="1"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3"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3" s="3" customFormat="1" ht="20" customHeight="1" x14ac:dyDescent="0.35">
      <c r="A2" s="3" t="s">
        <v>12</v>
      </c>
      <c r="Y2" s="20"/>
      <c r="Z2" s="20"/>
      <c r="AA2" s="20"/>
    </row>
    <row r="3" spans="1:33" s="3" customFormat="1" ht="20" customHeight="1" x14ac:dyDescent="0.35">
      <c r="A3" s="3" t="s">
        <v>42</v>
      </c>
      <c r="Y3" s="20"/>
      <c r="Z3" s="20"/>
      <c r="AA3" s="20"/>
    </row>
    <row r="4" spans="1:33" s="3" customFormat="1" ht="20" customHeight="1" x14ac:dyDescent="0.35">
      <c r="A4" s="3" t="s">
        <v>68</v>
      </c>
      <c r="Y4" s="20"/>
      <c r="Z4" s="20"/>
      <c r="AA4" s="20"/>
    </row>
    <row r="5" spans="1:33"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3"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123</v>
      </c>
      <c r="AA6" s="71" t="s">
        <v>117</v>
      </c>
    </row>
    <row r="7" spans="1:33"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D7" s="88"/>
      <c r="AE7" s="46"/>
      <c r="AF7" s="46"/>
      <c r="AG7" s="47"/>
    </row>
    <row r="8" spans="1:33"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D8" s="88"/>
      <c r="AE8" s="46"/>
      <c r="AF8" s="46"/>
      <c r="AG8" s="47"/>
    </row>
    <row r="9" spans="1:33"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D9" s="88"/>
      <c r="AE9" s="46"/>
      <c r="AF9" s="46"/>
      <c r="AG9" s="47"/>
    </row>
    <row r="10" spans="1:33"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D10" s="88"/>
      <c r="AE10" s="46"/>
      <c r="AF10" s="46"/>
      <c r="AG10" s="47"/>
    </row>
    <row r="11" spans="1:33"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D11" s="88"/>
      <c r="AE11" s="46"/>
      <c r="AF11" s="46"/>
      <c r="AG11" s="47"/>
    </row>
    <row r="12" spans="1:33"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D12" s="88"/>
      <c r="AE12" s="46"/>
      <c r="AF12" s="46"/>
      <c r="AG12" s="47"/>
    </row>
    <row r="13" spans="1:33"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D13" s="88"/>
      <c r="AE13" s="46"/>
      <c r="AF13" s="46"/>
      <c r="AG13" s="47"/>
    </row>
    <row r="14" spans="1:33"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D14" s="88"/>
      <c r="AE14" s="46"/>
      <c r="AF14" s="46"/>
      <c r="AG14" s="47"/>
    </row>
    <row r="15" spans="1:33"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D15" s="28"/>
      <c r="AE15" s="46"/>
      <c r="AF15" s="46"/>
    </row>
    <row r="16" spans="1:33"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D16" s="28"/>
      <c r="AE16" s="46"/>
      <c r="AF16" s="46"/>
    </row>
    <row r="17" spans="1:32"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D17" s="28"/>
      <c r="AE17" s="46"/>
      <c r="AF17" s="46"/>
    </row>
    <row r="18" spans="1:32"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86"/>
      <c r="AD18" s="28"/>
      <c r="AE18" s="46"/>
      <c r="AF18" s="46"/>
    </row>
    <row r="19" spans="1:32"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row>
    <row r="20" spans="1:32"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AA20" si="4">(30*W10+31*W11+30*W12)/(30+31+30)</f>
        <v>7.0977167045442346</v>
      </c>
      <c r="X20" s="45">
        <f t="shared" si="4"/>
        <v>8.0337853737174392</v>
      </c>
      <c r="Y20" s="72">
        <f t="shared" si="4"/>
        <v>6.8534130525751937</v>
      </c>
      <c r="Z20" s="72">
        <f t="shared" si="4"/>
        <v>7.9849884618823959</v>
      </c>
      <c r="AA20" s="72">
        <f t="shared" si="4"/>
        <v>7.7705624160670155</v>
      </c>
    </row>
    <row r="21" spans="1:32" x14ac:dyDescent="0.35">
      <c r="A21" s="48" t="s">
        <v>65</v>
      </c>
      <c r="B21" s="49">
        <f t="shared" si="0"/>
        <v>7.7859977139683592</v>
      </c>
      <c r="C21" s="45">
        <f>(31*C13+31*C14+30*C15)/(31+31+30)</f>
        <v>7.7661565217391306</v>
      </c>
      <c r="D21" s="45">
        <f t="shared" ref="D21:V21" si="5">(31*D13+31*D14+30*D15)/(31+31+30)</f>
        <v>6.500485326086956</v>
      </c>
      <c r="E21" s="45">
        <f t="shared" si="5"/>
        <v>7.5986315217391311</v>
      </c>
      <c r="F21" s="45">
        <f t="shared" si="5"/>
        <v>8.4516331521739136</v>
      </c>
      <c r="G21" s="45">
        <f t="shared" si="5"/>
        <v>7.9773445652173924</v>
      </c>
      <c r="H21" s="45">
        <f t="shared" si="5"/>
        <v>7.894291304347826</v>
      </c>
      <c r="I21" s="45">
        <f t="shared" si="5"/>
        <v>8.3078913043478284</v>
      </c>
      <c r="J21" s="45">
        <f t="shared" si="5"/>
        <v>8.0050902173913041</v>
      </c>
      <c r="K21" s="45">
        <f t="shared" si="5"/>
        <v>8.9278076086956499</v>
      </c>
      <c r="L21" s="45">
        <f t="shared" si="5"/>
        <v>8.361770652173913</v>
      </c>
      <c r="M21" s="45">
        <f t="shared" si="5"/>
        <v>8.0714749999999977</v>
      </c>
      <c r="N21" s="45">
        <f t="shared" si="5"/>
        <v>7.7881411842917529</v>
      </c>
      <c r="O21" s="45">
        <f t="shared" si="5"/>
        <v>7.171340596511885</v>
      </c>
      <c r="P21" s="45">
        <f t="shared" si="5"/>
        <v>7.062615398336761</v>
      </c>
      <c r="Q21" s="45">
        <f t="shared" si="5"/>
        <v>7.7730238464828956</v>
      </c>
      <c r="R21" s="45">
        <f t="shared" si="5"/>
        <v>8.265320180173326</v>
      </c>
      <c r="S21" s="45">
        <f t="shared" si="5"/>
        <v>7.9437262314102766</v>
      </c>
      <c r="T21" s="45">
        <f t="shared" si="5"/>
        <v>7.7328921065581939</v>
      </c>
      <c r="U21" s="45">
        <f t="shared" si="5"/>
        <v>7.6492237480847418</v>
      </c>
      <c r="V21" s="45">
        <f t="shared" si="5"/>
        <v>7.9411707726779772</v>
      </c>
      <c r="W21" s="45">
        <f t="shared" ref="W21:AA21" si="6">(31*W13+31*W14+30*W15)/(31+31+30)</f>
        <v>6.2960795626654775</v>
      </c>
      <c r="X21" s="45">
        <f t="shared" si="6"/>
        <v>7.0361996048081359</v>
      </c>
      <c r="Y21" s="72">
        <f t="shared" si="6"/>
        <v>8.0469229971144678</v>
      </c>
      <c r="Z21" s="72">
        <f t="shared" si="6"/>
        <v>7.8488125352691611</v>
      </c>
      <c r="AA21" s="72">
        <f t="shared" si="6"/>
        <v>7.6532357259814576</v>
      </c>
    </row>
    <row r="22" spans="1:32" x14ac:dyDescent="0.35">
      <c r="A22" s="51" t="s">
        <v>66</v>
      </c>
      <c r="B22" s="52">
        <f t="shared" si="0"/>
        <v>9.1602414268166665</v>
      </c>
      <c r="C22" s="53">
        <f>(31*C16+30*C17+31*C18)/(31+30+31)</f>
        <v>9.4581032608695654</v>
      </c>
      <c r="D22" s="53">
        <f t="shared" ref="D22:V22" si="7">(31*D16+30*D17+31*D18)/(31+30+31)</f>
        <v>8.7536211956521726</v>
      </c>
      <c r="E22" s="53">
        <f t="shared" si="7"/>
        <v>9.1877967391304338</v>
      </c>
      <c r="F22" s="53">
        <f t="shared" si="7"/>
        <v>9.3103119565217369</v>
      </c>
      <c r="G22" s="53">
        <f t="shared" si="7"/>
        <v>8.7112489130434785</v>
      </c>
      <c r="H22" s="53">
        <f t="shared" si="7"/>
        <v>10.935831521739129</v>
      </c>
      <c r="I22" s="53">
        <f t="shared" si="7"/>
        <v>8.8097836956521753</v>
      </c>
      <c r="J22" s="53">
        <f t="shared" si="7"/>
        <v>9.6053293478260873</v>
      </c>
      <c r="K22" s="53">
        <f t="shared" si="7"/>
        <v>9.2461728260869567</v>
      </c>
      <c r="L22" s="53">
        <f t="shared" si="7"/>
        <v>7.945779347826087</v>
      </c>
      <c r="M22" s="53">
        <f t="shared" si="7"/>
        <v>10.962155434782607</v>
      </c>
      <c r="N22" s="53">
        <f t="shared" si="7"/>
        <v>8.1854484032603434</v>
      </c>
      <c r="O22" s="53">
        <f t="shared" si="7"/>
        <v>9.9914563544548916</v>
      </c>
      <c r="P22" s="53">
        <f t="shared" si="7"/>
        <v>9.3226215219241091</v>
      </c>
      <c r="Q22" s="53">
        <f t="shared" si="7"/>
        <v>10.336436577072144</v>
      </c>
      <c r="R22" s="53">
        <f t="shared" si="7"/>
        <v>7.6374029436008586</v>
      </c>
      <c r="S22" s="53">
        <f t="shared" si="7"/>
        <v>9.3591150846213012</v>
      </c>
      <c r="T22" s="53">
        <f t="shared" si="7"/>
        <v>9.1401378632047763</v>
      </c>
      <c r="U22" s="53">
        <f t="shared" si="7"/>
        <v>8.297151183919798</v>
      </c>
      <c r="V22" s="53">
        <f t="shared" si="7"/>
        <v>8.85150612220834</v>
      </c>
      <c r="W22" s="53">
        <f t="shared" ref="W22:Z22" si="8">(31*W16+30*W17+31*W18)/(31+30+31)</f>
        <v>8.6155215038059243</v>
      </c>
      <c r="X22" s="53">
        <f t="shared" si="8"/>
        <v>9.0248600442582561</v>
      </c>
      <c r="Y22" s="73">
        <f t="shared" si="8"/>
        <v>9.0682741573019889</v>
      </c>
      <c r="Z22" s="73">
        <f t="shared" si="8"/>
        <v>8.5654736068421453</v>
      </c>
      <c r="AA22" s="73"/>
    </row>
    <row r="23" spans="1:32" x14ac:dyDescent="0.35">
      <c r="A23" s="37" t="s">
        <v>67</v>
      </c>
      <c r="B23" s="54">
        <f t="shared" si="0"/>
        <v>8.7195723033249468</v>
      </c>
      <c r="C23" s="36">
        <f>(30*(C10+C12+C15+C17)+31*(C7+C9+C11+C13+C14+C16+C18)+28*C8)/365</f>
        <v>8.5647565753424644</v>
      </c>
      <c r="D23" s="36">
        <f t="shared" ref="D23:U23" si="9">(30*(D10+D12+D15+D17)+31*(D7+D9+D11+D13+D14+D16+D18)+28*D8)/365</f>
        <v>9.1058782191780825</v>
      </c>
      <c r="E23" s="36">
        <f t="shared" si="9"/>
        <v>8.8532901369863009</v>
      </c>
      <c r="F23" s="36">
        <f>(30*(F10+F12+F15+F17)+31*(F7+F9+F11+F13+F14+F16+F18)+29*F8)/366</f>
        <v>8.9549763661202189</v>
      </c>
      <c r="G23" s="36">
        <f t="shared" si="9"/>
        <v>8.9180145205479455</v>
      </c>
      <c r="H23" s="36">
        <f t="shared" si="9"/>
        <v>9.0068054794520513</v>
      </c>
      <c r="I23" s="36">
        <f t="shared" si="9"/>
        <v>9.0153742465753428</v>
      </c>
      <c r="J23" s="36">
        <f>(30*(J10+J12+J15+J17)+31*(J7+J9+J11+J13+J14+J16+J18)+29*J8)/366</f>
        <v>9.3080409836065581</v>
      </c>
      <c r="K23" s="36">
        <f t="shared" si="9"/>
        <v>8.9676715068493156</v>
      </c>
      <c r="L23" s="36">
        <f t="shared" si="9"/>
        <v>7.7625090410958899</v>
      </c>
      <c r="M23" s="36">
        <f t="shared" si="9"/>
        <v>9.0296249315068504</v>
      </c>
      <c r="N23" s="36">
        <f>(30*(N10+N12+N15+N17)+31*(N7+N9+N11+N13+N14+N16+N18)+29*N8)/366</f>
        <v>8.1641495379398172</v>
      </c>
      <c r="O23" s="36">
        <f t="shared" si="9"/>
        <v>8.6091804677982164</v>
      </c>
      <c r="P23" s="36">
        <f t="shared" si="9"/>
        <v>8.690277907356279</v>
      </c>
      <c r="Q23" s="36">
        <f t="shared" si="9"/>
        <v>9.3889795863693575</v>
      </c>
      <c r="R23" s="36">
        <f>(30*(R10+R12+R15+R17)+31*(R7+R9+R11+R13+R14+R16+R18)+29*R8)/366</f>
        <v>8.3594595024970673</v>
      </c>
      <c r="S23" s="36">
        <f t="shared" si="9"/>
        <v>8.6866551124825051</v>
      </c>
      <c r="T23" s="36">
        <f t="shared" si="9"/>
        <v>8.5206675647173373</v>
      </c>
      <c r="U23" s="36">
        <f t="shared" si="9"/>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row>
    <row r="24" spans="1:32"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124</v>
      </c>
      <c r="AA24" s="76" t="s">
        <v>118</v>
      </c>
    </row>
    <row r="25" spans="1:32" x14ac:dyDescent="0.35">
      <c r="A25" s="48" t="s">
        <v>51</v>
      </c>
      <c r="B25" s="59"/>
      <c r="C25" s="45">
        <f t="shared" ref="C25:V37" si="10">IF(C7="..","..",C7-$B7)</f>
        <v>-1.7376995054172788</v>
      </c>
      <c r="D25" s="45">
        <f t="shared" si="10"/>
        <v>0.95460049458272067</v>
      </c>
      <c r="E25" s="45">
        <f t="shared" si="10"/>
        <v>1.0504504945827211</v>
      </c>
      <c r="F25" s="45">
        <f t="shared" si="10"/>
        <v>5.3500494582719327E-2</v>
      </c>
      <c r="G25" s="45">
        <f t="shared" si="10"/>
        <v>3.0602504945827214</v>
      </c>
      <c r="H25" s="45">
        <f t="shared" si="10"/>
        <v>-1.8301495054172818</v>
      </c>
      <c r="I25" s="45">
        <f t="shared" si="10"/>
        <v>3.3941504945827212</v>
      </c>
      <c r="J25" s="45">
        <f t="shared" si="10"/>
        <v>1.8962504945827234</v>
      </c>
      <c r="K25" s="45">
        <f t="shared" si="10"/>
        <v>-0.10124950541727884</v>
      </c>
      <c r="L25" s="45">
        <f t="shared" si="10"/>
        <v>-2.2861495054172778</v>
      </c>
      <c r="M25" s="45">
        <f t="shared" si="10"/>
        <v>-2.4243495054172781</v>
      </c>
      <c r="N25" s="45">
        <f t="shared" si="10"/>
        <v>0.26375540504105466</v>
      </c>
      <c r="O25" s="45">
        <f t="shared" si="10"/>
        <v>-1.2974323401727137</v>
      </c>
      <c r="P25" s="45">
        <f t="shared" si="10"/>
        <v>0.46917311688644503</v>
      </c>
      <c r="Q25" s="45">
        <f t="shared" si="10"/>
        <v>2.1418040087320396</v>
      </c>
      <c r="R25" s="45">
        <f t="shared" si="10"/>
        <v>0.65265764752938438</v>
      </c>
      <c r="S25" s="45">
        <f t="shared" si="10"/>
        <v>-1.9215312471859196</v>
      </c>
      <c r="T25" s="45">
        <f t="shared" si="10"/>
        <v>0.32194377722645839</v>
      </c>
      <c r="U25" s="45">
        <f t="shared" si="10"/>
        <v>-2.1651773420617459</v>
      </c>
      <c r="V25" s="45">
        <f t="shared" si="10"/>
        <v>0.42729199487601122</v>
      </c>
      <c r="W25" s="45">
        <f t="shared" ref="W25:AA36" si="11">IF(W7="..","..",W7-$B7)</f>
        <v>-2.6597899666982254</v>
      </c>
      <c r="X25" s="45">
        <f t="shared" si="11"/>
        <v>-1.0157205185696725</v>
      </c>
      <c r="Y25" s="72">
        <f t="shared" si="11"/>
        <v>-4.026762960765673E-2</v>
      </c>
      <c r="Z25" s="72">
        <f t="shared" si="11"/>
        <v>-0.62881735875977718</v>
      </c>
      <c r="AA25" s="72">
        <f t="shared" si="11"/>
        <v>-2.3564018095379966</v>
      </c>
    </row>
    <row r="26" spans="1:32" x14ac:dyDescent="0.35">
      <c r="A26" s="48" t="s">
        <v>52</v>
      </c>
      <c r="B26" s="59"/>
      <c r="C26" s="45">
        <f t="shared" si="10"/>
        <v>-1.1212111471419224</v>
      </c>
      <c r="D26" s="45">
        <f t="shared" si="10"/>
        <v>4.0686388528580775</v>
      </c>
      <c r="E26" s="45">
        <f t="shared" si="10"/>
        <v>-0.97036114714192045</v>
      </c>
      <c r="F26" s="45">
        <f t="shared" si="10"/>
        <v>-0.40106114714192032</v>
      </c>
      <c r="G26" s="45">
        <f t="shared" si="10"/>
        <v>-0.88221114714192161</v>
      </c>
      <c r="H26" s="45">
        <f t="shared" si="10"/>
        <v>-1.4222611471419224</v>
      </c>
      <c r="I26" s="45">
        <f t="shared" si="10"/>
        <v>-1.0912611471419229</v>
      </c>
      <c r="J26" s="45">
        <f t="shared" si="10"/>
        <v>1.006438852858075</v>
      </c>
      <c r="K26" s="45">
        <f t="shared" si="10"/>
        <v>-2.0974611471419209</v>
      </c>
      <c r="L26" s="45">
        <f t="shared" si="10"/>
        <v>-3.3815611471419222</v>
      </c>
      <c r="M26" s="45">
        <f t="shared" si="10"/>
        <v>-6.7661147141921063E-2</v>
      </c>
      <c r="N26" s="45">
        <f t="shared" si="10"/>
        <v>-1.0414011649041104</v>
      </c>
      <c r="O26" s="45">
        <f t="shared" si="10"/>
        <v>-1.8317952943882201</v>
      </c>
      <c r="P26" s="45">
        <f t="shared" si="10"/>
        <v>3.3623848061122619</v>
      </c>
      <c r="Q26" s="45">
        <f t="shared" si="10"/>
        <v>-0.52776431055684903</v>
      </c>
      <c r="R26" s="45">
        <f t="shared" si="10"/>
        <v>0.49168735616763648</v>
      </c>
      <c r="S26" s="45">
        <f t="shared" si="10"/>
        <v>0.40348058850648094</v>
      </c>
      <c r="T26" s="45">
        <f t="shared" si="10"/>
        <v>-0.78426285823298159</v>
      </c>
      <c r="U26" s="45">
        <f t="shared" si="10"/>
        <v>-0.61335730572419855</v>
      </c>
      <c r="V26" s="45">
        <f t="shared" si="10"/>
        <v>4.2240474624930364</v>
      </c>
      <c r="W26" s="45">
        <f t="shared" si="11"/>
        <v>1.5557421919461536</v>
      </c>
      <c r="X26" s="45">
        <f t="shared" si="11"/>
        <v>3.4699991225562421</v>
      </c>
      <c r="Y26" s="72">
        <f t="shared" si="11"/>
        <v>-0.76743870693842631</v>
      </c>
      <c r="Z26" s="72">
        <f t="shared" si="11"/>
        <v>-0.27526974427047612</v>
      </c>
      <c r="AA26" s="72">
        <f t="shared" si="11"/>
        <v>-0.7606819284047095</v>
      </c>
    </row>
    <row r="27" spans="1:32" x14ac:dyDescent="0.35">
      <c r="A27" s="48" t="s">
        <v>53</v>
      </c>
      <c r="B27" s="59"/>
      <c r="C27" s="45">
        <f t="shared" si="10"/>
        <v>-0.13775067227195237</v>
      </c>
      <c r="D27" s="45">
        <f t="shared" si="10"/>
        <v>0.56249932772804812</v>
      </c>
      <c r="E27" s="45">
        <f t="shared" si="10"/>
        <v>-0.70985067227195131</v>
      </c>
      <c r="F27" s="45">
        <f t="shared" si="10"/>
        <v>0.26179932772804904</v>
      </c>
      <c r="G27" s="45">
        <f t="shared" si="10"/>
        <v>-0.69270067227195042</v>
      </c>
      <c r="H27" s="45">
        <f t="shared" si="10"/>
        <v>0.18844932772804768</v>
      </c>
      <c r="I27" s="45">
        <f t="shared" si="10"/>
        <v>1.2630493277280479</v>
      </c>
      <c r="J27" s="45">
        <f t="shared" si="10"/>
        <v>2.1937493277280513</v>
      </c>
      <c r="K27" s="45">
        <f t="shared" si="10"/>
        <v>0.86954932772805016</v>
      </c>
      <c r="L27" s="45">
        <f t="shared" si="10"/>
        <v>-0.79785067227195228</v>
      </c>
      <c r="M27" s="45">
        <f t="shared" si="10"/>
        <v>-2.2327506722719512</v>
      </c>
      <c r="N27" s="45">
        <f t="shared" si="10"/>
        <v>-1.9566653350714089</v>
      </c>
      <c r="O27" s="45">
        <f t="shared" si="10"/>
        <v>-1.0257825542770558</v>
      </c>
      <c r="P27" s="45">
        <f t="shared" si="10"/>
        <v>0.37130204109909393</v>
      </c>
      <c r="Q27" s="45">
        <f t="shared" si="10"/>
        <v>1.1795700120937305</v>
      </c>
      <c r="R27" s="45">
        <f t="shared" si="10"/>
        <v>-1.0329684091787836</v>
      </c>
      <c r="S27" s="45">
        <f t="shared" si="10"/>
        <v>-0.31301038165247874</v>
      </c>
      <c r="T27" s="45">
        <f t="shared" si="10"/>
        <v>6.0749581662634E-2</v>
      </c>
      <c r="U27" s="45">
        <f t="shared" si="10"/>
        <v>1.5594937468161252</v>
      </c>
      <c r="V27" s="45">
        <f t="shared" si="10"/>
        <v>0.78080257914841411</v>
      </c>
      <c r="W27" s="45">
        <f t="shared" si="11"/>
        <v>-0.52943455792078353</v>
      </c>
      <c r="X27" s="45">
        <f t="shared" si="11"/>
        <v>-1.565535920536953</v>
      </c>
      <c r="Y27" s="72">
        <f t="shared" si="11"/>
        <v>-0.87209832798252584</v>
      </c>
      <c r="Z27" s="72">
        <f t="shared" si="11"/>
        <v>-0.36075338362605969</v>
      </c>
      <c r="AA27" s="72">
        <f t="shared" si="11"/>
        <v>-1.8842769535567321</v>
      </c>
    </row>
    <row r="28" spans="1:32" x14ac:dyDescent="0.35">
      <c r="A28" s="48" t="s">
        <v>54</v>
      </c>
      <c r="B28" s="59"/>
      <c r="C28" s="45">
        <f t="shared" si="10"/>
        <v>0.55666871436360488</v>
      </c>
      <c r="D28" s="45">
        <f t="shared" si="10"/>
        <v>0.80201871436360328</v>
      </c>
      <c r="E28" s="45">
        <f t="shared" si="10"/>
        <v>0.18986871436360353</v>
      </c>
      <c r="F28" s="45">
        <f t="shared" si="10"/>
        <v>0.97911871436360265</v>
      </c>
      <c r="G28" s="45">
        <f t="shared" si="10"/>
        <v>1.3446687143636034</v>
      </c>
      <c r="H28" s="45">
        <f t="shared" si="10"/>
        <v>0.82846871436360203</v>
      </c>
      <c r="I28" s="45">
        <f t="shared" si="10"/>
        <v>-0.94743128563639623</v>
      </c>
      <c r="J28" s="45">
        <f t="shared" si="10"/>
        <v>0.27486871436360261</v>
      </c>
      <c r="K28" s="45">
        <f t="shared" si="10"/>
        <v>-0.18783128563639906</v>
      </c>
      <c r="L28" s="45">
        <f t="shared" si="10"/>
        <v>-0.43503128563639848</v>
      </c>
      <c r="M28" s="45">
        <f t="shared" si="10"/>
        <v>-0.51873128563639703</v>
      </c>
      <c r="N28" s="45">
        <f t="shared" si="10"/>
        <v>-0.22421022507632848</v>
      </c>
      <c r="O28" s="45">
        <f t="shared" si="10"/>
        <v>1.5099275330656106</v>
      </c>
      <c r="P28" s="45">
        <f t="shared" si="10"/>
        <v>-0.13715250618715302</v>
      </c>
      <c r="Q28" s="45">
        <f t="shared" si="10"/>
        <v>-0.58061790066719343</v>
      </c>
      <c r="R28" s="45">
        <f t="shared" si="10"/>
        <v>-7.1595120459871708E-2</v>
      </c>
      <c r="S28" s="45">
        <f t="shared" si="10"/>
        <v>3.4174531993576451E-2</v>
      </c>
      <c r="T28" s="45">
        <f t="shared" si="10"/>
        <v>0.17298908828231596</v>
      </c>
      <c r="U28" s="45">
        <f t="shared" si="10"/>
        <v>-0.4159519988997662</v>
      </c>
      <c r="V28" s="45">
        <f t="shared" si="10"/>
        <v>-0.94253382582666845</v>
      </c>
      <c r="W28" s="45">
        <f t="shared" si="11"/>
        <v>-1.6750167198605652</v>
      </c>
      <c r="X28" s="45">
        <f t="shared" si="11"/>
        <v>-0.97699339414714625</v>
      </c>
      <c r="Y28" s="72">
        <f t="shared" si="11"/>
        <v>-0.60358418823219484</v>
      </c>
      <c r="Z28" s="72">
        <f t="shared" si="11"/>
        <v>1.378778823636166</v>
      </c>
      <c r="AA28" s="72">
        <f t="shared" si="11"/>
        <v>-1.6270183362906971</v>
      </c>
    </row>
    <row r="29" spans="1:32" x14ac:dyDescent="0.35">
      <c r="A29" s="48" t="s">
        <v>55</v>
      </c>
      <c r="B29" s="59"/>
      <c r="C29" s="45">
        <f t="shared" si="10"/>
        <v>-0.96331618171398681</v>
      </c>
      <c r="D29" s="45">
        <f t="shared" si="10"/>
        <v>1.5568338182860142</v>
      </c>
      <c r="E29" s="45">
        <f t="shared" si="10"/>
        <v>1.6035838182860154</v>
      </c>
      <c r="F29" s="45">
        <f t="shared" si="10"/>
        <v>-1.5183161817139865</v>
      </c>
      <c r="G29" s="45">
        <f t="shared" si="10"/>
        <v>0.58713381828601285</v>
      </c>
      <c r="H29" s="45">
        <f t="shared" si="10"/>
        <v>0.34628381828601285</v>
      </c>
      <c r="I29" s="45">
        <f t="shared" si="10"/>
        <v>0.58218381828601551</v>
      </c>
      <c r="J29" s="45">
        <f t="shared" si="10"/>
        <v>-1.0830161817139858</v>
      </c>
      <c r="K29" s="45">
        <f t="shared" si="10"/>
        <v>1.5400838182860142</v>
      </c>
      <c r="L29" s="45">
        <f t="shared" si="10"/>
        <v>-1.6575161817139863</v>
      </c>
      <c r="M29" s="45">
        <f t="shared" si="10"/>
        <v>2.7302838182860132</v>
      </c>
      <c r="N29" s="45">
        <f t="shared" si="10"/>
        <v>-1.0150686037795715</v>
      </c>
      <c r="O29" s="45">
        <f t="shared" si="10"/>
        <v>0.710363663822422</v>
      </c>
      <c r="P29" s="45">
        <f t="shared" si="10"/>
        <v>-0.89917017562211043</v>
      </c>
      <c r="Q29" s="45">
        <f t="shared" si="10"/>
        <v>1.5625577382899305</v>
      </c>
      <c r="R29" s="45">
        <f t="shared" si="10"/>
        <v>-0.39301398434175816</v>
      </c>
      <c r="S29" s="45">
        <f t="shared" si="10"/>
        <v>-0.7583702649311288</v>
      </c>
      <c r="T29" s="45">
        <f t="shared" si="10"/>
        <v>-1.2035376274487595</v>
      </c>
      <c r="U29" s="45">
        <f t="shared" si="10"/>
        <v>-1.454899511059911</v>
      </c>
      <c r="V29" s="45">
        <f t="shared" si="10"/>
        <v>-0.47575241862911533</v>
      </c>
      <c r="W29" s="45">
        <f t="shared" si="11"/>
        <v>-0.76064699916012302</v>
      </c>
      <c r="X29" s="45">
        <f t="shared" si="11"/>
        <v>0.20528178546511278</v>
      </c>
      <c r="Y29" s="72">
        <f t="shared" si="11"/>
        <v>-1.9909352875161046</v>
      </c>
      <c r="Z29" s="72">
        <f t="shared" si="11"/>
        <v>-2.1238523453507749</v>
      </c>
      <c r="AA29" s="72">
        <f t="shared" si="11"/>
        <v>-0.71166490685785266</v>
      </c>
    </row>
    <row r="30" spans="1:32" x14ac:dyDescent="0.35">
      <c r="A30" s="48" t="s">
        <v>56</v>
      </c>
      <c r="B30" s="59"/>
      <c r="C30" s="45">
        <f t="shared" si="10"/>
        <v>0.70297263455124792</v>
      </c>
      <c r="D30" s="45">
        <f t="shared" si="10"/>
        <v>2.129422634551247</v>
      </c>
      <c r="E30" s="45">
        <f t="shared" si="10"/>
        <v>0.83977263455124707</v>
      </c>
      <c r="F30" s="45">
        <f t="shared" si="10"/>
        <v>1.0012726345512473</v>
      </c>
      <c r="G30" s="45">
        <f t="shared" si="10"/>
        <v>-0.35397736544875436</v>
      </c>
      <c r="H30" s="45">
        <f t="shared" si="10"/>
        <v>-0.4290273654487553</v>
      </c>
      <c r="I30" s="45">
        <f t="shared" si="10"/>
        <v>-0.35892736544875437</v>
      </c>
      <c r="J30" s="45">
        <f t="shared" si="10"/>
        <v>0.7666726345512469</v>
      </c>
      <c r="K30" s="45">
        <f t="shared" si="10"/>
        <v>-0.97042736544875385</v>
      </c>
      <c r="L30" s="45">
        <f t="shared" si="10"/>
        <v>-1.1789273654487555</v>
      </c>
      <c r="M30" s="45">
        <f t="shared" si="10"/>
        <v>-4.0127365448753949E-2</v>
      </c>
      <c r="N30" s="45">
        <f t="shared" si="10"/>
        <v>0.21492746575424171</v>
      </c>
      <c r="O30" s="45">
        <f t="shared" si="10"/>
        <v>-0.12487657120909912</v>
      </c>
      <c r="P30" s="45">
        <f t="shared" si="10"/>
        <v>-1.5604564370593694</v>
      </c>
      <c r="Q30" s="45">
        <f t="shared" si="10"/>
        <v>0.61968548155816272</v>
      </c>
      <c r="R30" s="45">
        <f t="shared" si="10"/>
        <v>-0.81871006679359404</v>
      </c>
      <c r="S30" s="45">
        <f t="shared" si="10"/>
        <v>1.2038204152015872</v>
      </c>
      <c r="T30" s="45">
        <f t="shared" si="10"/>
        <v>-0.77233050609965925</v>
      </c>
      <c r="U30" s="45">
        <f t="shared" si="10"/>
        <v>0.23493548004922893</v>
      </c>
      <c r="V30" s="45">
        <f t="shared" si="10"/>
        <v>0.34191780916543024</v>
      </c>
      <c r="W30" s="45">
        <f t="shared" si="11"/>
        <v>-0.74463941607939876</v>
      </c>
      <c r="X30" s="45">
        <f t="shared" si="11"/>
        <v>0.39861914391982722</v>
      </c>
      <c r="Y30" s="72">
        <f t="shared" si="11"/>
        <v>-1.2858284607126791</v>
      </c>
      <c r="Z30" s="72">
        <f t="shared" si="11"/>
        <v>0.30160156207996458</v>
      </c>
      <c r="AA30" s="72">
        <f t="shared" si="11"/>
        <v>1.1977126965908234</v>
      </c>
    </row>
    <row r="31" spans="1:32" x14ac:dyDescent="0.35">
      <c r="A31" s="48" t="s">
        <v>57</v>
      </c>
      <c r="B31" s="59"/>
      <c r="C31" s="45">
        <f t="shared" si="10"/>
        <v>0.13398613722424813</v>
      </c>
      <c r="D31" s="45">
        <f t="shared" si="10"/>
        <v>-0.49106386277575265</v>
      </c>
      <c r="E31" s="45">
        <f t="shared" si="10"/>
        <v>1.0108861372242481</v>
      </c>
      <c r="F31" s="45">
        <f t="shared" si="10"/>
        <v>0.10068613722424669</v>
      </c>
      <c r="G31" s="45">
        <f t="shared" si="10"/>
        <v>-0.24941386277575184</v>
      </c>
      <c r="H31" s="45">
        <f t="shared" si="10"/>
        <v>-0.20181386277575175</v>
      </c>
      <c r="I31" s="45">
        <f t="shared" si="10"/>
        <v>0.77618613722424801</v>
      </c>
      <c r="J31" s="45">
        <f t="shared" si="10"/>
        <v>0.73008613722424531</v>
      </c>
      <c r="K31" s="45">
        <f t="shared" si="10"/>
        <v>1.0999861372242483</v>
      </c>
      <c r="L31" s="45">
        <f t="shared" si="10"/>
        <v>1.4912861372242459</v>
      </c>
      <c r="M31" s="45">
        <f t="shared" si="10"/>
        <v>-0.76991386277575291</v>
      </c>
      <c r="N31" s="45">
        <f t="shared" si="10"/>
        <v>-0.46618526902399537</v>
      </c>
      <c r="O31" s="45">
        <f t="shared" si="10"/>
        <v>-1.1228946099118815</v>
      </c>
      <c r="P31" s="45">
        <f t="shared" si="10"/>
        <v>-0.63627967989516687</v>
      </c>
      <c r="Q31" s="45">
        <f t="shared" si="10"/>
        <v>0.86619688215406665</v>
      </c>
      <c r="R31" s="45">
        <f t="shared" si="10"/>
        <v>0.22173529380651846</v>
      </c>
      <c r="S31" s="45">
        <f t="shared" si="10"/>
        <v>0.32008679306080978</v>
      </c>
      <c r="T31" s="45">
        <f t="shared" si="10"/>
        <v>-1.0674933017256505</v>
      </c>
      <c r="U31" s="45">
        <f t="shared" si="10"/>
        <v>-0.34470701088766909</v>
      </c>
      <c r="V31" s="45">
        <f t="shared" si="10"/>
        <v>0.59916140476805335</v>
      </c>
      <c r="W31" s="45">
        <f t="shared" si="11"/>
        <v>-1.8665318745875963</v>
      </c>
      <c r="X31" s="45">
        <f t="shared" si="11"/>
        <v>-0.15977048561196128</v>
      </c>
      <c r="Y31" s="72">
        <f t="shared" si="11"/>
        <v>1.2069656579342896</v>
      </c>
      <c r="Z31" s="72">
        <f t="shared" si="11"/>
        <v>-0.57806956278756072</v>
      </c>
      <c r="AA31" s="72">
        <f t="shared" si="11"/>
        <v>-0.67128974452207846</v>
      </c>
    </row>
    <row r="32" spans="1:32" x14ac:dyDescent="0.35">
      <c r="A32" s="48" t="s">
        <v>58</v>
      </c>
      <c r="B32" s="59"/>
      <c r="C32" s="45">
        <f t="shared" si="10"/>
        <v>-0.78184423897899613</v>
      </c>
      <c r="D32" s="45">
        <f t="shared" si="10"/>
        <v>-1.4555442389789954</v>
      </c>
      <c r="E32" s="45">
        <f t="shared" si="10"/>
        <v>-0.66554423897899539</v>
      </c>
      <c r="F32" s="45">
        <f t="shared" si="10"/>
        <v>-0.36069423897899622</v>
      </c>
      <c r="G32" s="45">
        <f t="shared" si="10"/>
        <v>-0.20964423897899476</v>
      </c>
      <c r="H32" s="45">
        <f t="shared" si="10"/>
        <v>0.27385576102100462</v>
      </c>
      <c r="I32" s="45">
        <f t="shared" si="10"/>
        <v>0.40505576102100438</v>
      </c>
      <c r="J32" s="45">
        <f t="shared" si="10"/>
        <v>0.70345576102100349</v>
      </c>
      <c r="K32" s="45">
        <f t="shared" si="10"/>
        <v>1.8445557610210033</v>
      </c>
      <c r="L32" s="45">
        <f t="shared" si="10"/>
        <v>-0.1801442389789969</v>
      </c>
      <c r="M32" s="45">
        <f t="shared" si="10"/>
        <v>-0.56014423897899679</v>
      </c>
      <c r="N32" s="45">
        <f t="shared" si="10"/>
        <v>-0.45187051240428922</v>
      </c>
      <c r="O32" s="45">
        <f t="shared" si="10"/>
        <v>-4.4289160454382248E-2</v>
      </c>
      <c r="P32" s="45">
        <f t="shared" si="10"/>
        <v>1.0227563826409449</v>
      </c>
      <c r="Q32" s="45">
        <f t="shared" si="10"/>
        <v>0.21242184283618482</v>
      </c>
      <c r="R32" s="45">
        <f t="shared" si="10"/>
        <v>0.39979390260241221</v>
      </c>
      <c r="S32" s="45">
        <f t="shared" si="10"/>
        <v>7.994445253143212E-2</v>
      </c>
      <c r="T32" s="45">
        <f t="shared" si="10"/>
        <v>-0.28037848050251046</v>
      </c>
      <c r="U32" s="45">
        <f t="shared" si="10"/>
        <v>0.37975238243122522</v>
      </c>
      <c r="V32" s="45">
        <f t="shared" si="10"/>
        <v>-6.5864648696796202E-2</v>
      </c>
      <c r="W32" s="45">
        <f t="shared" si="11"/>
        <v>-1.0474737711942588</v>
      </c>
      <c r="X32" s="45">
        <f t="shared" si="11"/>
        <v>-1.1848220676058787</v>
      </c>
      <c r="Y32" s="72">
        <f t="shared" si="11"/>
        <v>-6.9110350165482615E-2</v>
      </c>
      <c r="Z32" s="72">
        <f t="shared" si="11"/>
        <v>1.5626908638868828</v>
      </c>
      <c r="AA32" s="72">
        <f t="shared" si="11"/>
        <v>-2.2838951785410622E-2</v>
      </c>
    </row>
    <row r="33" spans="1:27" x14ac:dyDescent="0.35">
      <c r="A33" s="48" t="s">
        <v>59</v>
      </c>
      <c r="B33" s="59"/>
      <c r="C33" s="45">
        <f t="shared" si="10"/>
        <v>0.60860704897693374</v>
      </c>
      <c r="D33" s="45">
        <f t="shared" si="10"/>
        <v>-1.9307429510230669</v>
      </c>
      <c r="E33" s="45">
        <f t="shared" si="10"/>
        <v>-0.93144295102306618</v>
      </c>
      <c r="F33" s="45">
        <f t="shared" si="10"/>
        <v>2.3099570489769334</v>
      </c>
      <c r="G33" s="45">
        <f t="shared" si="10"/>
        <v>1.0611570489769342</v>
      </c>
      <c r="H33" s="45">
        <f t="shared" si="10"/>
        <v>0.25765704897693276</v>
      </c>
      <c r="I33" s="45">
        <f t="shared" si="10"/>
        <v>0.37985704897693395</v>
      </c>
      <c r="J33" s="45">
        <f t="shared" si="10"/>
        <v>-0.8094429510230654</v>
      </c>
      <c r="K33" s="45">
        <f t="shared" si="10"/>
        <v>0.4588570489769328</v>
      </c>
      <c r="L33" s="45">
        <f t="shared" si="10"/>
        <v>0.41085704897693276</v>
      </c>
      <c r="M33" s="45">
        <f t="shared" si="10"/>
        <v>2.2498570489769332</v>
      </c>
      <c r="N33" s="45">
        <f t="shared" si="10"/>
        <v>0.95523094980096523</v>
      </c>
      <c r="O33" s="45">
        <f t="shared" si="10"/>
        <v>-0.67885859748805366</v>
      </c>
      <c r="P33" s="45">
        <f t="shared" si="10"/>
        <v>-2.6177316941075457</v>
      </c>
      <c r="Q33" s="45">
        <f t="shared" si="10"/>
        <v>-1.154359209445353</v>
      </c>
      <c r="R33" s="45">
        <f t="shared" si="10"/>
        <v>0.82767539340599861</v>
      </c>
      <c r="S33" s="45">
        <f t="shared" si="10"/>
        <v>7.0335166376555236E-2</v>
      </c>
      <c r="T33" s="45">
        <f t="shared" si="10"/>
        <v>1.2299436455779222</v>
      </c>
      <c r="U33" s="45">
        <f t="shared" si="10"/>
        <v>-0.45565371263810661</v>
      </c>
      <c r="V33" s="45">
        <f t="shared" si="10"/>
        <v>-7.5209267897474064E-2</v>
      </c>
      <c r="W33" s="45">
        <f t="shared" si="11"/>
        <v>-1.5579431633542562</v>
      </c>
      <c r="X33" s="45">
        <f t="shared" si="11"/>
        <v>-0.90996856309958662</v>
      </c>
      <c r="Y33" s="72">
        <f t="shared" si="11"/>
        <v>-0.37561294971304093</v>
      </c>
      <c r="Z33" s="72">
        <f t="shared" si="11"/>
        <v>-0.82480989248017789</v>
      </c>
      <c r="AA33" s="72">
        <f t="shared" si="11"/>
        <v>0.31012955635790185</v>
      </c>
    </row>
    <row r="34" spans="1:27" x14ac:dyDescent="0.35">
      <c r="A34" s="48" t="s">
        <v>60</v>
      </c>
      <c r="B34" s="59"/>
      <c r="C34" s="45">
        <f t="shared" si="10"/>
        <v>2.5564108688261467</v>
      </c>
      <c r="D34" s="45">
        <f t="shared" si="10"/>
        <v>-0.37598913117385457</v>
      </c>
      <c r="E34" s="45">
        <f t="shared" si="10"/>
        <v>-0.20848913117385237</v>
      </c>
      <c r="F34" s="45">
        <f t="shared" si="10"/>
        <v>0.8118108688261465</v>
      </c>
      <c r="G34" s="45">
        <f t="shared" si="10"/>
        <v>0.74581086882614755</v>
      </c>
      <c r="H34" s="45">
        <f t="shared" si="10"/>
        <v>0.28811086882614489</v>
      </c>
      <c r="I34" s="45">
        <f t="shared" si="10"/>
        <v>-1.6432891311738524</v>
      </c>
      <c r="J34" s="45">
        <f t="shared" si="10"/>
        <v>2.1124108688261476</v>
      </c>
      <c r="K34" s="45">
        <f t="shared" si="10"/>
        <v>-0.22568913117385314</v>
      </c>
      <c r="L34" s="45">
        <f t="shared" si="10"/>
        <v>1.3210868826146083E-2</v>
      </c>
      <c r="M34" s="45">
        <f t="shared" si="10"/>
        <v>1.7733108688261474</v>
      </c>
      <c r="N34" s="45">
        <f t="shared" si="10"/>
        <v>-1.6790002291694242</v>
      </c>
      <c r="O34" s="45">
        <f t="shared" si="10"/>
        <v>0.60686321557105671</v>
      </c>
      <c r="P34" s="45">
        <f t="shared" si="10"/>
        <v>1.2822398610650829</v>
      </c>
      <c r="Q34" s="45">
        <f t="shared" si="10"/>
        <v>-2.0261432707070757</v>
      </c>
      <c r="R34" s="45">
        <f t="shared" si="10"/>
        <v>-2.2275654049325651</v>
      </c>
      <c r="S34" s="45">
        <f t="shared" si="10"/>
        <v>1.4441316590193392</v>
      </c>
      <c r="T34" s="45">
        <f t="shared" si="10"/>
        <v>6.7524654820568131E-2</v>
      </c>
      <c r="U34" s="45">
        <f t="shared" si="10"/>
        <v>-0.998541688500314</v>
      </c>
      <c r="V34" s="45">
        <f t="shared" si="10"/>
        <v>0.103508522026587</v>
      </c>
      <c r="W34" s="45">
        <f t="shared" si="11"/>
        <v>0.13577399254526767</v>
      </c>
      <c r="X34" s="45">
        <f t="shared" si="11"/>
        <v>0.64378105692884446</v>
      </c>
      <c r="Y34" s="72">
        <f t="shared" si="11"/>
        <v>-0.2409127230282273</v>
      </c>
      <c r="Z34" s="72">
        <f t="shared" si="11"/>
        <v>-0.62972488431992524</v>
      </c>
      <c r="AA34" s="72">
        <f t="shared" si="11"/>
        <v>-1.2401155975437561E-2</v>
      </c>
    </row>
    <row r="35" spans="1:27" x14ac:dyDescent="0.35">
      <c r="A35" s="48" t="s">
        <v>61</v>
      </c>
      <c r="B35" s="59"/>
      <c r="C35" s="45">
        <f t="shared" si="10"/>
        <v>-0.40423948479819494</v>
      </c>
      <c r="D35" s="45">
        <f t="shared" si="10"/>
        <v>0.29236051520180339</v>
      </c>
      <c r="E35" s="45">
        <f t="shared" si="10"/>
        <v>0.81871051520180593</v>
      </c>
      <c r="F35" s="45">
        <f t="shared" si="10"/>
        <v>-0.87368948479819508</v>
      </c>
      <c r="G35" s="45">
        <f t="shared" si="10"/>
        <v>-0.54463948479819457</v>
      </c>
      <c r="H35" s="45">
        <f t="shared" si="10"/>
        <v>2.9231105152018024</v>
      </c>
      <c r="I35" s="45">
        <f t="shared" si="10"/>
        <v>-0.1532894847981936</v>
      </c>
      <c r="J35" s="45">
        <f t="shared" si="10"/>
        <v>0.40551051520180614</v>
      </c>
      <c r="K35" s="45">
        <f t="shared" si="10"/>
        <v>2.5347105152018052</v>
      </c>
      <c r="L35" s="45">
        <f t="shared" si="10"/>
        <v>-0.25428948479819624</v>
      </c>
      <c r="M35" s="45">
        <f t="shared" si="10"/>
        <v>0.71521051520180556</v>
      </c>
      <c r="N35" s="45">
        <f t="shared" si="10"/>
        <v>-0.95642295078585171</v>
      </c>
      <c r="O35" s="45">
        <f t="shared" si="10"/>
        <v>-1.1261672033686771</v>
      </c>
      <c r="P35" s="45">
        <f t="shared" si="10"/>
        <v>-1.5946289814358989</v>
      </c>
      <c r="Q35" s="45">
        <f t="shared" si="10"/>
        <v>1.7716811609582148</v>
      </c>
      <c r="R35" s="45">
        <f t="shared" si="10"/>
        <v>-1.588415574320166</v>
      </c>
      <c r="S35" s="45">
        <f t="shared" si="10"/>
        <v>-0.48102534926194984</v>
      </c>
      <c r="T35" s="45">
        <f t="shared" si="10"/>
        <v>0.45764519943618431</v>
      </c>
      <c r="U35" s="45">
        <f t="shared" si="10"/>
        <v>-1.8516412386974652</v>
      </c>
      <c r="V35" s="45">
        <f t="shared" si="10"/>
        <v>-3.3561492556533068E-2</v>
      </c>
      <c r="W35" s="45">
        <f t="shared" ref="W35:W36" si="12">IF(W17="..","..",W17-$B17)</f>
        <v>-0.46116872198596148</v>
      </c>
      <c r="X35" s="45">
        <f t="shared" si="11"/>
        <v>0.39776495549375213</v>
      </c>
      <c r="Y35" s="72">
        <f t="shared" si="11"/>
        <v>-1.2878341107338276</v>
      </c>
      <c r="Z35" s="72">
        <f t="shared" si="11"/>
        <v>-2.0260870527494257</v>
      </c>
      <c r="AA35" s="72">
        <f t="shared" si="11"/>
        <v>-0.43257109690882167</v>
      </c>
    </row>
    <row r="36" spans="1:27" x14ac:dyDescent="0.35">
      <c r="A36" s="48" t="s">
        <v>62</v>
      </c>
      <c r="B36" s="59"/>
      <c r="C36" s="45">
        <f t="shared" si="10"/>
        <v>-1.2812343115096176</v>
      </c>
      <c r="D36" s="45">
        <f t="shared" si="10"/>
        <v>-1.1136843115096173</v>
      </c>
      <c r="E36" s="45">
        <f t="shared" si="10"/>
        <v>-0.50203431150961819</v>
      </c>
      <c r="F36" s="45">
        <f t="shared" si="10"/>
        <v>0.47906568849038145</v>
      </c>
      <c r="G36" s="45">
        <f t="shared" si="10"/>
        <v>-1.5512343115096172</v>
      </c>
      <c r="H36" s="45">
        <f t="shared" si="10"/>
        <v>2.1525656884903803</v>
      </c>
      <c r="I36" s="45">
        <f t="shared" si="10"/>
        <v>0.7515656884903823</v>
      </c>
      <c r="J36" s="45">
        <f t="shared" si="10"/>
        <v>-1.1839343115096188</v>
      </c>
      <c r="K36" s="45">
        <f t="shared" si="10"/>
        <v>-1.9722343115096184</v>
      </c>
      <c r="L36" s="45">
        <f t="shared" si="10"/>
        <v>-3.3713343115096182</v>
      </c>
      <c r="M36" s="45">
        <f t="shared" si="10"/>
        <v>2.8821656884903817</v>
      </c>
      <c r="N36" s="45">
        <f t="shared" si="10"/>
        <v>-0.2883633077211023</v>
      </c>
      <c r="O36" s="45">
        <f t="shared" si="10"/>
        <v>2.949807411647555</v>
      </c>
      <c r="P36" s="45">
        <f t="shared" si="10"/>
        <v>0.74285169354657654</v>
      </c>
      <c r="Q36" s="45">
        <f t="shared" si="10"/>
        <v>3.8022567866669874</v>
      </c>
      <c r="R36" s="45">
        <f t="shared" si="10"/>
        <v>-0.75464986043032489</v>
      </c>
      <c r="S36" s="45">
        <f t="shared" si="10"/>
        <v>-0.3884175623778976</v>
      </c>
      <c r="T36" s="45">
        <f t="shared" si="10"/>
        <v>-0.57006929467152467</v>
      </c>
      <c r="U36" s="45">
        <f t="shared" si="10"/>
        <v>0.22902345670715185</v>
      </c>
      <c r="V36" s="45">
        <f t="shared" si="10"/>
        <v>-0.9872763687127204</v>
      </c>
      <c r="W36" s="45">
        <f t="shared" si="12"/>
        <v>-1.306069839558484</v>
      </c>
      <c r="X36" s="45">
        <f t="shared" si="11"/>
        <v>-1.4304918911284119</v>
      </c>
      <c r="Y36" s="72">
        <f t="shared" si="11"/>
        <v>1.2142686755012715</v>
      </c>
      <c r="Z36" s="72">
        <f t="shared" si="11"/>
        <v>0.82533688899175495</v>
      </c>
      <c r="AA36" s="72"/>
    </row>
    <row r="37" spans="1:27" x14ac:dyDescent="0.35">
      <c r="A37" s="43" t="s">
        <v>63</v>
      </c>
      <c r="B37" s="60"/>
      <c r="C37" s="50">
        <f t="shared" si="10"/>
        <v>-0.99585524869720565</v>
      </c>
      <c r="D37" s="50">
        <f t="shared" si="10"/>
        <v>1.7873097513027947</v>
      </c>
      <c r="E37" s="50">
        <f t="shared" si="10"/>
        <v>-0.18561802647498205</v>
      </c>
      <c r="F37" s="50">
        <f t="shared" si="10"/>
        <v>-2.1063716340673722E-2</v>
      </c>
      <c r="G37" s="50">
        <f t="shared" si="10"/>
        <v>0.53997808463612884</v>
      </c>
      <c r="H37" s="50">
        <f t="shared" ref="H37:V37" si="13">IF(H19="..","..",H19-$B19)</f>
        <v>-1.0090013598083178</v>
      </c>
      <c r="I37" s="50">
        <f t="shared" si="13"/>
        <v>1.2635975290805721</v>
      </c>
      <c r="J37" s="50">
        <f t="shared" si="13"/>
        <v>1.7133670528900957</v>
      </c>
      <c r="K37" s="50">
        <f t="shared" si="13"/>
        <v>-0.38895247091942764</v>
      </c>
      <c r="L37" s="50">
        <f t="shared" si="13"/>
        <v>-2.1153535820305391</v>
      </c>
      <c r="M37" s="50">
        <f t="shared" si="13"/>
        <v>-1.6262080264749823</v>
      </c>
      <c r="N37" s="50">
        <f t="shared" si="13"/>
        <v>-0.90924352774373318</v>
      </c>
      <c r="O37" s="50">
        <f t="shared" si="13"/>
        <v>-1.3711559413913506</v>
      </c>
      <c r="P37" s="50">
        <f t="shared" si="13"/>
        <v>1.3345266634920723</v>
      </c>
      <c r="Q37" s="50">
        <f t="shared" si="13"/>
        <v>0.97878987995109412</v>
      </c>
      <c r="R37" s="50">
        <f t="shared" si="13"/>
        <v>2.6472311057261777E-2</v>
      </c>
      <c r="S37" s="50">
        <f t="shared" si="13"/>
        <v>-0.64519376411352702</v>
      </c>
      <c r="T37" s="50">
        <f t="shared" si="13"/>
        <v>-0.11322189621522227</v>
      </c>
      <c r="U37" s="50">
        <f t="shared" si="13"/>
        <v>-0.40049223074778162</v>
      </c>
      <c r="V37" s="50">
        <f t="shared" si="13"/>
        <v>1.7570108658850074</v>
      </c>
      <c r="W37" s="50">
        <f t="shared" ref="W37:AA40" si="14">IF(W19="..","..",W19-$B19)</f>
        <v>-0.61554759603450648</v>
      </c>
      <c r="X37" s="50">
        <f t="shared" si="14"/>
        <v>0.1894102340540087</v>
      </c>
      <c r="Y37" s="74">
        <f t="shared" si="14"/>
        <v>-0.55406370259977855</v>
      </c>
      <c r="Z37" s="74">
        <f t="shared" si="14"/>
        <v>-0.42549269241015608</v>
      </c>
      <c r="AA37" s="74">
        <f t="shared" si="14"/>
        <v>-1.6983804489519656</v>
      </c>
    </row>
    <row r="38" spans="1:27" x14ac:dyDescent="0.35">
      <c r="A38" s="48" t="s">
        <v>64</v>
      </c>
      <c r="B38" s="59"/>
      <c r="C38" s="45">
        <f t="shared" ref="C38:V41" si="15">IF(C20="..","..",C20-$B20)</f>
        <v>8.7103723453978432E-2</v>
      </c>
      <c r="D38" s="45">
        <f t="shared" si="15"/>
        <v>1.4967592179594735</v>
      </c>
      <c r="E38" s="45">
        <f t="shared" si="15"/>
        <v>0.88571800916826326</v>
      </c>
      <c r="F38" s="45">
        <f t="shared" si="15"/>
        <v>0.13564767949793399</v>
      </c>
      <c r="G38" s="45">
        <f t="shared" si="15"/>
        <v>0.52661416301441477</v>
      </c>
      <c r="H38" s="45">
        <f t="shared" si="15"/>
        <v>0.2496487783990311</v>
      </c>
      <c r="I38" s="45">
        <f t="shared" si="15"/>
        <v>-0.23234133149107628</v>
      </c>
      <c r="J38" s="45">
        <f t="shared" si="15"/>
        <v>-2.5574298524043471E-2</v>
      </c>
      <c r="K38" s="45">
        <f t="shared" si="15"/>
        <v>0.14280042675068039</v>
      </c>
      <c r="L38" s="45">
        <f t="shared" si="15"/>
        <v>-1.0967226501723975</v>
      </c>
      <c r="M38" s="45">
        <f t="shared" si="15"/>
        <v>0.74585756960782312</v>
      </c>
      <c r="N38" s="45">
        <f t="shared" si="15"/>
        <v>-0.34885285161350854</v>
      </c>
      <c r="O38" s="45">
        <f t="shared" si="15"/>
        <v>0.69860222455154286</v>
      </c>
      <c r="P38" s="45">
        <f t="shared" si="15"/>
        <v>-0.86596201913935289</v>
      </c>
      <c r="Q38" s="45">
        <f t="shared" si="15"/>
        <v>0.54517931113974782</v>
      </c>
      <c r="R38" s="45">
        <f t="shared" si="15"/>
        <v>-0.42739108936481696</v>
      </c>
      <c r="S38" s="45">
        <f t="shared" si="15"/>
        <v>0.14978428794494469</v>
      </c>
      <c r="T38" s="45">
        <f t="shared" si="15"/>
        <v>-0.60758141742232663</v>
      </c>
      <c r="U38" s="45">
        <f t="shared" si="15"/>
        <v>-0.55530088360849827</v>
      </c>
      <c r="V38" s="45">
        <f t="shared" si="15"/>
        <v>-0.3600747854652715</v>
      </c>
      <c r="W38" s="45">
        <f t="shared" si="14"/>
        <v>-1.0568103412325573</v>
      </c>
      <c r="X38" s="45">
        <f t="shared" si="14"/>
        <v>-0.12074167205935282</v>
      </c>
      <c r="Y38" s="72">
        <f t="shared" si="14"/>
        <v>-1.3011139932015983</v>
      </c>
      <c r="Z38" s="72">
        <f t="shared" si="14"/>
        <v>-0.16953858389439613</v>
      </c>
      <c r="AA38" s="72">
        <f t="shared" si="14"/>
        <v>-0.38396462970977652</v>
      </c>
    </row>
    <row r="39" spans="1:27" x14ac:dyDescent="0.35">
      <c r="A39" s="48" t="s">
        <v>65</v>
      </c>
      <c r="B39" s="59"/>
      <c r="C39" s="45">
        <f t="shared" si="15"/>
        <v>-1.9841192229228533E-2</v>
      </c>
      <c r="D39" s="45">
        <f t="shared" si="15"/>
        <v>-1.2855123878814032</v>
      </c>
      <c r="E39" s="45">
        <f t="shared" si="15"/>
        <v>-0.18736619222922801</v>
      </c>
      <c r="F39" s="45">
        <f t="shared" si="15"/>
        <v>0.66563543820555449</v>
      </c>
      <c r="G39" s="45">
        <f t="shared" si="15"/>
        <v>0.19134685124903328</v>
      </c>
      <c r="H39" s="45">
        <f t="shared" si="15"/>
        <v>0.10829359037946684</v>
      </c>
      <c r="I39" s="45">
        <f t="shared" si="15"/>
        <v>0.52189359037946925</v>
      </c>
      <c r="J39" s="45">
        <f t="shared" si="15"/>
        <v>0.21909250342294495</v>
      </c>
      <c r="K39" s="45">
        <f t="shared" si="15"/>
        <v>1.1418098947272908</v>
      </c>
      <c r="L39" s="45">
        <f t="shared" si="15"/>
        <v>0.57577293820555386</v>
      </c>
      <c r="M39" s="45">
        <f t="shared" si="15"/>
        <v>0.28547728603163858</v>
      </c>
      <c r="N39" s="45">
        <f t="shared" si="15"/>
        <v>2.1434703233937924E-3</v>
      </c>
      <c r="O39" s="45">
        <f t="shared" si="15"/>
        <v>-0.61465711745647411</v>
      </c>
      <c r="P39" s="45">
        <f t="shared" si="15"/>
        <v>-0.72338231563159816</v>
      </c>
      <c r="Q39" s="45">
        <f t="shared" si="15"/>
        <v>-1.2973867485463586E-2</v>
      </c>
      <c r="R39" s="45">
        <f t="shared" si="15"/>
        <v>0.47932246620496688</v>
      </c>
      <c r="S39" s="45">
        <f t="shared" si="15"/>
        <v>0.1577285174419174</v>
      </c>
      <c r="T39" s="45">
        <f t="shared" si="15"/>
        <v>-5.3105607410165234E-2</v>
      </c>
      <c r="U39" s="45">
        <f t="shared" si="15"/>
        <v>-0.13677396588361734</v>
      </c>
      <c r="V39" s="45">
        <f t="shared" si="15"/>
        <v>0.15517305870961806</v>
      </c>
      <c r="W39" s="45">
        <f t="shared" si="14"/>
        <v>-1.4899181513028816</v>
      </c>
      <c r="X39" s="45">
        <f t="shared" si="14"/>
        <v>-0.74979810916022327</v>
      </c>
      <c r="Y39" s="72">
        <f t="shared" si="14"/>
        <v>0.26092528314610863</v>
      </c>
      <c r="Z39" s="72">
        <f t="shared" si="14"/>
        <v>6.281482130080196E-2</v>
      </c>
      <c r="AA39" s="72">
        <f t="shared" si="14"/>
        <v>-0.13276198798690153</v>
      </c>
    </row>
    <row r="40" spans="1:27" x14ac:dyDescent="0.35">
      <c r="A40" s="51" t="s">
        <v>66</v>
      </c>
      <c r="B40" s="61"/>
      <c r="C40" s="53">
        <f t="shared" si="15"/>
        <v>0.2978618340528989</v>
      </c>
      <c r="D40" s="53">
        <f t="shared" si="15"/>
        <v>-0.40662023116449397</v>
      </c>
      <c r="E40" s="53">
        <f t="shared" si="15"/>
        <v>2.7555312313767288E-2</v>
      </c>
      <c r="F40" s="53">
        <f t="shared" si="15"/>
        <v>0.1500705297050704</v>
      </c>
      <c r="G40" s="53">
        <f t="shared" si="15"/>
        <v>-0.44899251377318805</v>
      </c>
      <c r="H40" s="53">
        <f t="shared" si="15"/>
        <v>1.7755900949224621</v>
      </c>
      <c r="I40" s="53">
        <f t="shared" si="15"/>
        <v>-0.35045773116449119</v>
      </c>
      <c r="J40" s="53">
        <f t="shared" si="15"/>
        <v>0.44508792100942074</v>
      </c>
      <c r="K40" s="53">
        <f t="shared" si="15"/>
        <v>8.5931399270290143E-2</v>
      </c>
      <c r="L40" s="53">
        <f t="shared" si="15"/>
        <v>-1.2144620789905796</v>
      </c>
      <c r="M40" s="53">
        <f t="shared" si="15"/>
        <v>1.8019140079659408</v>
      </c>
      <c r="N40" s="53">
        <f t="shared" si="15"/>
        <v>-0.97479302355632313</v>
      </c>
      <c r="O40" s="53">
        <f t="shared" si="15"/>
        <v>0.83121492763822502</v>
      </c>
      <c r="P40" s="53">
        <f t="shared" si="15"/>
        <v>0.16238009510744256</v>
      </c>
      <c r="Q40" s="53">
        <f t="shared" si="15"/>
        <v>1.1761951502554773</v>
      </c>
      <c r="R40" s="53">
        <f t="shared" si="15"/>
        <v>-1.5228384832158079</v>
      </c>
      <c r="S40" s="53">
        <f t="shared" si="15"/>
        <v>0.19887365780463462</v>
      </c>
      <c r="T40" s="53">
        <f t="shared" si="15"/>
        <v>-2.0103563611890252E-2</v>
      </c>
      <c r="U40" s="53">
        <f t="shared" si="15"/>
        <v>-0.86309024289686853</v>
      </c>
      <c r="V40" s="53">
        <f t="shared" si="15"/>
        <v>-0.30873530460832654</v>
      </c>
      <c r="W40" s="53">
        <f t="shared" ref="W40" si="16">IF(W22="..","..",W22-$B22)</f>
        <v>-0.54471992301074224</v>
      </c>
      <c r="X40" s="45">
        <f t="shared" si="14"/>
        <v>-0.13538138255841048</v>
      </c>
      <c r="Y40" s="72">
        <f t="shared" si="14"/>
        <v>-9.1967269514677596E-2</v>
      </c>
      <c r="Z40" s="73">
        <f t="shared" si="14"/>
        <v>-0.59476781997452122</v>
      </c>
      <c r="AA40" s="73"/>
    </row>
    <row r="41" spans="1:27" x14ac:dyDescent="0.35">
      <c r="A41" s="62" t="s">
        <v>67</v>
      </c>
      <c r="B41" s="60"/>
      <c r="C41" s="50">
        <f t="shared" si="15"/>
        <v>-0.15481572798248244</v>
      </c>
      <c r="D41" s="50">
        <f t="shared" si="15"/>
        <v>0.38630591585313567</v>
      </c>
      <c r="E41" s="50">
        <f t="shared" si="15"/>
        <v>0.13371783366135404</v>
      </c>
      <c r="F41" s="50">
        <f t="shared" si="15"/>
        <v>0.23540406279527204</v>
      </c>
      <c r="G41" s="50">
        <f t="shared" si="15"/>
        <v>0.19844221722299871</v>
      </c>
      <c r="H41" s="50">
        <f t="shared" si="15"/>
        <v>0.28723317612710453</v>
      </c>
      <c r="I41" s="50">
        <f t="shared" si="15"/>
        <v>0.29580194325039599</v>
      </c>
      <c r="J41" s="50">
        <f t="shared" si="15"/>
        <v>0.58846868028161126</v>
      </c>
      <c r="K41" s="50">
        <f t="shared" si="15"/>
        <v>0.24809920352436876</v>
      </c>
      <c r="L41" s="50">
        <f t="shared" si="15"/>
        <v>-0.95706326222905691</v>
      </c>
      <c r="M41" s="50">
        <f t="shared" si="15"/>
        <v>0.3100526281819036</v>
      </c>
      <c r="N41" s="50">
        <f t="shared" si="15"/>
        <v>-0.55542276538512958</v>
      </c>
      <c r="O41" s="50">
        <f t="shared" si="15"/>
        <v>-0.11039183552673038</v>
      </c>
      <c r="P41" s="50">
        <f t="shared" si="15"/>
        <v>-2.9294395968667786E-2</v>
      </c>
      <c r="Q41" s="50">
        <f t="shared" si="15"/>
        <v>0.66940728304441066</v>
      </c>
      <c r="R41" s="50">
        <f t="shared" si="15"/>
        <v>-0.36011280082787955</v>
      </c>
      <c r="S41" s="50">
        <f t="shared" si="15"/>
        <v>-3.2917190842441713E-2</v>
      </c>
      <c r="T41" s="50">
        <f t="shared" si="15"/>
        <v>-0.19890473860760949</v>
      </c>
      <c r="U41" s="50">
        <f t="shared" si="15"/>
        <v>-0.49027203999020585</v>
      </c>
      <c r="V41" s="50">
        <f t="shared" si="15"/>
        <v>0.3105990545997166</v>
      </c>
      <c r="W41" s="50">
        <f t="shared" ref="W41:Z41" si="17">IF(W23="..","..",W23-$B23)</f>
        <v>-0.92915296916457191</v>
      </c>
      <c r="X41" s="50">
        <f t="shared" si="17"/>
        <v>-0.20756764532493399</v>
      </c>
      <c r="Y41" s="74">
        <f t="shared" si="17"/>
        <v>-0.41947417965528899</v>
      </c>
      <c r="Z41" s="74">
        <f t="shared" si="17"/>
        <v>-0.27978613315222844</v>
      </c>
      <c r="AA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2025-12-10T11:34:13Z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