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66925"/>
  <xr:revisionPtr revIDLastSave="0" documentId="8_{6B259BF6-8332-4EED-8159-E6CA98EE2C06}" xr6:coauthVersionLast="47" xr6:coauthVersionMax="47" xr10:uidLastSave="{00000000-0000-0000-0000-000000000000}"/>
  <workbookProtection workbookAlgorithmName="SHA-512" workbookHashValue="MQJqcmzShuLjiGJHjM9BJ4Paw4lYH2teb83kwayJumI8NhCuXFcrb/LiQ2Ad8JuoJiOyYE5R0wHzC5gaxoHB3w==" workbookSaltValue="sbYXglBTnhXcwUMGdzGA/Q==" workbookSpinCount="100000" lockStructure="1"/>
  <bookViews>
    <workbookView xWindow="-120" yWindow="-120" windowWidth="29040" windowHeight="15720" firstSheet="1" activeTab="5" xr2:uid="{F9B461F2-C40C-459F-BA85-49357CFF6930}"/>
  </bookViews>
  <sheets>
    <sheet name="config" sheetId="6" state="hidden" r:id="rId1"/>
    <sheet name="Cover_sheet" sheetId="4" r:id="rId2"/>
    <sheet name="Contents" sheetId="5" r:id="rId3"/>
    <sheet name="Data" sheetId="1" r:id="rId4"/>
    <sheet name="FIRE1304_working" sheetId="2" state="hidden" r:id="rId5"/>
    <sheet name="FIRE1304" sheetId="3" r:id="rId6"/>
  </sheets>
  <definedNames>
    <definedName name="_xlnm._FilterDatabase" localSheetId="3" hidden="1">Data!$A$1:$D$1</definedName>
    <definedName name="_xlnm.Print_Area" localSheetId="2">Contents!$A$1:$D$7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4" l="1"/>
  <c r="C7" i="5"/>
  <c r="C6" i="5"/>
  <c r="A2" i="5"/>
  <c r="A10" i="4"/>
  <c r="A8" i="4"/>
  <c r="A5" i="4"/>
  <c r="A3" i="4"/>
  <c r="A3" i="2"/>
  <c r="E6" i="2" s="1" a="1"/>
  <c r="E6" i="2" s="1"/>
  <c r="E9" i="2" a="1"/>
  <c r="E9" i="2" s="1"/>
  <c r="E13" i="2" a="1"/>
  <c r="E13" i="2" s="1"/>
  <c r="C6" i="2" l="1" a="1"/>
  <c r="C6" i="2" s="1"/>
  <c r="E11" i="2" a="1"/>
  <c r="E11" i="2" s="1"/>
  <c r="E7" i="2" a="1"/>
  <c r="E7" i="2" s="1"/>
  <c r="E5" i="2" a="1"/>
  <c r="E5" i="2" s="1"/>
  <c r="E5" i="3" s="1"/>
  <c r="E12" i="2" a="1"/>
  <c r="E12" i="2" s="1"/>
  <c r="E10" i="2" a="1"/>
  <c r="E10" i="2" s="1"/>
  <c r="E10" i="3" s="1"/>
  <c r="E8" i="2" a="1"/>
  <c r="E8" i="2" s="1"/>
  <c r="E13" i="3"/>
  <c r="E11" i="3"/>
  <c r="E9" i="3"/>
  <c r="E6" i="3"/>
  <c r="D5" i="2" a="1"/>
  <c r="D5" i="2" s="1"/>
  <c r="D13" i="2" a="1"/>
  <c r="D13" i="2" s="1"/>
  <c r="B13" i="2" a="1"/>
  <c r="B13" i="2" s="1"/>
  <c r="C12" i="2" a="1"/>
  <c r="C12" i="2" s="1"/>
  <c r="D11" i="2" a="1"/>
  <c r="D11" i="2" s="1"/>
  <c r="B11" i="2" a="1"/>
  <c r="B11" i="2" s="1"/>
  <c r="C10" i="2" a="1"/>
  <c r="C10" i="2" s="1"/>
  <c r="D9" i="2" a="1"/>
  <c r="D9" i="2" s="1"/>
  <c r="B9" i="2" a="1"/>
  <c r="B9" i="2" s="1"/>
  <c r="C8" i="2" a="1"/>
  <c r="C8" i="2" s="1"/>
  <c r="D7" i="2" a="1"/>
  <c r="D7" i="2" s="1"/>
  <c r="B7" i="2" a="1"/>
  <c r="B7" i="2" s="1"/>
  <c r="D6" i="2" a="1"/>
  <c r="D6" i="2" s="1"/>
  <c r="B5" i="2" a="1"/>
  <c r="B5" i="2" s="1"/>
  <c r="C5" i="2" a="1"/>
  <c r="C5" i="2" s="1"/>
  <c r="C13" i="2" a="1"/>
  <c r="C13" i="2" s="1"/>
  <c r="D12" i="2" a="1"/>
  <c r="D12" i="2" s="1"/>
  <c r="B12" i="2" a="1"/>
  <c r="B12" i="2" s="1"/>
  <c r="C11" i="2" a="1"/>
  <c r="C11" i="2" s="1"/>
  <c r="D10" i="2" a="1"/>
  <c r="D10" i="2" s="1"/>
  <c r="B10" i="2" a="1"/>
  <c r="B10" i="2" s="1"/>
  <c r="C9" i="2" a="1"/>
  <c r="C9" i="2" s="1"/>
  <c r="D8" i="2" a="1"/>
  <c r="D8" i="2" s="1"/>
  <c r="B8" i="2" a="1"/>
  <c r="B8" i="2" s="1"/>
  <c r="C7" i="2" a="1"/>
  <c r="C7" i="2" s="1"/>
  <c r="B6" i="2" a="1"/>
  <c r="B6" i="2" s="1"/>
  <c r="C6" i="3" l="1"/>
  <c r="E7" i="3"/>
  <c r="E12" i="3"/>
  <c r="E8" i="3"/>
  <c r="B6" i="3"/>
  <c r="B8" i="3"/>
  <c r="C9" i="3"/>
  <c r="D10" i="3"/>
  <c r="B12" i="3"/>
  <c r="C13" i="3"/>
  <c r="B5" i="3"/>
  <c r="B7" i="3"/>
  <c r="C8" i="3"/>
  <c r="D9" i="3"/>
  <c r="B11" i="3"/>
  <c r="C12" i="3"/>
  <c r="D13" i="3"/>
  <c r="C7" i="3"/>
  <c r="D8" i="3"/>
  <c r="B10" i="3"/>
  <c r="C11" i="3"/>
  <c r="D12" i="3"/>
  <c r="C5" i="3"/>
  <c r="D6" i="3"/>
  <c r="D7" i="3"/>
  <c r="B9" i="3"/>
  <c r="C10" i="3"/>
  <c r="D11" i="3"/>
  <c r="B13" i="3"/>
  <c r="D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<sst xmlns="http://schemas.openxmlformats.org/spreadsheetml/2006/main" count="493" uniqueCount="66">
  <si>
    <t>FIRE STATISTICS TABLE 1304: Firefighters' pension membership by membership type in England</t>
  </si>
  <si>
    <t>Select a year from the drop-down list in the orange box below:</t>
  </si>
  <si>
    <t xml:space="preserve">2006 Scheme </t>
  </si>
  <si>
    <t>2015 Scheme</t>
  </si>
  <si>
    <t>Total</t>
  </si>
  <si>
    <t>Number of pensioners</t>
  </si>
  <si>
    <t xml:space="preserve">Total deferred members </t>
  </si>
  <si>
    <t xml:space="preserve">Deferred members who left employment </t>
  </si>
  <si>
    <t>Deferred members who remained in employment</t>
  </si>
  <si>
    <t>Active regular members</t>
  </si>
  <si>
    <t>Active retained members</t>
  </si>
  <si>
    <t>Ill-health (total)</t>
  </si>
  <si>
    <t>Ill-health (lower tier)</t>
  </si>
  <si>
    <t>Ill-health (higher tier)</t>
  </si>
  <si>
    <t>Footnotes</t>
  </si>
  <si>
    <t>1 1992 scheme membership data are not available for active retained members as retained firefighters were not eligible to join the 1992 Scheme.</t>
  </si>
  <si>
    <t>Note</t>
  </si>
  <si>
    <t xml:space="preserve">Statistics for 2016 only include returns from 44 out of the 45 fire and rescue authorities at that time in England due to one Fire and </t>
  </si>
  <si>
    <t>Rescue Authority being unable to provide data for the 2015/16 period. It is not expected this would make a large difference to the figures.</t>
  </si>
  <si>
    <t>The full set of fire statistics releases, tables and guidance can be found on our landing page, here-</t>
  </si>
  <si>
    <t>https://www.gov.uk/government/collections/fire-statistics</t>
  </si>
  <si>
    <t>A full definitions list can be found here -</t>
  </si>
  <si>
    <t>Fire statistics definitions</t>
  </si>
  <si>
    <t>Source: Firefighters Pension Fund (FPF) forms</t>
  </si>
  <si>
    <t>end of table</t>
  </si>
  <si>
    <t>1992 Scheme</t>
  </si>
  <si>
    <t>CALENDAR_YEAR</t>
  </si>
  <si>
    <t>MEMBERSHIP_TYPE</t>
  </si>
  <si>
    <t>MEMBERSHIP_SCHEME</t>
  </si>
  <si>
    <t>Deferred members who left employment</t>
  </si>
  <si>
    <t>2006 Scheme</t>
  </si>
  <si>
    <t>Total deferred members</t>
  </si>
  <si>
    <t>TOTAL_MEMBERS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</si>
  <si>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</si>
  <si>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</si>
  <si>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</si>
  <si>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</si>
  <si>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</si>
  <si>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</si>
  <si>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</si>
  <si>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</si>
  <si>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Data</t>
  </si>
  <si>
    <t>Raw data for FIRE1304.</t>
  </si>
  <si>
    <t>Firefighters' pension membership by membership type in England</t>
  </si>
  <si>
    <t>FIRE1304</t>
  </si>
  <si>
    <t>Accredited official statistics?</t>
  </si>
  <si>
    <t>Yes</t>
  </si>
  <si>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</si>
  <si>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</si>
  <si>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</si>
  <si>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</si>
  <si>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</si>
  <si>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</si>
  <si>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</si>
  <si>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</si>
  <si>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</si>
  <si>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</si>
  <si>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</si>
  <si>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Email: firestatistics@communities.gov.uk</t>
  </si>
  <si>
    <t>Press enquiries: NewsDesk@communities.gov.uk</t>
  </si>
  <si>
    <t>If you find any problems, or have any feedback, relating to accessibility</t>
  </si>
  <si>
    <t>please email us at firestatistics@communities.gov.uk</t>
  </si>
  <si>
    <t>The statistics in this table are accredited official statistics.</t>
  </si>
  <si>
    <t>Table 1304</t>
  </si>
  <si>
    <t>Contact: firestatistics@communities.gov.uk</t>
  </si>
  <si>
    <r>
      <t>1992 Scheme</t>
    </r>
    <r>
      <rPr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</si>
</sst>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2"/>
      <color theme="0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u/>
      <sz val="12"/>
      <color rgb="FF0563C1"/>
      <name val="Arial"/>
      <family val="2"/>
    </font>
    <font>
      <u/>
      <sz val="12"/>
      <color theme="1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5" fillId="0" borderId="0" applyNumberFormat="0" applyFill="0" applyBorder="0" applyAlignment="0" applyProtection="0"/>
    <xf numFmtId="0" fontId="9" fillId="0" borderId="0" applyNumberFormat="0" applyBorder="0" applyProtection="0"/>
    <xf numFmtId="0" fontId="13" fillId="0" borderId="0" applyNumberFormat="0" applyBorder="0" applyProtection="0"/>
    <xf numFmtId="0" fontId="18" fillId="0" borderId="0" applyNumberFormat="0" applyFill="0" applyBorder="0" applyAlignment="0" applyProtection="0"/>
    <xf numFmtId="0" fontId="4" fillId="0" borderId="0" applyNumberFormat="0" applyFont="0" applyBorder="0" applyProtection="0"/>
    <xf numFmtId="0" fontId="5" fillId="0" borderId="0" applyNumberFormat="0" applyFill="0" applyBorder="0" applyAlignment="0" applyProtection="0"/>
    <xf numFmtId="0" fontId="13" fillId="0" borderId="0" applyNumberFormat="0" applyBorder="0" applyProtection="0"/>
    <xf numFmtId="0" fontId="4" fillId="0" borderId="0"/>
    <xf numFmtId="0" fontId="4" fillId="0" borderId="0" applyNumberFormat="0" applyFont="0" applyBorder="0" applyProtection="0"/>
    <xf numFmtId="0" fontId="1" fillId="0" borderId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/>
    <xf numFmtId="0" fontId="7" fillId="3" borderId="0" xfId="6" applyFont="1" applyFill="1"/>
    <xf numFmtId="0" fontId="9" fillId="3" borderId="0" xfId="10" applyFont="1" applyFill="1"/>
    <xf numFmtId="0" fontId="9" fillId="3" borderId="0" xfId="10" applyFont="1" applyFill="1" applyAlignment="1">
      <alignment horizontal="left"/>
    </xf>
    <xf numFmtId="0" fontId="9" fillId="3" borderId="0" xfId="6" applyFont="1" applyFill="1"/>
    <xf numFmtId="0" fontId="9" fillId="3" borderId="0" xfId="6" applyFont="1" applyFill="1" applyAlignment="1">
      <alignment horizontal="left"/>
    </xf>
    <xf numFmtId="0" fontId="7" fillId="3" borderId="0" xfId="10" applyFont="1" applyFill="1" applyAlignment="1">
      <alignment wrapText="1"/>
    </xf>
    <xf numFmtId="0" fontId="7" fillId="3" borderId="0" xfId="10" applyFont="1" applyFill="1" applyAlignment="1">
      <alignment horizontal="left" wrapText="1"/>
    </xf>
    <xf numFmtId="0" fontId="9" fillId="3" borderId="0" xfId="11" applyFont="1" applyFill="1"/>
    <xf numFmtId="0" fontId="9" fillId="3" borderId="0" xfId="12" applyFont="1" applyFill="1" applyAlignment="1">
      <alignment horizontal="left" vertical="center" wrapText="1"/>
    </xf>
    <xf numFmtId="1" fontId="9" fillId="3" borderId="0" xfId="12" applyNumberFormat="1" applyFont="1" applyFill="1" applyAlignment="1">
      <alignment horizontal="left" vertical="center"/>
    </xf>
    <xf numFmtId="0" fontId="9" fillId="3" borderId="0" xfId="11" applyFont="1" applyFill="1" applyAlignment="1">
      <alignment vertical="center"/>
    </xf>
    <xf numFmtId="0" fontId="9" fillId="3" borderId="0" xfId="11" applyFont="1" applyFill="1" applyAlignment="1">
      <alignment wrapText="1"/>
    </xf>
    <xf numFmtId="0" fontId="9" fillId="3" borderId="0" xfId="11" applyFont="1" applyFill="1" applyAlignment="1">
      <alignment horizontal="left"/>
    </xf>
    <xf numFmtId="0" fontId="12" fillId="3" borderId="0" xfId="2" applyFont="1" applyFill="1" applyAlignment="1"/>
    <xf numFmtId="0" fontId="13" fillId="4" borderId="0" xfId="5" applyFont="1" applyFill="1"/>
    <xf numFmtId="0" fontId="14" fillId="4" borderId="0" xfId="6" applyFont="1" applyFill="1" applyAlignment="1">
      <alignment vertical="center"/>
    </xf>
    <xf numFmtId="0" fontId="15" fillId="4" borderId="0" xfId="5" applyFont="1" applyFill="1"/>
    <xf numFmtId="0" fontId="16" fillId="0" borderId="0" xfId="6" applyFont="1" applyAlignment="1">
      <alignment vertical="center"/>
    </xf>
    <xf numFmtId="0" fontId="17" fillId="0" borderId="0" xfId="5" applyFont="1"/>
    <xf numFmtId="0" fontId="9" fillId="4" borderId="0" xfId="5" applyFill="1"/>
    <xf numFmtId="49" fontId="13" fillId="4" borderId="0" xfId="5" applyNumberFormat="1" applyFont="1" applyFill="1"/>
    <xf numFmtId="0" fontId="12" fillId="3" borderId="0" xfId="2" applyFont="1" applyFill="1"/>
    <xf numFmtId="0" fontId="19" fillId="4" borderId="0" xfId="7" applyFont="1" applyFill="1" applyAlignment="1"/>
    <xf numFmtId="0" fontId="12" fillId="0" borderId="0" xfId="14" applyFont="1" applyFill="1" applyAlignment="1"/>
    <xf numFmtId="0" fontId="9" fillId="4" borderId="0" xfId="8" applyFont="1" applyFill="1"/>
    <xf numFmtId="0" fontId="11" fillId="4" borderId="0" xfId="4" applyFont="1" applyFill="1" applyAlignment="1"/>
    <xf numFmtId="0" fontId="12" fillId="4" borderId="0" xfId="2" applyFont="1" applyFill="1" applyAlignment="1" applyProtection="1"/>
    <xf numFmtId="0" fontId="11" fillId="4" borderId="0" xfId="9" applyFont="1" applyFill="1" applyAlignment="1"/>
    <xf numFmtId="0" fontId="9" fillId="0" borderId="0" xfId="0" applyFont="1"/>
    <xf numFmtId="49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20" fillId="3" borderId="0" xfId="7" applyFont="1" applyFill="1" applyAlignment="1"/>
    <xf numFmtId="0" fontId="20" fillId="3" borderId="0" xfId="4" applyFont="1" applyFill="1" applyAlignment="1">
      <alignment vertical="center"/>
    </xf>
    <xf numFmtId="0" fontId="9" fillId="2" borderId="0" xfId="13" applyFont="1" applyFill="1"/>
    <xf numFmtId="0" fontId="20" fillId="3" borderId="0" xfId="2" applyFont="1" applyFill="1" applyAlignment="1">
      <alignment vertical="center"/>
    </xf>
    <xf numFmtId="0" fontId="10" fillId="0" borderId="0" xfId="0" applyFont="1" applyAlignment="1">
      <alignment horizontal="left"/>
    </xf>
    <xf numFmtId="0" fontId="10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1" fontId="9" fillId="0" borderId="0" xfId="0" applyNumberFormat="1" applyFont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6" fillId="2" borderId="0" xfId="0" applyFont="1" applyFill="1"/>
    <xf numFmtId="0" fontId="7" fillId="3" borderId="0" xfId="3" applyFont="1" applyFill="1" applyAlignment="1">
      <alignment vertical="center"/>
    </xf>
    <xf numFmtId="0" fontId="3" fillId="2" borderId="0" xfId="0" applyFont="1" applyFill="1"/>
    <xf numFmtId="0" fontId="9" fillId="2" borderId="0" xfId="0" applyFont="1" applyFill="1" applyAlignment="1">
      <alignment horizontal="left" vertical="center"/>
    </xf>
    <xf numFmtId="0" fontId="8" fillId="2" borderId="0" xfId="0" applyFont="1" applyFill="1"/>
    <xf numFmtId="0" fontId="10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9" fillId="2" borderId="0" xfId="0" applyFont="1" applyFill="1"/>
    <xf numFmtId="0" fontId="9" fillId="2" borderId="0" xfId="0" applyFont="1" applyFill="1" applyAlignment="1">
      <alignment horizontal="center" vertical="center"/>
    </xf>
    <xf numFmtId="9" fontId="7" fillId="2" borderId="0" xfId="1" applyFont="1" applyFill="1" applyBorder="1" applyAlignment="1">
      <alignment vertical="center"/>
    </xf>
    <xf numFmtId="0" fontId="7" fillId="2" borderId="0" xfId="0" applyFont="1" applyFill="1" applyAlignment="1">
      <alignment vertical="top"/>
    </xf>
    <xf numFmtId="0" fontId="9" fillId="2" borderId="0" xfId="0" applyFont="1" applyFill="1" applyAlignment="1">
      <alignment horizontal="right" vertical="center"/>
    </xf>
    <xf numFmtId="0" fontId="7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left"/>
    </xf>
    <xf numFmtId="3" fontId="9" fillId="2" borderId="0" xfId="0" applyNumberFormat="1" applyFont="1" applyFill="1" applyAlignment="1">
      <alignment horizontal="right"/>
    </xf>
    <xf numFmtId="3" fontId="7" fillId="2" borderId="0" xfId="0" applyNumberFormat="1" applyFont="1" applyFill="1" applyAlignment="1">
      <alignment horizontal="right"/>
    </xf>
    <xf numFmtId="3" fontId="9" fillId="2" borderId="0" xfId="0" applyNumberFormat="1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wrapText="1"/>
    </xf>
    <xf numFmtId="0" fontId="20" fillId="3" borderId="0" xfId="4" applyFont="1" applyFill="1" applyBorder="1" applyAlignment="1"/>
    <xf numFmtId="0" fontId="20" fillId="2" borderId="0" xfId="2" applyFont="1" applyFill="1" applyBorder="1" applyAlignment="1"/>
    <xf numFmtId="0" fontId="9" fillId="3" borderId="0" xfId="0" applyFont="1" applyFill="1"/>
    <xf numFmtId="0" fontId="9" fillId="3" borderId="0" xfId="0" applyFont="1" applyFill="1" applyAlignment="1">
      <alignment wrapText="1"/>
    </xf>
    <xf numFmtId="0" fontId="20" fillId="2" borderId="0" xfId="2" applyFont="1" applyFill="1" applyBorder="1" applyAlignment="1">
      <alignment horizontal="right"/>
    </xf>
    <xf numFmtId="1" fontId="9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6" fillId="0" borderId="0" xfId="0" applyFont="1"/>
    <xf numFmtId="0" fontId="7" fillId="0" borderId="0" xfId="3" applyFont="1" applyAlignment="1">
      <alignment vertical="center"/>
    </xf>
    <xf numFmtId="0" fontId="9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9" fontId="7" fillId="0" borderId="0" xfId="1" applyFont="1" applyFill="1" applyAlignment="1">
      <alignment vertical="center"/>
    </xf>
    <xf numFmtId="0" fontId="7" fillId="0" borderId="0" xfId="0" applyFont="1" applyAlignment="1">
      <alignment vertical="top"/>
    </xf>
    <xf numFmtId="2" fontId="9" fillId="0" borderId="0" xfId="0" applyNumberFormat="1" applyFont="1"/>
    <xf numFmtId="0" fontId="9" fillId="0" borderId="0" xfId="0" applyFont="1" applyAlignment="1">
      <alignment horizontal="left" vertical="center"/>
    </xf>
    <xf numFmtId="3" fontId="7" fillId="0" borderId="0" xfId="0" applyNumberFormat="1" applyFont="1" applyAlignment="1">
      <alignment horizontal="right"/>
    </xf>
    <xf numFmtId="9" fontId="9" fillId="0" borderId="0" xfId="1" applyFont="1" applyFill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left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20" fillId="0" borderId="0" xfId="4" applyFont="1" applyFill="1" applyAlignment="1"/>
    <xf numFmtId="0" fontId="20" fillId="0" borderId="0" xfId="2" applyFont="1" applyFill="1" applyAlignment="1"/>
    <xf numFmtId="0" fontId="20" fillId="0" borderId="0" xfId="2" applyFont="1" applyFill="1" applyAlignment="1">
      <alignment horizontal="right"/>
    </xf>
    <xf numFmtId="0" fontId="22" fillId="0" borderId="0" xfId="0" applyFont="1"/>
    <xf numFmtId="3" fontId="9" fillId="0" borderId="0" xfId="0" applyNumberFormat="1" applyFont="1"/>
    <xf numFmtId="0" fontId="9" fillId="0" borderId="2" xfId="0" applyFont="1" applyBorder="1" applyAlignment="1">
      <alignment horizontal="left"/>
    </xf>
    <xf numFmtId="3" fontId="9" fillId="0" borderId="2" xfId="0" applyNumberFormat="1" applyFont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9" fillId="0" borderId="3" xfId="0" applyFont="1" applyBorder="1" applyAlignment="1">
      <alignment horizontal="left"/>
    </xf>
    <xf numFmtId="3" fontId="9" fillId="0" borderId="3" xfId="0" applyNumberFormat="1" applyFont="1" applyBorder="1" applyAlignment="1">
      <alignment horizontal="right"/>
    </xf>
    <xf numFmtId="3" fontId="7" fillId="0" borderId="3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/>
    </xf>
  </cellXfs>
  <cellStyles count="15">
    <cellStyle name="Hyperlink" xfId="2" builtinId="8"/>
    <cellStyle name="Hyperlink 2" xfId="14" xr:uid="{763829AC-32EA-4863-B607-A51F2D40475D}"/>
    <cellStyle name="Hyperlink 2 2" xfId="7" xr:uid="{E2F88A0C-E2B0-4696-A530-BD932C7EA7A2}"/>
    <cellStyle name="Hyperlink 3" xfId="4" xr:uid="{4283FDAC-5EC3-4C17-B7D9-0F85EC46F79C}"/>
    <cellStyle name="Hyperlink 3 2" xfId="9" xr:uid="{3569364E-129D-4B77-8143-601236571975}"/>
    <cellStyle name="Normal" xfId="0" builtinId="0"/>
    <cellStyle name="Normal 2" xfId="3" xr:uid="{ED0407CB-3DD4-44FC-A017-99BB0B323697}"/>
    <cellStyle name="Normal 2 2 2 2" xfId="6" xr:uid="{5301C5BA-FA14-4C05-A06B-2839C6F3362E}"/>
    <cellStyle name="Normal 2 3" xfId="10" xr:uid="{BC686B12-5829-4462-B4BA-DCAD7A0678D6}"/>
    <cellStyle name="Normal 2 4" xfId="12" xr:uid="{B63FAAD4-C4A6-46AE-AED2-97EDD6C2856C}"/>
    <cellStyle name="Normal 5 2" xfId="11" xr:uid="{9DCC2473-DF0F-4901-954C-295096CCAE86}"/>
    <cellStyle name="Normal 6" xfId="13" xr:uid="{43B6448D-D54B-4766-B81A-B4EAE99481B9}"/>
    <cellStyle name="Normal 6 2" xfId="5" xr:uid="{4158680D-6BA3-4BA8-99C2-2A03138D3F52}"/>
    <cellStyle name="Normal 7 2" xfId="8" xr:uid="{511CE003-D42C-4A62-A3E6-24DB2DEB3965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4290060</xdr:colOff>
      <xdr:row>0</xdr:row>
      <xdr:rowOff>53340</xdr:rowOff>
    </xdr:from>
    <xdr:ext cx="996311" cy="969648"/>
    <xdr:pic>
      <xdr:nvPicPr>
        <xdr:cNvPr id="5" name="Picture 5" descr="Accredited Official Statistics logo">
          <a:extLst>
            <a:ext uri="{FF2B5EF4-FFF2-40B4-BE49-F238E27FC236}">
              <a16:creationId xmlns:a16="http://schemas.microsoft.com/office/drawing/2014/main" id="{A2CE33A9-1DBC-4B20-A371-26D00D36619A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4290060" y="5334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0</xdr:col>
      <xdr:colOff>53340</xdr:colOff>
      <xdr:row>0</xdr:row>
      <xdr:rowOff>68580</xdr:rowOff>
    </xdr:from>
    <xdr:to>
      <xdr:col>0</xdr:col>
      <xdr:colOff>1679093</xdr:colOff>
      <xdr:row>0</xdr:row>
      <xdr:rowOff>957718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82E718-8EB9-8AE1-8584-BF784F7B1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340" y="68580"/>
          <a:ext cx="1625753" cy="8891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1628775</xdr:colOff>
      <xdr:row>0</xdr:row>
      <xdr:rowOff>28575</xdr:rowOff>
    </xdr:from>
    <xdr:ext cx="996311" cy="969648"/>
    <xdr:pic>
      <xdr:nvPicPr>
        <xdr:cNvPr id="3" name="Picture 5">
          <a:extLst>
            <a:ext uri="{FF2B5EF4-FFF2-40B4-BE49-F238E27FC236}">
              <a16:creationId xmlns:a16="http://schemas.microsoft.com/office/drawing/2014/main" id="{3E84BDF2-E04B-4C9A-9BAA-89D204C2AF3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8515350" y="2857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4610100</xdr:colOff>
      <xdr:row>0</xdr:row>
      <xdr:rowOff>45720</xdr:rowOff>
    </xdr:from>
    <xdr:to>
      <xdr:col>2</xdr:col>
      <xdr:colOff>1572413</xdr:colOff>
      <xdr:row>4</xdr:row>
      <xdr:rowOff>157618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BD8BA40-6673-4CBB-8D49-FD9FF8548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33260" y="45720"/>
          <a:ext cx="1625753" cy="8891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collections/fire-statistics" TargetMode="External"/><Relationship Id="rId1" Type="http://schemas.openxmlformats.org/officeDocument/2006/relationships/hyperlink" Target="https://www.gov.uk/government/statistical-data-sets/fire-statistics-guidance" TargetMode="External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16853-8245-4114-899C-A12B4F0417DB}">
  <sheetPr codeName="Sheet1">
    <tabColor rgb="FFFF0000"/>
  </sheetPr>
  <dimension ref="A1:B6"/>
  <sheetViews>
    <sheetView zoomScaleNormal="100" workbookViewId="0">
      <selection activeCell="B24" sqref="B24"/>
    </sheetView>
  </sheetViews>
  <sheetFormatPr defaultColWidth="9.140625" defaultRowHeight="15" x14ac:dyDescent="0.2"/>
  <cols>
    <col min="1" max="1" width="20.140625" style="1" bestFit="1" customWidth="1"/>
    <col min="2" max="2" width="15.42578125" style="1" bestFit="1" customWidth="1"/>
    <col min="3" max="16384" width="9.140625" style="1"/>
  </cols>
  <sheetData>
    <row r="1" spans="1:2" x14ac:dyDescent="0.2">
      <c r="A1" s="30" t="s">
        <v>47</v>
      </c>
      <c r="B1" s="31" t="s">
        <v>48</v>
      </c>
    </row>
    <row r="2" spans="1:2" x14ac:dyDescent="0.2">
      <c r="A2" s="30" t="s">
        <v>49</v>
      </c>
      <c r="B2" s="32" t="s">
        <v>50</v>
      </c>
    </row>
    <row r="3" spans="1:2" x14ac:dyDescent="0.2">
      <c r="A3" s="30" t="s">
        <v>51</v>
      </c>
      <c r="B3" s="32" t="s">
        <v>52</v>
      </c>
    </row>
    <row r="4" spans="1:2" x14ac:dyDescent="0.2">
      <c r="A4" s="30" t="s">
        <v>53</v>
      </c>
      <c r="B4" s="32" t="s">
        <v>54</v>
      </c>
    </row>
    <row r="5" spans="1:2" x14ac:dyDescent="0.2">
      <c r="A5" s="30" t="s">
        <v>55</v>
      </c>
      <c r="B5" s="33">
        <v>2025</v>
      </c>
    </row>
    <row r="6" spans="1:2" x14ac:dyDescent="0.2">
      <c r="A6" s="30" t="s">
        <v>56</v>
      </c>
      <c r="B6" s="32" t="s">
        <v>57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8E81E-68DD-4EA4-BDC8-0FC765212A3A}">
  <sheetPr codeName="Sheet2"/>
  <dimension ref="A1:K14"/>
  <sheetViews>
    <sheetView workbookViewId="0">
      <selection activeCell="A10" sqref="A10"/>
    </sheetView>
  </sheetViews>
  <sheetFormatPr defaultRowHeight="12.75" x14ac:dyDescent="0.2"/>
  <cols>
    <col min="1" max="1" width="78" style="16" customWidth="1"/>
    <col min="2" max="255" width="9.42578125" style="16" customWidth="1"/>
    <col min="256" max="256" width="2.85546875" style="16" customWidth="1"/>
    <col min="257" max="257" width="74" style="16" bestFit="1" customWidth="1"/>
    <col min="258" max="511" width="9.42578125" style="16" customWidth="1"/>
    <col min="512" max="512" width="2.85546875" style="16" customWidth="1"/>
    <col min="513" max="513" width="74" style="16" bestFit="1" customWidth="1"/>
    <col min="514" max="767" width="9.42578125" style="16" customWidth="1"/>
    <col min="768" max="768" width="2.85546875" style="16" customWidth="1"/>
    <col min="769" max="769" width="74" style="16" bestFit="1" customWidth="1"/>
    <col min="770" max="1023" width="9.42578125" style="16" customWidth="1"/>
    <col min="1024" max="1024" width="2.85546875" style="16" customWidth="1"/>
    <col min="1025" max="1025" width="74" style="16" bestFit="1" customWidth="1"/>
    <col min="1026" max="1279" width="9.42578125" style="16" customWidth="1"/>
    <col min="1280" max="1280" width="2.85546875" style="16" customWidth="1"/>
    <col min="1281" max="1281" width="74" style="16" bestFit="1" customWidth="1"/>
    <col min="1282" max="1535" width="9.42578125" style="16" customWidth="1"/>
    <col min="1536" max="1536" width="2.85546875" style="16" customWidth="1"/>
    <col min="1537" max="1537" width="74" style="16" bestFit="1" customWidth="1"/>
    <col min="1538" max="1791" width="9.42578125" style="16" customWidth="1"/>
    <col min="1792" max="1792" width="2.85546875" style="16" customWidth="1"/>
    <col min="1793" max="1793" width="74" style="16" bestFit="1" customWidth="1"/>
    <col min="1794" max="2047" width="9.42578125" style="16" customWidth="1"/>
    <col min="2048" max="2048" width="2.85546875" style="16" customWidth="1"/>
    <col min="2049" max="2049" width="74" style="16" bestFit="1" customWidth="1"/>
    <col min="2050" max="2303" width="9.42578125" style="16" customWidth="1"/>
    <col min="2304" max="2304" width="2.85546875" style="16" customWidth="1"/>
    <col min="2305" max="2305" width="74" style="16" bestFit="1" customWidth="1"/>
    <col min="2306" max="2559" width="9.42578125" style="16" customWidth="1"/>
    <col min="2560" max="2560" width="2.85546875" style="16" customWidth="1"/>
    <col min="2561" max="2561" width="74" style="16" bestFit="1" customWidth="1"/>
    <col min="2562" max="2815" width="9.42578125" style="16" customWidth="1"/>
    <col min="2816" max="2816" width="2.85546875" style="16" customWidth="1"/>
    <col min="2817" max="2817" width="74" style="16" bestFit="1" customWidth="1"/>
    <col min="2818" max="3071" width="9.42578125" style="16" customWidth="1"/>
    <col min="3072" max="3072" width="2.85546875" style="16" customWidth="1"/>
    <col min="3073" max="3073" width="74" style="16" bestFit="1" customWidth="1"/>
    <col min="3074" max="3327" width="9.42578125" style="16" customWidth="1"/>
    <col min="3328" max="3328" width="2.85546875" style="16" customWidth="1"/>
    <col min="3329" max="3329" width="74" style="16" bestFit="1" customWidth="1"/>
    <col min="3330" max="3583" width="9.42578125" style="16" customWidth="1"/>
    <col min="3584" max="3584" width="2.85546875" style="16" customWidth="1"/>
    <col min="3585" max="3585" width="74" style="16" bestFit="1" customWidth="1"/>
    <col min="3586" max="3839" width="9.42578125" style="16" customWidth="1"/>
    <col min="3840" max="3840" width="2.85546875" style="16" customWidth="1"/>
    <col min="3841" max="3841" width="74" style="16" bestFit="1" customWidth="1"/>
    <col min="3842" max="4095" width="9.42578125" style="16" customWidth="1"/>
    <col min="4096" max="4096" width="2.85546875" style="16" customWidth="1"/>
    <col min="4097" max="4097" width="74" style="16" bestFit="1" customWidth="1"/>
    <col min="4098" max="4351" width="9.42578125" style="16" customWidth="1"/>
    <col min="4352" max="4352" width="2.85546875" style="16" customWidth="1"/>
    <col min="4353" max="4353" width="74" style="16" bestFit="1" customWidth="1"/>
    <col min="4354" max="4607" width="9.42578125" style="16" customWidth="1"/>
    <col min="4608" max="4608" width="2.85546875" style="16" customWidth="1"/>
    <col min="4609" max="4609" width="74" style="16" bestFit="1" customWidth="1"/>
    <col min="4610" max="4863" width="9.42578125" style="16" customWidth="1"/>
    <col min="4864" max="4864" width="2.85546875" style="16" customWidth="1"/>
    <col min="4865" max="4865" width="74" style="16" bestFit="1" customWidth="1"/>
    <col min="4866" max="5119" width="9.42578125" style="16" customWidth="1"/>
    <col min="5120" max="5120" width="2.85546875" style="16" customWidth="1"/>
    <col min="5121" max="5121" width="74" style="16" bestFit="1" customWidth="1"/>
    <col min="5122" max="5375" width="9.42578125" style="16" customWidth="1"/>
    <col min="5376" max="5376" width="2.85546875" style="16" customWidth="1"/>
    <col min="5377" max="5377" width="74" style="16" bestFit="1" customWidth="1"/>
    <col min="5378" max="5631" width="9.42578125" style="16" customWidth="1"/>
    <col min="5632" max="5632" width="2.85546875" style="16" customWidth="1"/>
    <col min="5633" max="5633" width="74" style="16" bestFit="1" customWidth="1"/>
    <col min="5634" max="5887" width="9.42578125" style="16" customWidth="1"/>
    <col min="5888" max="5888" width="2.85546875" style="16" customWidth="1"/>
    <col min="5889" max="5889" width="74" style="16" bestFit="1" customWidth="1"/>
    <col min="5890" max="6143" width="9.42578125" style="16" customWidth="1"/>
    <col min="6144" max="6144" width="2.85546875" style="16" customWidth="1"/>
    <col min="6145" max="6145" width="74" style="16" bestFit="1" customWidth="1"/>
    <col min="6146" max="6399" width="9.42578125" style="16" customWidth="1"/>
    <col min="6400" max="6400" width="2.85546875" style="16" customWidth="1"/>
    <col min="6401" max="6401" width="74" style="16" bestFit="1" customWidth="1"/>
    <col min="6402" max="6655" width="9.42578125" style="16" customWidth="1"/>
    <col min="6656" max="6656" width="2.85546875" style="16" customWidth="1"/>
    <col min="6657" max="6657" width="74" style="16" bestFit="1" customWidth="1"/>
    <col min="6658" max="6911" width="9.42578125" style="16" customWidth="1"/>
    <col min="6912" max="6912" width="2.85546875" style="16" customWidth="1"/>
    <col min="6913" max="6913" width="74" style="16" bestFit="1" customWidth="1"/>
    <col min="6914" max="7167" width="9.42578125" style="16" customWidth="1"/>
    <col min="7168" max="7168" width="2.85546875" style="16" customWidth="1"/>
    <col min="7169" max="7169" width="74" style="16" bestFit="1" customWidth="1"/>
    <col min="7170" max="7423" width="9.42578125" style="16" customWidth="1"/>
    <col min="7424" max="7424" width="2.85546875" style="16" customWidth="1"/>
    <col min="7425" max="7425" width="74" style="16" bestFit="1" customWidth="1"/>
    <col min="7426" max="7679" width="9.42578125" style="16" customWidth="1"/>
    <col min="7680" max="7680" width="2.85546875" style="16" customWidth="1"/>
    <col min="7681" max="7681" width="74" style="16" bestFit="1" customWidth="1"/>
    <col min="7682" max="7935" width="9.42578125" style="16" customWidth="1"/>
    <col min="7936" max="7936" width="2.85546875" style="16" customWidth="1"/>
    <col min="7937" max="7937" width="74" style="16" bestFit="1" customWidth="1"/>
    <col min="7938" max="8191" width="9.42578125" style="16" customWidth="1"/>
    <col min="8192" max="8192" width="2.85546875" style="16" customWidth="1"/>
    <col min="8193" max="8193" width="74" style="16" bestFit="1" customWidth="1"/>
    <col min="8194" max="8447" width="9.42578125" style="16" customWidth="1"/>
    <col min="8448" max="8448" width="2.85546875" style="16" customWidth="1"/>
    <col min="8449" max="8449" width="74" style="16" bestFit="1" customWidth="1"/>
    <col min="8450" max="8703" width="9.42578125" style="16" customWidth="1"/>
    <col min="8704" max="8704" width="2.85546875" style="16" customWidth="1"/>
    <col min="8705" max="8705" width="74" style="16" bestFit="1" customWidth="1"/>
    <col min="8706" max="8959" width="9.42578125" style="16" customWidth="1"/>
    <col min="8960" max="8960" width="2.85546875" style="16" customWidth="1"/>
    <col min="8961" max="8961" width="74" style="16" bestFit="1" customWidth="1"/>
    <col min="8962" max="9215" width="9.42578125" style="16" customWidth="1"/>
    <col min="9216" max="9216" width="2.85546875" style="16" customWidth="1"/>
    <col min="9217" max="9217" width="74" style="16" bestFit="1" customWidth="1"/>
    <col min="9218" max="9471" width="9.42578125" style="16" customWidth="1"/>
    <col min="9472" max="9472" width="2.85546875" style="16" customWidth="1"/>
    <col min="9473" max="9473" width="74" style="16" bestFit="1" customWidth="1"/>
    <col min="9474" max="9727" width="9.42578125" style="16" customWidth="1"/>
    <col min="9728" max="9728" width="2.85546875" style="16" customWidth="1"/>
    <col min="9729" max="9729" width="74" style="16" bestFit="1" customWidth="1"/>
    <col min="9730" max="9983" width="9.42578125" style="16" customWidth="1"/>
    <col min="9984" max="9984" width="2.85546875" style="16" customWidth="1"/>
    <col min="9985" max="9985" width="74" style="16" bestFit="1" customWidth="1"/>
    <col min="9986" max="10239" width="9.42578125" style="16" customWidth="1"/>
    <col min="10240" max="10240" width="2.85546875" style="16" customWidth="1"/>
    <col min="10241" max="10241" width="74" style="16" bestFit="1" customWidth="1"/>
    <col min="10242" max="10495" width="9.42578125" style="16" customWidth="1"/>
    <col min="10496" max="10496" width="2.85546875" style="16" customWidth="1"/>
    <col min="10497" max="10497" width="74" style="16" bestFit="1" customWidth="1"/>
    <col min="10498" max="10751" width="9.42578125" style="16" customWidth="1"/>
    <col min="10752" max="10752" width="2.85546875" style="16" customWidth="1"/>
    <col min="10753" max="10753" width="74" style="16" bestFit="1" customWidth="1"/>
    <col min="10754" max="11007" width="9.42578125" style="16" customWidth="1"/>
    <col min="11008" max="11008" width="2.85546875" style="16" customWidth="1"/>
    <col min="11009" max="11009" width="74" style="16" bestFit="1" customWidth="1"/>
    <col min="11010" max="11263" width="9.42578125" style="16" customWidth="1"/>
    <col min="11264" max="11264" width="2.85546875" style="16" customWidth="1"/>
    <col min="11265" max="11265" width="74" style="16" bestFit="1" customWidth="1"/>
    <col min="11266" max="11519" width="9.42578125" style="16" customWidth="1"/>
    <col min="11520" max="11520" width="2.85546875" style="16" customWidth="1"/>
    <col min="11521" max="11521" width="74" style="16" bestFit="1" customWidth="1"/>
    <col min="11522" max="11775" width="9.42578125" style="16" customWidth="1"/>
    <col min="11776" max="11776" width="2.85546875" style="16" customWidth="1"/>
    <col min="11777" max="11777" width="74" style="16" bestFit="1" customWidth="1"/>
    <col min="11778" max="12031" width="9.42578125" style="16" customWidth="1"/>
    <col min="12032" max="12032" width="2.85546875" style="16" customWidth="1"/>
    <col min="12033" max="12033" width="74" style="16" bestFit="1" customWidth="1"/>
    <col min="12034" max="12287" width="9.42578125" style="16" customWidth="1"/>
    <col min="12288" max="12288" width="2.85546875" style="16" customWidth="1"/>
    <col min="12289" max="12289" width="74" style="16" bestFit="1" customWidth="1"/>
    <col min="12290" max="12543" width="9.42578125" style="16" customWidth="1"/>
    <col min="12544" max="12544" width="2.85546875" style="16" customWidth="1"/>
    <col min="12545" max="12545" width="74" style="16" bestFit="1" customWidth="1"/>
    <col min="12546" max="12799" width="9.42578125" style="16" customWidth="1"/>
    <col min="12800" max="12800" width="2.85546875" style="16" customWidth="1"/>
    <col min="12801" max="12801" width="74" style="16" bestFit="1" customWidth="1"/>
    <col min="12802" max="13055" width="9.42578125" style="16" customWidth="1"/>
    <col min="13056" max="13056" width="2.85546875" style="16" customWidth="1"/>
    <col min="13057" max="13057" width="74" style="16" bestFit="1" customWidth="1"/>
    <col min="13058" max="13311" width="9.42578125" style="16" customWidth="1"/>
    <col min="13312" max="13312" width="2.85546875" style="16" customWidth="1"/>
    <col min="13313" max="13313" width="74" style="16" bestFit="1" customWidth="1"/>
    <col min="13314" max="13567" width="9.42578125" style="16" customWidth="1"/>
    <col min="13568" max="13568" width="2.85546875" style="16" customWidth="1"/>
    <col min="13569" max="13569" width="74" style="16" bestFit="1" customWidth="1"/>
    <col min="13570" max="13823" width="9.42578125" style="16" customWidth="1"/>
    <col min="13824" max="13824" width="2.85546875" style="16" customWidth="1"/>
    <col min="13825" max="13825" width="74" style="16" bestFit="1" customWidth="1"/>
    <col min="13826" max="14079" width="9.42578125" style="16" customWidth="1"/>
    <col min="14080" max="14080" width="2.85546875" style="16" customWidth="1"/>
    <col min="14081" max="14081" width="74" style="16" bestFit="1" customWidth="1"/>
    <col min="14082" max="14335" width="9.42578125" style="16" customWidth="1"/>
    <col min="14336" max="14336" width="2.85546875" style="16" customWidth="1"/>
    <col min="14337" max="14337" width="74" style="16" bestFit="1" customWidth="1"/>
    <col min="14338" max="14591" width="9.42578125" style="16" customWidth="1"/>
    <col min="14592" max="14592" width="2.85546875" style="16" customWidth="1"/>
    <col min="14593" max="14593" width="74" style="16" bestFit="1" customWidth="1"/>
    <col min="14594" max="14847" width="9.42578125" style="16" customWidth="1"/>
    <col min="14848" max="14848" width="2.85546875" style="16" customWidth="1"/>
    <col min="14849" max="14849" width="74" style="16" bestFit="1" customWidth="1"/>
    <col min="14850" max="15103" width="9.42578125" style="16" customWidth="1"/>
    <col min="15104" max="15104" width="2.85546875" style="16" customWidth="1"/>
    <col min="15105" max="15105" width="74" style="16" bestFit="1" customWidth="1"/>
    <col min="15106" max="15359" width="9.42578125" style="16" customWidth="1"/>
    <col min="15360" max="15360" width="2.85546875" style="16" customWidth="1"/>
    <col min="15361" max="15361" width="74" style="16" bestFit="1" customWidth="1"/>
    <col min="15362" max="15615" width="9.42578125" style="16" customWidth="1"/>
    <col min="15616" max="15616" width="2.85546875" style="16" customWidth="1"/>
    <col min="15617" max="15617" width="74" style="16" bestFit="1" customWidth="1"/>
    <col min="15618" max="15871" width="9.42578125" style="16" customWidth="1"/>
    <col min="15872" max="15872" width="2.85546875" style="16" customWidth="1"/>
    <col min="15873" max="15873" width="74" style="16" bestFit="1" customWidth="1"/>
    <col min="15874" max="16127" width="9.42578125" style="16" customWidth="1"/>
    <col min="16128" max="16128" width="2.85546875" style="16" customWidth="1"/>
    <col min="16129" max="16129" width="74" style="16" bestFit="1" customWidth="1"/>
    <col min="16130" max="16384" width="9.42578125" style="16" customWidth="1"/>
  </cols>
  <sheetData>
    <row r="1" spans="1:11" ht="84" customHeight="1" x14ac:dyDescent="0.2"/>
    <row r="2" spans="1:11" ht="23.25" x14ac:dyDescent="0.2">
      <c r="A2" s="17" t="s">
        <v>33</v>
      </c>
    </row>
    <row r="3" spans="1:11" ht="23.25" x14ac:dyDescent="0.2">
      <c r="A3" s="17" t="str">
        <f>_xlfn.CONCAT("England, year ending March ",config!B5)</f>
        <v>England, year ending March 2025</v>
      </c>
    </row>
    <row r="4" spans="1:11" ht="45" customHeight="1" x14ac:dyDescent="0.25">
      <c r="A4" s="18" t="s">
        <v>63</v>
      </c>
      <c r="C4" s="19"/>
      <c r="K4" s="20"/>
    </row>
    <row r="5" spans="1:11" ht="32.25" customHeight="1" x14ac:dyDescent="0.2">
      <c r="A5" s="21" t="str">
        <f>_xlfn.CONCAT("Responsible Statistician: ",config!B3)</f>
        <v>Responsible Statistician: Paul Gaught-Allen</v>
      </c>
      <c r="B5" s="21"/>
      <c r="E5" s="22"/>
    </row>
    <row r="6" spans="1:11" ht="15" x14ac:dyDescent="0.2">
      <c r="A6" s="15" t="s">
        <v>58</v>
      </c>
      <c r="B6" s="21"/>
    </row>
    <row r="7" spans="1:11" ht="15" x14ac:dyDescent="0.2">
      <c r="A7" s="23" t="s">
        <v>59</v>
      </c>
      <c r="B7" s="24"/>
    </row>
    <row r="8" spans="1:11" ht="28.5" customHeight="1" x14ac:dyDescent="0.2">
      <c r="A8" s="25" t="str">
        <f>_xlfn.CONCAT("Published: ",config!B1)</f>
        <v>Published: 4 December 2025</v>
      </c>
      <c r="B8" s="26"/>
    </row>
    <row r="9" spans="1:11" ht="15" x14ac:dyDescent="0.2">
      <c r="A9" s="29" t="str">
        <f>_xlfn.CONCAT("Next update: ",config!B2)</f>
        <v>Next update: Autumn 2026</v>
      </c>
      <c r="B9" s="26"/>
    </row>
    <row r="10" spans="1:11" ht="30" customHeight="1" x14ac:dyDescent="0.2">
      <c r="A10" s="21" t="str">
        <f>_xlfn.CONCAT("Crown copyright © ",config!B5)</f>
        <v>Crown copyright © 2025</v>
      </c>
    </row>
    <row r="11" spans="1:11" ht="15" x14ac:dyDescent="0.2">
      <c r="A11" s="27" t="s">
        <v>34</v>
      </c>
    </row>
    <row r="12" spans="1:11" ht="26.25" customHeight="1" x14ac:dyDescent="0.2">
      <c r="A12" s="21" t="s">
        <v>35</v>
      </c>
    </row>
    <row r="13" spans="1:11" ht="15" x14ac:dyDescent="0.2">
      <c r="A13" s="21" t="s">
        <v>60</v>
      </c>
    </row>
    <row r="14" spans="1:11" ht="15" x14ac:dyDescent="0.2">
      <c r="A14" s="28" t="s">
        <v>61</v>
      </c>
    </row>
  </sheetData>
  <hyperlinks>
    <hyperlink ref="A11" location="Contents!A1" display="Contents" xr:uid="{1F5A383F-58F5-491C-974F-E1AFA3D4DE6B}"/>
    <hyperlink ref="A8" r:id="rId1" display="Published: 21 October 2021" xr:uid="{5E96EBF0-1484-48CC-964E-AC122730436D}"/>
    <hyperlink ref="A7" r:id="rId2" xr:uid="{DD328F80-7B73-4573-83F3-CC27F193AACE}"/>
    <hyperlink ref="A6" r:id="rId3" xr:uid="{036A1738-02B2-4424-BF82-7AACF1824AD0}"/>
    <hyperlink ref="A14" r:id="rId4" display="Please email us at firestatistics@communities.gov.uk" xr:uid="{F8100489-7233-4D44-B960-39BD712680FC}"/>
    <hyperlink ref="A9" r:id="rId5" display="https://www.gov.uk/search/research-and-statistics?keywords=fire&amp;content_store_document_type=upcoming_statistics&amp;order=release-date-oldest" xr:uid="{7B104555-9347-4721-9380-864D64D6F03C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65FBB-6279-4421-B78A-BDD81CEDEE44}">
  <sheetPr codeName="Sheet3"/>
  <dimension ref="A1:D22"/>
  <sheetViews>
    <sheetView zoomScaleNormal="100" workbookViewId="0"/>
  </sheetViews>
  <sheetFormatPr defaultColWidth="9.42578125" defaultRowHeight="15" x14ac:dyDescent="0.2"/>
  <cols>
    <col min="1" max="1" width="35.28515625" style="9" customWidth="1"/>
    <col min="2" max="2" width="68" style="13" bestFit="1" customWidth="1"/>
    <col min="3" max="3" width="25" style="9" customWidth="1"/>
    <col min="4" max="4" width="16.42578125" style="9" customWidth="1"/>
    <col min="5" max="5" width="9.42578125" style="9" customWidth="1"/>
    <col min="6" max="16384" width="9.42578125" style="9"/>
  </cols>
  <sheetData>
    <row r="1" spans="1:4" s="3" customFormat="1" ht="15.75" x14ac:dyDescent="0.25">
      <c r="A1" s="2" t="s">
        <v>33</v>
      </c>
      <c r="C1" s="4"/>
      <c r="D1" s="4"/>
    </row>
    <row r="2" spans="1:4" s="3" customFormat="1" ht="15.75" x14ac:dyDescent="0.25">
      <c r="A2" s="2" t="str">
        <f>_xlfn.CONCAT("Publication Date: ",config!B1)</f>
        <v>Publication Date: 4 December 2025</v>
      </c>
      <c r="C2" s="4"/>
      <c r="D2" s="4"/>
    </row>
    <row r="3" spans="1:4" s="5" customFormat="1" x14ac:dyDescent="0.2">
      <c r="A3" s="5" t="s">
        <v>36</v>
      </c>
      <c r="C3" s="6"/>
      <c r="D3" s="6"/>
    </row>
    <row r="4" spans="1:4" s="5" customFormat="1" x14ac:dyDescent="0.2">
      <c r="A4" s="34" t="s">
        <v>37</v>
      </c>
      <c r="C4" s="6"/>
      <c r="D4" s="6"/>
    </row>
    <row r="5" spans="1:4" ht="77.25" customHeight="1" x14ac:dyDescent="0.25">
      <c r="A5" s="7" t="s">
        <v>38</v>
      </c>
      <c r="B5" s="7" t="s">
        <v>39</v>
      </c>
      <c r="C5" s="7" t="s">
        <v>40</v>
      </c>
      <c r="D5" s="8" t="s">
        <v>45</v>
      </c>
    </row>
    <row r="6" spans="1:4" x14ac:dyDescent="0.2">
      <c r="A6" s="35" t="s">
        <v>41</v>
      </c>
      <c r="B6" s="10" t="s">
        <v>42</v>
      </c>
      <c r="C6" s="36" t="str">
        <f>_xlfn.CONCAT("2016 to ",config!B5)</f>
        <v>2016 to 2025</v>
      </c>
      <c r="D6" s="11" t="s">
        <v>46</v>
      </c>
    </row>
    <row r="7" spans="1:4" x14ac:dyDescent="0.2">
      <c r="A7" s="37" t="s">
        <v>44</v>
      </c>
      <c r="B7" s="10" t="s">
        <v>43</v>
      </c>
      <c r="C7" s="36" t="str">
        <f>_xlfn.CONCAT("2016 to ",config!B5)</f>
        <v>2016 to 2025</v>
      </c>
      <c r="D7" s="11" t="s">
        <v>46</v>
      </c>
    </row>
    <row r="8" spans="1:4" x14ac:dyDescent="0.2">
      <c r="A8" s="12"/>
      <c r="C8" s="14"/>
    </row>
    <row r="9" spans="1:4" x14ac:dyDescent="0.2">
      <c r="A9" s="12"/>
      <c r="C9" s="14"/>
    </row>
    <row r="10" spans="1:4" x14ac:dyDescent="0.2">
      <c r="C10" s="14"/>
    </row>
    <row r="11" spans="1:4" x14ac:dyDescent="0.2">
      <c r="C11" s="14"/>
    </row>
    <row r="12" spans="1:4" x14ac:dyDescent="0.2">
      <c r="C12" s="14"/>
    </row>
    <row r="13" spans="1:4" x14ac:dyDescent="0.2">
      <c r="C13" s="14"/>
    </row>
    <row r="14" spans="1:4" x14ac:dyDescent="0.2">
      <c r="C14" s="14"/>
    </row>
    <row r="15" spans="1:4" x14ac:dyDescent="0.2">
      <c r="C15" s="14"/>
    </row>
    <row r="16" spans="1:4" x14ac:dyDescent="0.2">
      <c r="C16" s="14"/>
    </row>
    <row r="17" spans="3:3" x14ac:dyDescent="0.2">
      <c r="C17" s="14"/>
    </row>
    <row r="18" spans="3:3" x14ac:dyDescent="0.2">
      <c r="C18" s="14"/>
    </row>
    <row r="19" spans="3:3" x14ac:dyDescent="0.2">
      <c r="C19" s="14"/>
    </row>
    <row r="20" spans="3:3" x14ac:dyDescent="0.2">
      <c r="C20" s="14"/>
    </row>
    <row r="21" spans="3:3" x14ac:dyDescent="0.2">
      <c r="C21" s="14"/>
    </row>
    <row r="22" spans="3:3" x14ac:dyDescent="0.2">
      <c r="C22" s="14"/>
    </row>
  </sheetData>
  <hyperlinks>
    <hyperlink ref="A4" location="Cover_sheet!A1" display="Cover sheet" xr:uid="{A25BFD4B-AA15-4849-AFE7-2147E2963EE7}"/>
    <hyperlink ref="A6" location="Data!A1" display="Data" xr:uid="{4AB31E87-32C6-47C5-8C3C-9214204BE835}"/>
    <hyperlink ref="A7" location="FIRE1304!A1" display="FIRE1304" xr:uid="{9749540B-BF0B-4ACF-BE89-BBCD84F3DEA3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E77E6-0190-4540-B17D-10312EA14CCF}">
  <sheetPr codeName="Sheet4"/>
  <dimension ref="A1:E209"/>
  <sheetViews>
    <sheetView zoomScaleNormal="100" workbookViewId="0"/>
  </sheetViews>
  <sheetFormatPr defaultColWidth="9.140625" defaultRowHeight="15" x14ac:dyDescent="0.2"/>
  <cols>
    <col min="1" max="1" width="16" style="38" bestFit="1" customWidth="1"/>
    <col min="2" max="2" width="46.42578125" style="39" bestFit="1" customWidth="1"/>
    <col min="3" max="3" width="21.140625" style="39" bestFit="1" customWidth="1"/>
    <col min="4" max="4" width="16.42578125" style="38" bestFit="1" customWidth="1"/>
    <col min="5" max="16384" width="9.140625" style="38"/>
  </cols>
  <sheetData>
    <row r="1" spans="1:5" x14ac:dyDescent="0.2">
      <c r="A1" s="40" t="s">
        <v>26</v>
      </c>
      <c r="B1" s="30" t="s">
        <v>27</v>
      </c>
      <c r="C1" s="30" t="s">
        <v>28</v>
      </c>
      <c r="D1" s="40" t="s">
        <v>32</v>
      </c>
      <c r="E1" s="40"/>
    </row>
    <row r="2" spans="1:5" x14ac:dyDescent="0.2">
      <c r="A2" s="42">
        <v>2016</v>
      </c>
      <c r="B2" s="41" t="s">
        <v>9</v>
      </c>
      <c r="C2" s="41" t="s">
        <v>25</v>
      </c>
      <c r="D2" s="43">
        <v>9212</v>
      </c>
      <c r="E2" s="32"/>
    </row>
    <row r="3" spans="1:5" x14ac:dyDescent="0.2">
      <c r="A3" s="42">
        <v>2016</v>
      </c>
      <c r="B3" s="41" t="s">
        <v>9</v>
      </c>
      <c r="C3" s="41" t="s">
        <v>30</v>
      </c>
      <c r="D3" s="43">
        <v>768</v>
      </c>
      <c r="E3" s="32"/>
    </row>
    <row r="4" spans="1:5" x14ac:dyDescent="0.2">
      <c r="A4" s="42">
        <v>2016</v>
      </c>
      <c r="B4" s="41" t="s">
        <v>9</v>
      </c>
      <c r="C4" s="41" t="s">
        <v>3</v>
      </c>
      <c r="D4" s="43">
        <v>13841</v>
      </c>
      <c r="E4" s="32"/>
    </row>
    <row r="5" spans="1:5" x14ac:dyDescent="0.2">
      <c r="A5" s="42">
        <v>2016</v>
      </c>
      <c r="B5" s="41" t="s">
        <v>10</v>
      </c>
      <c r="C5" s="41" t="s">
        <v>30</v>
      </c>
      <c r="D5" s="43">
        <v>2071</v>
      </c>
      <c r="E5" s="32"/>
    </row>
    <row r="6" spans="1:5" x14ac:dyDescent="0.2">
      <c r="A6" s="42">
        <v>2016</v>
      </c>
      <c r="B6" s="41" t="s">
        <v>10</v>
      </c>
      <c r="C6" s="41" t="s">
        <v>3</v>
      </c>
      <c r="D6" s="43">
        <v>6984</v>
      </c>
      <c r="E6" s="32"/>
    </row>
    <row r="7" spans="1:5" x14ac:dyDescent="0.2">
      <c r="A7" s="42">
        <v>2016</v>
      </c>
      <c r="B7" s="41" t="s">
        <v>29</v>
      </c>
      <c r="C7" s="41" t="s">
        <v>25</v>
      </c>
      <c r="D7" s="43">
        <v>1868</v>
      </c>
      <c r="E7" s="32"/>
    </row>
    <row r="8" spans="1:5" x14ac:dyDescent="0.2">
      <c r="A8" s="42">
        <v>2016</v>
      </c>
      <c r="B8" s="41" t="s">
        <v>29</v>
      </c>
      <c r="C8" s="41" t="s">
        <v>30</v>
      </c>
      <c r="D8" s="43">
        <v>5705</v>
      </c>
      <c r="E8" s="32"/>
    </row>
    <row r="9" spans="1:5" x14ac:dyDescent="0.2">
      <c r="A9" s="42">
        <v>2016</v>
      </c>
      <c r="B9" s="41" t="s">
        <v>29</v>
      </c>
      <c r="C9" s="41" t="s">
        <v>3</v>
      </c>
      <c r="D9" s="43">
        <v>470</v>
      </c>
      <c r="E9" s="32"/>
    </row>
    <row r="10" spans="1:5" x14ac:dyDescent="0.2">
      <c r="A10" s="42">
        <v>2016</v>
      </c>
      <c r="B10" s="41" t="s">
        <v>8</v>
      </c>
      <c r="C10" s="41" t="s">
        <v>25</v>
      </c>
      <c r="D10" s="43">
        <v>277</v>
      </c>
      <c r="E10" s="32"/>
    </row>
    <row r="11" spans="1:5" x14ac:dyDescent="0.2">
      <c r="A11" s="42">
        <v>2016</v>
      </c>
      <c r="B11" s="41" t="s">
        <v>8</v>
      </c>
      <c r="C11" s="41" t="s">
        <v>30</v>
      </c>
      <c r="D11" s="43">
        <v>697</v>
      </c>
      <c r="E11" s="32"/>
    </row>
    <row r="12" spans="1:5" x14ac:dyDescent="0.2">
      <c r="A12" s="42">
        <v>2016</v>
      </c>
      <c r="B12" s="41" t="s">
        <v>8</v>
      </c>
      <c r="C12" s="41" t="s">
        <v>3</v>
      </c>
      <c r="D12" s="43">
        <v>191</v>
      </c>
      <c r="E12" s="32"/>
    </row>
    <row r="13" spans="1:5" x14ac:dyDescent="0.2">
      <c r="A13" s="42">
        <v>2016</v>
      </c>
      <c r="B13" s="41" t="s">
        <v>13</v>
      </c>
      <c r="C13" s="41" t="s">
        <v>25</v>
      </c>
      <c r="D13" s="43">
        <v>18</v>
      </c>
      <c r="E13" s="32"/>
    </row>
    <row r="14" spans="1:5" x14ac:dyDescent="0.2">
      <c r="A14" s="42">
        <v>2016</v>
      </c>
      <c r="B14" s="41" t="s">
        <v>13</v>
      </c>
      <c r="C14" s="41" t="s">
        <v>30</v>
      </c>
      <c r="D14" s="43">
        <v>5</v>
      </c>
      <c r="E14" s="32"/>
    </row>
    <row r="15" spans="1:5" x14ac:dyDescent="0.2">
      <c r="A15" s="42">
        <v>2016</v>
      </c>
      <c r="B15" s="41" t="s">
        <v>13</v>
      </c>
      <c r="C15" s="41" t="s">
        <v>3</v>
      </c>
      <c r="D15" s="43">
        <v>1</v>
      </c>
      <c r="E15" s="32"/>
    </row>
    <row r="16" spans="1:5" x14ac:dyDescent="0.2">
      <c r="A16" s="42">
        <v>2016</v>
      </c>
      <c r="B16" s="41" t="s">
        <v>12</v>
      </c>
      <c r="C16" s="41" t="s">
        <v>25</v>
      </c>
      <c r="D16" s="43">
        <v>33</v>
      </c>
      <c r="E16" s="32"/>
    </row>
    <row r="17" spans="1:5" x14ac:dyDescent="0.2">
      <c r="A17" s="42">
        <v>2016</v>
      </c>
      <c r="B17" s="41" t="s">
        <v>12</v>
      </c>
      <c r="C17" s="41" t="s">
        <v>30</v>
      </c>
      <c r="D17" s="43">
        <v>12</v>
      </c>
      <c r="E17" s="32"/>
    </row>
    <row r="18" spans="1:5" x14ac:dyDescent="0.2">
      <c r="A18" s="42">
        <v>2016</v>
      </c>
      <c r="B18" s="41" t="s">
        <v>12</v>
      </c>
      <c r="C18" s="41" t="s">
        <v>3</v>
      </c>
      <c r="D18" s="43">
        <v>4</v>
      </c>
      <c r="E18" s="32"/>
    </row>
    <row r="19" spans="1:5" x14ac:dyDescent="0.2">
      <c r="A19" s="42">
        <v>2016</v>
      </c>
      <c r="B19" s="41" t="s">
        <v>11</v>
      </c>
      <c r="C19" s="41" t="s">
        <v>25</v>
      </c>
      <c r="D19" s="43">
        <v>51</v>
      </c>
      <c r="E19" s="32"/>
    </row>
    <row r="20" spans="1:5" x14ac:dyDescent="0.2">
      <c r="A20" s="42">
        <v>2016</v>
      </c>
      <c r="B20" s="41" t="s">
        <v>11</v>
      </c>
      <c r="C20" s="41" t="s">
        <v>30</v>
      </c>
      <c r="D20" s="43">
        <v>17</v>
      </c>
      <c r="E20" s="32"/>
    </row>
    <row r="21" spans="1:5" x14ac:dyDescent="0.2">
      <c r="A21" s="42">
        <v>2016</v>
      </c>
      <c r="B21" s="41" t="s">
        <v>11</v>
      </c>
      <c r="C21" s="41" t="s">
        <v>3</v>
      </c>
      <c r="D21" s="43">
        <v>5</v>
      </c>
      <c r="E21" s="32"/>
    </row>
    <row r="22" spans="1:5" x14ac:dyDescent="0.2">
      <c r="A22" s="42">
        <v>2016</v>
      </c>
      <c r="B22" s="41" t="s">
        <v>5</v>
      </c>
      <c r="C22" s="41" t="s">
        <v>25</v>
      </c>
      <c r="D22" s="43">
        <v>39251</v>
      </c>
      <c r="E22" s="32"/>
    </row>
    <row r="23" spans="1:5" x14ac:dyDescent="0.2">
      <c r="A23" s="42">
        <v>2016</v>
      </c>
      <c r="B23" s="41" t="s">
        <v>5</v>
      </c>
      <c r="C23" s="41" t="s">
        <v>30</v>
      </c>
      <c r="D23" s="43">
        <v>1446</v>
      </c>
      <c r="E23" s="32"/>
    </row>
    <row r="24" spans="1:5" x14ac:dyDescent="0.2">
      <c r="A24" s="42">
        <v>2016</v>
      </c>
      <c r="B24" s="41" t="s">
        <v>5</v>
      </c>
      <c r="C24" s="41" t="s">
        <v>3</v>
      </c>
      <c r="D24" s="43">
        <v>22</v>
      </c>
      <c r="E24" s="32"/>
    </row>
    <row r="25" spans="1:5" x14ac:dyDescent="0.2">
      <c r="A25" s="42">
        <v>2017</v>
      </c>
      <c r="B25" s="41" t="s">
        <v>9</v>
      </c>
      <c r="C25" s="41" t="s">
        <v>25</v>
      </c>
      <c r="D25" s="43">
        <v>7430</v>
      </c>
      <c r="E25" s="32"/>
    </row>
    <row r="26" spans="1:5" x14ac:dyDescent="0.2">
      <c r="A26" s="42">
        <v>2017</v>
      </c>
      <c r="B26" s="41" t="s">
        <v>9</v>
      </c>
      <c r="C26" s="41" t="s">
        <v>30</v>
      </c>
      <c r="D26" s="43">
        <v>394</v>
      </c>
      <c r="E26" s="32"/>
    </row>
    <row r="27" spans="1:5" x14ac:dyDescent="0.2">
      <c r="A27" s="42">
        <v>2017</v>
      </c>
      <c r="B27" s="41" t="s">
        <v>9</v>
      </c>
      <c r="C27" s="41" t="s">
        <v>3</v>
      </c>
      <c r="D27" s="43">
        <v>15120</v>
      </c>
      <c r="E27" s="32"/>
    </row>
    <row r="28" spans="1:5" x14ac:dyDescent="0.2">
      <c r="A28" s="42">
        <v>2017</v>
      </c>
      <c r="B28" s="41" t="s">
        <v>10</v>
      </c>
      <c r="C28" s="41" t="s">
        <v>30</v>
      </c>
      <c r="D28" s="43">
        <v>1303</v>
      </c>
      <c r="E28" s="32"/>
    </row>
    <row r="29" spans="1:5" x14ac:dyDescent="0.2">
      <c r="A29" s="42">
        <v>2017</v>
      </c>
      <c r="B29" s="41" t="s">
        <v>10</v>
      </c>
      <c r="C29" s="41" t="s">
        <v>3</v>
      </c>
      <c r="D29" s="43">
        <v>7137</v>
      </c>
      <c r="E29" s="32"/>
    </row>
    <row r="30" spans="1:5" x14ac:dyDescent="0.2">
      <c r="A30" s="42">
        <v>2017</v>
      </c>
      <c r="B30" s="41" t="s">
        <v>29</v>
      </c>
      <c r="C30" s="41" t="s">
        <v>25</v>
      </c>
      <c r="D30" s="43">
        <v>1889</v>
      </c>
      <c r="E30" s="32"/>
    </row>
    <row r="31" spans="1:5" x14ac:dyDescent="0.2">
      <c r="A31" s="42">
        <v>2017</v>
      </c>
      <c r="B31" s="41" t="s">
        <v>29</v>
      </c>
      <c r="C31" s="41" t="s">
        <v>30</v>
      </c>
      <c r="D31" s="43">
        <v>7129</v>
      </c>
      <c r="E31" s="32"/>
    </row>
    <row r="32" spans="1:5" x14ac:dyDescent="0.2">
      <c r="A32" s="42">
        <v>2017</v>
      </c>
      <c r="B32" s="41" t="s">
        <v>29</v>
      </c>
      <c r="C32" s="41" t="s">
        <v>3</v>
      </c>
      <c r="D32" s="43">
        <v>1419</v>
      </c>
      <c r="E32" s="32"/>
    </row>
    <row r="33" spans="1:5" x14ac:dyDescent="0.2">
      <c r="A33" s="42">
        <v>2017</v>
      </c>
      <c r="B33" s="41" t="s">
        <v>8</v>
      </c>
      <c r="C33" s="41" t="s">
        <v>25</v>
      </c>
      <c r="D33" s="43">
        <v>381</v>
      </c>
      <c r="E33" s="32"/>
    </row>
    <row r="34" spans="1:5" x14ac:dyDescent="0.2">
      <c r="A34" s="42">
        <v>2017</v>
      </c>
      <c r="B34" s="41" t="s">
        <v>8</v>
      </c>
      <c r="C34" s="41" t="s">
        <v>30</v>
      </c>
      <c r="D34" s="43">
        <v>1100</v>
      </c>
      <c r="E34" s="32"/>
    </row>
    <row r="35" spans="1:5" x14ac:dyDescent="0.2">
      <c r="A35" s="42">
        <v>2017</v>
      </c>
      <c r="B35" s="41" t="s">
        <v>8</v>
      </c>
      <c r="C35" s="41" t="s">
        <v>3</v>
      </c>
      <c r="D35" s="43">
        <v>243</v>
      </c>
      <c r="E35" s="32"/>
    </row>
    <row r="36" spans="1:5" x14ac:dyDescent="0.2">
      <c r="A36" s="42">
        <v>2017</v>
      </c>
      <c r="B36" s="41" t="s">
        <v>13</v>
      </c>
      <c r="C36" s="41" t="s">
        <v>25</v>
      </c>
      <c r="D36" s="43">
        <v>13</v>
      </c>
      <c r="E36" s="32"/>
    </row>
    <row r="37" spans="1:5" x14ac:dyDescent="0.2">
      <c r="A37" s="42">
        <v>2017</v>
      </c>
      <c r="B37" s="41" t="s">
        <v>13</v>
      </c>
      <c r="C37" s="41" t="s">
        <v>30</v>
      </c>
      <c r="D37" s="43">
        <v>7</v>
      </c>
      <c r="E37" s="32"/>
    </row>
    <row r="38" spans="1:5" x14ac:dyDescent="0.2">
      <c r="A38" s="42">
        <v>2017</v>
      </c>
      <c r="B38" s="41" t="s">
        <v>12</v>
      </c>
      <c r="C38" s="41" t="s">
        <v>25</v>
      </c>
      <c r="D38" s="43">
        <v>39</v>
      </c>
      <c r="E38" s="32"/>
    </row>
    <row r="39" spans="1:5" x14ac:dyDescent="0.2">
      <c r="A39" s="42">
        <v>2017</v>
      </c>
      <c r="B39" s="41" t="s">
        <v>12</v>
      </c>
      <c r="C39" s="41" t="s">
        <v>30</v>
      </c>
      <c r="D39" s="43">
        <v>36</v>
      </c>
      <c r="E39" s="32"/>
    </row>
    <row r="40" spans="1:5" x14ac:dyDescent="0.2">
      <c r="A40" s="42">
        <v>2017</v>
      </c>
      <c r="B40" s="41" t="s">
        <v>11</v>
      </c>
      <c r="C40" s="41" t="s">
        <v>25</v>
      </c>
      <c r="D40" s="43">
        <v>52</v>
      </c>
      <c r="E40" s="32"/>
    </row>
    <row r="41" spans="1:5" x14ac:dyDescent="0.2">
      <c r="A41" s="42">
        <v>2017</v>
      </c>
      <c r="B41" s="41" t="s">
        <v>11</v>
      </c>
      <c r="C41" s="41" t="s">
        <v>30</v>
      </c>
      <c r="D41" s="43">
        <v>19</v>
      </c>
      <c r="E41" s="32"/>
    </row>
    <row r="42" spans="1:5" x14ac:dyDescent="0.2">
      <c r="A42" s="42">
        <v>2017</v>
      </c>
      <c r="B42" s="41" t="s">
        <v>11</v>
      </c>
      <c r="C42" s="41" t="s">
        <v>3</v>
      </c>
      <c r="D42" s="43">
        <v>24</v>
      </c>
      <c r="E42" s="32"/>
    </row>
    <row r="43" spans="1:5" x14ac:dyDescent="0.2">
      <c r="A43" s="42">
        <v>2017</v>
      </c>
      <c r="B43" s="41" t="s">
        <v>5</v>
      </c>
      <c r="C43" s="41" t="s">
        <v>25</v>
      </c>
      <c r="D43" s="43">
        <v>39974</v>
      </c>
      <c r="E43" s="32"/>
    </row>
    <row r="44" spans="1:5" x14ac:dyDescent="0.2">
      <c r="A44" s="42">
        <v>2017</v>
      </c>
      <c r="B44" s="41" t="s">
        <v>5</v>
      </c>
      <c r="C44" s="41" t="s">
        <v>30</v>
      </c>
      <c r="D44" s="43">
        <v>1698</v>
      </c>
      <c r="E44" s="32"/>
    </row>
    <row r="45" spans="1:5" x14ac:dyDescent="0.2">
      <c r="A45" s="42">
        <v>2017</v>
      </c>
      <c r="B45" s="41" t="s">
        <v>5</v>
      </c>
      <c r="C45" s="41" t="s">
        <v>3</v>
      </c>
      <c r="D45" s="43">
        <v>59</v>
      </c>
      <c r="E45" s="32"/>
    </row>
    <row r="46" spans="1:5" x14ac:dyDescent="0.2">
      <c r="A46" s="42">
        <v>2018</v>
      </c>
      <c r="B46" s="41" t="s">
        <v>9</v>
      </c>
      <c r="C46" s="41" t="s">
        <v>25</v>
      </c>
      <c r="D46" s="43">
        <v>5744</v>
      </c>
      <c r="E46" s="32"/>
    </row>
    <row r="47" spans="1:5" x14ac:dyDescent="0.2">
      <c r="A47" s="42">
        <v>2018</v>
      </c>
      <c r="B47" s="41" t="s">
        <v>9</v>
      </c>
      <c r="C47" s="41" t="s">
        <v>30</v>
      </c>
      <c r="D47" s="43">
        <v>529</v>
      </c>
      <c r="E47" s="32"/>
    </row>
    <row r="48" spans="1:5" x14ac:dyDescent="0.2">
      <c r="A48" s="42">
        <v>2018</v>
      </c>
      <c r="B48" s="41" t="s">
        <v>9</v>
      </c>
      <c r="C48" s="41" t="s">
        <v>3</v>
      </c>
      <c r="D48" s="43">
        <v>17580</v>
      </c>
      <c r="E48" s="32"/>
    </row>
    <row r="49" spans="1:5" x14ac:dyDescent="0.2">
      <c r="A49" s="42">
        <v>2018</v>
      </c>
      <c r="B49" s="41" t="s">
        <v>10</v>
      </c>
      <c r="C49" s="41" t="s">
        <v>30</v>
      </c>
      <c r="D49" s="43">
        <v>1118</v>
      </c>
      <c r="E49" s="32"/>
    </row>
    <row r="50" spans="1:5" x14ac:dyDescent="0.2">
      <c r="A50" s="42">
        <v>2018</v>
      </c>
      <c r="B50" s="41" t="s">
        <v>10</v>
      </c>
      <c r="C50" s="41" t="s">
        <v>3</v>
      </c>
      <c r="D50" s="43">
        <v>8730</v>
      </c>
      <c r="E50" s="32"/>
    </row>
    <row r="51" spans="1:5" x14ac:dyDescent="0.2">
      <c r="A51" s="42">
        <v>2018</v>
      </c>
      <c r="B51" s="41" t="s">
        <v>29</v>
      </c>
      <c r="C51" s="41" t="s">
        <v>25</v>
      </c>
      <c r="D51" s="43">
        <v>2108</v>
      </c>
      <c r="E51" s="32"/>
    </row>
    <row r="52" spans="1:5" x14ac:dyDescent="0.2">
      <c r="A52" s="42">
        <v>2018</v>
      </c>
      <c r="B52" s="41" t="s">
        <v>29</v>
      </c>
      <c r="C52" s="41" t="s">
        <v>30</v>
      </c>
      <c r="D52" s="43">
        <v>6766</v>
      </c>
      <c r="E52" s="32"/>
    </row>
    <row r="53" spans="1:5" x14ac:dyDescent="0.2">
      <c r="A53" s="42">
        <v>2018</v>
      </c>
      <c r="B53" s="41" t="s">
        <v>29</v>
      </c>
      <c r="C53" s="41" t="s">
        <v>3</v>
      </c>
      <c r="D53" s="43">
        <v>2602</v>
      </c>
      <c r="E53" s="32"/>
    </row>
    <row r="54" spans="1:5" x14ac:dyDescent="0.2">
      <c r="A54" s="42">
        <v>2018</v>
      </c>
      <c r="B54" s="41" t="s">
        <v>8</v>
      </c>
      <c r="C54" s="41" t="s">
        <v>25</v>
      </c>
      <c r="D54" s="43">
        <v>463</v>
      </c>
      <c r="E54" s="32"/>
    </row>
    <row r="55" spans="1:5" x14ac:dyDescent="0.2">
      <c r="A55" s="42">
        <v>2018</v>
      </c>
      <c r="B55" s="41" t="s">
        <v>8</v>
      </c>
      <c r="C55" s="41" t="s">
        <v>30</v>
      </c>
      <c r="D55" s="43">
        <v>1154</v>
      </c>
      <c r="E55" s="32"/>
    </row>
    <row r="56" spans="1:5" x14ac:dyDescent="0.2">
      <c r="A56" s="42">
        <v>2018</v>
      </c>
      <c r="B56" s="41" t="s">
        <v>8</v>
      </c>
      <c r="C56" s="41" t="s">
        <v>3</v>
      </c>
      <c r="D56" s="43">
        <v>326</v>
      </c>
      <c r="E56" s="32"/>
    </row>
    <row r="57" spans="1:5" x14ac:dyDescent="0.2">
      <c r="A57" s="42">
        <v>2018</v>
      </c>
      <c r="B57" s="41" t="s">
        <v>13</v>
      </c>
      <c r="C57" s="41" t="s">
        <v>25</v>
      </c>
      <c r="D57" s="43">
        <v>10</v>
      </c>
      <c r="E57" s="32"/>
    </row>
    <row r="58" spans="1:5" x14ac:dyDescent="0.2">
      <c r="A58" s="42">
        <v>2018</v>
      </c>
      <c r="B58" s="41" t="s">
        <v>13</v>
      </c>
      <c r="C58" s="41" t="s">
        <v>30</v>
      </c>
      <c r="D58" s="43">
        <v>1</v>
      </c>
      <c r="E58" s="32"/>
    </row>
    <row r="59" spans="1:5" x14ac:dyDescent="0.2">
      <c r="A59" s="42">
        <v>2018</v>
      </c>
      <c r="B59" s="41" t="s">
        <v>13</v>
      </c>
      <c r="C59" s="41" t="s">
        <v>3</v>
      </c>
      <c r="D59" s="43">
        <v>5</v>
      </c>
      <c r="E59" s="32"/>
    </row>
    <row r="60" spans="1:5" x14ac:dyDescent="0.2">
      <c r="A60" s="42">
        <v>2018</v>
      </c>
      <c r="B60" s="41" t="s">
        <v>12</v>
      </c>
      <c r="C60" s="41" t="s">
        <v>25</v>
      </c>
      <c r="D60" s="43">
        <v>30</v>
      </c>
      <c r="E60" s="32"/>
    </row>
    <row r="61" spans="1:5" x14ac:dyDescent="0.2">
      <c r="A61" s="42">
        <v>2018</v>
      </c>
      <c r="B61" s="41" t="s">
        <v>12</v>
      </c>
      <c r="C61" s="41" t="s">
        <v>30</v>
      </c>
      <c r="D61" s="43">
        <v>13</v>
      </c>
      <c r="E61" s="32"/>
    </row>
    <row r="62" spans="1:5" x14ac:dyDescent="0.2">
      <c r="A62" s="42">
        <v>2018</v>
      </c>
      <c r="B62" s="41" t="s">
        <v>12</v>
      </c>
      <c r="C62" s="41" t="s">
        <v>3</v>
      </c>
      <c r="D62" s="43">
        <v>18</v>
      </c>
      <c r="E62" s="32"/>
    </row>
    <row r="63" spans="1:5" x14ac:dyDescent="0.2">
      <c r="A63" s="42">
        <v>2018</v>
      </c>
      <c r="B63" s="41" t="s">
        <v>11</v>
      </c>
      <c r="C63" s="41" t="s">
        <v>25</v>
      </c>
      <c r="D63" s="43">
        <v>40</v>
      </c>
      <c r="E63" s="32"/>
    </row>
    <row r="64" spans="1:5" x14ac:dyDescent="0.2">
      <c r="A64" s="42">
        <v>2018</v>
      </c>
      <c r="B64" s="41" t="s">
        <v>11</v>
      </c>
      <c r="C64" s="41" t="s">
        <v>30</v>
      </c>
      <c r="D64" s="43">
        <v>14</v>
      </c>
      <c r="E64" s="32"/>
    </row>
    <row r="65" spans="1:5" x14ac:dyDescent="0.2">
      <c r="A65" s="42">
        <v>2018</v>
      </c>
      <c r="B65" s="41" t="s">
        <v>11</v>
      </c>
      <c r="C65" s="41" t="s">
        <v>3</v>
      </c>
      <c r="D65" s="43">
        <v>23</v>
      </c>
      <c r="E65" s="32"/>
    </row>
    <row r="66" spans="1:5" x14ac:dyDescent="0.2">
      <c r="A66" s="42">
        <v>2018</v>
      </c>
      <c r="B66" s="41" t="s">
        <v>5</v>
      </c>
      <c r="C66" s="41" t="s">
        <v>25</v>
      </c>
      <c r="D66" s="43">
        <v>40637</v>
      </c>
      <c r="E66" s="32"/>
    </row>
    <row r="67" spans="1:5" x14ac:dyDescent="0.2">
      <c r="A67" s="42">
        <v>2018</v>
      </c>
      <c r="B67" s="41" t="s">
        <v>5</v>
      </c>
      <c r="C67" s="41" t="s">
        <v>30</v>
      </c>
      <c r="D67" s="43">
        <v>1991</v>
      </c>
      <c r="E67" s="32"/>
    </row>
    <row r="68" spans="1:5" x14ac:dyDescent="0.2">
      <c r="A68" s="42">
        <v>2018</v>
      </c>
      <c r="B68" s="41" t="s">
        <v>5</v>
      </c>
      <c r="C68" s="41" t="s">
        <v>3</v>
      </c>
      <c r="D68" s="43">
        <v>104</v>
      </c>
      <c r="E68" s="32"/>
    </row>
    <row r="69" spans="1:5" x14ac:dyDescent="0.2">
      <c r="A69" s="42">
        <v>2019</v>
      </c>
      <c r="B69" s="41" t="s">
        <v>9</v>
      </c>
      <c r="C69" s="41" t="s">
        <v>25</v>
      </c>
      <c r="D69" s="43">
        <v>4012</v>
      </c>
      <c r="E69" s="32"/>
    </row>
    <row r="70" spans="1:5" x14ac:dyDescent="0.2">
      <c r="A70" s="42">
        <v>2019</v>
      </c>
      <c r="B70" s="41" t="s">
        <v>9</v>
      </c>
      <c r="C70" s="41" t="s">
        <v>30</v>
      </c>
      <c r="D70" s="43">
        <v>443</v>
      </c>
      <c r="E70" s="32"/>
    </row>
    <row r="71" spans="1:5" x14ac:dyDescent="0.2">
      <c r="A71" s="42">
        <v>2019</v>
      </c>
      <c r="B71" s="41" t="s">
        <v>9</v>
      </c>
      <c r="C71" s="41" t="s">
        <v>3</v>
      </c>
      <c r="D71" s="43">
        <v>19145</v>
      </c>
      <c r="E71" s="32"/>
    </row>
    <row r="72" spans="1:5" x14ac:dyDescent="0.2">
      <c r="A72" s="42">
        <v>2019</v>
      </c>
      <c r="B72" s="41" t="s">
        <v>10</v>
      </c>
      <c r="C72" s="41" t="s">
        <v>30</v>
      </c>
      <c r="D72" s="43">
        <v>908</v>
      </c>
      <c r="E72" s="32"/>
    </row>
    <row r="73" spans="1:5" x14ac:dyDescent="0.2">
      <c r="A73" s="42">
        <v>2019</v>
      </c>
      <c r="B73" s="41" t="s">
        <v>10</v>
      </c>
      <c r="C73" s="41" t="s">
        <v>3</v>
      </c>
      <c r="D73" s="43">
        <v>8449</v>
      </c>
      <c r="E73" s="32"/>
    </row>
    <row r="74" spans="1:5" x14ac:dyDescent="0.2">
      <c r="A74" s="42">
        <v>2019</v>
      </c>
      <c r="B74" s="41" t="s">
        <v>29</v>
      </c>
      <c r="C74" s="41" t="s">
        <v>25</v>
      </c>
      <c r="D74" s="43">
        <v>2230</v>
      </c>
      <c r="E74" s="32"/>
    </row>
    <row r="75" spans="1:5" x14ac:dyDescent="0.2">
      <c r="A75" s="42">
        <v>2019</v>
      </c>
      <c r="B75" s="41" t="s">
        <v>29</v>
      </c>
      <c r="C75" s="41" t="s">
        <v>30</v>
      </c>
      <c r="D75" s="43">
        <v>7033</v>
      </c>
      <c r="E75" s="32"/>
    </row>
    <row r="76" spans="1:5" x14ac:dyDescent="0.2">
      <c r="A76" s="42">
        <v>2019</v>
      </c>
      <c r="B76" s="41" t="s">
        <v>29</v>
      </c>
      <c r="C76" s="41" t="s">
        <v>3</v>
      </c>
      <c r="D76" s="43">
        <v>3263</v>
      </c>
      <c r="E76" s="32"/>
    </row>
    <row r="77" spans="1:5" x14ac:dyDescent="0.2">
      <c r="A77" s="42">
        <v>2019</v>
      </c>
      <c r="B77" s="41" t="s">
        <v>8</v>
      </c>
      <c r="C77" s="41" t="s">
        <v>25</v>
      </c>
      <c r="D77" s="43">
        <v>344</v>
      </c>
      <c r="E77" s="32"/>
    </row>
    <row r="78" spans="1:5" x14ac:dyDescent="0.2">
      <c r="A78" s="42">
        <v>2019</v>
      </c>
      <c r="B78" s="41" t="s">
        <v>8</v>
      </c>
      <c r="C78" s="41" t="s">
        <v>30</v>
      </c>
      <c r="D78" s="43">
        <v>1144</v>
      </c>
      <c r="E78" s="32"/>
    </row>
    <row r="79" spans="1:5" x14ac:dyDescent="0.2">
      <c r="A79" s="42">
        <v>2019</v>
      </c>
      <c r="B79" s="41" t="s">
        <v>8</v>
      </c>
      <c r="C79" s="41" t="s">
        <v>3</v>
      </c>
      <c r="D79" s="43">
        <v>514</v>
      </c>
      <c r="E79" s="32"/>
    </row>
    <row r="80" spans="1:5" x14ac:dyDescent="0.2">
      <c r="A80" s="42">
        <v>2019</v>
      </c>
      <c r="B80" s="41" t="s">
        <v>13</v>
      </c>
      <c r="C80" s="41" t="s">
        <v>25</v>
      </c>
      <c r="D80" s="43">
        <v>14</v>
      </c>
      <c r="E80" s="32"/>
    </row>
    <row r="81" spans="1:5" x14ac:dyDescent="0.2">
      <c r="A81" s="42">
        <v>2019</v>
      </c>
      <c r="B81" s="41" t="s">
        <v>13</v>
      </c>
      <c r="C81" s="41" t="s">
        <v>3</v>
      </c>
      <c r="D81" s="43">
        <v>3</v>
      </c>
      <c r="E81" s="32"/>
    </row>
    <row r="82" spans="1:5" x14ac:dyDescent="0.2">
      <c r="A82" s="42">
        <v>2019</v>
      </c>
      <c r="B82" s="41" t="s">
        <v>12</v>
      </c>
      <c r="C82" s="41" t="s">
        <v>25</v>
      </c>
      <c r="D82" s="43">
        <v>22</v>
      </c>
      <c r="E82" s="32"/>
    </row>
    <row r="83" spans="1:5" x14ac:dyDescent="0.2">
      <c r="A83" s="42">
        <v>2019</v>
      </c>
      <c r="B83" s="41" t="s">
        <v>12</v>
      </c>
      <c r="C83" s="41" t="s">
        <v>30</v>
      </c>
      <c r="D83" s="43">
        <v>14</v>
      </c>
      <c r="E83" s="32"/>
    </row>
    <row r="84" spans="1:5" x14ac:dyDescent="0.2">
      <c r="A84" s="42">
        <v>2019</v>
      </c>
      <c r="B84" s="41" t="s">
        <v>12</v>
      </c>
      <c r="C84" s="41" t="s">
        <v>3</v>
      </c>
      <c r="D84" s="43">
        <v>25</v>
      </c>
      <c r="E84" s="32"/>
    </row>
    <row r="85" spans="1:5" x14ac:dyDescent="0.2">
      <c r="A85" s="42">
        <v>2019</v>
      </c>
      <c r="B85" s="41" t="s">
        <v>11</v>
      </c>
      <c r="C85" s="41" t="s">
        <v>25</v>
      </c>
      <c r="D85" s="43">
        <v>36</v>
      </c>
      <c r="E85" s="32"/>
    </row>
    <row r="86" spans="1:5" x14ac:dyDescent="0.2">
      <c r="A86" s="42">
        <v>2019</v>
      </c>
      <c r="B86" s="41" t="s">
        <v>11</v>
      </c>
      <c r="C86" s="41" t="s">
        <v>30</v>
      </c>
      <c r="D86" s="43">
        <v>14</v>
      </c>
      <c r="E86" s="32"/>
    </row>
    <row r="87" spans="1:5" x14ac:dyDescent="0.2">
      <c r="A87" s="42">
        <v>2019</v>
      </c>
      <c r="B87" s="41" t="s">
        <v>11</v>
      </c>
      <c r="C87" s="41" t="s">
        <v>3</v>
      </c>
      <c r="D87" s="43">
        <v>28</v>
      </c>
      <c r="E87" s="32"/>
    </row>
    <row r="88" spans="1:5" x14ac:dyDescent="0.2">
      <c r="A88" s="42">
        <v>2019</v>
      </c>
      <c r="B88" s="41" t="s">
        <v>5</v>
      </c>
      <c r="C88" s="41" t="s">
        <v>25</v>
      </c>
      <c r="D88" s="43">
        <v>41347</v>
      </c>
      <c r="E88" s="32"/>
    </row>
    <row r="89" spans="1:5" x14ac:dyDescent="0.2">
      <c r="A89" s="42">
        <v>2019</v>
      </c>
      <c r="B89" s="41" t="s">
        <v>5</v>
      </c>
      <c r="C89" s="41" t="s">
        <v>30</v>
      </c>
      <c r="D89" s="43">
        <v>2127</v>
      </c>
      <c r="E89" s="32"/>
    </row>
    <row r="90" spans="1:5" x14ac:dyDescent="0.2">
      <c r="A90" s="42">
        <v>2019</v>
      </c>
      <c r="B90" s="41" t="s">
        <v>5</v>
      </c>
      <c r="C90" s="41" t="s">
        <v>3</v>
      </c>
      <c r="D90" s="43">
        <v>191</v>
      </c>
      <c r="E90" s="32"/>
    </row>
    <row r="91" spans="1:5" x14ac:dyDescent="0.2">
      <c r="A91" s="42">
        <v>2020</v>
      </c>
      <c r="B91" s="41" t="s">
        <v>9</v>
      </c>
      <c r="C91" s="41" t="s">
        <v>25</v>
      </c>
      <c r="D91" s="43">
        <v>2671</v>
      </c>
      <c r="E91" s="32"/>
    </row>
    <row r="92" spans="1:5" x14ac:dyDescent="0.2">
      <c r="A92" s="42">
        <v>2020</v>
      </c>
      <c r="B92" s="41" t="s">
        <v>9</v>
      </c>
      <c r="C92" s="41" t="s">
        <v>30</v>
      </c>
      <c r="D92" s="43">
        <v>246</v>
      </c>
      <c r="E92" s="32"/>
    </row>
    <row r="93" spans="1:5" x14ac:dyDescent="0.2">
      <c r="A93" s="42">
        <v>2020</v>
      </c>
      <c r="B93" s="41" t="s">
        <v>9</v>
      </c>
      <c r="C93" s="41" t="s">
        <v>3</v>
      </c>
      <c r="D93" s="43">
        <v>20610</v>
      </c>
      <c r="E93" s="32"/>
    </row>
    <row r="94" spans="1:5" x14ac:dyDescent="0.2">
      <c r="A94" s="42">
        <v>2020</v>
      </c>
      <c r="B94" s="41" t="s">
        <v>10</v>
      </c>
      <c r="C94" s="41" t="s">
        <v>30</v>
      </c>
      <c r="D94" s="43">
        <v>747</v>
      </c>
      <c r="E94" s="32"/>
    </row>
    <row r="95" spans="1:5" x14ac:dyDescent="0.2">
      <c r="A95" s="42">
        <v>2020</v>
      </c>
      <c r="B95" s="41" t="s">
        <v>10</v>
      </c>
      <c r="C95" s="41" t="s">
        <v>3</v>
      </c>
      <c r="D95" s="43">
        <v>8245</v>
      </c>
      <c r="E95" s="32"/>
    </row>
    <row r="96" spans="1:5" x14ac:dyDescent="0.2">
      <c r="A96" s="42">
        <v>2020</v>
      </c>
      <c r="B96" s="41" t="s">
        <v>29</v>
      </c>
      <c r="C96" s="41" t="s">
        <v>25</v>
      </c>
      <c r="D96" s="43">
        <v>2563</v>
      </c>
      <c r="E96" s="32"/>
    </row>
    <row r="97" spans="1:5" x14ac:dyDescent="0.2">
      <c r="A97" s="42">
        <v>2020</v>
      </c>
      <c r="B97" s="41" t="s">
        <v>29</v>
      </c>
      <c r="C97" s="41" t="s">
        <v>30</v>
      </c>
      <c r="D97" s="43">
        <v>7101</v>
      </c>
      <c r="E97" s="32"/>
    </row>
    <row r="98" spans="1:5" x14ac:dyDescent="0.2">
      <c r="A98" s="42">
        <v>2020</v>
      </c>
      <c r="B98" s="41" t="s">
        <v>29</v>
      </c>
      <c r="C98" s="41" t="s">
        <v>3</v>
      </c>
      <c r="D98" s="43">
        <v>5093</v>
      </c>
      <c r="E98" s="32"/>
    </row>
    <row r="99" spans="1:5" x14ac:dyDescent="0.2">
      <c r="A99" s="42">
        <v>2020</v>
      </c>
      <c r="B99" s="41" t="s">
        <v>8</v>
      </c>
      <c r="C99" s="41" t="s">
        <v>25</v>
      </c>
      <c r="D99" s="43">
        <v>261</v>
      </c>
      <c r="E99" s="32"/>
    </row>
    <row r="100" spans="1:5" x14ac:dyDescent="0.2">
      <c r="A100" s="42">
        <v>2020</v>
      </c>
      <c r="B100" s="41" t="s">
        <v>8</v>
      </c>
      <c r="C100" s="41" t="s">
        <v>30</v>
      </c>
      <c r="D100" s="43">
        <v>1198</v>
      </c>
      <c r="E100" s="32"/>
    </row>
    <row r="101" spans="1:5" x14ac:dyDescent="0.2">
      <c r="A101" s="42">
        <v>2020</v>
      </c>
      <c r="B101" s="41" t="s">
        <v>8</v>
      </c>
      <c r="C101" s="41" t="s">
        <v>3</v>
      </c>
      <c r="D101" s="43">
        <v>1093</v>
      </c>
      <c r="E101" s="32"/>
    </row>
    <row r="102" spans="1:5" x14ac:dyDescent="0.2">
      <c r="A102" s="42">
        <v>2020</v>
      </c>
      <c r="B102" s="41" t="s">
        <v>13</v>
      </c>
      <c r="C102" s="41" t="s">
        <v>25</v>
      </c>
      <c r="D102" s="43">
        <v>9</v>
      </c>
      <c r="E102" s="32"/>
    </row>
    <row r="103" spans="1:5" x14ac:dyDescent="0.2">
      <c r="A103" s="42">
        <v>2020</v>
      </c>
      <c r="B103" s="41" t="s">
        <v>13</v>
      </c>
      <c r="C103" s="41" t="s">
        <v>30</v>
      </c>
      <c r="D103" s="43">
        <v>1</v>
      </c>
      <c r="E103" s="32"/>
    </row>
    <row r="104" spans="1:5" x14ac:dyDescent="0.2">
      <c r="A104" s="42">
        <v>2020</v>
      </c>
      <c r="B104" s="41" t="s">
        <v>13</v>
      </c>
      <c r="C104" s="41" t="s">
        <v>3</v>
      </c>
      <c r="D104" s="43">
        <v>8</v>
      </c>
      <c r="E104" s="32"/>
    </row>
    <row r="105" spans="1:5" x14ac:dyDescent="0.2">
      <c r="A105" s="42">
        <v>2020</v>
      </c>
      <c r="B105" s="41" t="s">
        <v>12</v>
      </c>
      <c r="C105" s="41" t="s">
        <v>25</v>
      </c>
      <c r="D105" s="43">
        <v>18</v>
      </c>
      <c r="E105" s="32"/>
    </row>
    <row r="106" spans="1:5" x14ac:dyDescent="0.2">
      <c r="A106" s="42">
        <v>2020</v>
      </c>
      <c r="B106" s="41" t="s">
        <v>12</v>
      </c>
      <c r="C106" s="41" t="s">
        <v>30</v>
      </c>
      <c r="D106" s="43">
        <v>11</v>
      </c>
      <c r="E106" s="32"/>
    </row>
    <row r="107" spans="1:5" x14ac:dyDescent="0.2">
      <c r="A107" s="42">
        <v>2020</v>
      </c>
      <c r="B107" s="41" t="s">
        <v>12</v>
      </c>
      <c r="C107" s="41" t="s">
        <v>3</v>
      </c>
      <c r="D107" s="43">
        <v>16</v>
      </c>
      <c r="E107" s="32"/>
    </row>
    <row r="108" spans="1:5" x14ac:dyDescent="0.2">
      <c r="A108" s="42">
        <v>2020</v>
      </c>
      <c r="B108" s="41" t="s">
        <v>11</v>
      </c>
      <c r="C108" s="41" t="s">
        <v>25</v>
      </c>
      <c r="D108" s="43">
        <v>27</v>
      </c>
      <c r="E108" s="32"/>
    </row>
    <row r="109" spans="1:5" x14ac:dyDescent="0.2">
      <c r="A109" s="42">
        <v>2020</v>
      </c>
      <c r="B109" s="41" t="s">
        <v>11</v>
      </c>
      <c r="C109" s="41" t="s">
        <v>30</v>
      </c>
      <c r="D109" s="43">
        <v>12</v>
      </c>
      <c r="E109" s="32"/>
    </row>
    <row r="110" spans="1:5" x14ac:dyDescent="0.2">
      <c r="A110" s="42">
        <v>2020</v>
      </c>
      <c r="B110" s="41" t="s">
        <v>11</v>
      </c>
      <c r="C110" s="41" t="s">
        <v>3</v>
      </c>
      <c r="D110" s="43">
        <v>24</v>
      </c>
      <c r="E110" s="32"/>
    </row>
    <row r="111" spans="1:5" x14ac:dyDescent="0.2">
      <c r="A111" s="42">
        <v>2020</v>
      </c>
      <c r="B111" s="41" t="s">
        <v>5</v>
      </c>
      <c r="C111" s="41" t="s">
        <v>25</v>
      </c>
      <c r="D111" s="43">
        <v>43473</v>
      </c>
      <c r="E111" s="32"/>
    </row>
    <row r="112" spans="1:5" x14ac:dyDescent="0.2">
      <c r="A112" s="42">
        <v>2020</v>
      </c>
      <c r="B112" s="41" t="s">
        <v>5</v>
      </c>
      <c r="C112" s="41" t="s">
        <v>30</v>
      </c>
      <c r="D112" s="43">
        <v>2415</v>
      </c>
      <c r="E112" s="32"/>
    </row>
    <row r="113" spans="1:5" x14ac:dyDescent="0.2">
      <c r="A113" s="42">
        <v>2020</v>
      </c>
      <c r="B113" s="41" t="s">
        <v>5</v>
      </c>
      <c r="C113" s="41" t="s">
        <v>3</v>
      </c>
      <c r="D113" s="43">
        <v>340</v>
      </c>
      <c r="E113" s="32"/>
    </row>
    <row r="114" spans="1:5" x14ac:dyDescent="0.2">
      <c r="A114" s="42">
        <v>2021</v>
      </c>
      <c r="B114" s="41" t="s">
        <v>9</v>
      </c>
      <c r="C114" s="41" t="s">
        <v>25</v>
      </c>
      <c r="D114" s="43">
        <v>1681</v>
      </c>
      <c r="E114" s="32"/>
    </row>
    <row r="115" spans="1:5" x14ac:dyDescent="0.2">
      <c r="A115" s="42">
        <v>2021</v>
      </c>
      <c r="B115" s="41" t="s">
        <v>9</v>
      </c>
      <c r="C115" s="41" t="s">
        <v>30</v>
      </c>
      <c r="D115" s="43">
        <v>225</v>
      </c>
      <c r="E115" s="32"/>
    </row>
    <row r="116" spans="1:5" x14ac:dyDescent="0.2">
      <c r="A116" s="42">
        <v>2021</v>
      </c>
      <c r="B116" s="41" t="s">
        <v>9</v>
      </c>
      <c r="C116" s="41" t="s">
        <v>3</v>
      </c>
      <c r="D116" s="43">
        <v>22327</v>
      </c>
      <c r="E116" s="32"/>
    </row>
    <row r="117" spans="1:5" x14ac:dyDescent="0.2">
      <c r="A117" s="42">
        <v>2021</v>
      </c>
      <c r="B117" s="41" t="s">
        <v>10</v>
      </c>
      <c r="C117" s="41" t="s">
        <v>30</v>
      </c>
      <c r="D117" s="43">
        <v>679</v>
      </c>
      <c r="E117" s="32"/>
    </row>
    <row r="118" spans="1:5" x14ac:dyDescent="0.2">
      <c r="A118" s="42">
        <v>2021</v>
      </c>
      <c r="B118" s="41" t="s">
        <v>10</v>
      </c>
      <c r="C118" s="41" t="s">
        <v>3</v>
      </c>
      <c r="D118" s="43">
        <v>7298</v>
      </c>
      <c r="E118" s="32"/>
    </row>
    <row r="119" spans="1:5" x14ac:dyDescent="0.2">
      <c r="A119" s="42">
        <v>2021</v>
      </c>
      <c r="B119" s="41" t="s">
        <v>29</v>
      </c>
      <c r="C119" s="41" t="s">
        <v>25</v>
      </c>
      <c r="D119" s="43">
        <v>2787</v>
      </c>
      <c r="E119" s="32"/>
    </row>
    <row r="120" spans="1:5" x14ac:dyDescent="0.2">
      <c r="A120" s="42">
        <v>2021</v>
      </c>
      <c r="B120" s="41" t="s">
        <v>29</v>
      </c>
      <c r="C120" s="41" t="s">
        <v>30</v>
      </c>
      <c r="D120" s="43">
        <v>2745</v>
      </c>
      <c r="E120" s="32"/>
    </row>
    <row r="121" spans="1:5" x14ac:dyDescent="0.2">
      <c r="A121" s="42">
        <v>2021</v>
      </c>
      <c r="B121" s="41" t="s">
        <v>29</v>
      </c>
      <c r="C121" s="41" t="s">
        <v>3</v>
      </c>
      <c r="D121" s="43">
        <v>2798</v>
      </c>
      <c r="E121" s="32"/>
    </row>
    <row r="122" spans="1:5" x14ac:dyDescent="0.2">
      <c r="A122" s="42">
        <v>2021</v>
      </c>
      <c r="B122" s="41" t="s">
        <v>8</v>
      </c>
      <c r="C122" s="41" t="s">
        <v>25</v>
      </c>
      <c r="D122" s="43">
        <v>344</v>
      </c>
      <c r="E122" s="32"/>
    </row>
    <row r="123" spans="1:5" x14ac:dyDescent="0.2">
      <c r="A123" s="42">
        <v>2021</v>
      </c>
      <c r="B123" s="41" t="s">
        <v>8</v>
      </c>
      <c r="C123" s="41" t="s">
        <v>30</v>
      </c>
      <c r="D123" s="43">
        <v>720</v>
      </c>
      <c r="E123" s="32"/>
    </row>
    <row r="124" spans="1:5" x14ac:dyDescent="0.2">
      <c r="A124" s="42">
        <v>2021</v>
      </c>
      <c r="B124" s="41" t="s">
        <v>8</v>
      </c>
      <c r="C124" s="41" t="s">
        <v>3</v>
      </c>
      <c r="D124" s="43">
        <v>703</v>
      </c>
      <c r="E124" s="32"/>
    </row>
    <row r="125" spans="1:5" x14ac:dyDescent="0.2">
      <c r="A125" s="42">
        <v>2021</v>
      </c>
      <c r="B125" s="41" t="s">
        <v>13</v>
      </c>
      <c r="C125" s="41" t="s">
        <v>25</v>
      </c>
      <c r="D125" s="43">
        <v>23</v>
      </c>
      <c r="E125" s="32"/>
    </row>
    <row r="126" spans="1:5" x14ac:dyDescent="0.2">
      <c r="A126" s="42">
        <v>2021</v>
      </c>
      <c r="B126" s="41" t="s">
        <v>13</v>
      </c>
      <c r="C126" s="41" t="s">
        <v>30</v>
      </c>
      <c r="D126" s="43">
        <v>1</v>
      </c>
      <c r="E126" s="32"/>
    </row>
    <row r="127" spans="1:5" x14ac:dyDescent="0.2">
      <c r="A127" s="42">
        <v>2021</v>
      </c>
      <c r="B127" s="41" t="s">
        <v>13</v>
      </c>
      <c r="C127" s="41" t="s">
        <v>3</v>
      </c>
      <c r="D127" s="43">
        <v>14</v>
      </c>
      <c r="E127" s="32"/>
    </row>
    <row r="128" spans="1:5" x14ac:dyDescent="0.2">
      <c r="A128" s="42">
        <v>2021</v>
      </c>
      <c r="B128" s="41" t="s">
        <v>12</v>
      </c>
      <c r="C128" s="41" t="s">
        <v>25</v>
      </c>
      <c r="D128" s="43">
        <v>19</v>
      </c>
      <c r="E128" s="32"/>
    </row>
    <row r="129" spans="1:5" x14ac:dyDescent="0.2">
      <c r="A129" s="42">
        <v>2021</v>
      </c>
      <c r="B129" s="41" t="s">
        <v>12</v>
      </c>
      <c r="C129" s="41" t="s">
        <v>30</v>
      </c>
      <c r="D129" s="43">
        <v>7</v>
      </c>
      <c r="E129" s="32"/>
    </row>
    <row r="130" spans="1:5" x14ac:dyDescent="0.2">
      <c r="A130" s="42">
        <v>2021</v>
      </c>
      <c r="B130" s="41" t="s">
        <v>12</v>
      </c>
      <c r="C130" s="41" t="s">
        <v>3</v>
      </c>
      <c r="D130" s="43">
        <v>23</v>
      </c>
      <c r="E130" s="32"/>
    </row>
    <row r="131" spans="1:5" x14ac:dyDescent="0.2">
      <c r="A131" s="42">
        <v>2021</v>
      </c>
      <c r="B131" s="41" t="s">
        <v>11</v>
      </c>
      <c r="C131" s="41" t="s">
        <v>25</v>
      </c>
      <c r="D131" s="43">
        <v>42</v>
      </c>
      <c r="E131" s="32"/>
    </row>
    <row r="132" spans="1:5" x14ac:dyDescent="0.2">
      <c r="A132" s="42">
        <v>2021</v>
      </c>
      <c r="B132" s="41" t="s">
        <v>11</v>
      </c>
      <c r="C132" s="41" t="s">
        <v>30</v>
      </c>
      <c r="D132" s="43">
        <v>8</v>
      </c>
      <c r="E132" s="32"/>
    </row>
    <row r="133" spans="1:5" x14ac:dyDescent="0.2">
      <c r="A133" s="42">
        <v>2021</v>
      </c>
      <c r="B133" s="41" t="s">
        <v>11</v>
      </c>
      <c r="C133" s="41" t="s">
        <v>3</v>
      </c>
      <c r="D133" s="43">
        <v>37</v>
      </c>
      <c r="E133" s="32"/>
    </row>
    <row r="134" spans="1:5" x14ac:dyDescent="0.2">
      <c r="A134" s="42">
        <v>2021</v>
      </c>
      <c r="B134" s="41" t="s">
        <v>5</v>
      </c>
      <c r="C134" s="41" t="s">
        <v>25</v>
      </c>
      <c r="D134" s="43">
        <v>40534</v>
      </c>
      <c r="E134" s="32"/>
    </row>
    <row r="135" spans="1:5" x14ac:dyDescent="0.2">
      <c r="A135" s="42">
        <v>2021</v>
      </c>
      <c r="B135" s="41" t="s">
        <v>5</v>
      </c>
      <c r="C135" s="41" t="s">
        <v>30</v>
      </c>
      <c r="D135" s="43">
        <v>2724</v>
      </c>
      <c r="E135" s="32"/>
    </row>
    <row r="136" spans="1:5" x14ac:dyDescent="0.2">
      <c r="A136" s="42">
        <v>2021</v>
      </c>
      <c r="B136" s="41" t="s">
        <v>5</v>
      </c>
      <c r="C136" s="41" t="s">
        <v>3</v>
      </c>
      <c r="D136" s="43">
        <v>1703</v>
      </c>
      <c r="E136" s="32"/>
    </row>
    <row r="137" spans="1:5" x14ac:dyDescent="0.2">
      <c r="A137" s="42">
        <v>2022</v>
      </c>
      <c r="B137" s="41" t="s">
        <v>9</v>
      </c>
      <c r="C137" s="41" t="s">
        <v>25</v>
      </c>
      <c r="D137" s="43">
        <v>680</v>
      </c>
      <c r="E137" s="32"/>
    </row>
    <row r="138" spans="1:5" x14ac:dyDescent="0.2">
      <c r="A138" s="42">
        <v>2022</v>
      </c>
      <c r="B138" s="41" t="s">
        <v>9</v>
      </c>
      <c r="C138" s="41" t="s">
        <v>30</v>
      </c>
      <c r="D138" s="43">
        <v>110</v>
      </c>
      <c r="E138" s="32"/>
    </row>
    <row r="139" spans="1:5" x14ac:dyDescent="0.2">
      <c r="A139" s="42">
        <v>2022</v>
      </c>
      <c r="B139" s="41" t="s">
        <v>9</v>
      </c>
      <c r="C139" s="41" t="s">
        <v>3</v>
      </c>
      <c r="D139" s="43">
        <v>23401</v>
      </c>
      <c r="E139" s="32"/>
    </row>
    <row r="140" spans="1:5" x14ac:dyDescent="0.2">
      <c r="A140" s="42">
        <v>2022</v>
      </c>
      <c r="B140" s="41" t="s">
        <v>10</v>
      </c>
      <c r="C140" s="41" t="s">
        <v>30</v>
      </c>
      <c r="D140" s="43">
        <v>438</v>
      </c>
      <c r="E140" s="32"/>
    </row>
    <row r="141" spans="1:5" x14ac:dyDescent="0.2">
      <c r="A141" s="42">
        <v>2022</v>
      </c>
      <c r="B141" s="41" t="s">
        <v>10</v>
      </c>
      <c r="C141" s="41" t="s">
        <v>3</v>
      </c>
      <c r="D141" s="43">
        <v>7026</v>
      </c>
      <c r="E141" s="32"/>
    </row>
    <row r="142" spans="1:5" x14ac:dyDescent="0.2">
      <c r="A142" s="42">
        <v>2022</v>
      </c>
      <c r="B142" s="41" t="s">
        <v>29</v>
      </c>
      <c r="C142" s="41" t="s">
        <v>25</v>
      </c>
      <c r="D142" s="43">
        <v>1886</v>
      </c>
      <c r="E142" s="32"/>
    </row>
    <row r="143" spans="1:5" x14ac:dyDescent="0.2">
      <c r="A143" s="42">
        <v>2022</v>
      </c>
      <c r="B143" s="41" t="s">
        <v>29</v>
      </c>
      <c r="C143" s="41" t="s">
        <v>30</v>
      </c>
      <c r="D143" s="43">
        <v>2709</v>
      </c>
      <c r="E143" s="32"/>
    </row>
    <row r="144" spans="1:5" x14ac:dyDescent="0.2">
      <c r="A144" s="42">
        <v>2022</v>
      </c>
      <c r="B144" s="41" t="s">
        <v>29</v>
      </c>
      <c r="C144" s="41" t="s">
        <v>3</v>
      </c>
      <c r="D144" s="43">
        <v>5067</v>
      </c>
      <c r="E144" s="32"/>
    </row>
    <row r="145" spans="1:5" x14ac:dyDescent="0.2">
      <c r="A145" s="42">
        <v>2022</v>
      </c>
      <c r="B145" s="41" t="s">
        <v>8</v>
      </c>
      <c r="C145" s="41" t="s">
        <v>25</v>
      </c>
      <c r="D145" s="43">
        <v>523</v>
      </c>
      <c r="E145" s="32"/>
    </row>
    <row r="146" spans="1:5" x14ac:dyDescent="0.2">
      <c r="A146" s="42">
        <v>2022</v>
      </c>
      <c r="B146" s="41" t="s">
        <v>8</v>
      </c>
      <c r="C146" s="41" t="s">
        <v>30</v>
      </c>
      <c r="D146" s="43">
        <v>737</v>
      </c>
      <c r="E146" s="32"/>
    </row>
    <row r="147" spans="1:5" x14ac:dyDescent="0.2">
      <c r="A147" s="42">
        <v>2022</v>
      </c>
      <c r="B147" s="41" t="s">
        <v>8</v>
      </c>
      <c r="C147" s="41" t="s">
        <v>3</v>
      </c>
      <c r="D147" s="43">
        <v>647</v>
      </c>
      <c r="E147" s="32"/>
    </row>
    <row r="148" spans="1:5" x14ac:dyDescent="0.2">
      <c r="A148" s="42">
        <v>2022</v>
      </c>
      <c r="B148" s="41" t="s">
        <v>13</v>
      </c>
      <c r="C148" s="41" t="s">
        <v>25</v>
      </c>
      <c r="D148" s="43">
        <v>8</v>
      </c>
      <c r="E148" s="32"/>
    </row>
    <row r="149" spans="1:5" x14ac:dyDescent="0.2">
      <c r="A149" s="42">
        <v>2022</v>
      </c>
      <c r="B149" s="41" t="s">
        <v>13</v>
      </c>
      <c r="C149" s="41" t="s">
        <v>30</v>
      </c>
      <c r="D149" s="43">
        <v>1</v>
      </c>
      <c r="E149" s="32"/>
    </row>
    <row r="150" spans="1:5" x14ac:dyDescent="0.2">
      <c r="A150" s="42">
        <v>2022</v>
      </c>
      <c r="B150" s="41" t="s">
        <v>13</v>
      </c>
      <c r="C150" s="41" t="s">
        <v>3</v>
      </c>
      <c r="D150" s="43">
        <v>21</v>
      </c>
      <c r="E150" s="32"/>
    </row>
    <row r="151" spans="1:5" x14ac:dyDescent="0.2">
      <c r="A151" s="42">
        <v>2022</v>
      </c>
      <c r="B151" s="41" t="s">
        <v>12</v>
      </c>
      <c r="C151" s="41" t="s">
        <v>25</v>
      </c>
      <c r="D151" s="43">
        <v>11</v>
      </c>
      <c r="E151" s="32"/>
    </row>
    <row r="152" spans="1:5" x14ac:dyDescent="0.2">
      <c r="A152" s="42">
        <v>2022</v>
      </c>
      <c r="B152" s="41" t="s">
        <v>12</v>
      </c>
      <c r="C152" s="41" t="s">
        <v>30</v>
      </c>
      <c r="D152" s="43">
        <v>7</v>
      </c>
      <c r="E152" s="32"/>
    </row>
    <row r="153" spans="1:5" x14ac:dyDescent="0.2">
      <c r="A153" s="42">
        <v>2022</v>
      </c>
      <c r="B153" s="41" t="s">
        <v>12</v>
      </c>
      <c r="C153" s="41" t="s">
        <v>3</v>
      </c>
      <c r="D153" s="43">
        <v>31</v>
      </c>
      <c r="E153" s="32"/>
    </row>
    <row r="154" spans="1:5" x14ac:dyDescent="0.2">
      <c r="A154" s="42">
        <v>2022</v>
      </c>
      <c r="B154" s="41" t="s">
        <v>11</v>
      </c>
      <c r="C154" s="41" t="s">
        <v>25</v>
      </c>
      <c r="D154" s="43">
        <v>19</v>
      </c>
      <c r="E154" s="32"/>
    </row>
    <row r="155" spans="1:5" x14ac:dyDescent="0.2">
      <c r="A155" s="42">
        <v>2022</v>
      </c>
      <c r="B155" s="41" t="s">
        <v>11</v>
      </c>
      <c r="C155" s="41" t="s">
        <v>30</v>
      </c>
      <c r="D155" s="43">
        <v>8</v>
      </c>
      <c r="E155" s="32"/>
    </row>
    <row r="156" spans="1:5" x14ac:dyDescent="0.2">
      <c r="A156" s="42">
        <v>2022</v>
      </c>
      <c r="B156" s="41" t="s">
        <v>11</v>
      </c>
      <c r="C156" s="41" t="s">
        <v>3</v>
      </c>
      <c r="D156" s="43">
        <v>52</v>
      </c>
      <c r="E156" s="32"/>
    </row>
    <row r="157" spans="1:5" x14ac:dyDescent="0.2">
      <c r="A157" s="42">
        <v>2022</v>
      </c>
      <c r="B157" s="41" t="s">
        <v>5</v>
      </c>
      <c r="C157" s="41" t="s">
        <v>25</v>
      </c>
      <c r="D157" s="43">
        <v>34490</v>
      </c>
      <c r="E157" s="32"/>
    </row>
    <row r="158" spans="1:5" x14ac:dyDescent="0.2">
      <c r="A158" s="42">
        <v>2022</v>
      </c>
      <c r="B158" s="41" t="s">
        <v>5</v>
      </c>
      <c r="C158" s="41" t="s">
        <v>30</v>
      </c>
      <c r="D158" s="43">
        <v>3087</v>
      </c>
      <c r="E158" s="32"/>
    </row>
    <row r="159" spans="1:5" x14ac:dyDescent="0.2">
      <c r="A159" s="42">
        <v>2022</v>
      </c>
      <c r="B159" s="41" t="s">
        <v>5</v>
      </c>
      <c r="C159" s="41" t="s">
        <v>3</v>
      </c>
      <c r="D159" s="43">
        <v>9663</v>
      </c>
      <c r="E159" s="32"/>
    </row>
    <row r="160" spans="1:5" x14ac:dyDescent="0.2">
      <c r="A160" s="42">
        <v>2023</v>
      </c>
      <c r="B160" s="41" t="s">
        <v>9</v>
      </c>
      <c r="C160" s="41" t="s">
        <v>25</v>
      </c>
      <c r="D160" s="43">
        <v>440</v>
      </c>
      <c r="E160" s="32"/>
    </row>
    <row r="161" spans="1:5" x14ac:dyDescent="0.2">
      <c r="A161" s="42">
        <v>2023</v>
      </c>
      <c r="B161" s="41" t="s">
        <v>9</v>
      </c>
      <c r="C161" s="41" t="s">
        <v>30</v>
      </c>
      <c r="D161" s="43">
        <v>32</v>
      </c>
      <c r="E161" s="32"/>
    </row>
    <row r="162" spans="1:5" x14ac:dyDescent="0.2">
      <c r="A162" s="42">
        <v>2023</v>
      </c>
      <c r="B162" s="41" t="s">
        <v>9</v>
      </c>
      <c r="C162" s="41" t="s">
        <v>3</v>
      </c>
      <c r="D162" s="43">
        <v>23276</v>
      </c>
      <c r="E162" s="32"/>
    </row>
    <row r="163" spans="1:5" x14ac:dyDescent="0.2">
      <c r="A163" s="42">
        <v>2023</v>
      </c>
      <c r="B163" s="41" t="s">
        <v>10</v>
      </c>
      <c r="C163" s="41" t="s">
        <v>30</v>
      </c>
      <c r="D163" s="43">
        <v>82</v>
      </c>
      <c r="E163" s="32"/>
    </row>
    <row r="164" spans="1:5" x14ac:dyDescent="0.2">
      <c r="A164" s="42">
        <v>2023</v>
      </c>
      <c r="B164" s="41" t="s">
        <v>10</v>
      </c>
      <c r="C164" s="41" t="s">
        <v>3</v>
      </c>
      <c r="D164" s="43">
        <v>8189</v>
      </c>
      <c r="E164" s="32"/>
    </row>
    <row r="165" spans="1:5" x14ac:dyDescent="0.2">
      <c r="A165" s="42">
        <v>2023</v>
      </c>
      <c r="B165" s="41" t="s">
        <v>29</v>
      </c>
      <c r="C165" s="41" t="s">
        <v>25</v>
      </c>
      <c r="D165" s="43">
        <v>1807</v>
      </c>
      <c r="E165" s="32"/>
    </row>
    <row r="166" spans="1:5" x14ac:dyDescent="0.2">
      <c r="A166" s="42">
        <v>2023</v>
      </c>
      <c r="B166" s="41" t="s">
        <v>29</v>
      </c>
      <c r="C166" s="41" t="s">
        <v>30</v>
      </c>
      <c r="D166" s="43">
        <v>2750</v>
      </c>
      <c r="E166" s="32"/>
    </row>
    <row r="167" spans="1:5" x14ac:dyDescent="0.2">
      <c r="A167" s="42">
        <v>2023</v>
      </c>
      <c r="B167" s="41" t="s">
        <v>29</v>
      </c>
      <c r="C167" s="41" t="s">
        <v>3</v>
      </c>
      <c r="D167" s="43">
        <v>4486</v>
      </c>
      <c r="E167" s="32"/>
    </row>
    <row r="168" spans="1:5" x14ac:dyDescent="0.2">
      <c r="A168" s="42">
        <v>2023</v>
      </c>
      <c r="B168" s="41" t="s">
        <v>8</v>
      </c>
      <c r="C168" s="41" t="s">
        <v>25</v>
      </c>
      <c r="D168" s="43">
        <v>500</v>
      </c>
      <c r="E168" s="32"/>
    </row>
    <row r="169" spans="1:5" x14ac:dyDescent="0.2">
      <c r="A169" s="42">
        <v>2023</v>
      </c>
      <c r="B169" s="41" t="s">
        <v>8</v>
      </c>
      <c r="C169" s="41" t="s">
        <v>30</v>
      </c>
      <c r="D169" s="43">
        <v>967</v>
      </c>
      <c r="E169" s="32"/>
    </row>
    <row r="170" spans="1:5" x14ac:dyDescent="0.2">
      <c r="A170" s="42">
        <v>2023</v>
      </c>
      <c r="B170" s="41" t="s">
        <v>8</v>
      </c>
      <c r="C170" s="41" t="s">
        <v>3</v>
      </c>
      <c r="D170" s="43">
        <v>417</v>
      </c>
      <c r="E170" s="32"/>
    </row>
    <row r="171" spans="1:5" x14ac:dyDescent="0.2">
      <c r="A171" s="42">
        <v>2023</v>
      </c>
      <c r="B171" s="41" t="s">
        <v>13</v>
      </c>
      <c r="C171" s="41" t="s">
        <v>25</v>
      </c>
      <c r="D171" s="43">
        <v>5</v>
      </c>
      <c r="E171" s="32"/>
    </row>
    <row r="172" spans="1:5" x14ac:dyDescent="0.2">
      <c r="A172" s="42">
        <v>2023</v>
      </c>
      <c r="B172" s="41" t="s">
        <v>13</v>
      </c>
      <c r="C172" s="41" t="s">
        <v>30</v>
      </c>
      <c r="D172" s="43">
        <v>6</v>
      </c>
      <c r="E172" s="32"/>
    </row>
    <row r="173" spans="1:5" x14ac:dyDescent="0.2">
      <c r="A173" s="42">
        <v>2023</v>
      </c>
      <c r="B173" s="41" t="s">
        <v>13</v>
      </c>
      <c r="C173" s="41" t="s">
        <v>3</v>
      </c>
      <c r="D173" s="43">
        <v>33</v>
      </c>
      <c r="E173" s="32"/>
    </row>
    <row r="174" spans="1:5" x14ac:dyDescent="0.2">
      <c r="A174" s="42">
        <v>2023</v>
      </c>
      <c r="B174" s="41" t="s">
        <v>12</v>
      </c>
      <c r="C174" s="41" t="s">
        <v>25</v>
      </c>
      <c r="D174" s="43">
        <v>3</v>
      </c>
      <c r="E174" s="32"/>
    </row>
    <row r="175" spans="1:5" x14ac:dyDescent="0.2">
      <c r="A175" s="42">
        <v>2023</v>
      </c>
      <c r="B175" s="41" t="s">
        <v>12</v>
      </c>
      <c r="C175" s="41" t="s">
        <v>3</v>
      </c>
      <c r="D175" s="43">
        <v>30</v>
      </c>
      <c r="E175" s="32"/>
    </row>
    <row r="176" spans="1:5" x14ac:dyDescent="0.2">
      <c r="A176" s="42">
        <v>2023</v>
      </c>
      <c r="B176" s="41" t="s">
        <v>11</v>
      </c>
      <c r="C176" s="41" t="s">
        <v>25</v>
      </c>
      <c r="D176" s="43">
        <v>8</v>
      </c>
      <c r="E176" s="32"/>
    </row>
    <row r="177" spans="1:5" x14ac:dyDescent="0.2">
      <c r="A177" s="42">
        <v>2023</v>
      </c>
      <c r="B177" s="41" t="s">
        <v>11</v>
      </c>
      <c r="C177" s="41" t="s">
        <v>30</v>
      </c>
      <c r="D177" s="43">
        <v>6</v>
      </c>
      <c r="E177" s="32"/>
    </row>
    <row r="178" spans="1:5" x14ac:dyDescent="0.2">
      <c r="A178" s="42">
        <v>2023</v>
      </c>
      <c r="B178" s="41" t="s">
        <v>11</v>
      </c>
      <c r="C178" s="41" t="s">
        <v>3</v>
      </c>
      <c r="D178" s="43">
        <v>63</v>
      </c>
      <c r="E178" s="32"/>
    </row>
    <row r="179" spans="1:5" x14ac:dyDescent="0.2">
      <c r="A179" s="42">
        <v>2023</v>
      </c>
      <c r="B179" s="41" t="s">
        <v>5</v>
      </c>
      <c r="C179" s="41" t="s">
        <v>25</v>
      </c>
      <c r="D179" s="43">
        <v>35389</v>
      </c>
      <c r="E179" s="32"/>
    </row>
    <row r="180" spans="1:5" x14ac:dyDescent="0.2">
      <c r="A180" s="42">
        <v>2023</v>
      </c>
      <c r="B180" s="41" t="s">
        <v>5</v>
      </c>
      <c r="C180" s="41" t="s">
        <v>30</v>
      </c>
      <c r="D180" s="43">
        <v>3105</v>
      </c>
      <c r="E180" s="32"/>
    </row>
    <row r="181" spans="1:5" x14ac:dyDescent="0.2">
      <c r="A181" s="42">
        <v>2023</v>
      </c>
      <c r="B181" s="41" t="s">
        <v>5</v>
      </c>
      <c r="C181" s="41" t="s">
        <v>3</v>
      </c>
      <c r="D181" s="43">
        <v>5062</v>
      </c>
      <c r="E181" s="32"/>
    </row>
    <row r="182" spans="1:5" x14ac:dyDescent="0.2">
      <c r="A182" s="42">
        <v>2024</v>
      </c>
      <c r="B182" s="41" t="s">
        <v>9</v>
      </c>
      <c r="C182" s="41" t="s">
        <v>3</v>
      </c>
      <c r="D182" s="43">
        <v>24163</v>
      </c>
      <c r="E182" s="32"/>
    </row>
    <row r="183" spans="1:5" x14ac:dyDescent="0.2">
      <c r="A183" s="42">
        <v>2024</v>
      </c>
      <c r="B183" s="41" t="s">
        <v>10</v>
      </c>
      <c r="C183" s="41" t="s">
        <v>3</v>
      </c>
      <c r="D183" s="43">
        <v>8689</v>
      </c>
      <c r="E183" s="32"/>
    </row>
    <row r="184" spans="1:5" x14ac:dyDescent="0.2">
      <c r="A184" s="42">
        <v>2024</v>
      </c>
      <c r="B184" s="41" t="s">
        <v>29</v>
      </c>
      <c r="C184" s="41" t="s">
        <v>25</v>
      </c>
      <c r="D184" s="43">
        <v>1901</v>
      </c>
      <c r="E184" s="32"/>
    </row>
    <row r="185" spans="1:5" x14ac:dyDescent="0.2">
      <c r="A185" s="42">
        <v>2024</v>
      </c>
      <c r="B185" s="41" t="s">
        <v>29</v>
      </c>
      <c r="C185" s="41" t="s">
        <v>30</v>
      </c>
      <c r="D185" s="43">
        <v>8734</v>
      </c>
      <c r="E185" s="32"/>
    </row>
    <row r="186" spans="1:5" x14ac:dyDescent="0.2">
      <c r="A186" s="42">
        <v>2024</v>
      </c>
      <c r="B186" s="41" t="s">
        <v>29</v>
      </c>
      <c r="C186" s="41" t="s">
        <v>3</v>
      </c>
      <c r="D186" s="43">
        <v>10625</v>
      </c>
      <c r="E186" s="32"/>
    </row>
    <row r="187" spans="1:5" x14ac:dyDescent="0.2">
      <c r="A187" s="42">
        <v>2024</v>
      </c>
      <c r="B187" s="41" t="s">
        <v>8</v>
      </c>
      <c r="C187" s="41" t="s">
        <v>25</v>
      </c>
      <c r="D187" s="43">
        <v>763</v>
      </c>
      <c r="E187" s="32"/>
    </row>
    <row r="188" spans="1:5" x14ac:dyDescent="0.2">
      <c r="A188" s="42">
        <v>2024</v>
      </c>
      <c r="B188" s="41" t="s">
        <v>8</v>
      </c>
      <c r="C188" s="41" t="s">
        <v>30</v>
      </c>
      <c r="D188" s="43">
        <v>1790</v>
      </c>
      <c r="E188" s="32"/>
    </row>
    <row r="189" spans="1:5" x14ac:dyDescent="0.2">
      <c r="A189" s="42">
        <v>2024</v>
      </c>
      <c r="B189" s="41" t="s">
        <v>8</v>
      </c>
      <c r="C189" s="41" t="s">
        <v>3</v>
      </c>
      <c r="D189" s="43">
        <v>1912</v>
      </c>
      <c r="E189" s="32"/>
    </row>
    <row r="190" spans="1:5" x14ac:dyDescent="0.2">
      <c r="A190" s="42">
        <v>2024</v>
      </c>
      <c r="B190" s="41" t="s">
        <v>13</v>
      </c>
      <c r="C190" s="41" t="s">
        <v>3</v>
      </c>
      <c r="D190" s="43">
        <v>31</v>
      </c>
      <c r="E190" s="32"/>
    </row>
    <row r="191" spans="1:5" x14ac:dyDescent="0.2">
      <c r="A191" s="42">
        <v>2024</v>
      </c>
      <c r="B191" s="41" t="s">
        <v>12</v>
      </c>
      <c r="C191" s="41" t="s">
        <v>3</v>
      </c>
      <c r="D191" s="43">
        <v>42</v>
      </c>
      <c r="E191" s="32"/>
    </row>
    <row r="192" spans="1:5" x14ac:dyDescent="0.2">
      <c r="A192" s="42">
        <v>2024</v>
      </c>
      <c r="B192" s="41" t="s">
        <v>11</v>
      </c>
      <c r="C192" s="41" t="s">
        <v>3</v>
      </c>
      <c r="D192" s="43">
        <v>73</v>
      </c>
      <c r="E192" s="32"/>
    </row>
    <row r="193" spans="1:5" x14ac:dyDescent="0.2">
      <c r="A193" s="42">
        <v>2024</v>
      </c>
      <c r="B193" s="41" t="s">
        <v>5</v>
      </c>
      <c r="C193" s="41" t="s">
        <v>25</v>
      </c>
      <c r="D193" s="43">
        <v>35410</v>
      </c>
      <c r="E193" s="32"/>
    </row>
    <row r="194" spans="1:5" x14ac:dyDescent="0.2">
      <c r="A194" s="42">
        <v>2024</v>
      </c>
      <c r="B194" s="41" t="s">
        <v>5</v>
      </c>
      <c r="C194" s="41" t="s">
        <v>30</v>
      </c>
      <c r="D194" s="43">
        <v>3514</v>
      </c>
      <c r="E194" s="32"/>
    </row>
    <row r="195" spans="1:5" x14ac:dyDescent="0.2">
      <c r="A195" s="42">
        <v>2024</v>
      </c>
      <c r="B195" s="41" t="s">
        <v>5</v>
      </c>
      <c r="C195" s="41" t="s">
        <v>3</v>
      </c>
      <c r="D195" s="43">
        <v>6140</v>
      </c>
      <c r="E195" s="32"/>
    </row>
    <row r="196" spans="1:5" x14ac:dyDescent="0.2">
      <c r="A196" s="42">
        <v>2025</v>
      </c>
      <c r="B196" s="41" t="s">
        <v>9</v>
      </c>
      <c r="C196" s="41" t="s">
        <v>3</v>
      </c>
      <c r="D196" s="43">
        <v>22796</v>
      </c>
      <c r="E196" s="40"/>
    </row>
    <row r="197" spans="1:5" x14ac:dyDescent="0.2">
      <c r="A197" s="42">
        <v>2025</v>
      </c>
      <c r="B197" s="41" t="s">
        <v>10</v>
      </c>
      <c r="C197" s="41" t="s">
        <v>3</v>
      </c>
      <c r="D197" s="43">
        <v>13036</v>
      </c>
      <c r="E197" s="40"/>
    </row>
    <row r="198" spans="1:5" x14ac:dyDescent="0.2">
      <c r="A198" s="42">
        <v>2025</v>
      </c>
      <c r="B198" s="41" t="s">
        <v>29</v>
      </c>
      <c r="C198" s="41" t="s">
        <v>25</v>
      </c>
      <c r="D198" s="43">
        <v>2109</v>
      </c>
      <c r="E198" s="40"/>
    </row>
    <row r="199" spans="1:5" x14ac:dyDescent="0.2">
      <c r="A199" s="42">
        <v>2025</v>
      </c>
      <c r="B199" s="41" t="s">
        <v>29</v>
      </c>
      <c r="C199" s="41" t="s">
        <v>30</v>
      </c>
      <c r="D199" s="43">
        <v>10918</v>
      </c>
      <c r="E199" s="40"/>
    </row>
    <row r="200" spans="1:5" x14ac:dyDescent="0.2">
      <c r="A200" s="42">
        <v>2025</v>
      </c>
      <c r="B200" s="41" t="s">
        <v>29</v>
      </c>
      <c r="C200" s="41" t="s">
        <v>3</v>
      </c>
      <c r="D200" s="43">
        <v>9432</v>
      </c>
      <c r="E200" s="40"/>
    </row>
    <row r="201" spans="1:5" x14ac:dyDescent="0.2">
      <c r="A201" s="42">
        <v>2025</v>
      </c>
      <c r="B201" s="41" t="s">
        <v>8</v>
      </c>
      <c r="C201" s="41" t="s">
        <v>25</v>
      </c>
      <c r="D201" s="43">
        <v>1355</v>
      </c>
      <c r="E201" s="40"/>
    </row>
    <row r="202" spans="1:5" x14ac:dyDescent="0.2">
      <c r="A202" s="42">
        <v>2025</v>
      </c>
      <c r="B202" s="41" t="s">
        <v>8</v>
      </c>
      <c r="C202" s="41" t="s">
        <v>30</v>
      </c>
      <c r="D202" s="43">
        <v>2370</v>
      </c>
      <c r="E202" s="40"/>
    </row>
    <row r="203" spans="1:5" x14ac:dyDescent="0.2">
      <c r="A203" s="42">
        <v>2025</v>
      </c>
      <c r="B203" s="41" t="s">
        <v>8</v>
      </c>
      <c r="C203" s="41" t="s">
        <v>3</v>
      </c>
      <c r="D203" s="43">
        <v>1898</v>
      </c>
      <c r="E203" s="40"/>
    </row>
    <row r="204" spans="1:5" x14ac:dyDescent="0.2">
      <c r="A204" s="42">
        <v>2025</v>
      </c>
      <c r="B204" s="41" t="s">
        <v>13</v>
      </c>
      <c r="C204" s="41" t="s">
        <v>3</v>
      </c>
      <c r="D204" s="43">
        <v>25</v>
      </c>
      <c r="E204" s="40"/>
    </row>
    <row r="205" spans="1:5" x14ac:dyDescent="0.2">
      <c r="A205" s="42">
        <v>2025</v>
      </c>
      <c r="B205" s="41" t="s">
        <v>12</v>
      </c>
      <c r="C205" s="41" t="s">
        <v>3</v>
      </c>
      <c r="D205" s="43">
        <v>57</v>
      </c>
      <c r="E205" s="40"/>
    </row>
    <row r="206" spans="1:5" x14ac:dyDescent="0.2">
      <c r="A206" s="42">
        <v>2025</v>
      </c>
      <c r="B206" s="41" t="s">
        <v>11</v>
      </c>
      <c r="C206" s="41" t="s">
        <v>3</v>
      </c>
      <c r="D206" s="43">
        <v>82</v>
      </c>
      <c r="E206" s="40"/>
    </row>
    <row r="207" spans="1:5" x14ac:dyDescent="0.2">
      <c r="A207" s="42">
        <v>2025</v>
      </c>
      <c r="B207" s="41" t="s">
        <v>5</v>
      </c>
      <c r="C207" s="41" t="s">
        <v>25</v>
      </c>
      <c r="D207" s="43">
        <v>44828</v>
      </c>
      <c r="E207" s="40"/>
    </row>
    <row r="208" spans="1:5" x14ac:dyDescent="0.2">
      <c r="A208" s="42">
        <v>2025</v>
      </c>
      <c r="B208" s="41" t="s">
        <v>5</v>
      </c>
      <c r="C208" s="41" t="s">
        <v>30</v>
      </c>
      <c r="D208" s="43">
        <v>4483</v>
      </c>
      <c r="E208" s="40"/>
    </row>
    <row r="209" spans="1:5" x14ac:dyDescent="0.2">
      <c r="A209" s="42">
        <v>2025</v>
      </c>
      <c r="B209" s="41" t="s">
        <v>5</v>
      </c>
      <c r="C209" s="41" t="s">
        <v>3</v>
      </c>
      <c r="D209" s="43">
        <v>2741</v>
      </c>
      <c r="E209" s="40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66D00-BD0F-4C64-BAA6-AE236FF7FA60}">
  <sheetPr codeName="Sheet5">
    <tabColor rgb="FFFF0000"/>
  </sheetPr>
  <dimension ref="A1:N26"/>
  <sheetViews>
    <sheetView zoomScaleNormal="100" workbookViewId="0">
      <selection activeCell="A3" sqref="A3"/>
    </sheetView>
  </sheetViews>
  <sheetFormatPr defaultColWidth="9.140625" defaultRowHeight="15" x14ac:dyDescent="0.2"/>
  <cols>
    <col min="1" max="1" width="49" style="46" customWidth="1"/>
    <col min="2" max="2" width="17" style="46" customWidth="1"/>
    <col min="3" max="3" width="17.140625" style="46" customWidth="1"/>
    <col min="4" max="4" width="17.42578125" style="46" customWidth="1"/>
    <col min="5" max="5" width="15.85546875" style="46" customWidth="1"/>
    <col min="6" max="16384" width="9.140625" style="46"/>
  </cols>
  <sheetData>
    <row r="1" spans="1:14" s="44" customFormat="1" ht="15.75" x14ac:dyDescent="0.2">
      <c r="A1" s="50"/>
      <c r="B1" s="50"/>
      <c r="C1" s="50"/>
      <c r="D1" s="50"/>
      <c r="E1" s="50"/>
      <c r="F1" s="51"/>
      <c r="G1" s="52"/>
      <c r="H1" s="52"/>
      <c r="I1" s="52"/>
      <c r="J1" s="52"/>
      <c r="K1" s="52"/>
      <c r="L1" s="52"/>
      <c r="M1" s="52"/>
      <c r="N1" s="52"/>
    </row>
    <row r="2" spans="1:14" ht="27.75" customHeight="1" x14ac:dyDescent="0.2">
      <c r="A2" s="45"/>
      <c r="B2" s="53"/>
      <c r="C2" s="53"/>
      <c r="D2" s="53"/>
      <c r="E2" s="53"/>
      <c r="F2" s="53"/>
      <c r="G2" s="52"/>
      <c r="H2" s="52"/>
      <c r="I2" s="52"/>
      <c r="J2" s="52"/>
      <c r="K2" s="52"/>
      <c r="L2" s="52"/>
      <c r="M2" s="52"/>
      <c r="N2" s="52"/>
    </row>
    <row r="3" spans="1:14" ht="15.75" x14ac:dyDescent="0.2">
      <c r="A3" s="71">
        <f>FIRE1304!A3</f>
        <v>2025</v>
      </c>
      <c r="B3" s="54"/>
      <c r="C3" s="54"/>
      <c r="D3" s="54"/>
      <c r="E3" s="50"/>
      <c r="F3" s="55"/>
      <c r="G3" s="52"/>
      <c r="H3" s="52"/>
      <c r="I3" s="52"/>
      <c r="J3" s="52"/>
      <c r="K3" s="52"/>
      <c r="L3" s="52"/>
      <c r="M3" s="52"/>
      <c r="N3" s="52"/>
    </row>
    <row r="4" spans="1:14" ht="15.75" x14ac:dyDescent="0.2">
      <c r="A4" s="52"/>
      <c r="B4" s="56" t="s">
        <v>25</v>
      </c>
      <c r="C4" s="56" t="s">
        <v>30</v>
      </c>
      <c r="D4" s="56" t="s">
        <v>3</v>
      </c>
      <c r="E4" s="57" t="s">
        <v>4</v>
      </c>
      <c r="F4" s="55"/>
      <c r="G4" s="52"/>
      <c r="H4" s="52"/>
      <c r="I4" s="52"/>
      <c r="J4" s="52"/>
      <c r="K4" s="52"/>
      <c r="L4" s="52"/>
      <c r="M4" s="52"/>
      <c r="N4" s="52"/>
    </row>
    <row r="5" spans="1:14" ht="15.75" x14ac:dyDescent="0.25">
      <c r="A5" s="58" t="s">
        <v>5</v>
      </c>
      <c r="B5" s="59" cm="1">
        <f t="array" ref="B5">SUMPRODUCT((Data!$A$2:$A$99311=FIRE1304_working!$A$3)*(Data!$B$2:$B$99311=FIRE1304_working!$A5)*(Data!$C$2:$C$99311=B$4)*(Data!$D$2:$D$99311))</f>
        <v>44828</v>
      </c>
      <c r="C5" s="59" cm="1">
        <f t="array" ref="C5">SUMPRODUCT((Data!$A$2:$A$99311=FIRE1304_working!$A$3)*(Data!$B$2:$B$99311=FIRE1304_working!$A5)*(Data!$C$2:$C$99311=C$4)*(Data!$D$2:$D$99311))</f>
        <v>4483</v>
      </c>
      <c r="D5" s="59" cm="1">
        <f t="array" ref="D5">SUMPRODUCT((Data!$A$2:$A$99311=FIRE1304_working!$A$3)*(Data!$B$2:$B$99311=FIRE1304_working!$A5)*(Data!$C$2:$C$99311=D$4)*(Data!$D$2:$D$99311))</f>
        <v>2741</v>
      </c>
      <c r="E5" s="60" cm="1">
        <f t="array" ref="E5">SUMPRODUCT((Data!$A$2:$A$99311=FIRE1304_working!$A$3)*(Data!$B$2:$B$99311=FIRE1304_working!$A5)*(Data!$D$2:$D$99311))</f>
        <v>52052</v>
      </c>
      <c r="F5" s="52"/>
      <c r="G5" s="52"/>
      <c r="H5" s="52"/>
      <c r="I5" s="52"/>
      <c r="J5" s="52"/>
      <c r="K5" s="61"/>
      <c r="L5" s="61"/>
      <c r="M5" s="61"/>
      <c r="N5" s="61"/>
    </row>
    <row r="6" spans="1:14" ht="15.75" x14ac:dyDescent="0.25">
      <c r="A6" s="47" t="s">
        <v>31</v>
      </c>
      <c r="B6" s="59" cm="1">
        <f t="array" ref="B6">SUMPRODUCT((Data!$A$2:$A$99311=FIRE1304_working!$A$3)*(Data!$B$2:$B$99311=FIRE1304_working!$A7)*(Data!$C$2:$C$99311=B$4)*(Data!$D$2:$D$99311))+SUMPRODUCT((Data!$A$2:$A$99311=FIRE1304_working!$A$3)*(Data!$B$2:$B$99311=FIRE1304_working!$A8)*(Data!$C$2:$C$99311=B$4)*(Data!$D$2:$D$99311))</f>
        <v>3464</v>
      </c>
      <c r="C6" s="59" cm="1">
        <f t="array" ref="C6">SUMPRODUCT((Data!$A$2:$A$99311=FIRE1304_working!$A$3)*(Data!$B$2:$B$99311=FIRE1304_working!$A7)*(Data!$C$2:$C$99311=C$4)*(Data!$D$2:$D$99311))+SUMPRODUCT((Data!$A$2:$A$99311=FIRE1304_working!$A$3)*(Data!$B$2:$B$99311=FIRE1304_working!$A8)*(Data!$C$2:$C$99311=C$4)*(Data!$D$2:$D$99311))</f>
        <v>13288</v>
      </c>
      <c r="D6" s="59" cm="1">
        <f t="array" ref="D6">SUMPRODUCT((Data!$A$2:$A$99311=FIRE1304_working!$A$3)*(Data!$B$2:$B$99311=FIRE1304_working!$A7)*(Data!$C$2:$C$99311=D$4)*(Data!$D$2:$D$99311))+SUMPRODUCT((Data!$A$2:$A$99311=FIRE1304_working!$A$3)*(Data!$B$2:$B$99311=FIRE1304_working!$A8)*(Data!$C$2:$C$99311=D$4)*(Data!$D$2:$D$99311))</f>
        <v>11330</v>
      </c>
      <c r="E6" s="60" cm="1">
        <f t="array" ref="E6">SUMPRODUCT((Data!$A$2:$A$99311=FIRE1304_working!$A$3)*(Data!$B$2:$B$99311=FIRE1304_working!$A7)*(Data!$D$2:$D$99311))+SUMPRODUCT((Data!$A$2:$A$99311=FIRE1304_working!$A$3)*(Data!$B$2:$B$99311=FIRE1304_working!$A8)*(Data!$D$2:$D$99311))</f>
        <v>28082</v>
      </c>
      <c r="F6" s="52"/>
      <c r="G6" s="52"/>
      <c r="H6" s="52"/>
      <c r="I6" s="52"/>
      <c r="J6" s="52"/>
      <c r="K6" s="61"/>
      <c r="L6" s="61"/>
      <c r="M6" s="61"/>
      <c r="N6" s="61"/>
    </row>
    <row r="7" spans="1:14" ht="15.75" x14ac:dyDescent="0.25">
      <c r="A7" s="58" t="s">
        <v>29</v>
      </c>
      <c r="B7" s="59" cm="1">
        <f t="array" ref="B7">SUMPRODUCT((Data!$A$2:$A$99311=FIRE1304_working!$A$3)*(Data!$B$2:$B$99311=FIRE1304_working!$A7)*(Data!$C$2:$C$99311=B$4)*(Data!$D$2:$D$99311))</f>
        <v>2109</v>
      </c>
      <c r="C7" s="59" cm="1">
        <f t="array" ref="C7">SUMPRODUCT((Data!$A$2:$A$99311=FIRE1304_working!$A$3)*(Data!$B$2:$B$99311=FIRE1304_working!$A7)*(Data!$C$2:$C$99311=C$4)*(Data!$D$2:$D$99311))</f>
        <v>10918</v>
      </c>
      <c r="D7" s="59" cm="1">
        <f t="array" ref="D7">SUMPRODUCT((Data!$A$2:$A$99311=FIRE1304_working!$A$3)*(Data!$B$2:$B$99311=FIRE1304_working!$A7)*(Data!$C$2:$C$99311=D$4)*(Data!$D$2:$D$99311))</f>
        <v>9432</v>
      </c>
      <c r="E7" s="60" cm="1">
        <f t="array" ref="E7">SUMPRODUCT((Data!$A$2:$A$99311=FIRE1304_working!$A$3)*(Data!$B$2:$B$99311=FIRE1304_working!$A7)*(Data!$D$2:$D$99311))</f>
        <v>22459</v>
      </c>
      <c r="F7" s="52"/>
      <c r="G7" s="52"/>
      <c r="H7" s="52"/>
      <c r="I7" s="52"/>
      <c r="J7" s="52"/>
      <c r="K7" s="61"/>
      <c r="L7" s="61"/>
      <c r="M7" s="61"/>
      <c r="N7" s="61"/>
    </row>
    <row r="8" spans="1:14" s="48" customFormat="1" ht="15.75" x14ac:dyDescent="0.25">
      <c r="A8" s="58" t="s">
        <v>8</v>
      </c>
      <c r="B8" s="59" cm="1">
        <f t="array" ref="B8">SUMPRODUCT((Data!$A$2:$A$99311=FIRE1304_working!$A$3)*(Data!$B$2:$B$99311=FIRE1304_working!$A8)*(Data!$C$2:$C$99311=B$4)*(Data!$D$2:$D$99311))</f>
        <v>1355</v>
      </c>
      <c r="C8" s="59" cm="1">
        <f t="array" ref="C8">SUMPRODUCT((Data!$A$2:$A$99311=FIRE1304_working!$A$3)*(Data!$B$2:$B$99311=FIRE1304_working!$A8)*(Data!$C$2:$C$99311=C$4)*(Data!$D$2:$D$99311))</f>
        <v>2370</v>
      </c>
      <c r="D8" s="59" cm="1">
        <f t="array" ref="D8">SUMPRODUCT((Data!$A$2:$A$99311=FIRE1304_working!$A$3)*(Data!$B$2:$B$99311=FIRE1304_working!$A8)*(Data!$C$2:$C$99311=D$4)*(Data!$D$2:$D$99311))</f>
        <v>1898</v>
      </c>
      <c r="E8" s="60" cm="1">
        <f t="array" ref="E8">SUMPRODUCT((Data!$A$2:$A$99311=FIRE1304_working!$A$3)*(Data!$B$2:$B$99311=FIRE1304_working!$A8)*(Data!$D$2:$D$99311))</f>
        <v>5623</v>
      </c>
      <c r="F8" s="62"/>
      <c r="G8" s="62"/>
      <c r="H8" s="62"/>
      <c r="I8" s="62"/>
      <c r="J8" s="62"/>
      <c r="K8" s="61"/>
      <c r="L8" s="61"/>
      <c r="M8" s="61"/>
      <c r="N8" s="61"/>
    </row>
    <row r="9" spans="1:14" ht="15.75" x14ac:dyDescent="0.25">
      <c r="A9" s="58" t="s">
        <v>9</v>
      </c>
      <c r="B9" s="59" cm="1">
        <f t="array" ref="B9">SUMPRODUCT((Data!$A$2:$A$99311=FIRE1304_working!$A$3)*(Data!$B$2:$B$99311=FIRE1304_working!$A9)*(Data!$C$2:$C$99311=B$4)*(Data!$D$2:$D$99311))</f>
        <v>0</v>
      </c>
      <c r="C9" s="59" cm="1">
        <f t="array" ref="C9">SUMPRODUCT((Data!$A$2:$A$99311=FIRE1304_working!$A$3)*(Data!$B$2:$B$99311=FIRE1304_working!$A9)*(Data!$C$2:$C$99311=C$4)*(Data!$D$2:$D$99311))</f>
        <v>0</v>
      </c>
      <c r="D9" s="59" cm="1">
        <f t="array" ref="D9">SUMPRODUCT((Data!$A$2:$A$99311=FIRE1304_working!$A$3)*(Data!$B$2:$B$99311=FIRE1304_working!$A9)*(Data!$C$2:$C$99311=D$4)*(Data!$D$2:$D$99311))</f>
        <v>22796</v>
      </c>
      <c r="E9" s="60" cm="1">
        <f t="array" ref="E9">SUMPRODUCT((Data!$A$2:$A$99311=FIRE1304_working!$A$3)*(Data!$B$2:$B$99311=FIRE1304_working!$A9)*(Data!$D$2:$D$99311))</f>
        <v>22796</v>
      </c>
      <c r="F9" s="52"/>
      <c r="G9" s="52"/>
      <c r="H9" s="52"/>
      <c r="I9" s="52"/>
      <c r="J9" s="52"/>
      <c r="K9" s="61"/>
      <c r="L9" s="61"/>
      <c r="M9" s="61"/>
      <c r="N9" s="61"/>
    </row>
    <row r="10" spans="1:14" ht="15.75" x14ac:dyDescent="0.25">
      <c r="A10" s="58" t="s">
        <v>10</v>
      </c>
      <c r="B10" s="59" cm="1">
        <f t="array" ref="B10">SUMPRODUCT((Data!$A$2:$A$99311=FIRE1304_working!$A$3)*(Data!$B$2:$B$99311=FIRE1304_working!$A10)*(Data!$C$2:$C$99311=B$4)*(Data!$D$2:$D$99311))</f>
        <v>0</v>
      </c>
      <c r="C10" s="59" cm="1">
        <f t="array" ref="C10">SUMPRODUCT((Data!$A$2:$A$99311=FIRE1304_working!$A$3)*(Data!$B$2:$B$99311=FIRE1304_working!$A10)*(Data!$C$2:$C$99311=C$4)*(Data!$D$2:$D$99311))</f>
        <v>0</v>
      </c>
      <c r="D10" s="59" cm="1">
        <f t="array" ref="D10">SUMPRODUCT((Data!$A$2:$A$99311=FIRE1304_working!$A$3)*(Data!$B$2:$B$99311=FIRE1304_working!$A10)*(Data!$C$2:$C$99311=D$4)*(Data!$D$2:$D$99311))</f>
        <v>13036</v>
      </c>
      <c r="E10" s="60" cm="1">
        <f t="array" ref="E10">SUMPRODUCT((Data!$A$2:$A$99311=FIRE1304_working!$A$3)*(Data!$B$2:$B$99311=FIRE1304_working!$A10)*(Data!$D$2:$D$99311))</f>
        <v>13036</v>
      </c>
      <c r="F10" s="52"/>
      <c r="G10" s="52"/>
      <c r="H10" s="52"/>
      <c r="I10" s="52"/>
      <c r="J10" s="52"/>
      <c r="K10" s="61"/>
      <c r="L10" s="61"/>
      <c r="M10" s="61"/>
      <c r="N10" s="61"/>
    </row>
    <row r="11" spans="1:14" ht="15.75" x14ac:dyDescent="0.25">
      <c r="A11" s="58" t="s">
        <v>11</v>
      </c>
      <c r="B11" s="59" cm="1">
        <f t="array" ref="B11">SUMPRODUCT((Data!$A$2:$A$99311=FIRE1304_working!$A$3)*(Data!$B$2:$B$99311=FIRE1304_working!$A11)*(Data!$C$2:$C$99311=B$4)*(Data!$D$2:$D$99311))</f>
        <v>0</v>
      </c>
      <c r="C11" s="59" cm="1">
        <f t="array" ref="C11">SUMPRODUCT((Data!$A$2:$A$99311=FIRE1304_working!$A$3)*(Data!$B$2:$B$99311=FIRE1304_working!$A11)*(Data!$C$2:$C$99311=C$4)*(Data!$D$2:$D$99311))</f>
        <v>0</v>
      </c>
      <c r="D11" s="59" cm="1">
        <f t="array" ref="D11">SUMPRODUCT((Data!$A$2:$A$99311=FIRE1304_working!$A$3)*(Data!$B$2:$B$99311=FIRE1304_working!$A11)*(Data!$C$2:$C$99311=D$4)*(Data!$D$2:$D$99311))</f>
        <v>82</v>
      </c>
      <c r="E11" s="60" cm="1">
        <f t="array" ref="E11">SUMPRODUCT((Data!$A$2:$A$99311=FIRE1304_working!$A$3)*(Data!$B$2:$B$99311=FIRE1304_working!$A11)*(Data!$D$2:$D$99311))</f>
        <v>82</v>
      </c>
      <c r="F11" s="52"/>
      <c r="G11" s="52"/>
      <c r="H11" s="52"/>
      <c r="I11" s="52"/>
      <c r="J11" s="52"/>
      <c r="K11" s="61"/>
      <c r="L11" s="61"/>
      <c r="M11" s="61"/>
      <c r="N11" s="61"/>
    </row>
    <row r="12" spans="1:14" ht="15.75" x14ac:dyDescent="0.25">
      <c r="A12" s="58" t="s">
        <v>12</v>
      </c>
      <c r="B12" s="59" cm="1">
        <f t="array" ref="B12">SUMPRODUCT((Data!$A$2:$A$99311=FIRE1304_working!$A$3)*(Data!$B$2:$B$99311=FIRE1304_working!$A12)*(Data!$C$2:$C$99311=B$4)*(Data!$D$2:$D$99311))</f>
        <v>0</v>
      </c>
      <c r="C12" s="59" cm="1">
        <f t="array" ref="C12">SUMPRODUCT((Data!$A$2:$A$99311=FIRE1304_working!$A$3)*(Data!$B$2:$B$99311=FIRE1304_working!$A12)*(Data!$C$2:$C$99311=C$4)*(Data!$D$2:$D$99311))</f>
        <v>0</v>
      </c>
      <c r="D12" s="59" cm="1">
        <f t="array" ref="D12">SUMPRODUCT((Data!$A$2:$A$99311=FIRE1304_working!$A$3)*(Data!$B$2:$B$99311=FIRE1304_working!$A12)*(Data!$C$2:$C$99311=D$4)*(Data!$D$2:$D$99311))</f>
        <v>57</v>
      </c>
      <c r="E12" s="60" cm="1">
        <f t="array" ref="E12">SUMPRODUCT((Data!$A$2:$A$99311=FIRE1304_working!$A$3)*(Data!$B$2:$B$99311=FIRE1304_working!$A12)*(Data!$D$2:$D$99311))</f>
        <v>57</v>
      </c>
      <c r="F12" s="52"/>
      <c r="G12" s="52"/>
      <c r="H12" s="52"/>
      <c r="I12" s="52"/>
      <c r="J12" s="52"/>
      <c r="K12" s="61"/>
      <c r="L12" s="61"/>
      <c r="M12" s="61"/>
      <c r="N12" s="61"/>
    </row>
    <row r="13" spans="1:14" ht="15.75" x14ac:dyDescent="0.25">
      <c r="A13" s="58" t="s">
        <v>13</v>
      </c>
      <c r="B13" s="59" cm="1">
        <f t="array" ref="B13">SUMPRODUCT((Data!$A$2:$A$99311=FIRE1304_working!$A$3)*(Data!$B$2:$B$99311=FIRE1304_working!$A13)*(Data!$C$2:$C$99311=B$4)*(Data!$D$2:$D$99311))</f>
        <v>0</v>
      </c>
      <c r="C13" s="59" cm="1">
        <f t="array" ref="C13">SUMPRODUCT((Data!$A$2:$A$99311=FIRE1304_working!$A$3)*(Data!$B$2:$B$99311=FIRE1304_working!$A13)*(Data!$C$2:$C$99311=C$4)*(Data!$D$2:$D$99311))</f>
        <v>0</v>
      </c>
      <c r="D13" s="59" cm="1">
        <f t="array" ref="D13">SUMPRODUCT((Data!$A$2:$A$99311=FIRE1304_working!$A$3)*(Data!$B$2:$B$99311=FIRE1304_working!$A13)*(Data!$C$2:$C$99311=D$4)*(Data!$D$2:$D$99311))</f>
        <v>25</v>
      </c>
      <c r="E13" s="60" cm="1">
        <f t="array" ref="E13">SUMPRODUCT((Data!$A$2:$A$99311=FIRE1304_working!$A$3)*(Data!$B$2:$B$99311=FIRE1304_working!$A13)*(Data!$D$2:$D$99311))</f>
        <v>25</v>
      </c>
      <c r="F13" s="52"/>
      <c r="G13" s="52"/>
      <c r="H13" s="52"/>
      <c r="I13" s="52"/>
      <c r="J13" s="52"/>
      <c r="K13" s="61"/>
      <c r="L13" s="61"/>
      <c r="M13" s="61"/>
      <c r="N13" s="61"/>
    </row>
    <row r="14" spans="1:14" ht="25.5" customHeight="1" x14ac:dyDescent="0.25">
      <c r="A14" s="63"/>
      <c r="B14" s="59"/>
      <c r="C14" s="59"/>
      <c r="D14" s="59"/>
      <c r="E14" s="59"/>
      <c r="F14" s="52"/>
      <c r="G14" s="52"/>
      <c r="H14" s="52"/>
      <c r="I14" s="52"/>
      <c r="J14" s="52"/>
      <c r="K14" s="52"/>
      <c r="L14" s="52"/>
      <c r="M14" s="52"/>
      <c r="N14" s="52"/>
    </row>
    <row r="15" spans="1:14" ht="15.95" customHeight="1" x14ac:dyDescent="0.2">
      <c r="A15" s="52"/>
      <c r="B15" s="52"/>
      <c r="C15" s="52"/>
      <c r="D15" s="52"/>
      <c r="E15" s="52"/>
      <c r="F15" s="64"/>
      <c r="G15" s="52"/>
      <c r="H15" s="52"/>
      <c r="I15" s="52"/>
      <c r="J15" s="52"/>
      <c r="K15" s="52"/>
      <c r="L15" s="52"/>
      <c r="M15" s="52"/>
      <c r="N15" s="52"/>
    </row>
    <row r="16" spans="1:14" ht="21" customHeight="1" x14ac:dyDescent="0.25">
      <c r="A16" s="62"/>
      <c r="B16" s="52"/>
      <c r="C16" s="52"/>
      <c r="D16" s="52"/>
      <c r="E16" s="52"/>
      <c r="F16" s="64"/>
      <c r="G16" s="52"/>
      <c r="H16" s="52"/>
      <c r="I16" s="52"/>
      <c r="J16" s="52"/>
      <c r="K16" s="52"/>
      <c r="L16" s="52"/>
      <c r="M16" s="52"/>
      <c r="N16" s="52"/>
    </row>
    <row r="17" spans="1:14" s="49" customFormat="1" x14ac:dyDescent="0.2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</row>
    <row r="18" spans="1:14" ht="15" customHeight="1" x14ac:dyDescent="0.2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</row>
    <row r="19" spans="1:14" ht="24.75" customHeight="1" x14ac:dyDescent="0.2">
      <c r="A19" s="58"/>
      <c r="B19" s="58"/>
      <c r="C19" s="58"/>
      <c r="D19" s="58"/>
      <c r="E19" s="58"/>
      <c r="F19" s="65"/>
      <c r="G19" s="52"/>
      <c r="H19" s="52"/>
      <c r="I19" s="52"/>
      <c r="J19" s="52"/>
      <c r="K19" s="52"/>
      <c r="L19" s="52"/>
      <c r="M19" s="52"/>
      <c r="N19" s="52"/>
    </row>
    <row r="20" spans="1:14" ht="15" customHeight="1" x14ac:dyDescent="0.2">
      <c r="A20" s="66"/>
      <c r="B20" s="67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</row>
    <row r="21" spans="1:14" ht="21.75" customHeight="1" x14ac:dyDescent="0.2">
      <c r="A21" s="68"/>
      <c r="B21" s="68"/>
      <c r="C21" s="68"/>
      <c r="D21" s="68"/>
      <c r="E21" s="68"/>
      <c r="F21" s="69"/>
      <c r="G21" s="52"/>
      <c r="H21" s="52"/>
      <c r="I21" s="52"/>
      <c r="J21" s="52"/>
      <c r="K21" s="52"/>
      <c r="L21" s="52"/>
      <c r="M21" s="52"/>
      <c r="N21" s="52"/>
    </row>
    <row r="22" spans="1:14" ht="24" customHeight="1" x14ac:dyDescent="0.2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</row>
    <row r="23" spans="1:14" ht="15" customHeight="1" x14ac:dyDescent="0.2">
      <c r="A23" s="67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</row>
    <row r="24" spans="1:14" ht="25.5" customHeight="1" x14ac:dyDescent="0.2">
      <c r="A24" s="52"/>
      <c r="B24" s="52"/>
      <c r="C24" s="52"/>
      <c r="D24" s="52"/>
      <c r="E24" s="70"/>
      <c r="F24" s="52"/>
      <c r="G24" s="52"/>
      <c r="H24" s="52"/>
      <c r="I24" s="52"/>
      <c r="J24" s="52"/>
      <c r="K24" s="52"/>
      <c r="L24" s="52"/>
      <c r="M24" s="52"/>
      <c r="N24" s="52"/>
    </row>
    <row r="25" spans="1:14" ht="15" customHeight="1" x14ac:dyDescent="0.2">
      <c r="A25" s="67"/>
      <c r="B25" s="52"/>
      <c r="C25" s="52"/>
      <c r="D25" s="52"/>
      <c r="E25" s="70"/>
      <c r="F25" s="52"/>
      <c r="G25" s="52"/>
      <c r="H25" s="52"/>
      <c r="I25" s="52"/>
      <c r="J25" s="52"/>
      <c r="K25" s="52"/>
      <c r="L25" s="52"/>
      <c r="M25" s="52"/>
      <c r="N25" s="52"/>
    </row>
    <row r="26" spans="1:14" x14ac:dyDescent="0.2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646DB-A59F-4B1F-8B64-535D9441F728}">
  <sheetPr codeName="Sheet6"/>
  <dimension ref="A1:L39"/>
  <sheetViews>
    <sheetView tabSelected="1" zoomScaleNormal="100" workbookViewId="0"/>
  </sheetViews>
  <sheetFormatPr defaultColWidth="9.140625" defaultRowHeight="15" x14ac:dyDescent="0.2"/>
  <cols>
    <col min="1" max="1" width="50.7109375" style="1" customWidth="1"/>
    <col min="2" max="5" width="20.7109375" style="1" customWidth="1"/>
    <col min="6" max="6" width="9.140625" style="1"/>
    <col min="7" max="7" width="14.85546875" style="1" customWidth="1"/>
    <col min="8" max="8" width="14.85546875" style="1" hidden="1" customWidth="1"/>
    <col min="9" max="9" width="14.85546875" style="1" customWidth="1"/>
    <col min="10" max="16384" width="9.140625" style="1"/>
  </cols>
  <sheetData>
    <row r="1" spans="1:12" s="74" customFormat="1" ht="15.75" x14ac:dyDescent="0.2">
      <c r="A1" s="72" t="s">
        <v>0</v>
      </c>
      <c r="B1" s="72"/>
      <c r="C1" s="72"/>
      <c r="D1" s="72"/>
      <c r="E1" s="72"/>
      <c r="F1" s="73"/>
      <c r="G1" s="30"/>
      <c r="H1" s="30"/>
      <c r="I1" s="30"/>
      <c r="J1" s="30"/>
      <c r="K1" s="30"/>
      <c r="L1" s="30"/>
    </row>
    <row r="2" spans="1:12" ht="27.75" customHeight="1" x14ac:dyDescent="0.2">
      <c r="A2" s="75" t="s">
        <v>1</v>
      </c>
      <c r="B2" s="76"/>
      <c r="C2" s="76"/>
      <c r="D2" s="76"/>
      <c r="E2" s="76"/>
      <c r="F2" s="76"/>
      <c r="G2" s="30"/>
      <c r="H2" s="30"/>
      <c r="I2" s="30"/>
      <c r="J2" s="30"/>
      <c r="K2" s="30"/>
      <c r="L2" s="30"/>
    </row>
    <row r="3" spans="1:12" ht="16.5" thickBot="1" x14ac:dyDescent="0.25">
      <c r="A3" s="77">
        <v>2025</v>
      </c>
      <c r="B3" s="78"/>
      <c r="C3" s="78"/>
      <c r="D3" s="78"/>
      <c r="E3" s="72"/>
      <c r="F3" s="79"/>
      <c r="G3" s="30"/>
      <c r="H3" s="30"/>
      <c r="I3" s="30"/>
      <c r="J3" s="30"/>
      <c r="K3" s="30"/>
      <c r="L3" s="30"/>
    </row>
    <row r="4" spans="1:12" ht="19.5" thickBot="1" x14ac:dyDescent="0.3">
      <c r="A4" s="30"/>
      <c r="B4" s="100" t="s">
        <v>65</v>
      </c>
      <c r="C4" s="100" t="s">
        <v>2</v>
      </c>
      <c r="D4" s="100" t="s">
        <v>3</v>
      </c>
      <c r="E4" s="101" t="s">
        <v>4</v>
      </c>
      <c r="F4" s="79"/>
      <c r="G4" s="30"/>
      <c r="H4" s="30"/>
      <c r="I4" s="30"/>
      <c r="J4" s="30"/>
      <c r="K4" s="30"/>
      <c r="L4" s="30"/>
    </row>
    <row r="5" spans="1:12" ht="15.75" x14ac:dyDescent="0.25">
      <c r="A5" s="94" t="s">
        <v>5</v>
      </c>
      <c r="B5" s="95">
        <f>ROUND(FIRE1304_working!B5,0)</f>
        <v>44828</v>
      </c>
      <c r="C5" s="95">
        <f>ROUND(FIRE1304_working!C5,0)</f>
        <v>4483</v>
      </c>
      <c r="D5" s="95">
        <f>ROUND(FIRE1304_working!D5,0)</f>
        <v>2741</v>
      </c>
      <c r="E5" s="96">
        <f>ROUND(FIRE1304_working!E5,0)</f>
        <v>52052</v>
      </c>
      <c r="F5" s="30"/>
      <c r="G5" s="30"/>
      <c r="H5" s="30"/>
      <c r="I5" s="30"/>
      <c r="J5" s="80"/>
      <c r="K5" s="80"/>
      <c r="L5" s="80"/>
    </row>
    <row r="6" spans="1:12" ht="15.75" x14ac:dyDescent="0.25">
      <c r="A6" s="81" t="s">
        <v>6</v>
      </c>
      <c r="B6" s="33">
        <f>ROUND(FIRE1304_working!B6,0)</f>
        <v>3464</v>
      </c>
      <c r="C6" s="33">
        <f>ROUND(FIRE1304_working!C6,0)</f>
        <v>13288</v>
      </c>
      <c r="D6" s="33">
        <f>ROUND(FIRE1304_working!D6,0)</f>
        <v>11330</v>
      </c>
      <c r="E6" s="82">
        <f>ROUND(FIRE1304_working!E6,0)</f>
        <v>28082</v>
      </c>
      <c r="F6" s="30"/>
      <c r="G6" s="83"/>
      <c r="H6" s="30"/>
      <c r="I6" s="30"/>
      <c r="J6" s="30"/>
      <c r="K6" s="30"/>
      <c r="L6" s="30"/>
    </row>
    <row r="7" spans="1:12" ht="15.75" x14ac:dyDescent="0.25">
      <c r="A7" s="40" t="s">
        <v>7</v>
      </c>
      <c r="B7" s="33">
        <f>ROUND(FIRE1304_working!B7,0)</f>
        <v>2109</v>
      </c>
      <c r="C7" s="33">
        <f>ROUND(FIRE1304_working!C7,0)</f>
        <v>10918</v>
      </c>
      <c r="D7" s="33">
        <f>ROUND(FIRE1304_working!D7,0)</f>
        <v>9432</v>
      </c>
      <c r="E7" s="82">
        <f>ROUND(FIRE1304_working!E7,0)</f>
        <v>22459</v>
      </c>
      <c r="F7" s="30"/>
      <c r="G7" s="40"/>
      <c r="H7" s="30"/>
      <c r="I7" s="30"/>
      <c r="J7" s="30"/>
      <c r="K7" s="30"/>
      <c r="L7" s="30"/>
    </row>
    <row r="8" spans="1:12" s="85" customFormat="1" ht="15.75" x14ac:dyDescent="0.25">
      <c r="A8" s="40" t="s">
        <v>8</v>
      </c>
      <c r="B8" s="33">
        <f>ROUND(FIRE1304_working!B8,0)</f>
        <v>1355</v>
      </c>
      <c r="C8" s="33">
        <f>ROUND(FIRE1304_working!C8,0)</f>
        <v>2370</v>
      </c>
      <c r="D8" s="33">
        <f>ROUND(FIRE1304_working!D8,0)</f>
        <v>1898</v>
      </c>
      <c r="E8" s="82">
        <f>ROUND(FIRE1304_working!E8,0)</f>
        <v>5623</v>
      </c>
      <c r="F8" s="84"/>
      <c r="G8" s="84"/>
      <c r="H8" s="84"/>
      <c r="I8" s="84"/>
      <c r="J8" s="84"/>
      <c r="K8" s="84"/>
      <c r="L8" s="84"/>
    </row>
    <row r="9" spans="1:12" ht="15.75" x14ac:dyDescent="0.25">
      <c r="A9" s="40" t="s">
        <v>9</v>
      </c>
      <c r="B9" s="33">
        <f>ROUND(FIRE1304_working!B9,0)</f>
        <v>0</v>
      </c>
      <c r="C9" s="33">
        <f>ROUND(FIRE1304_working!C9,0)</f>
        <v>0</v>
      </c>
      <c r="D9" s="33">
        <f>ROUND(FIRE1304_working!D9,0)</f>
        <v>22796</v>
      </c>
      <c r="E9" s="82">
        <f>ROUND(FIRE1304_working!E9,0)</f>
        <v>22796</v>
      </c>
      <c r="F9" s="30"/>
      <c r="G9" s="30"/>
      <c r="H9" s="30"/>
      <c r="I9" s="30"/>
      <c r="J9" s="30"/>
      <c r="K9" s="30"/>
      <c r="L9" s="30"/>
    </row>
    <row r="10" spans="1:12" ht="15.75" x14ac:dyDescent="0.25">
      <c r="A10" s="40" t="s">
        <v>10</v>
      </c>
      <c r="B10" s="33">
        <f>ROUND(FIRE1304_working!B10,0)</f>
        <v>0</v>
      </c>
      <c r="C10" s="33">
        <f>ROUND(FIRE1304_working!C10,0)</f>
        <v>0</v>
      </c>
      <c r="D10" s="33">
        <f>ROUND(FIRE1304_working!D10,0)</f>
        <v>13036</v>
      </c>
      <c r="E10" s="82">
        <f>ROUND(FIRE1304_working!E10,0)</f>
        <v>13036</v>
      </c>
      <c r="F10" s="30"/>
      <c r="G10" s="30"/>
      <c r="H10" s="30"/>
      <c r="I10" s="30"/>
      <c r="J10" s="30"/>
      <c r="K10" s="30"/>
      <c r="L10" s="30"/>
    </row>
    <row r="11" spans="1:12" ht="15.75" x14ac:dyDescent="0.25">
      <c r="A11" s="40" t="s">
        <v>11</v>
      </c>
      <c r="B11" s="33">
        <f>ROUND(FIRE1304_working!B11,0)</f>
        <v>0</v>
      </c>
      <c r="C11" s="33">
        <f>ROUND(FIRE1304_working!C11,0)</f>
        <v>0</v>
      </c>
      <c r="D11" s="33">
        <f>ROUND(FIRE1304_working!D11,0)</f>
        <v>82</v>
      </c>
      <c r="E11" s="82">
        <f>ROUND(FIRE1304_working!E11,0)</f>
        <v>82</v>
      </c>
      <c r="F11" s="30"/>
      <c r="G11" s="30"/>
      <c r="H11" s="30"/>
      <c r="I11" s="30"/>
      <c r="J11" s="30"/>
      <c r="K11" s="30"/>
      <c r="L11" s="30"/>
    </row>
    <row r="12" spans="1:12" ht="15.75" x14ac:dyDescent="0.25">
      <c r="A12" s="40" t="s">
        <v>12</v>
      </c>
      <c r="B12" s="33">
        <f>ROUND(FIRE1304_working!B12,0)</f>
        <v>0</v>
      </c>
      <c r="C12" s="33">
        <f>ROUND(FIRE1304_working!C12,0)</f>
        <v>0</v>
      </c>
      <c r="D12" s="33">
        <f>ROUND(FIRE1304_working!D12,0)</f>
        <v>57</v>
      </c>
      <c r="E12" s="82">
        <f>ROUND(FIRE1304_working!E12,0)</f>
        <v>57</v>
      </c>
      <c r="F12" s="30"/>
      <c r="G12" s="30"/>
      <c r="H12" s="30"/>
      <c r="I12" s="30"/>
      <c r="J12" s="30"/>
      <c r="K12" s="30"/>
      <c r="L12" s="30"/>
    </row>
    <row r="13" spans="1:12" ht="16.5" thickBot="1" x14ac:dyDescent="0.3">
      <c r="A13" s="97" t="s">
        <v>13</v>
      </c>
      <c r="B13" s="98">
        <f>ROUND(FIRE1304_working!B13,0)</f>
        <v>0</v>
      </c>
      <c r="C13" s="98">
        <f>ROUND(FIRE1304_working!C13,0)</f>
        <v>0</v>
      </c>
      <c r="D13" s="98">
        <f>ROUND(FIRE1304_working!D13,0)</f>
        <v>25</v>
      </c>
      <c r="E13" s="99">
        <f>ROUND(FIRE1304_working!E13,0)</f>
        <v>25</v>
      </c>
      <c r="F13" s="30"/>
      <c r="G13" s="30"/>
      <c r="H13" s="30"/>
      <c r="I13" s="30"/>
      <c r="J13" s="30"/>
      <c r="K13" s="30"/>
      <c r="L13" s="30"/>
    </row>
    <row r="14" spans="1:12" ht="25.5" customHeight="1" x14ac:dyDescent="0.25">
      <c r="A14" s="86" t="s">
        <v>14</v>
      </c>
      <c r="B14" s="33"/>
      <c r="C14" s="33"/>
      <c r="D14" s="33"/>
      <c r="E14" s="33"/>
      <c r="F14" s="30"/>
      <c r="G14" s="30"/>
      <c r="H14" s="30"/>
      <c r="I14" s="30"/>
      <c r="J14" s="30"/>
      <c r="K14" s="30"/>
      <c r="L14" s="30"/>
    </row>
    <row r="15" spans="1:12" ht="15.95" customHeight="1" x14ac:dyDescent="0.2">
      <c r="A15" s="30" t="s">
        <v>15</v>
      </c>
      <c r="B15" s="30"/>
      <c r="C15" s="30"/>
      <c r="D15" s="30"/>
      <c r="E15" s="30"/>
      <c r="F15" s="87"/>
      <c r="G15" s="30"/>
      <c r="H15" s="30"/>
      <c r="I15" s="30"/>
      <c r="J15" s="30"/>
      <c r="K15" s="30"/>
      <c r="L15" s="30"/>
    </row>
    <row r="16" spans="1:12" ht="21" customHeight="1" x14ac:dyDescent="0.25">
      <c r="A16" s="84" t="s">
        <v>16</v>
      </c>
      <c r="B16" s="30"/>
      <c r="C16" s="30"/>
      <c r="D16" s="30"/>
      <c r="E16" s="30"/>
      <c r="F16" s="87"/>
      <c r="G16" s="30"/>
      <c r="H16" s="30"/>
      <c r="I16" s="30"/>
      <c r="J16" s="30"/>
      <c r="K16" s="30"/>
      <c r="L16" s="30"/>
    </row>
    <row r="17" spans="1:12" s="39" customFormat="1" x14ac:dyDescent="0.2">
      <c r="A17" s="30" t="s">
        <v>17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</row>
    <row r="18" spans="1:12" ht="15" customHeight="1" x14ac:dyDescent="0.2">
      <c r="A18" s="30" t="s">
        <v>18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</row>
    <row r="19" spans="1:12" ht="24.75" customHeight="1" x14ac:dyDescent="0.2">
      <c r="A19" s="40" t="s">
        <v>19</v>
      </c>
      <c r="B19" s="40"/>
      <c r="C19" s="40"/>
      <c r="D19" s="40"/>
      <c r="E19" s="40"/>
      <c r="F19" s="88"/>
      <c r="G19" s="30"/>
      <c r="H19" s="30"/>
      <c r="I19" s="30"/>
      <c r="J19" s="30"/>
      <c r="K19" s="30"/>
      <c r="L19" s="30"/>
    </row>
    <row r="20" spans="1:12" ht="15" customHeight="1" x14ac:dyDescent="0.2">
      <c r="A20" s="89" t="s">
        <v>20</v>
      </c>
      <c r="B20" s="90"/>
      <c r="C20" s="30"/>
      <c r="D20" s="30"/>
      <c r="E20" s="30"/>
      <c r="F20" s="30"/>
      <c r="G20" s="30"/>
      <c r="H20" s="30"/>
      <c r="I20" s="30"/>
      <c r="J20" s="30"/>
      <c r="K20" s="30"/>
      <c r="L20" s="30"/>
    </row>
    <row r="21" spans="1:12" ht="21.75" customHeight="1" x14ac:dyDescent="0.2">
      <c r="A21" s="30" t="s">
        <v>62</v>
      </c>
      <c r="B21" s="30"/>
      <c r="C21" s="30"/>
      <c r="D21" s="30"/>
      <c r="E21" s="30"/>
      <c r="F21" s="87"/>
      <c r="G21" s="87"/>
      <c r="H21" s="30"/>
      <c r="I21" s="30"/>
      <c r="J21" s="30"/>
      <c r="K21" s="30"/>
      <c r="L21" s="30"/>
    </row>
    <row r="22" spans="1:12" ht="24" customHeight="1" x14ac:dyDescent="0.2">
      <c r="A22" s="30" t="s">
        <v>21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spans="1:12" ht="15" customHeight="1" x14ac:dyDescent="0.2">
      <c r="A23" s="90" t="s">
        <v>22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</row>
    <row r="24" spans="1:12" ht="25.5" customHeight="1" x14ac:dyDescent="0.2">
      <c r="A24" s="30" t="s">
        <v>23</v>
      </c>
      <c r="B24" s="30"/>
      <c r="C24" s="30"/>
      <c r="D24" s="30"/>
      <c r="E24" s="91"/>
      <c r="F24" s="30"/>
      <c r="G24" s="30"/>
      <c r="H24" s="30"/>
      <c r="I24" s="30"/>
      <c r="J24" s="30"/>
      <c r="K24" s="30"/>
      <c r="L24" s="30"/>
    </row>
    <row r="25" spans="1:12" ht="15" customHeight="1" x14ac:dyDescent="0.2">
      <c r="A25" s="90" t="s">
        <v>64</v>
      </c>
      <c r="B25" s="30"/>
      <c r="C25" s="30"/>
      <c r="D25" s="30"/>
      <c r="E25" s="91"/>
      <c r="F25" s="30"/>
      <c r="G25" s="30"/>
      <c r="H25" s="30"/>
      <c r="I25" s="30"/>
      <c r="J25" s="30"/>
      <c r="K25" s="30"/>
      <c r="L25" s="30"/>
    </row>
    <row r="26" spans="1:12" x14ac:dyDescent="0.2">
      <c r="A26" s="92" t="s">
        <v>24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</row>
    <row r="27" spans="1:12" x14ac:dyDescent="0.2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</row>
    <row r="28" spans="1:12" x14ac:dyDescent="0.2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</row>
    <row r="29" spans="1:12" x14ac:dyDescent="0.2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</row>
    <row r="30" spans="1:12" x14ac:dyDescent="0.2">
      <c r="A30" s="30"/>
      <c r="B30" s="30"/>
      <c r="C30" s="30"/>
      <c r="D30" s="30"/>
      <c r="E30" s="30"/>
      <c r="F30" s="30"/>
      <c r="G30" s="30"/>
      <c r="H30" s="93">
        <v>2016</v>
      </c>
      <c r="I30" s="30"/>
      <c r="J30" s="30"/>
      <c r="K30" s="30"/>
      <c r="L30" s="30"/>
    </row>
    <row r="31" spans="1:12" x14ac:dyDescent="0.2">
      <c r="A31" s="30"/>
      <c r="B31" s="30"/>
      <c r="C31" s="30"/>
      <c r="D31" s="30"/>
      <c r="E31" s="30"/>
      <c r="F31" s="30"/>
      <c r="G31" s="30"/>
      <c r="H31" s="93">
        <v>2017</v>
      </c>
      <c r="I31" s="30"/>
      <c r="J31" s="30"/>
      <c r="K31" s="30"/>
      <c r="L31" s="30"/>
    </row>
    <row r="32" spans="1:12" x14ac:dyDescent="0.2">
      <c r="A32" s="30"/>
      <c r="B32" s="30"/>
      <c r="C32" s="30"/>
      <c r="D32" s="30"/>
      <c r="E32" s="30"/>
      <c r="F32" s="30"/>
      <c r="G32" s="30"/>
      <c r="H32" s="93">
        <v>2018</v>
      </c>
      <c r="I32" s="30"/>
      <c r="J32" s="30"/>
      <c r="K32" s="30"/>
      <c r="L32" s="30"/>
    </row>
    <row r="33" spans="1:12" x14ac:dyDescent="0.2">
      <c r="A33" s="30"/>
      <c r="B33" s="30"/>
      <c r="C33" s="30"/>
      <c r="D33" s="30"/>
      <c r="E33" s="30"/>
      <c r="F33" s="30"/>
      <c r="G33" s="30"/>
      <c r="H33" s="93">
        <v>2019</v>
      </c>
      <c r="I33" s="30"/>
      <c r="J33" s="30"/>
      <c r="K33" s="30"/>
      <c r="L33" s="30"/>
    </row>
    <row r="34" spans="1:12" x14ac:dyDescent="0.2">
      <c r="A34" s="30"/>
      <c r="B34" s="30"/>
      <c r="C34" s="30"/>
      <c r="D34" s="30"/>
      <c r="E34" s="30"/>
      <c r="F34" s="30"/>
      <c r="G34" s="30"/>
      <c r="H34" s="93">
        <v>2020</v>
      </c>
      <c r="I34" s="30"/>
      <c r="J34" s="30"/>
      <c r="K34" s="30"/>
      <c r="L34" s="30"/>
    </row>
    <row r="35" spans="1:12" x14ac:dyDescent="0.2">
      <c r="A35" s="30"/>
      <c r="B35" s="30"/>
      <c r="C35" s="30"/>
      <c r="D35" s="30"/>
      <c r="E35" s="30"/>
      <c r="F35" s="30"/>
      <c r="G35" s="30"/>
      <c r="H35" s="93">
        <v>2021</v>
      </c>
      <c r="I35" s="30"/>
      <c r="J35" s="30"/>
      <c r="K35" s="30"/>
      <c r="L35" s="30"/>
    </row>
    <row r="36" spans="1:12" x14ac:dyDescent="0.2">
      <c r="A36" s="30"/>
      <c r="B36" s="30"/>
      <c r="C36" s="30"/>
      <c r="D36" s="30"/>
      <c r="E36" s="30"/>
      <c r="F36" s="30"/>
      <c r="G36" s="30"/>
      <c r="H36" s="93">
        <v>2022</v>
      </c>
      <c r="I36" s="30"/>
      <c r="J36" s="30"/>
      <c r="K36" s="30"/>
      <c r="L36" s="30"/>
    </row>
    <row r="37" spans="1:12" x14ac:dyDescent="0.2">
      <c r="A37" s="30"/>
      <c r="B37" s="30"/>
      <c r="C37" s="30"/>
      <c r="D37" s="30"/>
      <c r="E37" s="30"/>
      <c r="F37" s="30"/>
      <c r="G37" s="30"/>
      <c r="H37" s="93">
        <v>2023</v>
      </c>
      <c r="I37" s="30"/>
      <c r="J37" s="30"/>
      <c r="K37" s="30"/>
      <c r="L37" s="30"/>
    </row>
    <row r="38" spans="1:12" x14ac:dyDescent="0.2">
      <c r="A38" s="30"/>
      <c r="B38" s="30"/>
      <c r="C38" s="30"/>
      <c r="D38" s="30"/>
      <c r="E38" s="30"/>
      <c r="F38" s="30"/>
      <c r="G38" s="30"/>
      <c r="H38" s="93">
        <v>2024</v>
      </c>
      <c r="I38" s="30"/>
      <c r="J38" s="30"/>
      <c r="K38" s="30"/>
      <c r="L38" s="30"/>
    </row>
    <row r="39" spans="1:12" x14ac:dyDescent="0.2">
      <c r="A39" s="30"/>
      <c r="B39" s="30"/>
      <c r="C39" s="30"/>
      <c r="D39" s="30"/>
      <c r="E39" s="30"/>
      <c r="F39" s="30"/>
      <c r="G39" s="30"/>
      <c r="H39" s="93">
        <v>2025</v>
      </c>
      <c r="I39" s="30"/>
      <c r="J39" s="30"/>
      <c r="K39" s="30"/>
      <c r="L39" s="30"/>
    </row>
  </sheetData>
  <dataValidations count="1">
    <dataValidation type="list" allowBlank="1" showInputMessage="1" showErrorMessage="1" sqref="A3" xr:uid="{2A160487-98C7-44F3-B345-82BC56370FF2}">
      <formula1>$H$30:$H$39</formula1>
    </dataValidation>
  </dataValidations>
  <hyperlinks>
    <hyperlink ref="A23" r:id="rId1" xr:uid="{5EB40A21-6B26-43E2-95E1-DBD5A05A7A85}"/>
    <hyperlink ref="A20" r:id="rId2" xr:uid="{AB6621DB-BCFC-4F8E-9AC5-00F1C2A62DCA}"/>
    <hyperlink ref="A25" r:id="rId3" xr:uid="{E3CEA33C-5912-46C0-B6AE-29CD9AE1D708}"/>
  </hyperlinks>
  <pageMargins left="0.7" right="0.7" top="0.75" bottom="0.75" header="0.3" footer="0.3"/>
  <pageSetup paperSize="9" orientation="portrait" r:id="rId4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D1F905D5-4BEC-4371-94B6-50F5974AB8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14D3AD-734B-4406-A57F-95ECAD84CC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9773F0-BA92-48B8-A137-AC9089AF8E35}">
  <ds:schemaRefs>
    <ds:schemaRef ds:uri="http://purl.org/dc/terms/"/>
    <ds:schemaRef ds:uri="http://schemas.microsoft.com/office/2006/documentManagement/types"/>
    <ds:schemaRef ds:uri="f2aea08d-7fae-41c6-92ff-91df552a059b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f8e9d96c-a07e-4933-9220-38ca5ec96d4e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config</vt:lpstr>
      <vt:lpstr>Cover_sheet</vt:lpstr>
      <vt:lpstr>Contents</vt:lpstr>
      <vt:lpstr>Data</vt:lpstr>
      <vt:lpstr>FIRE1304_working</vt:lpstr>
      <vt:lpstr>FIRE1304</vt:lpstr>
      <vt:lpstr>Contents!Print_Area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2024-10-04T14:39:52Z</dcterms:created>
  <dcterms:modified xsi:type="dcterms:W3CDTF">2025-11-28T12:19:15Z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1;#Police and Fire Analysis Unit (A)|755c0ad7-1cd3-4e30-b1c3-86b5a4ff9bf7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</Properties>
</file>