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8_{8823DF99-0503-4B13-9517-7F0220DC1624}" xr6:coauthVersionLast="47" xr6:coauthVersionMax="47" xr10:uidLastSave="{00000000-0000-0000-0000-000000000000}"/>
  <workbookProtection workbookAlgorithmName="SHA-512" workbookHashValue="iimd56a4zBbQydCoJGaqCGn2JAhQDQ2JsHXrmdv8Yorq1gzjaevanvSjauCUrMP6fhuWwCuRdSRyQ9T4rWk6eg==" workbookSaltValue="un+JCr6+vd8SU5oYR9N0AA==" workbookSpinCount="100000" lockStructure="1"/>
  <bookViews>
    <workbookView xWindow="-120" yWindow="-120" windowWidth="29040" windowHeight="15720" firstSheet="1" activeTab="1" xr2:uid="{E7CB757B-2880-4DC3-A7B1-7D4C092AFAA0}"/>
  </bookViews>
  <sheets>
    <sheet name="config" sheetId="9" state="hidden" r:id="rId1"/>
    <sheet name="Cover_sheet" sheetId="2" r:id="rId2"/>
    <sheet name="Contents" sheetId="3" r:id="rId3"/>
    <sheet name="Data" sheetId="7" r:id="rId4"/>
    <sheet name="FIRE1302_working" sheetId="8" state="hidden" r:id="rId5"/>
    <sheet name="FIRE1302" sheetId="6" r:id="rId6"/>
  </sheets>
  <definedNames>
    <definedName name="_xlnm.Print_Area" localSheetId="2">Contents!$A$1:$D$6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2" l="1"/>
  <c r="B18" i="8" a="1"/>
  <c r="B18" i="8" s="1"/>
  <c r="B18" i="6" s="1"/>
  <c r="C18" i="8" a="1"/>
  <c r="C18" i="8" s="1"/>
  <c r="C18" i="6" s="1"/>
  <c r="D18" i="8" a="1"/>
  <c r="D18" i="8" s="1"/>
  <c r="D18" i="6" s="1"/>
  <c r="E18" i="8" a="1"/>
  <c r="E18" i="8" s="1"/>
  <c r="E18" i="6" s="1"/>
  <c r="F18" i="8" a="1"/>
  <c r="F18" i="8" s="1"/>
  <c r="F18" i="6" s="1"/>
  <c r="G18" i="8" a="1"/>
  <c r="G18" i="8" s="1"/>
  <c r="G18" i="6" s="1"/>
  <c r="H18" i="8" a="1"/>
  <c r="H18" i="8" s="1"/>
  <c r="H18" i="6" s="1"/>
  <c r="C6" i="3"/>
  <c r="A2" i="3"/>
  <c r="A10" i="2"/>
  <c r="A8" i="2"/>
  <c r="A5" i="2"/>
  <c r="A3" i="2"/>
  <c r="H5" i="8" a="1"/>
  <c r="H5" i="8" s="1"/>
  <c r="H5" i="6" s="1"/>
  <c r="H6" i="8" a="1"/>
  <c r="H6" i="8" s="1"/>
  <c r="H6" i="6" s="1"/>
  <c r="H7" i="8" a="1"/>
  <c r="H7" i="8" s="1"/>
  <c r="H7" i="6" s="1"/>
  <c r="H8" i="8" a="1"/>
  <c r="H8" i="8" s="1"/>
  <c r="H8" i="6" s="1"/>
  <c r="H9" i="8" a="1"/>
  <c r="H9" i="8" s="1"/>
  <c r="H9" i="6" s="1"/>
  <c r="H10" i="8" a="1"/>
  <c r="H10" i="8" s="1"/>
  <c r="H10" i="6" s="1"/>
  <c r="H11" i="8" a="1"/>
  <c r="H11" i="8" s="1"/>
  <c r="H11" i="6" s="1"/>
  <c r="H12" i="8" a="1"/>
  <c r="H12" i="8" s="1"/>
  <c r="H12" i="6" s="1"/>
  <c r="H13" i="8" a="1"/>
  <c r="H13" i="8" s="1"/>
  <c r="H13" i="6" s="1"/>
  <c r="H14" i="8" a="1"/>
  <c r="H14" i="8" s="1"/>
  <c r="H14" i="6" s="1"/>
  <c r="H15" i="8" a="1"/>
  <c r="H15" i="8" s="1"/>
  <c r="H15" i="6" s="1"/>
  <c r="H16" i="8" a="1"/>
  <c r="H16" i="8" s="1"/>
  <c r="H16" i="6" s="1"/>
  <c r="H17" i="8" a="1"/>
  <c r="H17" i="8" s="1"/>
  <c r="H17" i="6" s="1"/>
  <c r="H4" i="8" a="1"/>
  <c r="H4" i="8" s="1"/>
  <c r="H4" i="6" s="1"/>
  <c r="B5" i="8" a="1"/>
  <c r="B5" i="8" s="1"/>
  <c r="B5" i="6" s="1"/>
  <c r="C5" i="8" a="1"/>
  <c r="C5" i="8" s="1"/>
  <c r="C5" i="6" s="1"/>
  <c r="D5" i="8" a="1"/>
  <c r="D5" i="8" s="1"/>
  <c r="D5" i="6" s="1"/>
  <c r="E5" i="8" a="1"/>
  <c r="E5" i="8" s="1"/>
  <c r="E5" i="6" s="1"/>
  <c r="F5" i="8" a="1"/>
  <c r="F5" i="8" s="1"/>
  <c r="F5" i="6" s="1"/>
  <c r="G5" i="8" a="1"/>
  <c r="G5" i="8" s="1"/>
  <c r="G5" i="6" s="1"/>
  <c r="B6" i="8" a="1"/>
  <c r="B6" i="8" s="1"/>
  <c r="B6" i="6" s="1"/>
  <c r="C6" i="8" a="1"/>
  <c r="C6" i="8" s="1"/>
  <c r="C6" i="6" s="1"/>
  <c r="D6" i="8" a="1"/>
  <c r="D6" i="8" s="1"/>
  <c r="D6" i="6" s="1"/>
  <c r="E6" i="8" a="1"/>
  <c r="E6" i="8" s="1"/>
  <c r="E6" i="6" s="1"/>
  <c r="F6" i="8" a="1"/>
  <c r="F6" i="8" s="1"/>
  <c r="F6" i="6" s="1"/>
  <c r="G6" i="8" a="1"/>
  <c r="G6" i="8" s="1"/>
  <c r="G6" i="6" s="1"/>
  <c r="B7" i="8" a="1"/>
  <c r="B7" i="8" s="1"/>
  <c r="B7" i="6" s="1"/>
  <c r="C7" i="8" a="1"/>
  <c r="C7" i="8" s="1"/>
  <c r="C7" i="6" s="1"/>
  <c r="D7" i="8" a="1"/>
  <c r="D7" i="8" s="1"/>
  <c r="D7" i="6" s="1"/>
  <c r="E7" i="8" a="1"/>
  <c r="E7" i="8" s="1"/>
  <c r="E7" i="6" s="1"/>
  <c r="F7" i="8" a="1"/>
  <c r="F7" i="8" s="1"/>
  <c r="F7" i="6" s="1"/>
  <c r="G7" i="8" a="1"/>
  <c r="G7" i="8" s="1"/>
  <c r="G7" i="6" s="1"/>
  <c r="B8" i="8" a="1"/>
  <c r="B8" i="8" s="1"/>
  <c r="B8" i="6" s="1"/>
  <c r="C8" i="8" a="1"/>
  <c r="C8" i="8" s="1"/>
  <c r="C8" i="6" s="1"/>
  <c r="D8" i="8" a="1"/>
  <c r="D8" i="8" s="1"/>
  <c r="D8" i="6" s="1"/>
  <c r="E8" i="8" a="1"/>
  <c r="E8" i="8" s="1"/>
  <c r="E8" i="6" s="1"/>
  <c r="F8" i="8" a="1"/>
  <c r="F8" i="8" s="1"/>
  <c r="F8" i="6" s="1"/>
  <c r="G8" i="8" a="1"/>
  <c r="G8" i="8" s="1"/>
  <c r="G8" i="6" s="1"/>
  <c r="B9" i="8" a="1"/>
  <c r="B9" i="8" s="1"/>
  <c r="B9" i="6" s="1"/>
  <c r="C9" i="8" a="1"/>
  <c r="C9" i="8" s="1"/>
  <c r="C9" i="6" s="1"/>
  <c r="D9" i="8" a="1"/>
  <c r="D9" i="8" s="1"/>
  <c r="D9" i="6" s="1"/>
  <c r="E9" i="8" a="1"/>
  <c r="E9" i="8" s="1"/>
  <c r="E9" i="6" s="1"/>
  <c r="F9" i="8" a="1"/>
  <c r="F9" i="8" s="1"/>
  <c r="F9" i="6" s="1"/>
  <c r="G9" i="8" a="1"/>
  <c r="G9" i="8" s="1"/>
  <c r="G9" i="6" s="1"/>
  <c r="B10" i="8" a="1"/>
  <c r="B10" i="8" s="1"/>
  <c r="B10" i="6" s="1"/>
  <c r="C10" i="8" a="1"/>
  <c r="C10" i="8" s="1"/>
  <c r="C10" i="6" s="1"/>
  <c r="D10" i="8" a="1"/>
  <c r="D10" i="8" s="1"/>
  <c r="D10" i="6" s="1"/>
  <c r="E10" i="8" a="1"/>
  <c r="E10" i="8" s="1"/>
  <c r="E10" i="6" s="1"/>
  <c r="F10" i="8" a="1"/>
  <c r="F10" i="8" s="1"/>
  <c r="F10" i="6" s="1"/>
  <c r="G10" i="8" a="1"/>
  <c r="G10" i="8" s="1"/>
  <c r="G10" i="6" s="1"/>
  <c r="B11" i="8" a="1"/>
  <c r="B11" i="8" s="1"/>
  <c r="B11" i="6" s="1"/>
  <c r="C11" i="8" a="1"/>
  <c r="C11" i="8" s="1"/>
  <c r="C11" i="6" s="1"/>
  <c r="D11" i="8" a="1"/>
  <c r="D11" i="8" s="1"/>
  <c r="D11" i="6" s="1"/>
  <c r="E11" i="8" a="1"/>
  <c r="E11" i="8" s="1"/>
  <c r="E11" i="6" s="1"/>
  <c r="F11" i="8" a="1"/>
  <c r="F11" i="8" s="1"/>
  <c r="F11" i="6" s="1"/>
  <c r="G11" i="8" a="1"/>
  <c r="G11" i="8" s="1"/>
  <c r="G11" i="6" s="1"/>
  <c r="B12" i="8" a="1"/>
  <c r="B12" i="8" s="1"/>
  <c r="B12" i="6" s="1"/>
  <c r="C12" i="8" a="1"/>
  <c r="C12" i="8" s="1"/>
  <c r="C12" i="6" s="1"/>
  <c r="D12" i="8" a="1"/>
  <c r="D12" i="8" s="1"/>
  <c r="D12" i="6" s="1"/>
  <c r="E12" i="8" a="1"/>
  <c r="E12" i="8" s="1"/>
  <c r="E12" i="6" s="1"/>
  <c r="F12" i="8" a="1"/>
  <c r="F12" i="8" s="1"/>
  <c r="F12" i="6" s="1"/>
  <c r="G12" i="8" a="1"/>
  <c r="G12" i="8" s="1"/>
  <c r="G12" i="6" s="1"/>
  <c r="B13" i="8" a="1"/>
  <c r="B13" i="8" s="1"/>
  <c r="B13" i="6" s="1"/>
  <c r="C13" i="8" a="1"/>
  <c r="C13" i="8" s="1"/>
  <c r="C13" i="6" s="1"/>
  <c r="D13" i="8" a="1"/>
  <c r="D13" i="8" s="1"/>
  <c r="D13" i="6" s="1"/>
  <c r="E13" i="8" a="1"/>
  <c r="E13" i="8" s="1"/>
  <c r="E13" i="6" s="1"/>
  <c r="F13" i="8" a="1"/>
  <c r="F13" i="8" s="1"/>
  <c r="F13" i="6" s="1"/>
  <c r="G13" i="8" a="1"/>
  <c r="G13" i="8" s="1"/>
  <c r="G13" i="6" s="1"/>
  <c r="B14" i="8" a="1"/>
  <c r="B14" i="8" s="1"/>
  <c r="B14" i="6" s="1"/>
  <c r="C14" i="8" a="1"/>
  <c r="C14" i="8" s="1"/>
  <c r="C14" i="6" s="1"/>
  <c r="D14" i="8" a="1"/>
  <c r="D14" i="8" s="1"/>
  <c r="D14" i="6" s="1"/>
  <c r="E14" i="8" a="1"/>
  <c r="E14" i="8" s="1"/>
  <c r="E14" i="6" s="1"/>
  <c r="F14" i="8" a="1"/>
  <c r="F14" i="8" s="1"/>
  <c r="F14" i="6" s="1"/>
  <c r="G14" i="8" a="1"/>
  <c r="G14" i="8" s="1"/>
  <c r="G14" i="6" s="1"/>
  <c r="B15" i="8" a="1"/>
  <c r="B15" i="8" s="1"/>
  <c r="B15" i="6" s="1"/>
  <c r="C15" i="8" a="1"/>
  <c r="C15" i="8" s="1"/>
  <c r="C15" i="6" s="1"/>
  <c r="D15" i="8" a="1"/>
  <c r="D15" i="8" s="1"/>
  <c r="D15" i="6" s="1"/>
  <c r="E15" i="8" a="1"/>
  <c r="E15" i="8" s="1"/>
  <c r="E15" i="6" s="1"/>
  <c r="F15" i="8" a="1"/>
  <c r="F15" i="8" s="1"/>
  <c r="F15" i="6" s="1"/>
  <c r="G15" i="8" a="1"/>
  <c r="G15" i="8" s="1"/>
  <c r="G15" i="6" s="1"/>
  <c r="B16" i="8" a="1"/>
  <c r="B16" i="8" s="1"/>
  <c r="B16" i="6" s="1"/>
  <c r="C16" i="8" a="1"/>
  <c r="C16" i="8" s="1"/>
  <c r="C16" i="6" s="1"/>
  <c r="D16" i="8" a="1"/>
  <c r="D16" i="8" s="1"/>
  <c r="D16" i="6" s="1"/>
  <c r="E16" i="8" a="1"/>
  <c r="E16" i="8" s="1"/>
  <c r="E16" i="6" s="1"/>
  <c r="F16" i="8" a="1"/>
  <c r="F16" i="8" s="1"/>
  <c r="F16" i="6" s="1"/>
  <c r="G16" i="8" a="1"/>
  <c r="G16" i="8" s="1"/>
  <c r="G16" i="6" s="1"/>
  <c r="B17" i="8" a="1"/>
  <c r="B17" i="8" s="1"/>
  <c r="B17" i="6" s="1"/>
  <c r="C17" i="8" a="1"/>
  <c r="C17" i="8" s="1"/>
  <c r="C17" i="6" s="1"/>
  <c r="D17" i="8" a="1"/>
  <c r="D17" i="8" s="1"/>
  <c r="D17" i="6" s="1"/>
  <c r="E17" i="8" a="1"/>
  <c r="E17" i="8" s="1"/>
  <c r="E17" i="6" s="1"/>
  <c r="F17" i="8" a="1"/>
  <c r="F17" i="8" s="1"/>
  <c r="F17" i="6" s="1"/>
  <c r="G17" i="8" a="1"/>
  <c r="G17" i="8" s="1"/>
  <c r="G17" i="6" s="1"/>
  <c r="C4" i="8" a="1"/>
  <c r="C4" i="8" s="1"/>
  <c r="C4" i="6" s="1"/>
  <c r="D4" i="8" a="1"/>
  <c r="D4" i="8" s="1"/>
  <c r="D4" i="6" s="1"/>
  <c r="E4" i="8" a="1"/>
  <c r="E4" i="8" s="1"/>
  <c r="E4" i="6" s="1"/>
  <c r="F4" i="8" a="1"/>
  <c r="F4" i="8" s="1"/>
  <c r="F4" i="6" s="1"/>
  <c r="G4" i="8" a="1"/>
  <c r="G4" i="8" s="1"/>
  <c r="G4" i="6" s="1"/>
  <c r="B4" i="8" a="1"/>
  <c r="B4" i="8" s="1"/>
  <c r="B4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<sst xmlns="http://schemas.openxmlformats.org/spreadsheetml/2006/main" count="246" uniqueCount="75">
  <si>
    <t>FIRE STATISTICS TABLE 1302: Firefighters' pension scheme income in England</t>
  </si>
  <si>
    <t>£million</t>
  </si>
  <si>
    <t>Employee contributions</t>
  </si>
  <si>
    <t>Employer contributions</t>
  </si>
  <si>
    <t>Ill-health charge</t>
  </si>
  <si>
    <t>Miscellaneous</t>
  </si>
  <si>
    <t>Additional Grant</t>
  </si>
  <si>
    <t>Total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</si>
  <si>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</si>
  <si>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</si>
  <si>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</si>
  <si>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</si>
  <si>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</si>
  <si>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</si>
  <si>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</si>
  <si>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</si>
  <si>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</si>
  <si>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 xml:space="preserve">www.pensions-ombudsman.org.uk/determinations/2015/po-1327/firefighters-pension-scheme </t>
  </si>
  <si>
    <t>The full set of fire statistics releases, tables and guidance can be found on our landing page, here-</t>
  </si>
  <si>
    <t>https://www.gov.uk/government/collections/fire-statistics</t>
  </si>
  <si>
    <t>A full definitions list can be found here -</t>
  </si>
  <si>
    <t>Fire statistics definitions</t>
  </si>
  <si>
    <t>Source: Firefighters Pension Fund (FPF) forms</t>
  </si>
  <si>
    <t>2019/20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</si>
  <si>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</si>
  <si>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</si>
  <si>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</si>
  <si>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</si>
  <si>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</si>
  <si>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</si>
  <si>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</si>
  <si>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</si>
  <si>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Yes</t>
  </si>
  <si>
    <t>Table 1302</t>
  </si>
  <si>
    <t>Firefighters' pension scheme income in England</t>
  </si>
  <si>
    <t>FIRE1302</t>
  </si>
  <si>
    <t>fire authorities to make commutation redress payments to those former 1992 scheme members affected by the</t>
  </si>
  <si>
    <t xml:space="preserve">Pensions' Ombudsman's decision in the Milne v GAD case. See here for further information on this: </t>
  </si>
  <si>
    <t>Transfers</t>
  </si>
  <si>
    <t>end of table</t>
  </si>
  <si>
    <t>2020/21</t>
  </si>
  <si>
    <t>2021/22</t>
  </si>
  <si>
    <t>The grant in 2015/16 includes an additional top up grant of £90.9million that was made available to enable</t>
  </si>
  <si>
    <t xml:space="preserve">The grant in 2016/17 includes an additional top up grant of £15.5m that was made available to enable fire authorities </t>
  </si>
  <si>
    <t>to introduce a retrospective employee contributions holiday to members of the 1992 Scheme.</t>
  </si>
  <si>
    <t>2022/23</t>
  </si>
  <si>
    <t>FINANCIAL_YEAR</t>
  </si>
  <si>
    <t>2023/24</t>
  </si>
  <si>
    <t>Accredited official statistics?</t>
  </si>
  <si>
    <t>The statistics in this table are accredited official statistics.</t>
  </si>
  <si>
    <t>INCOME_TYPE</t>
  </si>
  <si>
    <t>TOTAL_INCOME</t>
  </si>
  <si>
    <t>Income - Employee contributions</t>
  </si>
  <si>
    <t>Income - Employer contributions</t>
  </si>
  <si>
    <t>Income - Ill Health Charge</t>
  </si>
  <si>
    <t>Income - Transfers</t>
  </si>
  <si>
    <t>Income - Miscellaneous</t>
  </si>
  <si>
    <t>Income - Additional Grant</t>
  </si>
  <si>
    <t>2024/25</t>
  </si>
  <si>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</si>
  <si>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</si>
  <si>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</si>
  <si>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</si>
  <si>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</si>
  <si>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</si>
  <si>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</si>
  <si>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</si>
  <si>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</si>
  <si>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</si>
  <si>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Email: firestatistics@communities.gov.uk</t>
  </si>
  <si>
    <t>Press enquiries: NewsDesk@communities.gov.uk</t>
  </si>
  <si>
    <t>If you find any problems, or have any feedback, relating to accessibility</t>
  </si>
  <si>
    <t>please email us at firestatistics@communities.gov.uk</t>
  </si>
  <si>
    <t>Contact: firestatistics@communities.gov.uk</t>
  </si>
  <si>
    <t>General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</si>
</sst>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u/>
      <sz val="12"/>
      <color rgb="FF000000"/>
      <name val="Arial"/>
      <family val="2"/>
    </font>
    <font>
      <sz val="12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  <xf numFmtId="0" fontId="4" fillId="0" borderId="0" applyNumberFormat="0" applyBorder="0" applyProtection="0"/>
    <xf numFmtId="0" fontId="2" fillId="0" borderId="0" applyNumberFormat="0" applyFill="0" applyBorder="0" applyAlignment="0" applyProtection="0"/>
    <xf numFmtId="0" fontId="10" fillId="0" borderId="0" applyNumberFormat="0" applyFont="0" applyBorder="0" applyProtection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 applyNumberFormat="0" applyBorder="0" applyProtection="0"/>
    <xf numFmtId="0" fontId="10" fillId="0" borderId="0"/>
    <xf numFmtId="0" fontId="10" fillId="0" borderId="0" applyNumberFormat="0" applyFont="0" applyBorder="0" applyProtection="0"/>
    <xf numFmtId="0" fontId="1" fillId="0" borderId="0"/>
    <xf numFmtId="0" fontId="16" fillId="0" borderId="0"/>
    <xf numFmtId="0" fontId="14" fillId="0" borderId="0" applyNumberFormat="0" applyFill="0" applyBorder="0" applyAlignment="0" applyProtection="0"/>
  </cellStyleXfs>
  <cellXfs count="76">
    <xf numFmtId="0" fontId="0" fillId="0" borderId="0" xfId="0"/>
    <xf numFmtId="0" fontId="13" fillId="4" borderId="0" xfId="7" applyFont="1" applyFill="1" applyAlignment="1"/>
    <xf numFmtId="0" fontId="11" fillId="4" borderId="0" xfId="4" applyFont="1" applyFill="1"/>
    <xf numFmtId="0" fontId="3" fillId="4" borderId="0" xfId="9" applyFont="1" applyFill="1"/>
    <xf numFmtId="0" fontId="3" fillId="4" borderId="0" xfId="9" applyFont="1" applyFill="1" applyAlignment="1">
      <alignment horizontal="left"/>
    </xf>
    <xf numFmtId="0" fontId="3" fillId="4" borderId="0" xfId="4" applyFont="1" applyFill="1"/>
    <xf numFmtId="0" fontId="3" fillId="4" borderId="0" xfId="4" applyFont="1" applyFill="1" applyAlignment="1">
      <alignment horizontal="left"/>
    </xf>
    <xf numFmtId="0" fontId="11" fillId="4" borderId="0" xfId="9" applyFont="1" applyFill="1" applyAlignment="1">
      <alignment wrapText="1"/>
    </xf>
    <xf numFmtId="0" fontId="3" fillId="4" borderId="0" xfId="11" applyFont="1" applyFill="1" applyAlignment="1">
      <alignment horizontal="left" vertical="center" wrapText="1"/>
    </xf>
    <xf numFmtId="1" fontId="3" fillId="4" borderId="0" xfId="11" applyNumberFormat="1" applyFont="1" applyFill="1" applyAlignment="1">
      <alignment horizontal="left" vertical="center"/>
    </xf>
    <xf numFmtId="0" fontId="3" fillId="4" borderId="0" xfId="10" applyFont="1" applyFill="1"/>
    <xf numFmtId="0" fontId="3" fillId="4" borderId="0" xfId="10" applyFont="1" applyFill="1" applyAlignment="1">
      <alignment wrapText="1"/>
    </xf>
    <xf numFmtId="0" fontId="3" fillId="4" borderId="0" xfId="10" applyFont="1" applyFill="1" applyAlignment="1">
      <alignment horizontal="left"/>
    </xf>
    <xf numFmtId="0" fontId="11" fillId="3" borderId="0" xfId="9" applyFont="1" applyFill="1" applyAlignment="1">
      <alignment horizontal="left" wrapText="1"/>
    </xf>
    <xf numFmtId="0" fontId="16" fillId="2" borderId="0" xfId="0" applyFont="1" applyFill="1"/>
    <xf numFmtId="0" fontId="9" fillId="3" borderId="0" xfId="2" applyFont="1" applyFill="1" applyAlignment="1"/>
    <xf numFmtId="0" fontId="4" fillId="4" borderId="0" xfId="3" applyFont="1" applyFill="1"/>
    <xf numFmtId="0" fontId="5" fillId="4" borderId="0" xfId="4" applyFont="1" applyFill="1" applyAlignment="1">
      <alignment vertical="center"/>
    </xf>
    <xf numFmtId="0" fontId="6" fillId="4" borderId="0" xfId="3" applyFont="1" applyFill="1"/>
    <xf numFmtId="0" fontId="7" fillId="0" borderId="0" xfId="4" applyFont="1" applyAlignment="1">
      <alignment vertical="center"/>
    </xf>
    <xf numFmtId="0" fontId="8" fillId="0" borderId="0" xfId="3" applyFont="1"/>
    <xf numFmtId="0" fontId="3" fillId="4" borderId="0" xfId="3" applyFill="1"/>
    <xf numFmtId="49" fontId="4" fillId="4" borderId="0" xfId="3" applyNumberFormat="1" applyFont="1" applyFill="1"/>
    <xf numFmtId="0" fontId="9" fillId="3" borderId="0" xfId="2" applyFont="1" applyFill="1"/>
    <xf numFmtId="0" fontId="9" fillId="0" borderId="0" xfId="5" applyFont="1" applyFill="1" applyAlignment="1"/>
    <xf numFmtId="0" fontId="3" fillId="4" borderId="0" xfId="6" applyFont="1" applyFill="1"/>
    <xf numFmtId="0" fontId="15" fillId="4" borderId="0" xfId="8" applyFont="1" applyFill="1" applyAlignment="1"/>
    <xf numFmtId="0" fontId="9" fillId="4" borderId="0" xfId="2" applyFont="1" applyFill="1" applyAlignment="1" applyProtection="1"/>
    <xf numFmtId="0" fontId="11" fillId="3" borderId="0" xfId="4" applyFont="1" applyFill="1"/>
    <xf numFmtId="0" fontId="15" fillId="4" borderId="0" xfId="14" applyFont="1" applyFill="1" applyAlignment="1"/>
    <xf numFmtId="0" fontId="11" fillId="4" borderId="0" xfId="0" applyFont="1" applyFill="1"/>
    <xf numFmtId="0" fontId="16" fillId="0" borderId="0" xfId="0" applyFont="1"/>
    <xf numFmtId="0" fontId="16" fillId="0" borderId="0" xfId="0" applyFont="1" applyAlignment="1">
      <alignment horizontal="right"/>
    </xf>
    <xf numFmtId="0" fontId="3" fillId="0" borderId="0" xfId="0" applyFont="1"/>
    <xf numFmtId="49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17" fillId="4" borderId="0" xfId="7" applyFont="1" applyFill="1" applyAlignment="1"/>
    <xf numFmtId="0" fontId="17" fillId="4" borderId="0" xfId="2" applyFont="1" applyFill="1" applyAlignment="1"/>
    <xf numFmtId="0" fontId="3" fillId="2" borderId="0" xfId="12" applyFont="1" applyFill="1"/>
    <xf numFmtId="0" fontId="3" fillId="0" borderId="0" xfId="0" applyFont="1" applyAlignment="1">
      <alignment horizontal="right" wrapText="1"/>
    </xf>
    <xf numFmtId="3" fontId="3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wrapText="1"/>
    </xf>
    <xf numFmtId="9" fontId="3" fillId="0" borderId="0" xfId="1" applyFont="1" applyFill="1" applyBorder="1" applyAlignment="1">
      <alignment horizontal="right"/>
    </xf>
    <xf numFmtId="164" fontId="3" fillId="0" borderId="0" xfId="0" applyNumberFormat="1" applyFont="1" applyAlignment="1">
      <alignment horizontal="right"/>
    </xf>
    <xf numFmtId="0" fontId="17" fillId="0" borderId="0" xfId="2" applyFont="1" applyFill="1" applyBorder="1" applyAlignment="1">
      <alignment horizontal="right"/>
    </xf>
    <xf numFmtId="0" fontId="11" fillId="2" borderId="0" xfId="0" applyFont="1" applyFill="1" applyAlignment="1">
      <alignment vertical="center"/>
    </xf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wrapText="1"/>
    </xf>
    <xf numFmtId="0" fontId="11" fillId="2" borderId="1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right" vertical="center"/>
    </xf>
    <xf numFmtId="9" fontId="3" fillId="2" borderId="0" xfId="1" applyFont="1" applyFill="1" applyBorder="1"/>
    <xf numFmtId="0" fontId="11" fillId="2" borderId="1" xfId="0" applyFont="1" applyFill="1" applyBorder="1" applyAlignment="1">
      <alignment vertical="top"/>
    </xf>
    <xf numFmtId="165" fontId="3" fillId="2" borderId="1" xfId="0" applyNumberFormat="1" applyFont="1" applyFill="1" applyBorder="1" applyAlignment="1">
      <alignment horizontal="right"/>
    </xf>
    <xf numFmtId="0" fontId="11" fillId="2" borderId="0" xfId="0" applyFont="1" applyFill="1" applyAlignment="1">
      <alignment vertical="top"/>
    </xf>
    <xf numFmtId="165" fontId="3" fillId="2" borderId="0" xfId="0" applyNumberFormat="1" applyFont="1" applyFill="1" applyAlignment="1">
      <alignment horizontal="right"/>
    </xf>
    <xf numFmtId="9" fontId="3" fillId="2" borderId="0" xfId="1" applyFont="1" applyFill="1"/>
    <xf numFmtId="0" fontId="11" fillId="2" borderId="2" xfId="0" applyFont="1" applyFill="1" applyBorder="1" applyAlignment="1">
      <alignment vertical="center"/>
    </xf>
    <xf numFmtId="165" fontId="3" fillId="2" borderId="2" xfId="0" applyNumberFormat="1" applyFont="1" applyFill="1" applyBorder="1" applyAlignment="1">
      <alignment horizontal="right"/>
    </xf>
    <xf numFmtId="0" fontId="3" fillId="4" borderId="0" xfId="0" applyFont="1" applyFill="1" applyAlignment="1">
      <alignment vertical="top"/>
    </xf>
    <xf numFmtId="0" fontId="3" fillId="4" borderId="0" xfId="0" applyFont="1" applyFill="1"/>
    <xf numFmtId="0" fontId="17" fillId="2" borderId="0" xfId="2" applyFont="1" applyFill="1" applyAlignment="1"/>
    <xf numFmtId="0" fontId="3" fillId="3" borderId="0" xfId="0" applyFont="1" applyFill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3" borderId="0" xfId="0" applyFont="1" applyFill="1" applyAlignment="1">
      <alignment wrapText="1"/>
    </xf>
    <xf numFmtId="0" fontId="17" fillId="2" borderId="0" xfId="2" applyFont="1" applyFill="1" applyAlignment="1">
      <alignment horizontal="right"/>
    </xf>
    <xf numFmtId="3" fontId="3" fillId="2" borderId="1" xfId="0" applyNumberFormat="1" applyFont="1" applyFill="1" applyBorder="1" applyAlignment="1">
      <alignment horizontal="right"/>
    </xf>
    <xf numFmtId="3" fontId="3" fillId="2" borderId="0" xfId="0" applyNumberFormat="1" applyFont="1" applyFill="1" applyAlignment="1">
      <alignment horizontal="right"/>
    </xf>
    <xf numFmtId="3" fontId="3" fillId="2" borderId="2" xfId="0" applyNumberFormat="1" applyFont="1" applyFill="1" applyBorder="1" applyAlignment="1">
      <alignment horizontal="right"/>
    </xf>
    <xf numFmtId="3" fontId="11" fillId="2" borderId="1" xfId="0" applyNumberFormat="1" applyFont="1" applyFill="1" applyBorder="1" applyAlignment="1">
      <alignment horizontal="right"/>
    </xf>
    <xf numFmtId="3" fontId="11" fillId="2" borderId="0" xfId="0" applyNumberFormat="1" applyFont="1" applyFill="1" applyAlignment="1">
      <alignment horizontal="right"/>
    </xf>
    <xf numFmtId="3" fontId="11" fillId="2" borderId="2" xfId="0" applyNumberFormat="1" applyFont="1" applyFill="1" applyBorder="1" applyAlignment="1">
      <alignment horizontal="right"/>
    </xf>
    <xf numFmtId="0" fontId="18" fillId="2" borderId="0" xfId="0" applyFont="1" applyFill="1"/>
  </cellXfs>
  <cellStyles count="15">
    <cellStyle name="Hyperlink" xfId="2" builtinId="8"/>
    <cellStyle name="Hyperlink 2" xfId="5" xr:uid="{0584D7C4-1C22-474C-A8F6-36D3A8209A26}"/>
    <cellStyle name="Hyperlink 2 2" xfId="7" xr:uid="{F251EB6D-D31A-45D8-821F-1C4FA508F996}"/>
    <cellStyle name="Hyperlink 3" xfId="8" xr:uid="{EDB45FAA-E997-4039-9400-8FBB6307162F}"/>
    <cellStyle name="Hyperlink 3 2" xfId="14" xr:uid="{17DBCC83-450F-465B-AA27-3EB75B38B7E2}"/>
    <cellStyle name="Normal" xfId="0" builtinId="0"/>
    <cellStyle name="Normal 2" xfId="13" xr:uid="{1AB6FA1E-4258-4521-A893-EAF2A0BD3A7D}"/>
    <cellStyle name="Normal 2 2 2 2" xfId="4" xr:uid="{985032EC-F454-4A4C-B82F-7778F398F549}"/>
    <cellStyle name="Normal 2 3" xfId="9" xr:uid="{0C2A7EE6-6996-44E0-AACC-0C2EDAE68EEB}"/>
    <cellStyle name="Normal 2 4" xfId="11" xr:uid="{DAE5FFD1-5741-430C-952F-7AFE002A5035}"/>
    <cellStyle name="Normal 5 2" xfId="10" xr:uid="{7420266C-D736-4C3A-A2A6-057BD31FB111}"/>
    <cellStyle name="Normal 6" xfId="12" xr:uid="{900E41C7-4A23-4CED-8058-4568FA1E4622}"/>
    <cellStyle name="Normal 6 2" xfId="3" xr:uid="{EDCE1AE9-198D-46B8-8230-C59030542517}"/>
    <cellStyle name="Normal 7 2" xfId="6" xr:uid="{4BE50856-DF74-4ED6-AB7B-2B298EABF2EA}"/>
    <cellStyle name="Percent" xfId="1" builtinId="5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E7E1ED"/>
      <color rgb="FFCABED8"/>
      <color rgb="FFAD9AC2"/>
      <color rgb="FF9279AD"/>
      <color rgb="FF70568C"/>
      <color rgb="FF4D3B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4244340</xdr:colOff>
      <xdr:row>0</xdr:row>
      <xdr:rowOff>114300</xdr:rowOff>
    </xdr:from>
    <xdr:ext cx="996311" cy="969648"/>
    <xdr:pic>
      <xdr:nvPicPr>
        <xdr:cNvPr id="4" name="Picture 5" descr="Accredited Official Statistics logo">
          <a:extLst>
            <a:ext uri="{FF2B5EF4-FFF2-40B4-BE49-F238E27FC236}">
              <a16:creationId xmlns:a16="http://schemas.microsoft.com/office/drawing/2014/main" id="{E6B500AE-07F2-4F13-9D38-330294AF51E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244340" y="11430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1853071</xdr:colOff>
      <xdr:row>0</xdr:row>
      <xdr:rowOff>1013460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CD7A04-BD52-4A6F-8837-3FAD00E02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1853071" cy="10134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129540</xdr:colOff>
      <xdr:row>0</xdr:row>
      <xdr:rowOff>114300</xdr:rowOff>
    </xdr:from>
    <xdr:ext cx="996311" cy="969648"/>
    <xdr:pic>
      <xdr:nvPicPr>
        <xdr:cNvPr id="5" name="Picture 5" descr="Accredited Official Statistics logo">
          <a:extLst>
            <a:ext uri="{FF2B5EF4-FFF2-40B4-BE49-F238E27FC236}">
              <a16:creationId xmlns:a16="http://schemas.microsoft.com/office/drawing/2014/main" id="{2EDD4F42-7898-4A98-A2EB-6709371FD287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7223760" y="11430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3521722</xdr:colOff>
      <xdr:row>0</xdr:row>
      <xdr:rowOff>0</xdr:rowOff>
    </xdr:from>
    <xdr:to>
      <xdr:col>2</xdr:col>
      <xdr:colOff>1679093</xdr:colOff>
      <xdr:row>4</xdr:row>
      <xdr:rowOff>83820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6D1D7E-CA81-D59B-B18C-6855D3495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205742" y="0"/>
          <a:ext cx="1853071" cy="1013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fire-statistics-guidance/fire-statistics-definitions" TargetMode="External"/><Relationship Id="rId2" Type="http://schemas.openxmlformats.org/officeDocument/2006/relationships/hyperlink" Target="file:///C:\Users\GaughtP\AppData\collections\fire-statistics" TargetMode="External"/><Relationship Id="rId1" Type="http://schemas.openxmlformats.org/officeDocument/2006/relationships/hyperlink" Target="http://www.pensions-ombudsman.org.uk/determinations/2015/po-1327/firefighters-pension-scheme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https://www.gov.uk/government/collections/fire-statistic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8CE8E-BD6D-48CE-A8FD-CEC63EC92B72}">
  <sheetPr codeName="Sheet1">
    <tabColor rgb="FFFF0000"/>
  </sheetPr>
  <dimension ref="A1:B6"/>
  <sheetViews>
    <sheetView zoomScaleNormal="100" workbookViewId="0">
      <selection activeCell="B1" sqref="B1"/>
    </sheetView>
  </sheetViews>
  <sheetFormatPr defaultColWidth="9.140625" defaultRowHeight="15" x14ac:dyDescent="0.2"/>
  <cols>
    <col min="1" max="1" width="20.140625" style="31" bestFit="1" customWidth="1"/>
    <col min="2" max="2" width="15.42578125" style="31" bestFit="1" customWidth="1"/>
    <col min="3" max="16384" width="9.140625" style="31"/>
  </cols>
  <sheetData>
    <row r="1" spans="1:2" x14ac:dyDescent="0.2">
      <c r="A1" s="33" t="s">
        <v>59</v>
      </c>
      <c r="B1" s="34" t="s">
        <v>60</v>
      </c>
    </row>
    <row r="2" spans="1:2" x14ac:dyDescent="0.2">
      <c r="A2" s="33" t="s">
        <v>61</v>
      </c>
      <c r="B2" s="35" t="s">
        <v>62</v>
      </c>
    </row>
    <row r="3" spans="1:2" x14ac:dyDescent="0.2">
      <c r="A3" s="33" t="s">
        <v>63</v>
      </c>
      <c r="B3" s="35" t="s">
        <v>64</v>
      </c>
    </row>
    <row r="4" spans="1:2" x14ac:dyDescent="0.2">
      <c r="A4" s="33" t="s">
        <v>65</v>
      </c>
      <c r="B4" s="35" t="s">
        <v>66</v>
      </c>
    </row>
    <row r="5" spans="1:2" x14ac:dyDescent="0.2">
      <c r="A5" s="33" t="s">
        <v>67</v>
      </c>
      <c r="B5" s="36">
        <v>2025</v>
      </c>
    </row>
    <row r="6" spans="1:2" x14ac:dyDescent="0.2">
      <c r="A6" s="33" t="s">
        <v>68</v>
      </c>
      <c r="B6" s="35" t="s">
        <v>58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67AE9-604D-4B52-BB11-80ACF19E1895}">
  <sheetPr codeName="Sheet2"/>
  <dimension ref="A1:K14"/>
  <sheetViews>
    <sheetView tabSelected="1" workbookViewId="0"/>
  </sheetViews>
  <sheetFormatPr defaultRowHeight="12.75" x14ac:dyDescent="0.2"/>
  <cols>
    <col min="1" max="1" width="78" style="16" customWidth="1"/>
    <col min="2" max="255" width="9.42578125" style="16" customWidth="1"/>
    <col min="256" max="256" width="2.85546875" style="16" customWidth="1"/>
    <col min="257" max="257" width="74" style="16" bestFit="1" customWidth="1"/>
    <col min="258" max="511" width="9.42578125" style="16" customWidth="1"/>
    <col min="512" max="512" width="2.85546875" style="16" customWidth="1"/>
    <col min="513" max="513" width="74" style="16" bestFit="1" customWidth="1"/>
    <col min="514" max="767" width="9.42578125" style="16" customWidth="1"/>
    <col min="768" max="768" width="2.85546875" style="16" customWidth="1"/>
    <col min="769" max="769" width="74" style="16" bestFit="1" customWidth="1"/>
    <col min="770" max="1023" width="9.42578125" style="16" customWidth="1"/>
    <col min="1024" max="1024" width="2.85546875" style="16" customWidth="1"/>
    <col min="1025" max="1025" width="74" style="16" bestFit="1" customWidth="1"/>
    <col min="1026" max="1279" width="9.42578125" style="16" customWidth="1"/>
    <col min="1280" max="1280" width="2.85546875" style="16" customWidth="1"/>
    <col min="1281" max="1281" width="74" style="16" bestFit="1" customWidth="1"/>
    <col min="1282" max="1535" width="9.42578125" style="16" customWidth="1"/>
    <col min="1536" max="1536" width="2.85546875" style="16" customWidth="1"/>
    <col min="1537" max="1537" width="74" style="16" bestFit="1" customWidth="1"/>
    <col min="1538" max="1791" width="9.42578125" style="16" customWidth="1"/>
    <col min="1792" max="1792" width="2.85546875" style="16" customWidth="1"/>
    <col min="1793" max="1793" width="74" style="16" bestFit="1" customWidth="1"/>
    <col min="1794" max="2047" width="9.42578125" style="16" customWidth="1"/>
    <col min="2048" max="2048" width="2.85546875" style="16" customWidth="1"/>
    <col min="2049" max="2049" width="74" style="16" bestFit="1" customWidth="1"/>
    <col min="2050" max="2303" width="9.42578125" style="16" customWidth="1"/>
    <col min="2304" max="2304" width="2.85546875" style="16" customWidth="1"/>
    <col min="2305" max="2305" width="74" style="16" bestFit="1" customWidth="1"/>
    <col min="2306" max="2559" width="9.42578125" style="16" customWidth="1"/>
    <col min="2560" max="2560" width="2.85546875" style="16" customWidth="1"/>
    <col min="2561" max="2561" width="74" style="16" bestFit="1" customWidth="1"/>
    <col min="2562" max="2815" width="9.42578125" style="16" customWidth="1"/>
    <col min="2816" max="2816" width="2.85546875" style="16" customWidth="1"/>
    <col min="2817" max="2817" width="74" style="16" bestFit="1" customWidth="1"/>
    <col min="2818" max="3071" width="9.42578125" style="16" customWidth="1"/>
    <col min="3072" max="3072" width="2.85546875" style="16" customWidth="1"/>
    <col min="3073" max="3073" width="74" style="16" bestFit="1" customWidth="1"/>
    <col min="3074" max="3327" width="9.42578125" style="16" customWidth="1"/>
    <col min="3328" max="3328" width="2.85546875" style="16" customWidth="1"/>
    <col min="3329" max="3329" width="74" style="16" bestFit="1" customWidth="1"/>
    <col min="3330" max="3583" width="9.42578125" style="16" customWidth="1"/>
    <col min="3584" max="3584" width="2.85546875" style="16" customWidth="1"/>
    <col min="3585" max="3585" width="74" style="16" bestFit="1" customWidth="1"/>
    <col min="3586" max="3839" width="9.42578125" style="16" customWidth="1"/>
    <col min="3840" max="3840" width="2.85546875" style="16" customWidth="1"/>
    <col min="3841" max="3841" width="74" style="16" bestFit="1" customWidth="1"/>
    <col min="3842" max="4095" width="9.42578125" style="16" customWidth="1"/>
    <col min="4096" max="4096" width="2.85546875" style="16" customWidth="1"/>
    <col min="4097" max="4097" width="74" style="16" bestFit="1" customWidth="1"/>
    <col min="4098" max="4351" width="9.42578125" style="16" customWidth="1"/>
    <col min="4352" max="4352" width="2.85546875" style="16" customWidth="1"/>
    <col min="4353" max="4353" width="74" style="16" bestFit="1" customWidth="1"/>
    <col min="4354" max="4607" width="9.42578125" style="16" customWidth="1"/>
    <col min="4608" max="4608" width="2.85546875" style="16" customWidth="1"/>
    <col min="4609" max="4609" width="74" style="16" bestFit="1" customWidth="1"/>
    <col min="4610" max="4863" width="9.42578125" style="16" customWidth="1"/>
    <col min="4864" max="4864" width="2.85546875" style="16" customWidth="1"/>
    <col min="4865" max="4865" width="74" style="16" bestFit="1" customWidth="1"/>
    <col min="4866" max="5119" width="9.42578125" style="16" customWidth="1"/>
    <col min="5120" max="5120" width="2.85546875" style="16" customWidth="1"/>
    <col min="5121" max="5121" width="74" style="16" bestFit="1" customWidth="1"/>
    <col min="5122" max="5375" width="9.42578125" style="16" customWidth="1"/>
    <col min="5376" max="5376" width="2.85546875" style="16" customWidth="1"/>
    <col min="5377" max="5377" width="74" style="16" bestFit="1" customWidth="1"/>
    <col min="5378" max="5631" width="9.42578125" style="16" customWidth="1"/>
    <col min="5632" max="5632" width="2.85546875" style="16" customWidth="1"/>
    <col min="5633" max="5633" width="74" style="16" bestFit="1" customWidth="1"/>
    <col min="5634" max="5887" width="9.42578125" style="16" customWidth="1"/>
    <col min="5888" max="5888" width="2.85546875" style="16" customWidth="1"/>
    <col min="5889" max="5889" width="74" style="16" bestFit="1" customWidth="1"/>
    <col min="5890" max="6143" width="9.42578125" style="16" customWidth="1"/>
    <col min="6144" max="6144" width="2.85546875" style="16" customWidth="1"/>
    <col min="6145" max="6145" width="74" style="16" bestFit="1" customWidth="1"/>
    <col min="6146" max="6399" width="9.42578125" style="16" customWidth="1"/>
    <col min="6400" max="6400" width="2.85546875" style="16" customWidth="1"/>
    <col min="6401" max="6401" width="74" style="16" bestFit="1" customWidth="1"/>
    <col min="6402" max="6655" width="9.42578125" style="16" customWidth="1"/>
    <col min="6656" max="6656" width="2.85546875" style="16" customWidth="1"/>
    <col min="6657" max="6657" width="74" style="16" bestFit="1" customWidth="1"/>
    <col min="6658" max="6911" width="9.42578125" style="16" customWidth="1"/>
    <col min="6912" max="6912" width="2.85546875" style="16" customWidth="1"/>
    <col min="6913" max="6913" width="74" style="16" bestFit="1" customWidth="1"/>
    <col min="6914" max="7167" width="9.42578125" style="16" customWidth="1"/>
    <col min="7168" max="7168" width="2.85546875" style="16" customWidth="1"/>
    <col min="7169" max="7169" width="74" style="16" bestFit="1" customWidth="1"/>
    <col min="7170" max="7423" width="9.42578125" style="16" customWidth="1"/>
    <col min="7424" max="7424" width="2.85546875" style="16" customWidth="1"/>
    <col min="7425" max="7425" width="74" style="16" bestFit="1" customWidth="1"/>
    <col min="7426" max="7679" width="9.42578125" style="16" customWidth="1"/>
    <col min="7680" max="7680" width="2.85546875" style="16" customWidth="1"/>
    <col min="7681" max="7681" width="74" style="16" bestFit="1" customWidth="1"/>
    <col min="7682" max="7935" width="9.42578125" style="16" customWidth="1"/>
    <col min="7936" max="7936" width="2.85546875" style="16" customWidth="1"/>
    <col min="7937" max="7937" width="74" style="16" bestFit="1" customWidth="1"/>
    <col min="7938" max="8191" width="9.42578125" style="16" customWidth="1"/>
    <col min="8192" max="8192" width="2.85546875" style="16" customWidth="1"/>
    <col min="8193" max="8193" width="74" style="16" bestFit="1" customWidth="1"/>
    <col min="8194" max="8447" width="9.42578125" style="16" customWidth="1"/>
    <col min="8448" max="8448" width="2.85546875" style="16" customWidth="1"/>
    <col min="8449" max="8449" width="74" style="16" bestFit="1" customWidth="1"/>
    <col min="8450" max="8703" width="9.42578125" style="16" customWidth="1"/>
    <col min="8704" max="8704" width="2.85546875" style="16" customWidth="1"/>
    <col min="8705" max="8705" width="74" style="16" bestFit="1" customWidth="1"/>
    <col min="8706" max="8959" width="9.42578125" style="16" customWidth="1"/>
    <col min="8960" max="8960" width="2.85546875" style="16" customWidth="1"/>
    <col min="8961" max="8961" width="74" style="16" bestFit="1" customWidth="1"/>
    <col min="8962" max="9215" width="9.42578125" style="16" customWidth="1"/>
    <col min="9216" max="9216" width="2.85546875" style="16" customWidth="1"/>
    <col min="9217" max="9217" width="74" style="16" bestFit="1" customWidth="1"/>
    <col min="9218" max="9471" width="9.42578125" style="16" customWidth="1"/>
    <col min="9472" max="9472" width="2.85546875" style="16" customWidth="1"/>
    <col min="9473" max="9473" width="74" style="16" bestFit="1" customWidth="1"/>
    <col min="9474" max="9727" width="9.42578125" style="16" customWidth="1"/>
    <col min="9728" max="9728" width="2.85546875" style="16" customWidth="1"/>
    <col min="9729" max="9729" width="74" style="16" bestFit="1" customWidth="1"/>
    <col min="9730" max="9983" width="9.42578125" style="16" customWidth="1"/>
    <col min="9984" max="9984" width="2.85546875" style="16" customWidth="1"/>
    <col min="9985" max="9985" width="74" style="16" bestFit="1" customWidth="1"/>
    <col min="9986" max="10239" width="9.42578125" style="16" customWidth="1"/>
    <col min="10240" max="10240" width="2.85546875" style="16" customWidth="1"/>
    <col min="10241" max="10241" width="74" style="16" bestFit="1" customWidth="1"/>
    <col min="10242" max="10495" width="9.42578125" style="16" customWidth="1"/>
    <col min="10496" max="10496" width="2.85546875" style="16" customWidth="1"/>
    <col min="10497" max="10497" width="74" style="16" bestFit="1" customWidth="1"/>
    <col min="10498" max="10751" width="9.42578125" style="16" customWidth="1"/>
    <col min="10752" max="10752" width="2.85546875" style="16" customWidth="1"/>
    <col min="10753" max="10753" width="74" style="16" bestFit="1" customWidth="1"/>
    <col min="10754" max="11007" width="9.42578125" style="16" customWidth="1"/>
    <col min="11008" max="11008" width="2.85546875" style="16" customWidth="1"/>
    <col min="11009" max="11009" width="74" style="16" bestFit="1" customWidth="1"/>
    <col min="11010" max="11263" width="9.42578125" style="16" customWidth="1"/>
    <col min="11264" max="11264" width="2.85546875" style="16" customWidth="1"/>
    <col min="11265" max="11265" width="74" style="16" bestFit="1" customWidth="1"/>
    <col min="11266" max="11519" width="9.42578125" style="16" customWidth="1"/>
    <col min="11520" max="11520" width="2.85546875" style="16" customWidth="1"/>
    <col min="11521" max="11521" width="74" style="16" bestFit="1" customWidth="1"/>
    <col min="11522" max="11775" width="9.42578125" style="16" customWidth="1"/>
    <col min="11776" max="11776" width="2.85546875" style="16" customWidth="1"/>
    <col min="11777" max="11777" width="74" style="16" bestFit="1" customWidth="1"/>
    <col min="11778" max="12031" width="9.42578125" style="16" customWidth="1"/>
    <col min="12032" max="12032" width="2.85546875" style="16" customWidth="1"/>
    <col min="12033" max="12033" width="74" style="16" bestFit="1" customWidth="1"/>
    <col min="12034" max="12287" width="9.42578125" style="16" customWidth="1"/>
    <col min="12288" max="12288" width="2.85546875" style="16" customWidth="1"/>
    <col min="12289" max="12289" width="74" style="16" bestFit="1" customWidth="1"/>
    <col min="12290" max="12543" width="9.42578125" style="16" customWidth="1"/>
    <col min="12544" max="12544" width="2.85546875" style="16" customWidth="1"/>
    <col min="12545" max="12545" width="74" style="16" bestFit="1" customWidth="1"/>
    <col min="12546" max="12799" width="9.42578125" style="16" customWidth="1"/>
    <col min="12800" max="12800" width="2.85546875" style="16" customWidth="1"/>
    <col min="12801" max="12801" width="74" style="16" bestFit="1" customWidth="1"/>
    <col min="12802" max="13055" width="9.42578125" style="16" customWidth="1"/>
    <col min="13056" max="13056" width="2.85546875" style="16" customWidth="1"/>
    <col min="13057" max="13057" width="74" style="16" bestFit="1" customWidth="1"/>
    <col min="13058" max="13311" width="9.42578125" style="16" customWidth="1"/>
    <col min="13312" max="13312" width="2.85546875" style="16" customWidth="1"/>
    <col min="13313" max="13313" width="74" style="16" bestFit="1" customWidth="1"/>
    <col min="13314" max="13567" width="9.42578125" style="16" customWidth="1"/>
    <col min="13568" max="13568" width="2.85546875" style="16" customWidth="1"/>
    <col min="13569" max="13569" width="74" style="16" bestFit="1" customWidth="1"/>
    <col min="13570" max="13823" width="9.42578125" style="16" customWidth="1"/>
    <col min="13824" max="13824" width="2.85546875" style="16" customWidth="1"/>
    <col min="13825" max="13825" width="74" style="16" bestFit="1" customWidth="1"/>
    <col min="13826" max="14079" width="9.42578125" style="16" customWidth="1"/>
    <col min="14080" max="14080" width="2.85546875" style="16" customWidth="1"/>
    <col min="14081" max="14081" width="74" style="16" bestFit="1" customWidth="1"/>
    <col min="14082" max="14335" width="9.42578125" style="16" customWidth="1"/>
    <col min="14336" max="14336" width="2.85546875" style="16" customWidth="1"/>
    <col min="14337" max="14337" width="74" style="16" bestFit="1" customWidth="1"/>
    <col min="14338" max="14591" width="9.42578125" style="16" customWidth="1"/>
    <col min="14592" max="14592" width="2.85546875" style="16" customWidth="1"/>
    <col min="14593" max="14593" width="74" style="16" bestFit="1" customWidth="1"/>
    <col min="14594" max="14847" width="9.42578125" style="16" customWidth="1"/>
    <col min="14848" max="14848" width="2.85546875" style="16" customWidth="1"/>
    <col min="14849" max="14849" width="74" style="16" bestFit="1" customWidth="1"/>
    <col min="14850" max="15103" width="9.42578125" style="16" customWidth="1"/>
    <col min="15104" max="15104" width="2.85546875" style="16" customWidth="1"/>
    <col min="15105" max="15105" width="74" style="16" bestFit="1" customWidth="1"/>
    <col min="15106" max="15359" width="9.42578125" style="16" customWidth="1"/>
    <col min="15360" max="15360" width="2.85546875" style="16" customWidth="1"/>
    <col min="15361" max="15361" width="74" style="16" bestFit="1" customWidth="1"/>
    <col min="15362" max="15615" width="9.42578125" style="16" customWidth="1"/>
    <col min="15616" max="15616" width="2.85546875" style="16" customWidth="1"/>
    <col min="15617" max="15617" width="74" style="16" bestFit="1" customWidth="1"/>
    <col min="15618" max="15871" width="9.42578125" style="16" customWidth="1"/>
    <col min="15872" max="15872" width="2.85546875" style="16" customWidth="1"/>
    <col min="15873" max="15873" width="74" style="16" bestFit="1" customWidth="1"/>
    <col min="15874" max="16127" width="9.42578125" style="16" customWidth="1"/>
    <col min="16128" max="16128" width="2.85546875" style="16" customWidth="1"/>
    <col min="16129" max="16129" width="74" style="16" bestFit="1" customWidth="1"/>
    <col min="16130" max="16384" width="9.42578125" style="16" customWidth="1"/>
  </cols>
  <sheetData>
    <row r="1" spans="1:11" ht="84" customHeight="1" x14ac:dyDescent="0.2"/>
    <row r="2" spans="1:11" ht="23.25" x14ac:dyDescent="0.2">
      <c r="A2" s="17" t="s">
        <v>24</v>
      </c>
    </row>
    <row r="3" spans="1:11" ht="23.25" x14ac:dyDescent="0.2">
      <c r="A3" s="17" t="str">
        <f>_xlfn.CONCAT("England, year ending March ",config!B5)</f>
        <v>England, year ending March 2025</v>
      </c>
    </row>
    <row r="4" spans="1:11" ht="45" customHeight="1" x14ac:dyDescent="0.25">
      <c r="A4" s="18" t="s">
        <v>33</v>
      </c>
      <c r="C4" s="19"/>
      <c r="K4" s="20"/>
    </row>
    <row r="5" spans="1:11" ht="32.25" customHeight="1" x14ac:dyDescent="0.2">
      <c r="A5" s="21" t="str">
        <f>_xlfn.CONCAT("Responsible Statistician: ",config!B3)</f>
        <v>Responsible Statistician: Paul Gaught-Allen</v>
      </c>
      <c r="B5" s="21"/>
      <c r="E5" s="22"/>
    </row>
    <row r="6" spans="1:11" ht="15" x14ac:dyDescent="0.2">
      <c r="A6" s="15" t="s">
        <v>69</v>
      </c>
      <c r="B6" s="21"/>
    </row>
    <row r="7" spans="1:11" ht="15" x14ac:dyDescent="0.2">
      <c r="A7" s="23" t="s">
        <v>70</v>
      </c>
      <c r="B7" s="1"/>
    </row>
    <row r="8" spans="1:11" ht="28.5" customHeight="1" x14ac:dyDescent="0.2">
      <c r="A8" s="24" t="str">
        <f>_xlfn.CONCAT("Published: ",config!B1)</f>
        <v>Published: 4 December 2025</v>
      </c>
      <c r="B8" s="25"/>
    </row>
    <row r="9" spans="1:11" ht="15" x14ac:dyDescent="0.2">
      <c r="A9" s="29" t="str">
        <f>_xlfn.CONCAT("Next update: ",config!B2)</f>
        <v>Next update: Autumn 2026</v>
      </c>
      <c r="B9" s="25"/>
    </row>
    <row r="10" spans="1:11" ht="30" customHeight="1" x14ac:dyDescent="0.2">
      <c r="A10" s="21" t="str">
        <f>_xlfn.CONCAT("Crown copyright © ",config!B5)</f>
        <v>Crown copyright © 2025</v>
      </c>
    </row>
    <row r="11" spans="1:11" ht="15" x14ac:dyDescent="0.2">
      <c r="A11" s="26" t="s">
        <v>25</v>
      </c>
    </row>
    <row r="12" spans="1:11" ht="26.25" customHeight="1" x14ac:dyDescent="0.2">
      <c r="A12" s="21" t="s">
        <v>26</v>
      </c>
    </row>
    <row r="13" spans="1:11" ht="15" x14ac:dyDescent="0.2">
      <c r="A13" s="21" t="s">
        <v>71</v>
      </c>
    </row>
    <row r="14" spans="1:11" ht="15" x14ac:dyDescent="0.2">
      <c r="A14" s="27" t="s">
        <v>72</v>
      </c>
    </row>
  </sheetData>
  <hyperlinks>
    <hyperlink ref="A11" location="Contents!A1" display="Contents" xr:uid="{35449C02-0E55-4D32-9D67-BD5037B366D6}"/>
    <hyperlink ref="A8" r:id="rId1" display="Published: 21 October 2021" xr:uid="{B1B39C1D-6745-4C8A-BB74-6BDD8B8F556D}"/>
    <hyperlink ref="A7" r:id="rId2" xr:uid="{98289422-03B6-4722-A4DD-B56285D94B62}"/>
    <hyperlink ref="A6" r:id="rId3" xr:uid="{3B51CBFF-6BBE-4C61-88FD-5E8348FEFA95}"/>
    <hyperlink ref="A14" r:id="rId4" display="Please email us at firestatistics@communities.gov.uk" xr:uid="{E4BD6EA9-F1FF-43DF-BE2A-ECA2C1CE078E}"/>
    <hyperlink ref="A9" r:id="rId5" display="https://www.gov.uk/search/research-and-statistics?keywords=fire&amp;content_store_document_type=upcoming_statistics&amp;order=release-date-oldest" xr:uid="{8D2C19BE-B042-49C8-9E80-32B40569F0A5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75FA9-A5B6-4344-AD42-E059C7BAF5B1}">
  <sheetPr codeName="Sheet3"/>
  <dimension ref="A1:D21"/>
  <sheetViews>
    <sheetView zoomScaleNormal="100" workbookViewId="0"/>
  </sheetViews>
  <sheetFormatPr defaultColWidth="9.42578125" defaultRowHeight="15" x14ac:dyDescent="0.2"/>
  <cols>
    <col min="1" max="1" width="24.5703125" style="10" customWidth="1"/>
    <col min="2" max="2" width="53.85546875" style="11" customWidth="1"/>
    <col min="3" max="3" width="25" style="10" customWidth="1"/>
    <col min="4" max="4" width="16.140625" style="10" customWidth="1"/>
    <col min="5" max="5" width="9.42578125" style="10" customWidth="1"/>
    <col min="6" max="16384" width="9.42578125" style="10"/>
  </cols>
  <sheetData>
    <row r="1" spans="1:4" s="3" customFormat="1" ht="15.6" customHeight="1" x14ac:dyDescent="0.25">
      <c r="A1" s="2" t="s">
        <v>24</v>
      </c>
      <c r="C1" s="4"/>
      <c r="D1" s="4"/>
    </row>
    <row r="2" spans="1:4" s="3" customFormat="1" ht="21.6" customHeight="1" x14ac:dyDescent="0.25">
      <c r="A2" s="28" t="str">
        <f>_xlfn.CONCAT("Publication Date: ",config!B1)</f>
        <v>Publication Date: 4 December 2025</v>
      </c>
      <c r="C2" s="4"/>
      <c r="D2" s="4"/>
    </row>
    <row r="3" spans="1:4" s="5" customFormat="1" ht="18" customHeight="1" x14ac:dyDescent="0.2">
      <c r="A3" s="5" t="s">
        <v>27</v>
      </c>
      <c r="C3" s="6"/>
      <c r="D3" s="6"/>
    </row>
    <row r="4" spans="1:4" s="5" customFormat="1" ht="18" customHeight="1" x14ac:dyDescent="0.2">
      <c r="A4" s="37" t="s">
        <v>28</v>
      </c>
      <c r="C4" s="6"/>
      <c r="D4" s="6"/>
    </row>
    <row r="5" spans="1:4" ht="66" customHeight="1" x14ac:dyDescent="0.25">
      <c r="A5" s="7" t="s">
        <v>29</v>
      </c>
      <c r="B5" s="7" t="s">
        <v>30</v>
      </c>
      <c r="C5" s="7" t="s">
        <v>31</v>
      </c>
      <c r="D5" s="13" t="s">
        <v>48</v>
      </c>
    </row>
    <row r="6" spans="1:4" x14ac:dyDescent="0.2">
      <c r="A6" s="38" t="s">
        <v>35</v>
      </c>
      <c r="B6" s="8" t="s">
        <v>34</v>
      </c>
      <c r="C6" s="39" t="str">
        <f>_xlfn.CONCAT("2010/11 to ",config!B6)</f>
        <v>2010/11 to 2024/25</v>
      </c>
      <c r="D6" s="9" t="s">
        <v>32</v>
      </c>
    </row>
    <row r="7" spans="1:4" x14ac:dyDescent="0.2">
      <c r="C7" s="12"/>
    </row>
    <row r="8" spans="1:4" x14ac:dyDescent="0.2">
      <c r="C8" s="12"/>
    </row>
    <row r="9" spans="1:4" x14ac:dyDescent="0.2">
      <c r="C9" s="12"/>
    </row>
    <row r="10" spans="1:4" x14ac:dyDescent="0.2">
      <c r="C10" s="12"/>
    </row>
    <row r="11" spans="1:4" x14ac:dyDescent="0.2">
      <c r="C11" s="12"/>
    </row>
    <row r="12" spans="1:4" x14ac:dyDescent="0.2">
      <c r="C12" s="12"/>
    </row>
    <row r="13" spans="1:4" x14ac:dyDescent="0.2">
      <c r="C13" s="12"/>
    </row>
    <row r="14" spans="1:4" x14ac:dyDescent="0.2">
      <c r="C14" s="12"/>
    </row>
    <row r="15" spans="1:4" x14ac:dyDescent="0.2">
      <c r="C15" s="12"/>
    </row>
    <row r="16" spans="1:4" x14ac:dyDescent="0.2">
      <c r="C16" s="12"/>
    </row>
    <row r="17" spans="3:3" x14ac:dyDescent="0.2">
      <c r="C17" s="12"/>
    </row>
    <row r="18" spans="3:3" x14ac:dyDescent="0.2">
      <c r="C18" s="12"/>
    </row>
    <row r="19" spans="3:3" x14ac:dyDescent="0.2">
      <c r="C19" s="12"/>
    </row>
    <row r="20" spans="3:3" x14ac:dyDescent="0.2">
      <c r="C20" s="12"/>
    </row>
    <row r="21" spans="3:3" x14ac:dyDescent="0.2">
      <c r="C21" s="12"/>
    </row>
  </sheetData>
  <hyperlinks>
    <hyperlink ref="A4" location="Cover_sheet!A1" display="Cover sheet" xr:uid="{32D76835-C93A-45A3-BD81-14AEAC8F019A}"/>
    <hyperlink ref="A6" location="FIRE1302!A1" display="FIRE1302" xr:uid="{60A68B4D-2427-43DA-AAF8-9E641D450B8C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41E49-204A-4190-8D9D-F7C4557D831F}">
  <sheetPr codeName="Sheet4"/>
  <dimension ref="A1:C77"/>
  <sheetViews>
    <sheetView topLeftCell="A47" zoomScaleNormal="100" workbookViewId="0"/>
  </sheetViews>
  <sheetFormatPr defaultColWidth="9.140625" defaultRowHeight="15" x14ac:dyDescent="0.2"/>
  <cols>
    <col min="1" max="1" width="30.28515625" style="32" customWidth="1"/>
    <col min="2" max="2" width="55.7109375" style="32" customWidth="1"/>
    <col min="3" max="3" width="24.85546875" style="32" bestFit="1" customWidth="1"/>
    <col min="4" max="16384" width="9.140625" style="32"/>
  </cols>
  <sheetData>
    <row r="1" spans="1:3" x14ac:dyDescent="0.2">
      <c r="A1" s="35" t="s">
        <v>46</v>
      </c>
      <c r="B1" s="35" t="s">
        <v>50</v>
      </c>
      <c r="C1" s="35" t="s">
        <v>51</v>
      </c>
    </row>
    <row r="2" spans="1:3" x14ac:dyDescent="0.2">
      <c r="A2" s="40" t="s">
        <v>8</v>
      </c>
      <c r="B2" s="40" t="s">
        <v>52</v>
      </c>
      <c r="C2" s="41">
        <v>106000000</v>
      </c>
    </row>
    <row r="3" spans="1:3" x14ac:dyDescent="0.2">
      <c r="A3" s="40" t="s">
        <v>8</v>
      </c>
      <c r="B3" s="40" t="s">
        <v>53</v>
      </c>
      <c r="C3" s="41">
        <v>194700000</v>
      </c>
    </row>
    <row r="4" spans="1:3" x14ac:dyDescent="0.2">
      <c r="A4" s="40" t="s">
        <v>8</v>
      </c>
      <c r="B4" s="40" t="s">
        <v>54</v>
      </c>
      <c r="C4" s="41">
        <v>3700000</v>
      </c>
    </row>
    <row r="5" spans="1:3" x14ac:dyDescent="0.2">
      <c r="A5" s="40" t="s">
        <v>8</v>
      </c>
      <c r="B5" s="40" t="s">
        <v>55</v>
      </c>
      <c r="C5" s="41">
        <v>6200000</v>
      </c>
    </row>
    <row r="6" spans="1:3" x14ac:dyDescent="0.2">
      <c r="A6" s="40" t="s">
        <v>9</v>
      </c>
      <c r="B6" s="40" t="s">
        <v>52</v>
      </c>
      <c r="C6" s="41">
        <v>102860000</v>
      </c>
    </row>
    <row r="7" spans="1:3" x14ac:dyDescent="0.2">
      <c r="A7" s="40" t="s">
        <v>9</v>
      </c>
      <c r="B7" s="40" t="s">
        <v>53</v>
      </c>
      <c r="C7" s="41">
        <v>187960000</v>
      </c>
    </row>
    <row r="8" spans="1:3" x14ac:dyDescent="0.2">
      <c r="A8" s="40" t="s">
        <v>9</v>
      </c>
      <c r="B8" s="40" t="s">
        <v>54</v>
      </c>
      <c r="C8" s="41">
        <v>4800000</v>
      </c>
    </row>
    <row r="9" spans="1:3" x14ac:dyDescent="0.2">
      <c r="A9" s="40" t="s">
        <v>9</v>
      </c>
      <c r="B9" s="40" t="s">
        <v>56</v>
      </c>
      <c r="C9" s="41">
        <v>200000</v>
      </c>
    </row>
    <row r="10" spans="1:3" x14ac:dyDescent="0.2">
      <c r="A10" s="40" t="s">
        <v>9</v>
      </c>
      <c r="B10" s="40" t="s">
        <v>55</v>
      </c>
      <c r="C10" s="41">
        <v>2600000</v>
      </c>
    </row>
    <row r="11" spans="1:3" x14ac:dyDescent="0.2">
      <c r="A11" s="40" t="s">
        <v>10</v>
      </c>
      <c r="B11" s="40" t="s">
        <v>52</v>
      </c>
      <c r="C11" s="41">
        <v>105900000</v>
      </c>
    </row>
    <row r="12" spans="1:3" x14ac:dyDescent="0.2">
      <c r="A12" s="40" t="s">
        <v>10</v>
      </c>
      <c r="B12" s="40" t="s">
        <v>53</v>
      </c>
      <c r="C12" s="41">
        <v>182100000</v>
      </c>
    </row>
    <row r="13" spans="1:3" x14ac:dyDescent="0.2">
      <c r="A13" s="40" t="s">
        <v>10</v>
      </c>
      <c r="B13" s="40" t="s">
        <v>54</v>
      </c>
      <c r="C13" s="41">
        <v>5500000</v>
      </c>
    </row>
    <row r="14" spans="1:3" x14ac:dyDescent="0.2">
      <c r="A14" s="40" t="s">
        <v>10</v>
      </c>
      <c r="B14" s="40" t="s">
        <v>56</v>
      </c>
      <c r="C14" s="41">
        <v>600000</v>
      </c>
    </row>
    <row r="15" spans="1:3" x14ac:dyDescent="0.2">
      <c r="A15" s="40" t="s">
        <v>10</v>
      </c>
      <c r="B15" s="40" t="s">
        <v>55</v>
      </c>
      <c r="C15" s="41">
        <v>2700000</v>
      </c>
    </row>
    <row r="16" spans="1:3" x14ac:dyDescent="0.2">
      <c r="A16" s="40" t="s">
        <v>11</v>
      </c>
      <c r="B16" s="40" t="s">
        <v>52</v>
      </c>
      <c r="C16" s="41">
        <v>116300000</v>
      </c>
    </row>
    <row r="17" spans="1:3" x14ac:dyDescent="0.2">
      <c r="A17" s="40" t="s">
        <v>11</v>
      </c>
      <c r="B17" s="40" t="s">
        <v>53</v>
      </c>
      <c r="C17" s="41">
        <v>177400000</v>
      </c>
    </row>
    <row r="18" spans="1:3" x14ac:dyDescent="0.2">
      <c r="A18" s="40" t="s">
        <v>11</v>
      </c>
      <c r="B18" s="40" t="s">
        <v>54</v>
      </c>
      <c r="C18" s="41">
        <v>5800000</v>
      </c>
    </row>
    <row r="19" spans="1:3" x14ac:dyDescent="0.2">
      <c r="A19" s="40" t="s">
        <v>11</v>
      </c>
      <c r="B19" s="40" t="s">
        <v>56</v>
      </c>
      <c r="C19" s="41">
        <v>100000</v>
      </c>
    </row>
    <row r="20" spans="1:3" x14ac:dyDescent="0.2">
      <c r="A20" s="40" t="s">
        <v>11</v>
      </c>
      <c r="B20" s="40" t="s">
        <v>55</v>
      </c>
      <c r="C20" s="41">
        <v>1800000</v>
      </c>
    </row>
    <row r="21" spans="1:3" x14ac:dyDescent="0.2">
      <c r="A21" s="40" t="s">
        <v>12</v>
      </c>
      <c r="B21" s="40" t="s">
        <v>52</v>
      </c>
      <c r="C21" s="41">
        <v>124200000</v>
      </c>
    </row>
    <row r="22" spans="1:3" x14ac:dyDescent="0.2">
      <c r="A22" s="40" t="s">
        <v>12</v>
      </c>
      <c r="B22" s="40" t="s">
        <v>53</v>
      </c>
      <c r="C22" s="41">
        <v>168900000</v>
      </c>
    </row>
    <row r="23" spans="1:3" x14ac:dyDescent="0.2">
      <c r="A23" s="40" t="s">
        <v>12</v>
      </c>
      <c r="B23" s="40" t="s">
        <v>54</v>
      </c>
      <c r="C23" s="41">
        <v>6093765</v>
      </c>
    </row>
    <row r="24" spans="1:3" x14ac:dyDescent="0.2">
      <c r="A24" s="40" t="s">
        <v>12</v>
      </c>
      <c r="B24" s="40" t="s">
        <v>56</v>
      </c>
      <c r="C24" s="41">
        <v>388939</v>
      </c>
    </row>
    <row r="25" spans="1:3" x14ac:dyDescent="0.2">
      <c r="A25" s="40" t="s">
        <v>12</v>
      </c>
      <c r="B25" s="40" t="s">
        <v>55</v>
      </c>
      <c r="C25" s="41">
        <v>2930195</v>
      </c>
    </row>
    <row r="26" spans="1:3" x14ac:dyDescent="0.2">
      <c r="A26" s="40" t="s">
        <v>13</v>
      </c>
      <c r="B26" s="40" t="s">
        <v>57</v>
      </c>
      <c r="C26" s="41">
        <v>90968732</v>
      </c>
    </row>
    <row r="27" spans="1:3" x14ac:dyDescent="0.2">
      <c r="A27" s="40" t="s">
        <v>13</v>
      </c>
      <c r="B27" s="40" t="s">
        <v>52</v>
      </c>
      <c r="C27" s="41">
        <v>128048805</v>
      </c>
    </row>
    <row r="28" spans="1:3" x14ac:dyDescent="0.2">
      <c r="A28" s="40" t="s">
        <v>13</v>
      </c>
      <c r="B28" s="40" t="s">
        <v>53</v>
      </c>
      <c r="C28" s="41">
        <v>152470948</v>
      </c>
    </row>
    <row r="29" spans="1:3" x14ac:dyDescent="0.2">
      <c r="A29" s="40" t="s">
        <v>13</v>
      </c>
      <c r="B29" s="40" t="s">
        <v>54</v>
      </c>
      <c r="C29" s="41">
        <v>6214908</v>
      </c>
    </row>
    <row r="30" spans="1:3" x14ac:dyDescent="0.2">
      <c r="A30" s="40" t="s">
        <v>13</v>
      </c>
      <c r="B30" s="40" t="s">
        <v>56</v>
      </c>
      <c r="C30" s="41">
        <v>486160</v>
      </c>
    </row>
    <row r="31" spans="1:3" x14ac:dyDescent="0.2">
      <c r="A31" s="40" t="s">
        <v>13</v>
      </c>
      <c r="B31" s="40" t="s">
        <v>55</v>
      </c>
      <c r="C31" s="41">
        <v>3698938</v>
      </c>
    </row>
    <row r="32" spans="1:3" x14ac:dyDescent="0.2">
      <c r="A32" s="40" t="s">
        <v>14</v>
      </c>
      <c r="B32" s="40" t="s">
        <v>57</v>
      </c>
      <c r="C32" s="41">
        <v>15453755</v>
      </c>
    </row>
    <row r="33" spans="1:3" x14ac:dyDescent="0.2">
      <c r="A33" s="40" t="s">
        <v>14</v>
      </c>
      <c r="B33" s="40" t="s">
        <v>52</v>
      </c>
      <c r="C33" s="41">
        <v>114730036</v>
      </c>
    </row>
    <row r="34" spans="1:3" x14ac:dyDescent="0.2">
      <c r="A34" s="40" t="s">
        <v>14</v>
      </c>
      <c r="B34" s="40" t="s">
        <v>53</v>
      </c>
      <c r="C34" s="41">
        <v>144018254</v>
      </c>
    </row>
    <row r="35" spans="1:3" x14ac:dyDescent="0.2">
      <c r="A35" s="40" t="s">
        <v>14</v>
      </c>
      <c r="B35" s="40" t="s">
        <v>54</v>
      </c>
      <c r="C35" s="41">
        <v>6073157</v>
      </c>
    </row>
    <row r="36" spans="1:3" x14ac:dyDescent="0.2">
      <c r="A36" s="40" t="s">
        <v>14</v>
      </c>
      <c r="B36" s="40" t="s">
        <v>56</v>
      </c>
      <c r="C36" s="41">
        <v>557101</v>
      </c>
    </row>
    <row r="37" spans="1:3" x14ac:dyDescent="0.2">
      <c r="A37" s="40" t="s">
        <v>14</v>
      </c>
      <c r="B37" s="40" t="s">
        <v>55</v>
      </c>
      <c r="C37" s="41">
        <v>2246266</v>
      </c>
    </row>
    <row r="38" spans="1:3" x14ac:dyDescent="0.2">
      <c r="A38" s="40" t="s">
        <v>15</v>
      </c>
      <c r="B38" s="40" t="s">
        <v>52</v>
      </c>
      <c r="C38" s="41">
        <v>111187148</v>
      </c>
    </row>
    <row r="39" spans="1:3" x14ac:dyDescent="0.2">
      <c r="A39" s="40" t="s">
        <v>15</v>
      </c>
      <c r="B39" s="40" t="s">
        <v>53</v>
      </c>
      <c r="C39" s="41">
        <v>137564417</v>
      </c>
    </row>
    <row r="40" spans="1:3" x14ac:dyDescent="0.2">
      <c r="A40" s="40" t="s">
        <v>15</v>
      </c>
      <c r="B40" s="40" t="s">
        <v>54</v>
      </c>
      <c r="C40" s="41">
        <v>5796999</v>
      </c>
    </row>
    <row r="41" spans="1:3" x14ac:dyDescent="0.2">
      <c r="A41" s="40" t="s">
        <v>15</v>
      </c>
      <c r="B41" s="40" t="s">
        <v>56</v>
      </c>
      <c r="C41" s="41">
        <v>478553</v>
      </c>
    </row>
    <row r="42" spans="1:3" x14ac:dyDescent="0.2">
      <c r="A42" s="40" t="s">
        <v>15</v>
      </c>
      <c r="B42" s="40" t="s">
        <v>55</v>
      </c>
      <c r="C42" s="41">
        <v>3519103</v>
      </c>
    </row>
    <row r="43" spans="1:3" x14ac:dyDescent="0.2">
      <c r="A43" s="40" t="s">
        <v>16</v>
      </c>
      <c r="B43" s="40" t="s">
        <v>52</v>
      </c>
      <c r="C43" s="41">
        <v>112676957</v>
      </c>
    </row>
    <row r="44" spans="1:3" x14ac:dyDescent="0.2">
      <c r="A44" s="40" t="s">
        <v>16</v>
      </c>
      <c r="B44" s="40" t="s">
        <v>53</v>
      </c>
      <c r="C44" s="41">
        <v>134868982</v>
      </c>
    </row>
    <row r="45" spans="1:3" x14ac:dyDescent="0.2">
      <c r="A45" s="40" t="s">
        <v>16</v>
      </c>
      <c r="B45" s="40" t="s">
        <v>54</v>
      </c>
      <c r="C45" s="41">
        <v>5786735</v>
      </c>
    </row>
    <row r="46" spans="1:3" x14ac:dyDescent="0.2">
      <c r="A46" s="40" t="s">
        <v>16</v>
      </c>
      <c r="B46" s="40" t="s">
        <v>56</v>
      </c>
      <c r="C46" s="41">
        <v>565567</v>
      </c>
    </row>
    <row r="47" spans="1:3" x14ac:dyDescent="0.2">
      <c r="A47" s="40" t="s">
        <v>16</v>
      </c>
      <c r="B47" s="40" t="s">
        <v>55</v>
      </c>
      <c r="C47" s="41">
        <v>3280033</v>
      </c>
    </row>
    <row r="48" spans="1:3" x14ac:dyDescent="0.2">
      <c r="A48" s="40" t="s">
        <v>23</v>
      </c>
      <c r="B48" s="40" t="s">
        <v>52</v>
      </c>
      <c r="C48" s="41">
        <v>116557948</v>
      </c>
    </row>
    <row r="49" spans="1:3" x14ac:dyDescent="0.2">
      <c r="A49" s="40" t="s">
        <v>23</v>
      </c>
      <c r="B49" s="40" t="s">
        <v>53</v>
      </c>
      <c r="C49" s="41">
        <v>258559012</v>
      </c>
    </row>
    <row r="50" spans="1:3" x14ac:dyDescent="0.2">
      <c r="A50" s="40" t="s">
        <v>23</v>
      </c>
      <c r="B50" s="40" t="s">
        <v>54</v>
      </c>
      <c r="C50" s="41">
        <v>5384329</v>
      </c>
    </row>
    <row r="51" spans="1:3" x14ac:dyDescent="0.2">
      <c r="A51" s="40" t="s">
        <v>23</v>
      </c>
      <c r="B51" s="40" t="s">
        <v>56</v>
      </c>
      <c r="C51" s="41">
        <v>564345</v>
      </c>
    </row>
    <row r="52" spans="1:3" x14ac:dyDescent="0.2">
      <c r="A52" s="40" t="s">
        <v>23</v>
      </c>
      <c r="B52" s="40" t="s">
        <v>55</v>
      </c>
      <c r="C52" s="41">
        <v>6628597</v>
      </c>
    </row>
    <row r="53" spans="1:3" x14ac:dyDescent="0.2">
      <c r="A53" s="40" t="s">
        <v>40</v>
      </c>
      <c r="B53" s="40" t="s">
        <v>52</v>
      </c>
      <c r="C53" s="41">
        <v>117013901</v>
      </c>
    </row>
    <row r="54" spans="1:3" x14ac:dyDescent="0.2">
      <c r="A54" s="40" t="s">
        <v>40</v>
      </c>
      <c r="B54" s="40" t="s">
        <v>53</v>
      </c>
      <c r="C54" s="41">
        <v>263655463</v>
      </c>
    </row>
    <row r="55" spans="1:3" x14ac:dyDescent="0.2">
      <c r="A55" s="40" t="s">
        <v>40</v>
      </c>
      <c r="B55" s="40" t="s">
        <v>54</v>
      </c>
      <c r="C55" s="41">
        <v>6177258</v>
      </c>
    </row>
    <row r="56" spans="1:3" x14ac:dyDescent="0.2">
      <c r="A56" s="40" t="s">
        <v>40</v>
      </c>
      <c r="B56" s="40" t="s">
        <v>56</v>
      </c>
      <c r="C56" s="41">
        <v>704678</v>
      </c>
    </row>
    <row r="57" spans="1:3" x14ac:dyDescent="0.2">
      <c r="A57" s="40" t="s">
        <v>40</v>
      </c>
      <c r="B57" s="40" t="s">
        <v>55</v>
      </c>
      <c r="C57" s="41">
        <v>5723960</v>
      </c>
    </row>
    <row r="58" spans="1:3" x14ac:dyDescent="0.2">
      <c r="A58" s="40" t="s">
        <v>41</v>
      </c>
      <c r="B58" s="40" t="s">
        <v>52</v>
      </c>
      <c r="C58" s="41">
        <v>119830205</v>
      </c>
    </row>
    <row r="59" spans="1:3" x14ac:dyDescent="0.2">
      <c r="A59" s="40" t="s">
        <v>41</v>
      </c>
      <c r="B59" s="40" t="s">
        <v>53</v>
      </c>
      <c r="C59" s="41">
        <v>265870650</v>
      </c>
    </row>
    <row r="60" spans="1:3" x14ac:dyDescent="0.2">
      <c r="A60" s="40" t="s">
        <v>41</v>
      </c>
      <c r="B60" s="40" t="s">
        <v>54</v>
      </c>
      <c r="C60" s="41">
        <v>6455641</v>
      </c>
    </row>
    <row r="61" spans="1:3" x14ac:dyDescent="0.2">
      <c r="A61" s="40" t="s">
        <v>41</v>
      </c>
      <c r="B61" s="40" t="s">
        <v>56</v>
      </c>
      <c r="C61" s="41">
        <v>230572</v>
      </c>
    </row>
    <row r="62" spans="1:3" x14ac:dyDescent="0.2">
      <c r="A62" s="40" t="s">
        <v>41</v>
      </c>
      <c r="B62" s="40" t="s">
        <v>55</v>
      </c>
      <c r="C62" s="41">
        <v>6893713</v>
      </c>
    </row>
    <row r="63" spans="1:3" x14ac:dyDescent="0.2">
      <c r="A63" s="40" t="s">
        <v>45</v>
      </c>
      <c r="B63" s="40" t="s">
        <v>52</v>
      </c>
      <c r="C63" s="41">
        <v>123343478</v>
      </c>
    </row>
    <row r="64" spans="1:3" x14ac:dyDescent="0.2">
      <c r="A64" s="40" t="s">
        <v>45</v>
      </c>
      <c r="B64" s="40" t="s">
        <v>53</v>
      </c>
      <c r="C64" s="41">
        <v>272572810</v>
      </c>
    </row>
    <row r="65" spans="1:3" x14ac:dyDescent="0.2">
      <c r="A65" s="40" t="s">
        <v>45</v>
      </c>
      <c r="B65" s="40" t="s">
        <v>54</v>
      </c>
      <c r="C65" s="41">
        <v>7086038</v>
      </c>
    </row>
    <row r="66" spans="1:3" x14ac:dyDescent="0.2">
      <c r="A66" s="40" t="s">
        <v>45</v>
      </c>
      <c r="B66" s="40" t="s">
        <v>56</v>
      </c>
      <c r="C66" s="41">
        <v>815036</v>
      </c>
    </row>
    <row r="67" spans="1:3" x14ac:dyDescent="0.2">
      <c r="A67" s="40" t="s">
        <v>45</v>
      </c>
      <c r="B67" s="40" t="s">
        <v>55</v>
      </c>
      <c r="C67" s="41">
        <v>7159864</v>
      </c>
    </row>
    <row r="68" spans="1:3" x14ac:dyDescent="0.2">
      <c r="A68" s="40" t="s">
        <v>47</v>
      </c>
      <c r="B68" s="40" t="s">
        <v>52</v>
      </c>
      <c r="C68" s="41">
        <v>133355095</v>
      </c>
    </row>
    <row r="69" spans="1:3" x14ac:dyDescent="0.2">
      <c r="A69" s="40" t="s">
        <v>47</v>
      </c>
      <c r="B69" s="40" t="s">
        <v>53</v>
      </c>
      <c r="C69" s="41">
        <v>292048933</v>
      </c>
    </row>
    <row r="70" spans="1:3" x14ac:dyDescent="0.2">
      <c r="A70" s="40" t="s">
        <v>47</v>
      </c>
      <c r="B70" s="40" t="s">
        <v>54</v>
      </c>
      <c r="C70" s="41">
        <v>6606607</v>
      </c>
    </row>
    <row r="71" spans="1:3" x14ac:dyDescent="0.2">
      <c r="A71" s="40" t="s">
        <v>47</v>
      </c>
      <c r="B71" s="40" t="s">
        <v>56</v>
      </c>
      <c r="C71" s="41">
        <v>575618</v>
      </c>
    </row>
    <row r="72" spans="1:3" x14ac:dyDescent="0.2">
      <c r="A72" s="40" t="s">
        <v>47</v>
      </c>
      <c r="B72" s="40" t="s">
        <v>55</v>
      </c>
      <c r="C72" s="41">
        <v>5679063</v>
      </c>
    </row>
    <row r="73" spans="1:3" x14ac:dyDescent="0.2">
      <c r="A73" s="40" t="s">
        <v>58</v>
      </c>
      <c r="B73" s="40" t="s">
        <v>52</v>
      </c>
      <c r="C73" s="41">
        <v>147825964</v>
      </c>
    </row>
    <row r="74" spans="1:3" x14ac:dyDescent="0.2">
      <c r="A74" s="40" t="s">
        <v>58</v>
      </c>
      <c r="B74" s="40" t="s">
        <v>53</v>
      </c>
      <c r="C74" s="41">
        <v>395843858</v>
      </c>
    </row>
    <row r="75" spans="1:3" x14ac:dyDescent="0.2">
      <c r="A75" s="40" t="s">
        <v>58</v>
      </c>
      <c r="B75" s="40" t="s">
        <v>54</v>
      </c>
      <c r="C75" s="41">
        <v>6690531</v>
      </c>
    </row>
    <row r="76" spans="1:3" x14ac:dyDescent="0.2">
      <c r="A76" s="40" t="s">
        <v>58</v>
      </c>
      <c r="B76" s="40" t="s">
        <v>56</v>
      </c>
      <c r="C76" s="41">
        <v>3900570</v>
      </c>
    </row>
    <row r="77" spans="1:3" x14ac:dyDescent="0.2">
      <c r="A77" s="40" t="s">
        <v>58</v>
      </c>
      <c r="B77" s="40" t="s">
        <v>55</v>
      </c>
      <c r="C77" s="41">
        <v>5273995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F8F6C-44AA-4329-8961-C4F1788822CE}">
  <sheetPr codeName="Sheet5">
    <tabColor rgb="FFFF0000"/>
  </sheetPr>
  <dimension ref="A1:J31"/>
  <sheetViews>
    <sheetView zoomScaleNormal="100" workbookViewId="0">
      <pane ySplit="3" topLeftCell="A4" activePane="bottomLeft" state="frozen"/>
      <selection pane="bottomLeft" activeCell="A18" sqref="A18"/>
    </sheetView>
  </sheetViews>
  <sheetFormatPr defaultColWidth="9.140625" defaultRowHeight="15" x14ac:dyDescent="0.2"/>
  <cols>
    <col min="1" max="1" width="10.85546875" style="32" customWidth="1"/>
    <col min="2" max="8" width="14.7109375" style="32" customWidth="1"/>
    <col min="9" max="9" width="14.140625" style="32" customWidth="1"/>
    <col min="10" max="10" width="15.85546875" style="32" customWidth="1"/>
    <col min="11" max="11" width="9.140625" style="32"/>
    <col min="12" max="12" width="17.85546875" style="32" bestFit="1" customWidth="1"/>
    <col min="13" max="16384" width="9.140625" style="32"/>
  </cols>
  <sheetData>
    <row r="1" spans="1:10" ht="15.75" x14ac:dyDescent="0.25">
      <c r="A1" s="42"/>
      <c r="B1" s="42"/>
      <c r="C1" s="42"/>
      <c r="D1" s="42"/>
      <c r="E1" s="42"/>
      <c r="F1" s="42"/>
      <c r="G1" s="42"/>
      <c r="H1" s="42"/>
      <c r="I1" s="35"/>
      <c r="J1" s="35"/>
    </row>
    <row r="2" spans="1:10" ht="30" customHeight="1" x14ac:dyDescent="0.25">
      <c r="A2" s="35"/>
      <c r="B2" s="42"/>
      <c r="C2" s="42"/>
      <c r="D2" s="42"/>
      <c r="E2" s="42"/>
      <c r="F2" s="42"/>
      <c r="G2" s="42"/>
      <c r="H2" s="35" t="s">
        <v>1</v>
      </c>
      <c r="I2" s="40"/>
      <c r="J2" s="40"/>
    </row>
    <row r="3" spans="1:10" ht="60.75" customHeight="1" x14ac:dyDescent="0.25">
      <c r="A3" s="35"/>
      <c r="B3" s="40" t="s">
        <v>52</v>
      </c>
      <c r="C3" s="40" t="s">
        <v>53</v>
      </c>
      <c r="D3" s="40" t="s">
        <v>54</v>
      </c>
      <c r="E3" s="40" t="s">
        <v>56</v>
      </c>
      <c r="F3" s="40" t="s">
        <v>55</v>
      </c>
      <c r="G3" s="40" t="s">
        <v>57</v>
      </c>
      <c r="H3" s="43" t="s">
        <v>7</v>
      </c>
      <c r="I3" s="35"/>
      <c r="J3" s="44"/>
    </row>
    <row r="4" spans="1:10" ht="15.75" x14ac:dyDescent="0.25">
      <c r="A4" s="42" t="s">
        <v>8</v>
      </c>
      <c r="B4" s="36" cm="1">
        <f t="array" ref="B4">IF(SUMPRODUCT((Data!$A$2:$A$2398=$A4)*(Data!$B$2:$B$2398=B$3)*(Data!$C$2:$C$2398))=0,"-",SUMPRODUCT((Data!$A$2:$A$2398=$A4)*(Data!$B$2:$B$2398=B$3)*(Data!$C$2:$C$2398))/1000000)</f>
        <v>106</v>
      </c>
      <c r="C4" s="36" cm="1">
        <f t="array" ref="C4">IF(SUMPRODUCT((Data!$A$2:$A$2398=$A4)*(Data!$B$2:$B$2398=C$3)*(Data!$C$2:$C$2398))=0,"-",SUMPRODUCT((Data!$A$2:$A$2398=$A4)*(Data!$B$2:$B$2398=C$3)*(Data!$C$2:$C$2398))/1000000)</f>
        <v>194.7</v>
      </c>
      <c r="D4" s="36" cm="1">
        <f t="array" ref="D4">IF(SUMPRODUCT((Data!$A$2:$A$2398=$A4)*(Data!$B$2:$B$2398=D$3)*(Data!$C$2:$C$2398))=0,"-",SUMPRODUCT((Data!$A$2:$A$2398=$A4)*(Data!$B$2:$B$2398=D$3)*(Data!$C$2:$C$2398))/1000000)</f>
        <v>3.7</v>
      </c>
      <c r="E4" s="45" t="str" cm="1">
        <f t="array" ref="E4">IF(SUMPRODUCT((Data!$A$2:$A$2398=$A4)*(Data!$B$2:$B$2398=E$3)*(Data!$C$2:$C$2398))=0,"-",SUMPRODUCT((Data!$A$2:$A$2398=$A4)*(Data!$B$2:$B$2398=E$3)*(Data!$C$2:$C$2398))/1000000)</f>
        <v>-</v>
      </c>
      <c r="F4" s="36" cm="1">
        <f t="array" ref="F4">IF(SUMPRODUCT((Data!$A$2:$A$2398=$A4)*(Data!$B$2:$B$2398=F$3)*(Data!$C$2:$C$2398))=0,"-",SUMPRODUCT((Data!$A$2:$A$2398=$A4)*(Data!$B$2:$B$2398=F$3)*(Data!$C$2:$C$2398))/1000000)</f>
        <v>6.2</v>
      </c>
      <c r="G4" s="45" t="str" cm="1">
        <f t="array" ref="G4">IF(SUMPRODUCT((Data!$A$2:$A$2398=$A4)*(Data!$B$2:$B$2398=G$3)*(Data!$C$2:$C$2398))=0,"-",SUMPRODUCT((Data!$A$2:$A$2398=$A4)*(Data!$B$2:$B$2398=G$3)*(Data!$C$2:$C$2398))/1000000)</f>
        <v>-</v>
      </c>
      <c r="H4" s="36" cm="1">
        <f t="array" ref="H4">IF(SUMPRODUCT((Data!$A$2:$A$2398=$A4)*(Data!$C$2:$C$2398))=0,"-",SUMPRODUCT((Data!$A$2:$A$2398=$A4)*(Data!$C$2:$C$2398))/1000000)</f>
        <v>310.60000000000002</v>
      </c>
      <c r="I4" s="35"/>
      <c r="J4" s="35"/>
    </row>
    <row r="5" spans="1:10" ht="15.75" x14ac:dyDescent="0.25">
      <c r="A5" s="42" t="s">
        <v>9</v>
      </c>
      <c r="B5" s="36" cm="1">
        <f t="array" ref="B5">IF(SUMPRODUCT((Data!$A$2:$A$2398=$A5)*(Data!$B$2:$B$2398=B$3)*(Data!$C$2:$C$2398))=0,"-",SUMPRODUCT((Data!$A$2:$A$2398=$A5)*(Data!$B$2:$B$2398=B$3)*(Data!$C$2:$C$2398))/1000000)</f>
        <v>102.86</v>
      </c>
      <c r="C5" s="36" cm="1">
        <f t="array" ref="C5">IF(SUMPRODUCT((Data!$A$2:$A$2398=$A5)*(Data!$B$2:$B$2398=C$3)*(Data!$C$2:$C$2398))=0,"-",SUMPRODUCT((Data!$A$2:$A$2398=$A5)*(Data!$B$2:$B$2398=C$3)*(Data!$C$2:$C$2398))/1000000)</f>
        <v>187.96</v>
      </c>
      <c r="D5" s="36" cm="1">
        <f t="array" ref="D5">IF(SUMPRODUCT((Data!$A$2:$A$2398=$A5)*(Data!$B$2:$B$2398=D$3)*(Data!$C$2:$C$2398))=0,"-",SUMPRODUCT((Data!$A$2:$A$2398=$A5)*(Data!$B$2:$B$2398=D$3)*(Data!$C$2:$C$2398))/1000000)</f>
        <v>4.8</v>
      </c>
      <c r="E5" s="36" cm="1">
        <f t="array" ref="E5">IF(SUMPRODUCT((Data!$A$2:$A$2398=$A5)*(Data!$B$2:$B$2398=E$3)*(Data!$C$2:$C$2398))=0,"-",SUMPRODUCT((Data!$A$2:$A$2398=$A5)*(Data!$B$2:$B$2398=E$3)*(Data!$C$2:$C$2398))/1000000)</f>
        <v>0.2</v>
      </c>
      <c r="F5" s="36" cm="1">
        <f t="array" ref="F5">IF(SUMPRODUCT((Data!$A$2:$A$2398=$A5)*(Data!$B$2:$B$2398=F$3)*(Data!$C$2:$C$2398))=0,"-",SUMPRODUCT((Data!$A$2:$A$2398=$A5)*(Data!$B$2:$B$2398=F$3)*(Data!$C$2:$C$2398))/1000000)</f>
        <v>2.6</v>
      </c>
      <c r="G5" s="45" t="str" cm="1">
        <f t="array" ref="G5">IF(SUMPRODUCT((Data!$A$2:$A$2398=$A5)*(Data!$B$2:$B$2398=G$3)*(Data!$C$2:$C$2398))=0,"-",SUMPRODUCT((Data!$A$2:$A$2398=$A5)*(Data!$B$2:$B$2398=G$3)*(Data!$C$2:$C$2398))/1000000)</f>
        <v>-</v>
      </c>
      <c r="H5" s="36" cm="1">
        <f t="array" ref="H5">IF(SUMPRODUCT((Data!$A$2:$A$2398=$A5)*(Data!$C$2:$C$2398))=0,"-",SUMPRODUCT((Data!$A$2:$A$2398=$A5)*(Data!$C$2:$C$2398))/1000000)</f>
        <v>298.42</v>
      </c>
      <c r="I5" s="35"/>
      <c r="J5" s="35"/>
    </row>
    <row r="6" spans="1:10" ht="15.75" x14ac:dyDescent="0.25">
      <c r="A6" s="42" t="s">
        <v>10</v>
      </c>
      <c r="B6" s="36" cm="1">
        <f t="array" ref="B6">IF(SUMPRODUCT((Data!$A$2:$A$2398=$A6)*(Data!$B$2:$B$2398=B$3)*(Data!$C$2:$C$2398))=0,"-",SUMPRODUCT((Data!$A$2:$A$2398=$A6)*(Data!$B$2:$B$2398=B$3)*(Data!$C$2:$C$2398))/1000000)</f>
        <v>105.9</v>
      </c>
      <c r="C6" s="36" cm="1">
        <f t="array" ref="C6">IF(SUMPRODUCT((Data!$A$2:$A$2398=$A6)*(Data!$B$2:$B$2398=C$3)*(Data!$C$2:$C$2398))=0,"-",SUMPRODUCT((Data!$A$2:$A$2398=$A6)*(Data!$B$2:$B$2398=C$3)*(Data!$C$2:$C$2398))/1000000)</f>
        <v>182.1</v>
      </c>
      <c r="D6" s="36" cm="1">
        <f t="array" ref="D6">IF(SUMPRODUCT((Data!$A$2:$A$2398=$A6)*(Data!$B$2:$B$2398=D$3)*(Data!$C$2:$C$2398))=0,"-",SUMPRODUCT((Data!$A$2:$A$2398=$A6)*(Data!$B$2:$B$2398=D$3)*(Data!$C$2:$C$2398))/1000000)</f>
        <v>5.5</v>
      </c>
      <c r="E6" s="36" cm="1">
        <f t="array" ref="E6">IF(SUMPRODUCT((Data!$A$2:$A$2398=$A6)*(Data!$B$2:$B$2398=E$3)*(Data!$C$2:$C$2398))=0,"-",SUMPRODUCT((Data!$A$2:$A$2398=$A6)*(Data!$B$2:$B$2398=E$3)*(Data!$C$2:$C$2398))/1000000)</f>
        <v>0.6</v>
      </c>
      <c r="F6" s="36" cm="1">
        <f t="array" ref="F6">IF(SUMPRODUCT((Data!$A$2:$A$2398=$A6)*(Data!$B$2:$B$2398=F$3)*(Data!$C$2:$C$2398))=0,"-",SUMPRODUCT((Data!$A$2:$A$2398=$A6)*(Data!$B$2:$B$2398=F$3)*(Data!$C$2:$C$2398))/1000000)</f>
        <v>2.7</v>
      </c>
      <c r="G6" s="45" t="str" cm="1">
        <f t="array" ref="G6">IF(SUMPRODUCT((Data!$A$2:$A$2398=$A6)*(Data!$B$2:$B$2398=G$3)*(Data!$C$2:$C$2398))=0,"-",SUMPRODUCT((Data!$A$2:$A$2398=$A6)*(Data!$B$2:$B$2398=G$3)*(Data!$C$2:$C$2398))/1000000)</f>
        <v>-</v>
      </c>
      <c r="H6" s="36" cm="1">
        <f t="array" ref="H6">IF(SUMPRODUCT((Data!$A$2:$A$2398=$A6)*(Data!$C$2:$C$2398))=0,"-",SUMPRODUCT((Data!$A$2:$A$2398=$A6)*(Data!$C$2:$C$2398))/1000000)</f>
        <v>296.8</v>
      </c>
      <c r="I6" s="35"/>
      <c r="J6" s="35"/>
    </row>
    <row r="7" spans="1:10" ht="15.75" x14ac:dyDescent="0.25">
      <c r="A7" s="42" t="s">
        <v>11</v>
      </c>
      <c r="B7" s="36" cm="1">
        <f t="array" ref="B7">IF(SUMPRODUCT((Data!$A$2:$A$2398=$A7)*(Data!$B$2:$B$2398=B$3)*(Data!$C$2:$C$2398))=0,"-",SUMPRODUCT((Data!$A$2:$A$2398=$A7)*(Data!$B$2:$B$2398=B$3)*(Data!$C$2:$C$2398))/1000000)</f>
        <v>116.3</v>
      </c>
      <c r="C7" s="36" cm="1">
        <f t="array" ref="C7">IF(SUMPRODUCT((Data!$A$2:$A$2398=$A7)*(Data!$B$2:$B$2398=C$3)*(Data!$C$2:$C$2398))=0,"-",SUMPRODUCT((Data!$A$2:$A$2398=$A7)*(Data!$B$2:$B$2398=C$3)*(Data!$C$2:$C$2398))/1000000)</f>
        <v>177.4</v>
      </c>
      <c r="D7" s="36" cm="1">
        <f t="array" ref="D7">IF(SUMPRODUCT((Data!$A$2:$A$2398=$A7)*(Data!$B$2:$B$2398=D$3)*(Data!$C$2:$C$2398))=0,"-",SUMPRODUCT((Data!$A$2:$A$2398=$A7)*(Data!$B$2:$B$2398=D$3)*(Data!$C$2:$C$2398))/1000000)</f>
        <v>5.8</v>
      </c>
      <c r="E7" s="36" cm="1">
        <f t="array" ref="E7">IF(SUMPRODUCT((Data!$A$2:$A$2398=$A7)*(Data!$B$2:$B$2398=E$3)*(Data!$C$2:$C$2398))=0,"-",SUMPRODUCT((Data!$A$2:$A$2398=$A7)*(Data!$B$2:$B$2398=E$3)*(Data!$C$2:$C$2398))/1000000)</f>
        <v>0.1</v>
      </c>
      <c r="F7" s="36" cm="1">
        <f t="array" ref="F7">IF(SUMPRODUCT((Data!$A$2:$A$2398=$A7)*(Data!$B$2:$B$2398=F$3)*(Data!$C$2:$C$2398))=0,"-",SUMPRODUCT((Data!$A$2:$A$2398=$A7)*(Data!$B$2:$B$2398=F$3)*(Data!$C$2:$C$2398))/1000000)</f>
        <v>1.8</v>
      </c>
      <c r="G7" s="45" t="str" cm="1">
        <f t="array" ref="G7">IF(SUMPRODUCT((Data!$A$2:$A$2398=$A7)*(Data!$B$2:$B$2398=G$3)*(Data!$C$2:$C$2398))=0,"-",SUMPRODUCT((Data!$A$2:$A$2398=$A7)*(Data!$B$2:$B$2398=G$3)*(Data!$C$2:$C$2398))/1000000)</f>
        <v>-</v>
      </c>
      <c r="H7" s="36" cm="1">
        <f t="array" ref="H7">IF(SUMPRODUCT((Data!$A$2:$A$2398=$A7)*(Data!$C$2:$C$2398))=0,"-",SUMPRODUCT((Data!$A$2:$A$2398=$A7)*(Data!$C$2:$C$2398))/1000000)</f>
        <v>301.39999999999998</v>
      </c>
      <c r="I7" s="35"/>
      <c r="J7" s="35"/>
    </row>
    <row r="8" spans="1:10" ht="16.5" customHeight="1" x14ac:dyDescent="0.25">
      <c r="A8" s="42" t="s">
        <v>12</v>
      </c>
      <c r="B8" s="36" cm="1">
        <f t="array" ref="B8">IF(SUMPRODUCT((Data!$A$2:$A$2398=$A8)*(Data!$B$2:$B$2398=B$3)*(Data!$C$2:$C$2398))=0,"-",SUMPRODUCT((Data!$A$2:$A$2398=$A8)*(Data!$B$2:$B$2398=B$3)*(Data!$C$2:$C$2398))/1000000)</f>
        <v>124.2</v>
      </c>
      <c r="C8" s="36" cm="1">
        <f t="array" ref="C8">IF(SUMPRODUCT((Data!$A$2:$A$2398=$A8)*(Data!$B$2:$B$2398=C$3)*(Data!$C$2:$C$2398))=0,"-",SUMPRODUCT((Data!$A$2:$A$2398=$A8)*(Data!$B$2:$B$2398=C$3)*(Data!$C$2:$C$2398))/1000000)</f>
        <v>168.9</v>
      </c>
      <c r="D8" s="36" cm="1">
        <f t="array" ref="D8">IF(SUMPRODUCT((Data!$A$2:$A$2398=$A8)*(Data!$B$2:$B$2398=D$3)*(Data!$C$2:$C$2398))=0,"-",SUMPRODUCT((Data!$A$2:$A$2398=$A8)*(Data!$B$2:$B$2398=D$3)*(Data!$C$2:$C$2398))/1000000)</f>
        <v>6.0937650000000003</v>
      </c>
      <c r="E8" s="36" cm="1">
        <f t="array" ref="E8">IF(SUMPRODUCT((Data!$A$2:$A$2398=$A8)*(Data!$B$2:$B$2398=E$3)*(Data!$C$2:$C$2398))=0,"-",SUMPRODUCT((Data!$A$2:$A$2398=$A8)*(Data!$B$2:$B$2398=E$3)*(Data!$C$2:$C$2398))/1000000)</f>
        <v>0.38893899999999998</v>
      </c>
      <c r="F8" s="36" cm="1">
        <f t="array" ref="F8">IF(SUMPRODUCT((Data!$A$2:$A$2398=$A8)*(Data!$B$2:$B$2398=F$3)*(Data!$C$2:$C$2398))=0,"-",SUMPRODUCT((Data!$A$2:$A$2398=$A8)*(Data!$B$2:$B$2398=F$3)*(Data!$C$2:$C$2398))/1000000)</f>
        <v>2.9301949999999999</v>
      </c>
      <c r="G8" s="45" t="str" cm="1">
        <f t="array" ref="G8">IF(SUMPRODUCT((Data!$A$2:$A$2398=$A8)*(Data!$B$2:$B$2398=G$3)*(Data!$C$2:$C$2398))=0,"-",SUMPRODUCT((Data!$A$2:$A$2398=$A8)*(Data!$B$2:$B$2398=G$3)*(Data!$C$2:$C$2398))/1000000)</f>
        <v>-</v>
      </c>
      <c r="H8" s="36" cm="1">
        <f t="array" ref="H8">IF(SUMPRODUCT((Data!$A$2:$A$2398=$A8)*(Data!$C$2:$C$2398))=0,"-",SUMPRODUCT((Data!$A$2:$A$2398=$A8)*(Data!$C$2:$C$2398))/1000000)</f>
        <v>302.512899</v>
      </c>
      <c r="I8" s="35"/>
      <c r="J8" s="35"/>
    </row>
    <row r="9" spans="1:10" ht="15.75" customHeight="1" x14ac:dyDescent="0.25">
      <c r="A9" s="42" t="s">
        <v>13</v>
      </c>
      <c r="B9" s="36" cm="1">
        <f t="array" ref="B9">IF(SUMPRODUCT((Data!$A$2:$A$2398=$A9)*(Data!$B$2:$B$2398=B$3)*(Data!$C$2:$C$2398))=0,"-",SUMPRODUCT((Data!$A$2:$A$2398=$A9)*(Data!$B$2:$B$2398=B$3)*(Data!$C$2:$C$2398))/1000000)</f>
        <v>128.04880499999999</v>
      </c>
      <c r="C9" s="36" cm="1">
        <f t="array" ref="C9">IF(SUMPRODUCT((Data!$A$2:$A$2398=$A9)*(Data!$B$2:$B$2398=C$3)*(Data!$C$2:$C$2398))=0,"-",SUMPRODUCT((Data!$A$2:$A$2398=$A9)*(Data!$B$2:$B$2398=C$3)*(Data!$C$2:$C$2398))/1000000)</f>
        <v>152.47094799999999</v>
      </c>
      <c r="D9" s="36" cm="1">
        <f t="array" ref="D9">IF(SUMPRODUCT((Data!$A$2:$A$2398=$A9)*(Data!$B$2:$B$2398=D$3)*(Data!$C$2:$C$2398))=0,"-",SUMPRODUCT((Data!$A$2:$A$2398=$A9)*(Data!$B$2:$B$2398=D$3)*(Data!$C$2:$C$2398))/1000000)</f>
        <v>6.2149080000000003</v>
      </c>
      <c r="E9" s="36" cm="1">
        <f t="array" ref="E9">IF(SUMPRODUCT((Data!$A$2:$A$2398=$A9)*(Data!$B$2:$B$2398=E$3)*(Data!$C$2:$C$2398))=0,"-",SUMPRODUCT((Data!$A$2:$A$2398=$A9)*(Data!$B$2:$B$2398=E$3)*(Data!$C$2:$C$2398))/1000000)</f>
        <v>0.48615999999999998</v>
      </c>
      <c r="F9" s="36" cm="1">
        <f t="array" ref="F9">IF(SUMPRODUCT((Data!$A$2:$A$2398=$A9)*(Data!$B$2:$B$2398=F$3)*(Data!$C$2:$C$2398))=0,"-",SUMPRODUCT((Data!$A$2:$A$2398=$A9)*(Data!$B$2:$B$2398=F$3)*(Data!$C$2:$C$2398))/1000000)</f>
        <v>3.6989380000000001</v>
      </c>
      <c r="G9" s="36" cm="1">
        <f t="array" ref="G9">IF(SUMPRODUCT((Data!$A$2:$A$2398=$A9)*(Data!$B$2:$B$2398=G$3)*(Data!$C$2:$C$2398))=0,"-",SUMPRODUCT((Data!$A$2:$A$2398=$A9)*(Data!$B$2:$B$2398=G$3)*(Data!$C$2:$C$2398))/1000000)</f>
        <v>90.968732000000003</v>
      </c>
      <c r="H9" s="36" cm="1">
        <f t="array" ref="H9">IF(SUMPRODUCT((Data!$A$2:$A$2398=$A9)*(Data!$C$2:$C$2398))=0,"-",SUMPRODUCT((Data!$A$2:$A$2398=$A9)*(Data!$C$2:$C$2398))/1000000)</f>
        <v>381.88849099999999</v>
      </c>
      <c r="I9" s="35"/>
      <c r="J9" s="35"/>
    </row>
    <row r="10" spans="1:10" ht="15.75" customHeight="1" x14ac:dyDescent="0.25">
      <c r="A10" s="42" t="s">
        <v>14</v>
      </c>
      <c r="B10" s="36" cm="1">
        <f t="array" ref="B10">IF(SUMPRODUCT((Data!$A$2:$A$2398=$A10)*(Data!$B$2:$B$2398=B$3)*(Data!$C$2:$C$2398))=0,"-",SUMPRODUCT((Data!$A$2:$A$2398=$A10)*(Data!$B$2:$B$2398=B$3)*(Data!$C$2:$C$2398))/1000000)</f>
        <v>114.730036</v>
      </c>
      <c r="C10" s="36" cm="1">
        <f t="array" ref="C10">IF(SUMPRODUCT((Data!$A$2:$A$2398=$A10)*(Data!$B$2:$B$2398=C$3)*(Data!$C$2:$C$2398))=0,"-",SUMPRODUCT((Data!$A$2:$A$2398=$A10)*(Data!$B$2:$B$2398=C$3)*(Data!$C$2:$C$2398))/1000000)</f>
        <v>144.01825400000001</v>
      </c>
      <c r="D10" s="36" cm="1">
        <f t="array" ref="D10">IF(SUMPRODUCT((Data!$A$2:$A$2398=$A10)*(Data!$B$2:$B$2398=D$3)*(Data!$C$2:$C$2398))=0,"-",SUMPRODUCT((Data!$A$2:$A$2398=$A10)*(Data!$B$2:$B$2398=D$3)*(Data!$C$2:$C$2398))/1000000)</f>
        <v>6.0731570000000001</v>
      </c>
      <c r="E10" s="36" cm="1">
        <f t="array" ref="E10">IF(SUMPRODUCT((Data!$A$2:$A$2398=$A10)*(Data!$B$2:$B$2398=E$3)*(Data!$C$2:$C$2398))=0,"-",SUMPRODUCT((Data!$A$2:$A$2398=$A10)*(Data!$B$2:$B$2398=E$3)*(Data!$C$2:$C$2398))/1000000)</f>
        <v>0.55710099999999996</v>
      </c>
      <c r="F10" s="36" cm="1">
        <f t="array" ref="F10">IF(SUMPRODUCT((Data!$A$2:$A$2398=$A10)*(Data!$B$2:$B$2398=F$3)*(Data!$C$2:$C$2398))=0,"-",SUMPRODUCT((Data!$A$2:$A$2398=$A10)*(Data!$B$2:$B$2398=F$3)*(Data!$C$2:$C$2398))/1000000)</f>
        <v>2.2462659999999999</v>
      </c>
      <c r="G10" s="36" cm="1">
        <f t="array" ref="G10">IF(SUMPRODUCT((Data!$A$2:$A$2398=$A10)*(Data!$B$2:$B$2398=G$3)*(Data!$C$2:$C$2398))=0,"-",SUMPRODUCT((Data!$A$2:$A$2398=$A10)*(Data!$B$2:$B$2398=G$3)*(Data!$C$2:$C$2398))/1000000)</f>
        <v>15.453754999999999</v>
      </c>
      <c r="H10" s="36" cm="1">
        <f t="array" ref="H10">IF(SUMPRODUCT((Data!$A$2:$A$2398=$A10)*(Data!$C$2:$C$2398))=0,"-",SUMPRODUCT((Data!$A$2:$A$2398=$A10)*(Data!$C$2:$C$2398))/1000000)</f>
        <v>283.07856900000002</v>
      </c>
      <c r="I10" s="35"/>
      <c r="J10" s="35"/>
    </row>
    <row r="11" spans="1:10" ht="15.75" customHeight="1" x14ac:dyDescent="0.25">
      <c r="A11" s="42" t="s">
        <v>15</v>
      </c>
      <c r="B11" s="36" cm="1">
        <f t="array" ref="B11">IF(SUMPRODUCT((Data!$A$2:$A$2398=$A11)*(Data!$B$2:$B$2398=B$3)*(Data!$C$2:$C$2398))=0,"-",SUMPRODUCT((Data!$A$2:$A$2398=$A11)*(Data!$B$2:$B$2398=B$3)*(Data!$C$2:$C$2398))/1000000)</f>
        <v>111.18714799999999</v>
      </c>
      <c r="C11" s="36" cm="1">
        <f t="array" ref="C11">IF(SUMPRODUCT((Data!$A$2:$A$2398=$A11)*(Data!$B$2:$B$2398=C$3)*(Data!$C$2:$C$2398))=0,"-",SUMPRODUCT((Data!$A$2:$A$2398=$A11)*(Data!$B$2:$B$2398=C$3)*(Data!$C$2:$C$2398))/1000000)</f>
        <v>137.56441699999999</v>
      </c>
      <c r="D11" s="36" cm="1">
        <f t="array" ref="D11">IF(SUMPRODUCT((Data!$A$2:$A$2398=$A11)*(Data!$B$2:$B$2398=D$3)*(Data!$C$2:$C$2398))=0,"-",SUMPRODUCT((Data!$A$2:$A$2398=$A11)*(Data!$B$2:$B$2398=D$3)*(Data!$C$2:$C$2398))/1000000)</f>
        <v>5.7969989999999996</v>
      </c>
      <c r="E11" s="36" cm="1">
        <f t="array" ref="E11">IF(SUMPRODUCT((Data!$A$2:$A$2398=$A11)*(Data!$B$2:$B$2398=E$3)*(Data!$C$2:$C$2398))=0,"-",SUMPRODUCT((Data!$A$2:$A$2398=$A11)*(Data!$B$2:$B$2398=E$3)*(Data!$C$2:$C$2398))/1000000)</f>
        <v>0.47855300000000001</v>
      </c>
      <c r="F11" s="36" cm="1">
        <f t="array" ref="F11">IF(SUMPRODUCT((Data!$A$2:$A$2398=$A11)*(Data!$B$2:$B$2398=F$3)*(Data!$C$2:$C$2398))=0,"-",SUMPRODUCT((Data!$A$2:$A$2398=$A11)*(Data!$B$2:$B$2398=F$3)*(Data!$C$2:$C$2398))/1000000)</f>
        <v>3.5191029999999999</v>
      </c>
      <c r="G11" s="45" t="str" cm="1">
        <f t="array" ref="G11">IF(SUMPRODUCT((Data!$A$2:$A$2398=$A11)*(Data!$B$2:$B$2398=G$3)*(Data!$C$2:$C$2398))=0,"-",SUMPRODUCT((Data!$A$2:$A$2398=$A11)*(Data!$B$2:$B$2398=G$3)*(Data!$C$2:$C$2398))/1000000)</f>
        <v>-</v>
      </c>
      <c r="H11" s="36" cm="1">
        <f t="array" ref="H11">IF(SUMPRODUCT((Data!$A$2:$A$2398=$A11)*(Data!$C$2:$C$2398))=0,"-",SUMPRODUCT((Data!$A$2:$A$2398=$A11)*(Data!$C$2:$C$2398))/1000000)</f>
        <v>258.54622000000001</v>
      </c>
      <c r="I11" s="35"/>
      <c r="J11" s="35"/>
    </row>
    <row r="12" spans="1:10" ht="15.75" customHeight="1" x14ac:dyDescent="0.25">
      <c r="A12" s="42" t="s">
        <v>16</v>
      </c>
      <c r="B12" s="36" cm="1">
        <f t="array" ref="B12">IF(SUMPRODUCT((Data!$A$2:$A$2398=$A12)*(Data!$B$2:$B$2398=B$3)*(Data!$C$2:$C$2398))=0,"-",SUMPRODUCT((Data!$A$2:$A$2398=$A12)*(Data!$B$2:$B$2398=B$3)*(Data!$C$2:$C$2398))/1000000)</f>
        <v>112.676957</v>
      </c>
      <c r="C12" s="36" cm="1">
        <f t="array" ref="C12">IF(SUMPRODUCT((Data!$A$2:$A$2398=$A12)*(Data!$B$2:$B$2398=C$3)*(Data!$C$2:$C$2398))=0,"-",SUMPRODUCT((Data!$A$2:$A$2398=$A12)*(Data!$B$2:$B$2398=C$3)*(Data!$C$2:$C$2398))/1000000)</f>
        <v>134.86898199999999</v>
      </c>
      <c r="D12" s="36" cm="1">
        <f t="array" ref="D12">IF(SUMPRODUCT((Data!$A$2:$A$2398=$A12)*(Data!$B$2:$B$2398=D$3)*(Data!$C$2:$C$2398))=0,"-",SUMPRODUCT((Data!$A$2:$A$2398=$A12)*(Data!$B$2:$B$2398=D$3)*(Data!$C$2:$C$2398))/1000000)</f>
        <v>5.7867350000000002</v>
      </c>
      <c r="E12" s="36" cm="1">
        <f t="array" ref="E12">IF(SUMPRODUCT((Data!$A$2:$A$2398=$A12)*(Data!$B$2:$B$2398=E$3)*(Data!$C$2:$C$2398))=0,"-",SUMPRODUCT((Data!$A$2:$A$2398=$A12)*(Data!$B$2:$B$2398=E$3)*(Data!$C$2:$C$2398))/1000000)</f>
        <v>0.56556700000000004</v>
      </c>
      <c r="F12" s="36" cm="1">
        <f t="array" ref="F12">IF(SUMPRODUCT((Data!$A$2:$A$2398=$A12)*(Data!$B$2:$B$2398=F$3)*(Data!$C$2:$C$2398))=0,"-",SUMPRODUCT((Data!$A$2:$A$2398=$A12)*(Data!$B$2:$B$2398=F$3)*(Data!$C$2:$C$2398))/1000000)</f>
        <v>3.280033</v>
      </c>
      <c r="G12" s="45" t="str" cm="1">
        <f t="array" ref="G12">IF(SUMPRODUCT((Data!$A$2:$A$2398=$A12)*(Data!$B$2:$B$2398=G$3)*(Data!$C$2:$C$2398))=0,"-",SUMPRODUCT((Data!$A$2:$A$2398=$A12)*(Data!$B$2:$B$2398=G$3)*(Data!$C$2:$C$2398))/1000000)</f>
        <v>-</v>
      </c>
      <c r="H12" s="36" cm="1">
        <f t="array" ref="H12">IF(SUMPRODUCT((Data!$A$2:$A$2398=$A12)*(Data!$C$2:$C$2398))=0,"-",SUMPRODUCT((Data!$A$2:$A$2398=$A12)*(Data!$C$2:$C$2398))/1000000)</f>
        <v>257.17827399999999</v>
      </c>
      <c r="I12" s="35"/>
      <c r="J12" s="35"/>
    </row>
    <row r="13" spans="1:10" ht="15.75" customHeight="1" x14ac:dyDescent="0.25">
      <c r="A13" s="42" t="s">
        <v>23</v>
      </c>
      <c r="B13" s="36" cm="1">
        <f t="array" ref="B13">IF(SUMPRODUCT((Data!$A$2:$A$2398=$A13)*(Data!$B$2:$B$2398=B$3)*(Data!$C$2:$C$2398))=0,"-",SUMPRODUCT((Data!$A$2:$A$2398=$A13)*(Data!$B$2:$B$2398=B$3)*(Data!$C$2:$C$2398))/1000000)</f>
        <v>116.557948</v>
      </c>
      <c r="C13" s="36" cm="1">
        <f t="array" ref="C13">IF(SUMPRODUCT((Data!$A$2:$A$2398=$A13)*(Data!$B$2:$B$2398=C$3)*(Data!$C$2:$C$2398))=0,"-",SUMPRODUCT((Data!$A$2:$A$2398=$A13)*(Data!$B$2:$B$2398=C$3)*(Data!$C$2:$C$2398))/1000000)</f>
        <v>258.559012</v>
      </c>
      <c r="D13" s="36" cm="1">
        <f t="array" ref="D13">IF(SUMPRODUCT((Data!$A$2:$A$2398=$A13)*(Data!$B$2:$B$2398=D$3)*(Data!$C$2:$C$2398))=0,"-",SUMPRODUCT((Data!$A$2:$A$2398=$A13)*(Data!$B$2:$B$2398=D$3)*(Data!$C$2:$C$2398))/1000000)</f>
        <v>5.3843290000000001</v>
      </c>
      <c r="E13" s="36" cm="1">
        <f t="array" ref="E13">IF(SUMPRODUCT((Data!$A$2:$A$2398=$A13)*(Data!$B$2:$B$2398=E$3)*(Data!$C$2:$C$2398))=0,"-",SUMPRODUCT((Data!$A$2:$A$2398=$A13)*(Data!$B$2:$B$2398=E$3)*(Data!$C$2:$C$2398))/1000000)</f>
        <v>0.56434499999999999</v>
      </c>
      <c r="F13" s="36" cm="1">
        <f t="array" ref="F13">IF(SUMPRODUCT((Data!$A$2:$A$2398=$A13)*(Data!$B$2:$B$2398=F$3)*(Data!$C$2:$C$2398))=0,"-",SUMPRODUCT((Data!$A$2:$A$2398=$A13)*(Data!$B$2:$B$2398=F$3)*(Data!$C$2:$C$2398))/1000000)</f>
        <v>6.6285970000000001</v>
      </c>
      <c r="G13" s="45" t="str" cm="1">
        <f t="array" ref="G13">IF(SUMPRODUCT((Data!$A$2:$A$2398=$A13)*(Data!$B$2:$B$2398=G$3)*(Data!$C$2:$C$2398))=0,"-",SUMPRODUCT((Data!$A$2:$A$2398=$A13)*(Data!$B$2:$B$2398=G$3)*(Data!$C$2:$C$2398))/1000000)</f>
        <v>-</v>
      </c>
      <c r="H13" s="36" cm="1">
        <f t="array" ref="H13">IF(SUMPRODUCT((Data!$A$2:$A$2398=$A13)*(Data!$C$2:$C$2398))=0,"-",SUMPRODUCT((Data!$A$2:$A$2398=$A13)*(Data!$C$2:$C$2398))/1000000)</f>
        <v>387.694231</v>
      </c>
      <c r="I13" s="44"/>
      <c r="J13" s="35"/>
    </row>
    <row r="14" spans="1:10" ht="15.75" customHeight="1" x14ac:dyDescent="0.25">
      <c r="A14" s="42" t="s">
        <v>40</v>
      </c>
      <c r="B14" s="36" cm="1">
        <f t="array" ref="B14">IF(SUMPRODUCT((Data!$A$2:$A$2398=$A14)*(Data!$B$2:$B$2398=B$3)*(Data!$C$2:$C$2398))=0,"-",SUMPRODUCT((Data!$A$2:$A$2398=$A14)*(Data!$B$2:$B$2398=B$3)*(Data!$C$2:$C$2398))/1000000)</f>
        <v>117.013901</v>
      </c>
      <c r="C14" s="36" cm="1">
        <f t="array" ref="C14">IF(SUMPRODUCT((Data!$A$2:$A$2398=$A14)*(Data!$B$2:$B$2398=C$3)*(Data!$C$2:$C$2398))=0,"-",SUMPRODUCT((Data!$A$2:$A$2398=$A14)*(Data!$B$2:$B$2398=C$3)*(Data!$C$2:$C$2398))/1000000)</f>
        <v>263.655463</v>
      </c>
      <c r="D14" s="36" cm="1">
        <f t="array" ref="D14">IF(SUMPRODUCT((Data!$A$2:$A$2398=$A14)*(Data!$B$2:$B$2398=D$3)*(Data!$C$2:$C$2398))=0,"-",SUMPRODUCT((Data!$A$2:$A$2398=$A14)*(Data!$B$2:$B$2398=D$3)*(Data!$C$2:$C$2398))/1000000)</f>
        <v>6.1772580000000001</v>
      </c>
      <c r="E14" s="36" cm="1">
        <f t="array" ref="E14">IF(SUMPRODUCT((Data!$A$2:$A$2398=$A14)*(Data!$B$2:$B$2398=E$3)*(Data!$C$2:$C$2398))=0,"-",SUMPRODUCT((Data!$A$2:$A$2398=$A14)*(Data!$B$2:$B$2398=E$3)*(Data!$C$2:$C$2398))/1000000)</f>
        <v>0.70467800000000003</v>
      </c>
      <c r="F14" s="36" cm="1">
        <f t="array" ref="F14">IF(SUMPRODUCT((Data!$A$2:$A$2398=$A14)*(Data!$B$2:$B$2398=F$3)*(Data!$C$2:$C$2398))=0,"-",SUMPRODUCT((Data!$A$2:$A$2398=$A14)*(Data!$B$2:$B$2398=F$3)*(Data!$C$2:$C$2398))/1000000)</f>
        <v>5.7239599999999999</v>
      </c>
      <c r="G14" s="45" t="str" cm="1">
        <f t="array" ref="G14">IF(SUMPRODUCT((Data!$A$2:$A$2398=$A14)*(Data!$B$2:$B$2398=G$3)*(Data!$C$2:$C$2398))=0,"-",SUMPRODUCT((Data!$A$2:$A$2398=$A14)*(Data!$B$2:$B$2398=G$3)*(Data!$C$2:$C$2398))/1000000)</f>
        <v>-</v>
      </c>
      <c r="H14" s="36" cm="1">
        <f t="array" ref="H14">IF(SUMPRODUCT((Data!$A$2:$A$2398=$A14)*(Data!$C$2:$C$2398))=0,"-",SUMPRODUCT((Data!$A$2:$A$2398=$A14)*(Data!$C$2:$C$2398))/1000000)</f>
        <v>393.27526</v>
      </c>
      <c r="I14" s="44"/>
      <c r="J14" s="35"/>
    </row>
    <row r="15" spans="1:10" ht="15.75" customHeight="1" x14ac:dyDescent="0.25">
      <c r="A15" s="42" t="s">
        <v>41</v>
      </c>
      <c r="B15" s="36" cm="1">
        <f t="array" ref="B15">IF(SUMPRODUCT((Data!$A$2:$A$2398=$A15)*(Data!$B$2:$B$2398=B$3)*(Data!$C$2:$C$2398))=0,"-",SUMPRODUCT((Data!$A$2:$A$2398=$A15)*(Data!$B$2:$B$2398=B$3)*(Data!$C$2:$C$2398))/1000000)</f>
        <v>119.83020500000001</v>
      </c>
      <c r="C15" s="36" cm="1">
        <f t="array" ref="C15">IF(SUMPRODUCT((Data!$A$2:$A$2398=$A15)*(Data!$B$2:$B$2398=C$3)*(Data!$C$2:$C$2398))=0,"-",SUMPRODUCT((Data!$A$2:$A$2398=$A15)*(Data!$B$2:$B$2398=C$3)*(Data!$C$2:$C$2398))/1000000)</f>
        <v>265.87065000000001</v>
      </c>
      <c r="D15" s="36" cm="1">
        <f t="array" ref="D15">IF(SUMPRODUCT((Data!$A$2:$A$2398=$A15)*(Data!$B$2:$B$2398=D$3)*(Data!$C$2:$C$2398))=0,"-",SUMPRODUCT((Data!$A$2:$A$2398=$A15)*(Data!$B$2:$B$2398=D$3)*(Data!$C$2:$C$2398))/1000000)</f>
        <v>6.455641</v>
      </c>
      <c r="E15" s="36" cm="1">
        <f t="array" ref="E15">IF(SUMPRODUCT((Data!$A$2:$A$2398=$A15)*(Data!$B$2:$B$2398=E$3)*(Data!$C$2:$C$2398))=0,"-",SUMPRODUCT((Data!$A$2:$A$2398=$A15)*(Data!$B$2:$B$2398=E$3)*(Data!$C$2:$C$2398))/1000000)</f>
        <v>0.230572</v>
      </c>
      <c r="F15" s="36" cm="1">
        <f t="array" ref="F15">IF(SUMPRODUCT((Data!$A$2:$A$2398=$A15)*(Data!$B$2:$B$2398=F$3)*(Data!$C$2:$C$2398))=0,"-",SUMPRODUCT((Data!$A$2:$A$2398=$A15)*(Data!$B$2:$B$2398=F$3)*(Data!$C$2:$C$2398))/1000000)</f>
        <v>6.893713</v>
      </c>
      <c r="G15" s="45" t="str" cm="1">
        <f t="array" ref="G15">IF(SUMPRODUCT((Data!$A$2:$A$2398=$A15)*(Data!$B$2:$B$2398=G$3)*(Data!$C$2:$C$2398))=0,"-",SUMPRODUCT((Data!$A$2:$A$2398=$A15)*(Data!$B$2:$B$2398=G$3)*(Data!$C$2:$C$2398))/1000000)</f>
        <v>-</v>
      </c>
      <c r="H15" s="36" cm="1">
        <f t="array" ref="H15">IF(SUMPRODUCT((Data!$A$2:$A$2398=$A15)*(Data!$C$2:$C$2398))=0,"-",SUMPRODUCT((Data!$A$2:$A$2398=$A15)*(Data!$C$2:$C$2398))/1000000)</f>
        <v>399.28078099999999</v>
      </c>
      <c r="I15" s="44"/>
      <c r="J15" s="35"/>
    </row>
    <row r="16" spans="1:10" ht="15.75" customHeight="1" x14ac:dyDescent="0.25">
      <c r="A16" s="42" t="s">
        <v>45</v>
      </c>
      <c r="B16" s="36" cm="1">
        <f t="array" ref="B16">IF(SUMPRODUCT((Data!$A$2:$A$2398=$A16)*(Data!$B$2:$B$2398=B$3)*(Data!$C$2:$C$2398))=0,"-",SUMPRODUCT((Data!$A$2:$A$2398=$A16)*(Data!$B$2:$B$2398=B$3)*(Data!$C$2:$C$2398))/1000000)</f>
        <v>123.343478</v>
      </c>
      <c r="C16" s="36" cm="1">
        <f t="array" ref="C16">IF(SUMPRODUCT((Data!$A$2:$A$2398=$A16)*(Data!$B$2:$B$2398=C$3)*(Data!$C$2:$C$2398))=0,"-",SUMPRODUCT((Data!$A$2:$A$2398=$A16)*(Data!$B$2:$B$2398=C$3)*(Data!$C$2:$C$2398))/1000000)</f>
        <v>272.57281</v>
      </c>
      <c r="D16" s="36" cm="1">
        <f t="array" ref="D16">IF(SUMPRODUCT((Data!$A$2:$A$2398=$A16)*(Data!$B$2:$B$2398=D$3)*(Data!$C$2:$C$2398))=0,"-",SUMPRODUCT((Data!$A$2:$A$2398=$A16)*(Data!$B$2:$B$2398=D$3)*(Data!$C$2:$C$2398))/1000000)</f>
        <v>7.0860380000000003</v>
      </c>
      <c r="E16" s="36" cm="1">
        <f t="array" ref="E16">IF(SUMPRODUCT((Data!$A$2:$A$2398=$A16)*(Data!$B$2:$B$2398=E$3)*(Data!$C$2:$C$2398))=0,"-",SUMPRODUCT((Data!$A$2:$A$2398=$A16)*(Data!$B$2:$B$2398=E$3)*(Data!$C$2:$C$2398))/1000000)</f>
        <v>0.81503599999999998</v>
      </c>
      <c r="F16" s="36" cm="1">
        <f t="array" ref="F16">IF(SUMPRODUCT((Data!$A$2:$A$2398=$A16)*(Data!$B$2:$B$2398=F$3)*(Data!$C$2:$C$2398))=0,"-",SUMPRODUCT((Data!$A$2:$A$2398=$A16)*(Data!$B$2:$B$2398=F$3)*(Data!$C$2:$C$2398))/1000000)</f>
        <v>7.1598639999999998</v>
      </c>
      <c r="G16" s="45" t="str" cm="1">
        <f t="array" ref="G16">IF(SUMPRODUCT((Data!$A$2:$A$2398=$A16)*(Data!$B$2:$B$2398=G$3)*(Data!$C$2:$C$2398))=0,"-",SUMPRODUCT((Data!$A$2:$A$2398=$A16)*(Data!$B$2:$B$2398=G$3)*(Data!$C$2:$C$2398))/1000000)</f>
        <v>-</v>
      </c>
      <c r="H16" s="36" cm="1">
        <f t="array" ref="H16">IF(SUMPRODUCT((Data!$A$2:$A$2398=$A16)*(Data!$C$2:$C$2398))=0,"-",SUMPRODUCT((Data!$A$2:$A$2398=$A16)*(Data!$C$2:$C$2398))/1000000)</f>
        <v>410.97722599999997</v>
      </c>
      <c r="I16" s="44"/>
      <c r="J16" s="35"/>
    </row>
    <row r="17" spans="1:10" ht="15.75" x14ac:dyDescent="0.25">
      <c r="A17" s="43" t="s">
        <v>47</v>
      </c>
      <c r="B17" s="36" cm="1">
        <f t="array" ref="B17">IF(SUMPRODUCT((Data!$A$2:$A$2398=$A17)*(Data!$B$2:$B$2398=B$3)*(Data!$C$2:$C$2398))=0,"-",SUMPRODUCT((Data!$A$2:$A$2398=$A17)*(Data!$B$2:$B$2398=B$3)*(Data!$C$2:$C$2398))/1000000)</f>
        <v>133.35509500000001</v>
      </c>
      <c r="C17" s="36" cm="1">
        <f t="array" ref="C17">IF(SUMPRODUCT((Data!$A$2:$A$2398=$A17)*(Data!$B$2:$B$2398=C$3)*(Data!$C$2:$C$2398))=0,"-",SUMPRODUCT((Data!$A$2:$A$2398=$A17)*(Data!$B$2:$B$2398=C$3)*(Data!$C$2:$C$2398))/1000000)</f>
        <v>292.04893299999998</v>
      </c>
      <c r="D17" s="36" cm="1">
        <f t="array" ref="D17">IF(SUMPRODUCT((Data!$A$2:$A$2398=$A17)*(Data!$B$2:$B$2398=D$3)*(Data!$C$2:$C$2398))=0,"-",SUMPRODUCT((Data!$A$2:$A$2398=$A17)*(Data!$B$2:$B$2398=D$3)*(Data!$C$2:$C$2398))/1000000)</f>
        <v>6.6066070000000003</v>
      </c>
      <c r="E17" s="36" cm="1">
        <f t="array" ref="E17">IF(SUMPRODUCT((Data!$A$2:$A$2398=$A17)*(Data!$B$2:$B$2398=E$3)*(Data!$C$2:$C$2398))=0,"-",SUMPRODUCT((Data!$A$2:$A$2398=$A17)*(Data!$B$2:$B$2398=E$3)*(Data!$C$2:$C$2398))/1000000)</f>
        <v>0.57561799999999996</v>
      </c>
      <c r="F17" s="36" cm="1">
        <f t="array" ref="F17">IF(SUMPRODUCT((Data!$A$2:$A$2398=$A17)*(Data!$B$2:$B$2398=F$3)*(Data!$C$2:$C$2398))=0,"-",SUMPRODUCT((Data!$A$2:$A$2398=$A17)*(Data!$B$2:$B$2398=F$3)*(Data!$C$2:$C$2398))/1000000)</f>
        <v>5.6790630000000002</v>
      </c>
      <c r="G17" s="45" t="str" cm="1">
        <f t="array" ref="G17">IF(SUMPRODUCT((Data!$A$2:$A$2398=$A17)*(Data!$B$2:$B$2398=G$3)*(Data!$C$2:$C$2398))=0,"-",SUMPRODUCT((Data!$A$2:$A$2398=$A17)*(Data!$B$2:$B$2398=G$3)*(Data!$C$2:$C$2398))/1000000)</f>
        <v>-</v>
      </c>
      <c r="H17" s="36" cm="1">
        <f t="array" ref="H17">IF(SUMPRODUCT((Data!$A$2:$A$2398=$A17)*(Data!$C$2:$C$2398))=0,"-",SUMPRODUCT((Data!$A$2:$A$2398=$A17)*(Data!$C$2:$C$2398))/1000000)</f>
        <v>438.26531599999998</v>
      </c>
      <c r="I17" s="44"/>
      <c r="J17" s="35"/>
    </row>
    <row r="18" spans="1:10" x14ac:dyDescent="0.2">
      <c r="A18" s="35" t="s">
        <v>58</v>
      </c>
      <c r="B18" s="36" cm="1">
        <f t="array" ref="B18">IF(SUMPRODUCT((Data!$A$2:$A$2398=$A18)*(Data!$B$2:$B$2398=B$3)*(Data!$C$2:$C$2398))=0,"-",SUMPRODUCT((Data!$A$2:$A$2398=$A18)*(Data!$B$2:$B$2398=B$3)*(Data!$C$2:$C$2398))/1000000)</f>
        <v>147.825964</v>
      </c>
      <c r="C18" s="36" cm="1">
        <f t="array" ref="C18">IF(SUMPRODUCT((Data!$A$2:$A$2398=$A18)*(Data!$B$2:$B$2398=C$3)*(Data!$C$2:$C$2398))=0,"-",SUMPRODUCT((Data!$A$2:$A$2398=$A18)*(Data!$B$2:$B$2398=C$3)*(Data!$C$2:$C$2398))/1000000)</f>
        <v>395.84385800000001</v>
      </c>
      <c r="D18" s="36" cm="1">
        <f t="array" ref="D18">IF(SUMPRODUCT((Data!$A$2:$A$2398=$A18)*(Data!$B$2:$B$2398=D$3)*(Data!$C$2:$C$2398))=0,"-",SUMPRODUCT((Data!$A$2:$A$2398=$A18)*(Data!$B$2:$B$2398=D$3)*(Data!$C$2:$C$2398))/1000000)</f>
        <v>6.690531</v>
      </c>
      <c r="E18" s="36" cm="1">
        <f t="array" ref="E18">IF(SUMPRODUCT((Data!$A$2:$A$2398=$A18)*(Data!$B$2:$B$2398=E$3)*(Data!$C$2:$C$2398))=0,"-",SUMPRODUCT((Data!$A$2:$A$2398=$A18)*(Data!$B$2:$B$2398=E$3)*(Data!$C$2:$C$2398))/1000000)</f>
        <v>3.9005700000000001</v>
      </c>
      <c r="F18" s="36" cm="1">
        <f t="array" ref="F18">IF(SUMPRODUCT((Data!$A$2:$A$2398=$A18)*(Data!$B$2:$B$2398=F$3)*(Data!$C$2:$C$2398))=0,"-",SUMPRODUCT((Data!$A$2:$A$2398=$A18)*(Data!$B$2:$B$2398=F$3)*(Data!$C$2:$C$2398))/1000000)</f>
        <v>5.2739950000000002</v>
      </c>
      <c r="G18" s="35" t="str" cm="1">
        <f t="array" ref="G18">IF(SUMPRODUCT((Data!$A$2:$A$2398=$A18)*(Data!$B$2:$B$2398=G$3)*(Data!$C$2:$C$2398))=0,"-",SUMPRODUCT((Data!$A$2:$A$2398=$A18)*(Data!$B$2:$B$2398=G$3)*(Data!$C$2:$C$2398))/1000000)</f>
        <v>-</v>
      </c>
      <c r="H18" s="36" cm="1">
        <f t="array" ref="H18">IF(SUMPRODUCT((Data!$A$2:$A$2398=$A18)*(Data!$C$2:$C$2398))=0,"-",SUMPRODUCT((Data!$A$2:$A$2398=$A18)*(Data!$C$2:$C$2398))/1000000)</f>
        <v>559.53491799999995</v>
      </c>
      <c r="I18" s="35"/>
      <c r="J18" s="35"/>
    </row>
    <row r="19" spans="1:10" x14ac:dyDescent="0.2">
      <c r="A19" s="35"/>
      <c r="B19" s="35"/>
      <c r="C19" s="35"/>
      <c r="D19" s="35"/>
      <c r="E19" s="35"/>
      <c r="F19" s="35"/>
      <c r="G19" s="35"/>
      <c r="H19" s="35"/>
      <c r="I19" s="35"/>
      <c r="J19" s="35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ht="15" customHeight="1" x14ac:dyDescent="0.2">
      <c r="A21" s="46"/>
      <c r="B21" s="46"/>
      <c r="C21" s="46"/>
      <c r="D21" s="46"/>
      <c r="E21" s="46"/>
      <c r="F21" s="46"/>
      <c r="G21" s="46"/>
      <c r="H21" s="46"/>
      <c r="I21" s="35"/>
      <c r="J21" s="35"/>
    </row>
    <row r="22" spans="1:10" ht="15" customHeight="1" x14ac:dyDescent="0.2">
      <c r="A22" s="35"/>
      <c r="B22" s="46"/>
      <c r="C22" s="46"/>
      <c r="D22" s="46"/>
      <c r="E22" s="46"/>
      <c r="F22" s="46"/>
      <c r="G22" s="46"/>
      <c r="H22" s="46"/>
      <c r="I22" s="35"/>
      <c r="J22" s="35"/>
    </row>
    <row r="23" spans="1:10" ht="15" customHeight="1" x14ac:dyDescent="0.2">
      <c r="A23" s="35"/>
      <c r="B23" s="46"/>
      <c r="C23" s="46"/>
      <c r="D23" s="46"/>
      <c r="E23" s="46"/>
      <c r="F23" s="46"/>
      <c r="G23" s="46"/>
      <c r="H23" s="46"/>
      <c r="I23" s="35"/>
      <c r="J23" s="35"/>
    </row>
    <row r="24" spans="1:10" ht="25.5" customHeight="1" x14ac:dyDescent="0.2">
      <c r="A24" s="35"/>
      <c r="B24" s="40"/>
      <c r="C24" s="40"/>
      <c r="D24" s="40"/>
      <c r="E24" s="40"/>
      <c r="F24" s="40"/>
      <c r="G24" s="35"/>
      <c r="H24" s="35"/>
      <c r="I24" s="35"/>
      <c r="J24" s="35"/>
    </row>
    <row r="25" spans="1:10" x14ac:dyDescent="0.2">
      <c r="A25" s="46"/>
      <c r="B25" s="46"/>
      <c r="C25" s="46"/>
      <c r="D25" s="46"/>
      <c r="E25" s="35"/>
      <c r="F25" s="35"/>
      <c r="G25" s="35"/>
      <c r="H25" s="35"/>
      <c r="I25" s="35"/>
      <c r="J25" s="35"/>
    </row>
    <row r="26" spans="1:10" ht="27" customHeight="1" x14ac:dyDescent="0.2">
      <c r="A26" s="35"/>
      <c r="B26" s="35"/>
      <c r="C26" s="35"/>
      <c r="D26" s="35"/>
      <c r="E26" s="35"/>
      <c r="F26" s="35"/>
      <c r="G26" s="35"/>
      <c r="H26" s="40"/>
      <c r="I26" s="35"/>
      <c r="J26" s="35"/>
    </row>
    <row r="27" spans="1:10" ht="22.5" customHeight="1" x14ac:dyDescent="0.2">
      <c r="A27" s="35"/>
      <c r="B27" s="35"/>
      <c r="C27" s="35"/>
      <c r="D27" s="35"/>
      <c r="E27" s="35"/>
      <c r="F27" s="35"/>
      <c r="G27" s="35"/>
      <c r="H27" s="35"/>
      <c r="I27" s="35"/>
      <c r="J27" s="35"/>
    </row>
    <row r="28" spans="1:10" x14ac:dyDescent="0.2">
      <c r="A28" s="46"/>
      <c r="B28" s="46"/>
      <c r="C28" s="35"/>
      <c r="D28" s="35"/>
      <c r="E28" s="35"/>
      <c r="F28" s="35"/>
      <c r="G28" s="35"/>
      <c r="H28" s="35"/>
      <c r="I28" s="35"/>
      <c r="J28" s="35"/>
    </row>
    <row r="29" spans="1:10" ht="23.25" customHeight="1" x14ac:dyDescent="0.2">
      <c r="A29" s="35"/>
      <c r="B29" s="35"/>
      <c r="C29" s="35"/>
      <c r="D29" s="35"/>
      <c r="E29" s="35"/>
      <c r="F29" s="35"/>
      <c r="G29" s="46"/>
      <c r="H29" s="46"/>
      <c r="I29" s="35"/>
      <c r="J29" s="35"/>
    </row>
    <row r="30" spans="1:10" x14ac:dyDescent="0.2">
      <c r="A30" s="46"/>
      <c r="B30" s="46"/>
      <c r="C30" s="46"/>
      <c r="D30" s="35"/>
      <c r="E30" s="35"/>
      <c r="F30" s="35"/>
      <c r="G30" s="46"/>
      <c r="H30" s="46"/>
      <c r="I30" s="35"/>
      <c r="J30" s="35"/>
    </row>
    <row r="31" spans="1:10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62D38-5538-4AB0-AF65-1923992700BE}">
  <sheetPr codeName="Sheet6"/>
  <dimension ref="A1:AM33"/>
  <sheetViews>
    <sheetView zoomScaleNormal="100" workbookViewId="0">
      <pane ySplit="3" topLeftCell="A15" activePane="bottomLeft" state="frozen"/>
      <selection pane="bottomLeft"/>
    </sheetView>
  </sheetViews>
  <sheetFormatPr defaultColWidth="9.140625" defaultRowHeight="15" x14ac:dyDescent="0.2"/>
  <cols>
    <col min="1" max="1" width="10.85546875" style="14" customWidth="1"/>
    <col min="2" max="8" width="17.7109375" style="14" customWidth="1"/>
    <col min="9" max="9" width="14.140625" style="14" customWidth="1"/>
    <col min="10" max="10" width="15.85546875" style="14" customWidth="1"/>
    <col min="11" max="11" width="9.140625" style="14"/>
    <col min="12" max="12" width="17.85546875" style="14" bestFit="1" customWidth="1"/>
    <col min="13" max="16384" width="9.140625" style="14"/>
  </cols>
  <sheetData>
    <row r="1" spans="1:39" ht="15.75" x14ac:dyDescent="0.2">
      <c r="A1" s="47" t="s">
        <v>0</v>
      </c>
      <c r="B1" s="47"/>
      <c r="C1" s="47"/>
      <c r="D1" s="47"/>
      <c r="E1" s="47"/>
      <c r="F1" s="47"/>
      <c r="G1" s="47"/>
      <c r="H1" s="47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</row>
    <row r="2" spans="1:39" ht="30" customHeight="1" thickBot="1" x14ac:dyDescent="0.25">
      <c r="A2" s="48"/>
      <c r="B2" s="47"/>
      <c r="C2" s="47"/>
      <c r="D2" s="47"/>
      <c r="E2" s="47"/>
      <c r="F2" s="47"/>
      <c r="G2" s="47"/>
      <c r="H2" s="49" t="s">
        <v>1</v>
      </c>
      <c r="I2" s="50"/>
      <c r="J2" s="50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</row>
    <row r="3" spans="1:39" ht="45" customHeight="1" thickBot="1" x14ac:dyDescent="0.25">
      <c r="A3" s="48"/>
      <c r="B3" s="51" t="s">
        <v>2</v>
      </c>
      <c r="C3" s="51" t="s">
        <v>3</v>
      </c>
      <c r="D3" s="51" t="s">
        <v>4</v>
      </c>
      <c r="E3" s="52" t="s">
        <v>5</v>
      </c>
      <c r="F3" s="52" t="s">
        <v>38</v>
      </c>
      <c r="G3" s="51" t="s">
        <v>6</v>
      </c>
      <c r="H3" s="52" t="s">
        <v>7</v>
      </c>
      <c r="I3" s="48"/>
      <c r="J3" s="53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</row>
    <row r="4" spans="1:39" ht="15.75" x14ac:dyDescent="0.25">
      <c r="A4" s="54" t="s">
        <v>8</v>
      </c>
      <c r="B4" s="69">
        <f>IF(FIRE1302_working!B4="-","-",ROUND(FIRE1302_working!B4,1))</f>
        <v>106</v>
      </c>
      <c r="C4" s="69">
        <f>IF(FIRE1302_working!C4="-","-",ROUND(FIRE1302_working!C4,1))</f>
        <v>194.7</v>
      </c>
      <c r="D4" s="69">
        <f>IF(FIRE1302_working!D4="-","-",ROUND(FIRE1302_working!D4,1))</f>
        <v>3.7</v>
      </c>
      <c r="E4" s="55" t="str">
        <f>IF(FIRE1302_working!E4="-","-",ROUND(FIRE1302_working!E4,1))</f>
        <v>-</v>
      </c>
      <c r="F4" s="69">
        <f>IF(FIRE1302_working!F4="-","-",ROUND(FIRE1302_working!F4,1))</f>
        <v>6.2</v>
      </c>
      <c r="G4" s="55" t="str">
        <f>IF(FIRE1302_working!G4="-","-",ROUND(FIRE1302_working!G4,1))</f>
        <v>-</v>
      </c>
      <c r="H4" s="72">
        <f>IF(FIRE1302_working!H4="-","-",ROUND(FIRE1302_working!H4,1))</f>
        <v>310.60000000000002</v>
      </c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</row>
    <row r="5" spans="1:39" ht="15.75" x14ac:dyDescent="0.25">
      <c r="A5" s="56" t="s">
        <v>9</v>
      </c>
      <c r="B5" s="70">
        <f>IF(FIRE1302_working!B5="-","-",ROUND(FIRE1302_working!B5,1))</f>
        <v>102.9</v>
      </c>
      <c r="C5" s="70">
        <f>IF(FIRE1302_working!C5="-","-",ROUND(FIRE1302_working!C5,1))</f>
        <v>188</v>
      </c>
      <c r="D5" s="70">
        <f>IF(FIRE1302_working!D5="-","-",ROUND(FIRE1302_working!D5,1))</f>
        <v>4.8</v>
      </c>
      <c r="E5" s="70">
        <f>IF(FIRE1302_working!E5="-","-",ROUND(FIRE1302_working!E5,1))</f>
        <v>0.2</v>
      </c>
      <c r="F5" s="70">
        <f>IF(FIRE1302_working!F5="-","-",ROUND(FIRE1302_working!F5,1))</f>
        <v>2.6</v>
      </c>
      <c r="G5" s="57" t="str">
        <f>IF(FIRE1302_working!G5="-","-",ROUND(FIRE1302_working!G5,1))</f>
        <v>-</v>
      </c>
      <c r="H5" s="73">
        <f>IF(FIRE1302_working!H5="-","-",ROUND(FIRE1302_working!H5,1))</f>
        <v>298.39999999999998</v>
      </c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</row>
    <row r="6" spans="1:39" ht="15.75" x14ac:dyDescent="0.25">
      <c r="A6" s="56" t="s">
        <v>10</v>
      </c>
      <c r="B6" s="70">
        <f>IF(FIRE1302_working!B6="-","-",ROUND(FIRE1302_working!B6,1))</f>
        <v>105.9</v>
      </c>
      <c r="C6" s="70">
        <f>IF(FIRE1302_working!C6="-","-",ROUND(FIRE1302_working!C6,1))</f>
        <v>182.1</v>
      </c>
      <c r="D6" s="70">
        <f>IF(FIRE1302_working!D6="-","-",ROUND(FIRE1302_working!D6,1))</f>
        <v>5.5</v>
      </c>
      <c r="E6" s="70">
        <f>IF(FIRE1302_working!E6="-","-",ROUND(FIRE1302_working!E6,1))</f>
        <v>0.6</v>
      </c>
      <c r="F6" s="70">
        <f>IF(FIRE1302_working!F6="-","-",ROUND(FIRE1302_working!F6,1))</f>
        <v>2.7</v>
      </c>
      <c r="G6" s="57" t="str">
        <f>IF(FIRE1302_working!G6="-","-",ROUND(FIRE1302_working!G6,1))</f>
        <v>-</v>
      </c>
      <c r="H6" s="73">
        <f>IF(FIRE1302_working!H6="-","-",ROUND(FIRE1302_working!H6,1))</f>
        <v>296.8</v>
      </c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</row>
    <row r="7" spans="1:39" ht="15.75" x14ac:dyDescent="0.25">
      <c r="A7" s="56" t="s">
        <v>11</v>
      </c>
      <c r="B7" s="70">
        <f>IF(FIRE1302_working!B7="-","-",ROUND(FIRE1302_working!B7,1))</f>
        <v>116.3</v>
      </c>
      <c r="C7" s="70">
        <f>IF(FIRE1302_working!C7="-","-",ROUND(FIRE1302_working!C7,1))</f>
        <v>177.4</v>
      </c>
      <c r="D7" s="70">
        <f>IF(FIRE1302_working!D7="-","-",ROUND(FIRE1302_working!D7,1))</f>
        <v>5.8</v>
      </c>
      <c r="E7" s="70">
        <f>IF(FIRE1302_working!E7="-","-",ROUND(FIRE1302_working!E7,1))</f>
        <v>0.1</v>
      </c>
      <c r="F7" s="70">
        <f>IF(FIRE1302_working!F7="-","-",ROUND(FIRE1302_working!F7,1))</f>
        <v>1.8</v>
      </c>
      <c r="G7" s="57" t="str">
        <f>IF(FIRE1302_working!G7="-","-",ROUND(FIRE1302_working!G7,1))</f>
        <v>-</v>
      </c>
      <c r="H7" s="73">
        <f>IF(FIRE1302_working!H7="-","-",ROUND(FIRE1302_working!H7,1))</f>
        <v>301.39999999999998</v>
      </c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</row>
    <row r="8" spans="1:39" ht="16.5" customHeight="1" x14ac:dyDescent="0.25">
      <c r="A8" s="56" t="s">
        <v>12</v>
      </c>
      <c r="B8" s="70">
        <f>IF(FIRE1302_working!B8="-","-",ROUND(FIRE1302_working!B8,1))</f>
        <v>124.2</v>
      </c>
      <c r="C8" s="70">
        <f>IF(FIRE1302_working!C8="-","-",ROUND(FIRE1302_working!C8,1))</f>
        <v>168.9</v>
      </c>
      <c r="D8" s="70">
        <f>IF(FIRE1302_working!D8="-","-",ROUND(FIRE1302_working!D8,1))</f>
        <v>6.1</v>
      </c>
      <c r="E8" s="70">
        <f>IF(FIRE1302_working!E8="-","-",ROUND(FIRE1302_working!E8,1))</f>
        <v>0.4</v>
      </c>
      <c r="F8" s="70">
        <f>IF(FIRE1302_working!F8="-","-",ROUND(FIRE1302_working!F8,1))</f>
        <v>2.9</v>
      </c>
      <c r="G8" s="57" t="str">
        <f>IF(FIRE1302_working!G8="-","-",ROUND(FIRE1302_working!G8,1))</f>
        <v>-</v>
      </c>
      <c r="H8" s="73">
        <f>IF(FIRE1302_working!H8="-","-",ROUND(FIRE1302_working!H8,1))</f>
        <v>302.5</v>
      </c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</row>
    <row r="9" spans="1:39" ht="15.75" customHeight="1" x14ac:dyDescent="0.25">
      <c r="A9" s="56" t="s">
        <v>13</v>
      </c>
      <c r="B9" s="70">
        <f>IF(FIRE1302_working!B9="-","-",ROUND(FIRE1302_working!B9,1))</f>
        <v>128</v>
      </c>
      <c r="C9" s="70">
        <f>IF(FIRE1302_working!C9="-","-",ROUND(FIRE1302_working!C9,1))</f>
        <v>152.5</v>
      </c>
      <c r="D9" s="70">
        <f>IF(FIRE1302_working!D9="-","-",ROUND(FIRE1302_working!D9,1))</f>
        <v>6.2</v>
      </c>
      <c r="E9" s="70">
        <f>IF(FIRE1302_working!E9="-","-",ROUND(FIRE1302_working!E9,1))</f>
        <v>0.5</v>
      </c>
      <c r="F9" s="70">
        <f>IF(FIRE1302_working!F9="-","-",ROUND(FIRE1302_working!F9,1))</f>
        <v>3.7</v>
      </c>
      <c r="G9" s="70">
        <f>IF(FIRE1302_working!G9="-","-",ROUND(FIRE1302_working!G9,1))</f>
        <v>91</v>
      </c>
      <c r="H9" s="73">
        <f>IF(FIRE1302_working!H9="-","-",ROUND(FIRE1302_working!H9,1))</f>
        <v>381.9</v>
      </c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</row>
    <row r="10" spans="1:39" ht="15.75" customHeight="1" x14ac:dyDescent="0.25">
      <c r="A10" s="56" t="s">
        <v>14</v>
      </c>
      <c r="B10" s="70">
        <f>IF(FIRE1302_working!B10="-","-",ROUND(FIRE1302_working!B10,1))</f>
        <v>114.7</v>
      </c>
      <c r="C10" s="70">
        <f>IF(FIRE1302_working!C10="-","-",ROUND(FIRE1302_working!C10,1))</f>
        <v>144</v>
      </c>
      <c r="D10" s="70">
        <f>IF(FIRE1302_working!D10="-","-",ROUND(FIRE1302_working!D10,1))</f>
        <v>6.1</v>
      </c>
      <c r="E10" s="70">
        <f>IF(FIRE1302_working!E10="-","-",ROUND(FIRE1302_working!E10,1))</f>
        <v>0.6</v>
      </c>
      <c r="F10" s="70">
        <f>IF(FIRE1302_working!F10="-","-",ROUND(FIRE1302_working!F10,1))</f>
        <v>2.2000000000000002</v>
      </c>
      <c r="G10" s="70">
        <f>IF(FIRE1302_working!G10="-","-",ROUND(FIRE1302_working!G10,1))</f>
        <v>15.5</v>
      </c>
      <c r="H10" s="73">
        <f>IF(FIRE1302_working!H10="-","-",ROUND(FIRE1302_working!H10,1))</f>
        <v>283.10000000000002</v>
      </c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</row>
    <row r="11" spans="1:39" ht="15.75" customHeight="1" x14ac:dyDescent="0.25">
      <c r="A11" s="56" t="s">
        <v>15</v>
      </c>
      <c r="B11" s="70">
        <f>IF(FIRE1302_working!B11="-","-",ROUND(FIRE1302_working!B11,1))</f>
        <v>111.2</v>
      </c>
      <c r="C11" s="70">
        <f>IF(FIRE1302_working!C11="-","-",ROUND(FIRE1302_working!C11,1))</f>
        <v>137.6</v>
      </c>
      <c r="D11" s="70">
        <f>IF(FIRE1302_working!D11="-","-",ROUND(FIRE1302_working!D11,1))</f>
        <v>5.8</v>
      </c>
      <c r="E11" s="70">
        <f>IF(FIRE1302_working!E11="-","-",ROUND(FIRE1302_working!E11,1))</f>
        <v>0.5</v>
      </c>
      <c r="F11" s="70">
        <f>IF(FIRE1302_working!F11="-","-",ROUND(FIRE1302_working!F11,1))</f>
        <v>3.5</v>
      </c>
      <c r="G11" s="57" t="str">
        <f>IF(FIRE1302_working!G11="-","-",ROUND(FIRE1302_working!G11,1))</f>
        <v>-</v>
      </c>
      <c r="H11" s="73">
        <f>IF(FIRE1302_working!H11="-","-",ROUND(FIRE1302_working!H11,1))</f>
        <v>258.5</v>
      </c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</row>
    <row r="12" spans="1:39" ht="15.75" customHeight="1" x14ac:dyDescent="0.25">
      <c r="A12" s="56" t="s">
        <v>16</v>
      </c>
      <c r="B12" s="70">
        <f>IF(FIRE1302_working!B12="-","-",ROUND(FIRE1302_working!B12,1))</f>
        <v>112.7</v>
      </c>
      <c r="C12" s="70">
        <f>IF(FIRE1302_working!C12="-","-",ROUND(FIRE1302_working!C12,1))</f>
        <v>134.9</v>
      </c>
      <c r="D12" s="70">
        <f>IF(FIRE1302_working!D12="-","-",ROUND(FIRE1302_working!D12,1))</f>
        <v>5.8</v>
      </c>
      <c r="E12" s="70">
        <f>IF(FIRE1302_working!E12="-","-",ROUND(FIRE1302_working!E12,1))</f>
        <v>0.6</v>
      </c>
      <c r="F12" s="70">
        <f>IF(FIRE1302_working!F12="-","-",ROUND(FIRE1302_working!F12,1))</f>
        <v>3.3</v>
      </c>
      <c r="G12" s="57" t="str">
        <f>IF(FIRE1302_working!G12="-","-",ROUND(FIRE1302_working!G12,1))</f>
        <v>-</v>
      </c>
      <c r="H12" s="73">
        <f>IF(FIRE1302_working!H12="-","-",ROUND(FIRE1302_working!H12,1))</f>
        <v>257.2</v>
      </c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</row>
    <row r="13" spans="1:39" ht="15.75" customHeight="1" x14ac:dyDescent="0.25">
      <c r="A13" s="47" t="s">
        <v>23</v>
      </c>
      <c r="B13" s="70">
        <f>IF(FIRE1302_working!B13="-","-",ROUND(FIRE1302_working!B13,1))</f>
        <v>116.6</v>
      </c>
      <c r="C13" s="70">
        <f>IF(FIRE1302_working!C13="-","-",ROUND(FIRE1302_working!C13,1))</f>
        <v>258.60000000000002</v>
      </c>
      <c r="D13" s="70">
        <f>IF(FIRE1302_working!D13="-","-",ROUND(FIRE1302_working!D13,1))</f>
        <v>5.4</v>
      </c>
      <c r="E13" s="70">
        <f>IF(FIRE1302_working!E13="-","-",ROUND(FIRE1302_working!E13,1))</f>
        <v>0.6</v>
      </c>
      <c r="F13" s="70">
        <f>IF(FIRE1302_working!F13="-","-",ROUND(FIRE1302_working!F13,1))</f>
        <v>6.6</v>
      </c>
      <c r="G13" s="57" t="str">
        <f>IF(FIRE1302_working!G13="-","-",ROUND(FIRE1302_working!G13,1))</f>
        <v>-</v>
      </c>
      <c r="H13" s="73">
        <f>IF(FIRE1302_working!H13="-","-",ROUND(FIRE1302_working!H13,1))</f>
        <v>387.7</v>
      </c>
      <c r="I13" s="5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</row>
    <row r="14" spans="1:39" ht="15.75" customHeight="1" x14ac:dyDescent="0.25">
      <c r="A14" s="47" t="s">
        <v>40</v>
      </c>
      <c r="B14" s="70">
        <f>IF(FIRE1302_working!B14="-","-",ROUND(FIRE1302_working!B14,1))</f>
        <v>117</v>
      </c>
      <c r="C14" s="70">
        <f>IF(FIRE1302_working!C14="-","-",ROUND(FIRE1302_working!C14,1))</f>
        <v>263.7</v>
      </c>
      <c r="D14" s="70">
        <f>IF(FIRE1302_working!D14="-","-",ROUND(FIRE1302_working!D14,1))</f>
        <v>6.2</v>
      </c>
      <c r="E14" s="70">
        <f>IF(FIRE1302_working!E14="-","-",ROUND(FIRE1302_working!E14,1))</f>
        <v>0.7</v>
      </c>
      <c r="F14" s="70">
        <f>IF(FIRE1302_working!F14="-","-",ROUND(FIRE1302_working!F14,1))</f>
        <v>5.7</v>
      </c>
      <c r="G14" s="57" t="str">
        <f>IF(FIRE1302_working!G14="-","-",ROUND(FIRE1302_working!G14,1))</f>
        <v>-</v>
      </c>
      <c r="H14" s="73">
        <f>IF(FIRE1302_working!H14="-","-",ROUND(FIRE1302_working!H14,1))</f>
        <v>393.3</v>
      </c>
      <c r="I14" s="5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</row>
    <row r="15" spans="1:39" ht="15.75" customHeight="1" x14ac:dyDescent="0.25">
      <c r="A15" s="47" t="s">
        <v>41</v>
      </c>
      <c r="B15" s="70">
        <f>IF(FIRE1302_working!B15="-","-",ROUND(FIRE1302_working!B15,1))</f>
        <v>119.8</v>
      </c>
      <c r="C15" s="70">
        <f>IF(FIRE1302_working!C15="-","-",ROUND(FIRE1302_working!C15,1))</f>
        <v>265.89999999999998</v>
      </c>
      <c r="D15" s="70">
        <f>IF(FIRE1302_working!D15="-","-",ROUND(FIRE1302_working!D15,1))</f>
        <v>6.5</v>
      </c>
      <c r="E15" s="70">
        <f>IF(FIRE1302_working!E15="-","-",ROUND(FIRE1302_working!E15,1))</f>
        <v>0.2</v>
      </c>
      <c r="F15" s="70">
        <f>IF(FIRE1302_working!F15="-","-",ROUND(FIRE1302_working!F15,1))</f>
        <v>6.9</v>
      </c>
      <c r="G15" s="57" t="str">
        <f>IF(FIRE1302_working!G15="-","-",ROUND(FIRE1302_working!G15,1))</f>
        <v>-</v>
      </c>
      <c r="H15" s="73">
        <f>IF(FIRE1302_working!H15="-","-",ROUND(FIRE1302_working!H15,1))</f>
        <v>399.3</v>
      </c>
      <c r="I15" s="5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</row>
    <row r="16" spans="1:39" ht="15.75" customHeight="1" x14ac:dyDescent="0.25">
      <c r="A16" s="47" t="s">
        <v>45</v>
      </c>
      <c r="B16" s="70">
        <f>IF(FIRE1302_working!B16="-","-",ROUND(FIRE1302_working!B16,1))</f>
        <v>123.3</v>
      </c>
      <c r="C16" s="70">
        <f>IF(FIRE1302_working!C16="-","-",ROUND(FIRE1302_working!C16,1))</f>
        <v>272.60000000000002</v>
      </c>
      <c r="D16" s="70">
        <f>IF(FIRE1302_working!D16="-","-",ROUND(FIRE1302_working!D16,1))</f>
        <v>7.1</v>
      </c>
      <c r="E16" s="70">
        <f>IF(FIRE1302_working!E16="-","-",ROUND(FIRE1302_working!E16,1))</f>
        <v>0.8</v>
      </c>
      <c r="F16" s="70">
        <f>IF(FIRE1302_working!F16="-","-",ROUND(FIRE1302_working!F16,1))</f>
        <v>7.2</v>
      </c>
      <c r="G16" s="57" t="str">
        <f>IF(FIRE1302_working!G16="-","-",ROUND(FIRE1302_working!G16,1))</f>
        <v>-</v>
      </c>
      <c r="H16" s="73">
        <f>IF(FIRE1302_working!H16="-","-",ROUND(FIRE1302_working!H16,1))</f>
        <v>411</v>
      </c>
      <c r="I16" s="5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</row>
    <row r="17" spans="1:39" ht="15.75" customHeight="1" x14ac:dyDescent="0.25">
      <c r="A17" s="47" t="s">
        <v>47</v>
      </c>
      <c r="B17" s="70">
        <f>IF(FIRE1302_working!B17="-","-",ROUND(FIRE1302_working!B17,1))</f>
        <v>133.4</v>
      </c>
      <c r="C17" s="70">
        <f>IF(FIRE1302_working!C17="-","-",ROUND(FIRE1302_working!C17,1))</f>
        <v>292</v>
      </c>
      <c r="D17" s="70">
        <f>IF(FIRE1302_working!D17="-","-",ROUND(FIRE1302_working!D17,1))</f>
        <v>6.6</v>
      </c>
      <c r="E17" s="70">
        <f>IF(FIRE1302_working!E17="-","-",ROUND(FIRE1302_working!E17,1))</f>
        <v>0.6</v>
      </c>
      <c r="F17" s="70">
        <f>IF(FIRE1302_working!F17="-","-",ROUND(FIRE1302_working!F17,1))</f>
        <v>5.7</v>
      </c>
      <c r="G17" s="57" t="str">
        <f>IF(FIRE1302_working!G17="-","-",ROUND(FIRE1302_working!G17,1))</f>
        <v>-</v>
      </c>
      <c r="H17" s="73">
        <f>IF(FIRE1302_working!H17="-","-",ROUND(FIRE1302_working!H17,1))</f>
        <v>438.3</v>
      </c>
      <c r="I17" s="5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</row>
    <row r="18" spans="1:39" ht="15.75" customHeight="1" thickBot="1" x14ac:dyDescent="0.3">
      <c r="A18" s="59" t="s">
        <v>58</v>
      </c>
      <c r="B18" s="71">
        <f>IF(FIRE1302_working!B18="-","-",ROUND(FIRE1302_working!B18,1))</f>
        <v>147.80000000000001</v>
      </c>
      <c r="C18" s="71">
        <f>IF(FIRE1302_working!C18="-","-",ROUND(FIRE1302_working!C18,1))</f>
        <v>395.8</v>
      </c>
      <c r="D18" s="71">
        <f>IF(FIRE1302_working!D18="-","-",ROUND(FIRE1302_working!D18,1))</f>
        <v>6.7</v>
      </c>
      <c r="E18" s="71">
        <f>IF(FIRE1302_working!E18="-","-",ROUND(FIRE1302_working!E18,1))</f>
        <v>3.9</v>
      </c>
      <c r="F18" s="71">
        <f>IF(FIRE1302_working!F18="-","-",ROUND(FIRE1302_working!F18,1))</f>
        <v>5.3</v>
      </c>
      <c r="G18" s="60" t="str">
        <f>IF(FIRE1302_working!G18="-","-",ROUND(FIRE1302_working!G18,1))</f>
        <v>-</v>
      </c>
      <c r="H18" s="74">
        <f>IF(FIRE1302_working!H18="-","-",ROUND(FIRE1302_working!H18,1))</f>
        <v>559.5</v>
      </c>
      <c r="I18" s="5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</row>
    <row r="19" spans="1:39" ht="30" customHeight="1" x14ac:dyDescent="0.25">
      <c r="A19" s="30" t="s">
        <v>74</v>
      </c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2"/>
      <c r="AF19" s="62"/>
      <c r="AG19" s="62"/>
      <c r="AH19" s="62"/>
      <c r="AI19" s="62"/>
      <c r="AJ19" s="62"/>
      <c r="AK19" s="62"/>
      <c r="AL19" s="62"/>
      <c r="AM19" s="62"/>
    </row>
    <row r="20" spans="1:39" x14ac:dyDescent="0.2">
      <c r="A20" s="48" t="s">
        <v>42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</row>
    <row r="21" spans="1:39" x14ac:dyDescent="0.2">
      <c r="A21" s="48" t="s">
        <v>36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</row>
    <row r="22" spans="1:39" x14ac:dyDescent="0.2">
      <c r="A22" s="48" t="s">
        <v>37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</row>
    <row r="23" spans="1:39" ht="15" customHeight="1" x14ac:dyDescent="0.2">
      <c r="A23" s="63" t="s">
        <v>17</v>
      </c>
      <c r="B23" s="63"/>
      <c r="C23" s="63"/>
      <c r="D23" s="63"/>
      <c r="E23" s="63"/>
      <c r="F23" s="63"/>
      <c r="G23" s="63"/>
      <c r="H23" s="63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</row>
    <row r="24" spans="1:39" ht="30" customHeight="1" x14ac:dyDescent="0.2">
      <c r="A24" s="64" t="s">
        <v>43</v>
      </c>
      <c r="B24" s="63"/>
      <c r="C24" s="63"/>
      <c r="D24" s="63"/>
      <c r="E24" s="63"/>
      <c r="F24" s="63"/>
      <c r="G24" s="63"/>
      <c r="H24" s="63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</row>
    <row r="25" spans="1:39" ht="15" customHeight="1" x14ac:dyDescent="0.2">
      <c r="A25" s="64" t="s">
        <v>44</v>
      </c>
      <c r="B25" s="63"/>
      <c r="C25" s="63"/>
      <c r="D25" s="63"/>
      <c r="E25" s="63"/>
      <c r="F25" s="63"/>
      <c r="G25" s="63"/>
      <c r="H25" s="63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</row>
    <row r="26" spans="1:39" ht="25.5" customHeight="1" x14ac:dyDescent="0.2">
      <c r="A26" s="65" t="s">
        <v>18</v>
      </c>
      <c r="B26" s="66"/>
      <c r="C26" s="66"/>
      <c r="D26" s="66"/>
      <c r="E26" s="66"/>
      <c r="F26" s="66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</row>
    <row r="27" spans="1:39" x14ac:dyDescent="0.2">
      <c r="A27" s="63" t="s">
        <v>19</v>
      </c>
      <c r="B27" s="63"/>
      <c r="C27" s="63"/>
      <c r="D27" s="63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</row>
    <row r="28" spans="1:39" ht="27" customHeight="1" x14ac:dyDescent="0.2">
      <c r="A28" s="64" t="s">
        <v>49</v>
      </c>
      <c r="B28" s="64"/>
      <c r="C28" s="64"/>
      <c r="D28" s="64"/>
      <c r="E28" s="64"/>
      <c r="F28" s="64"/>
      <c r="G28" s="64"/>
      <c r="H28" s="67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</row>
    <row r="29" spans="1:39" ht="22.5" customHeight="1" x14ac:dyDescent="0.2">
      <c r="A29" s="48" t="s">
        <v>20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</row>
    <row r="30" spans="1:39" x14ac:dyDescent="0.2">
      <c r="A30" s="63" t="s">
        <v>21</v>
      </c>
      <c r="B30" s="63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</row>
    <row r="31" spans="1:39" ht="30" customHeight="1" x14ac:dyDescent="0.2">
      <c r="A31" s="48" t="s">
        <v>22</v>
      </c>
      <c r="B31" s="48"/>
      <c r="C31" s="48"/>
      <c r="D31" s="48"/>
      <c r="E31" s="48"/>
      <c r="F31" s="48"/>
      <c r="G31" s="63"/>
      <c r="H31" s="6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</row>
    <row r="32" spans="1:39" x14ac:dyDescent="0.2">
      <c r="A32" s="63" t="s">
        <v>73</v>
      </c>
      <c r="B32" s="63"/>
      <c r="C32" s="63"/>
      <c r="D32" s="48"/>
      <c r="E32" s="48"/>
      <c r="F32" s="48"/>
      <c r="G32" s="63"/>
      <c r="H32" s="6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</row>
    <row r="33" spans="1:39" x14ac:dyDescent="0.2">
      <c r="A33" s="75" t="s">
        <v>39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</row>
  </sheetData>
  <conditionalFormatting sqref="J19">
    <cfRule type="expression" dxfId="0" priority="1">
      <formula>J19&lt;&gt;0</formula>
    </cfRule>
  </conditionalFormatting>
  <hyperlinks>
    <hyperlink ref="A23" r:id="rId1" xr:uid="{92734A82-91E9-4303-8598-B6048DA51143}"/>
    <hyperlink ref="A27" r:id="rId2" xr:uid="{4F5BFACF-6951-4FBA-B9E9-4CC863A0C020}"/>
    <hyperlink ref="A30" r:id="rId3" xr:uid="{63559285-A235-4EFC-9216-8314E8278DE1}"/>
    <hyperlink ref="A27:D27" r:id="rId4" display="https://www.gov.uk/government/collections/fire-statistics" xr:uid="{B92882D2-41A6-42B0-96A3-AD10FDE34643}"/>
    <hyperlink ref="A32" r:id="rId5" xr:uid="{F0A4582F-0DE3-4A0A-999A-6BDDB678B662}"/>
  </hyperlinks>
  <pageMargins left="0.7" right="0.7" top="0.75" bottom="0.75" header="0.3" footer="0.3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034BE3-F180-4F8F-BB43-00BEECADBD79}">
  <ds:schemaRefs>
    <ds:schemaRef ds:uri="http://purl.org/dc/terms/"/>
    <ds:schemaRef ds:uri="f8e9d96c-a07e-4933-9220-38ca5ec96d4e"/>
    <ds:schemaRef ds:uri="http://schemas.microsoft.com/office/2006/documentManagement/types"/>
    <ds:schemaRef ds:uri="f2aea08d-7fae-41c6-92ff-91df552a059b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E8927B5-029A-461A-96C0-C061E7F33F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E73333-5AD6-416B-8B30-02C871EF68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config</vt:lpstr>
      <vt:lpstr>Cover_sheet</vt:lpstr>
      <vt:lpstr>Contents</vt:lpstr>
      <vt:lpstr>Data</vt:lpstr>
      <vt:lpstr>FIRE1302_working</vt:lpstr>
      <vt:lpstr>FIRE1302</vt:lpstr>
      <vt:lpstr>Contents!Print_Area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2024-10-04T14:39:01Z</dcterms:created>
  <dcterms:modified xsi:type="dcterms:W3CDTF">2025-11-28T12:15:08Z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