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970E3E22-5162-4C06-AD5E-2DFEDE785635}" xr6:coauthVersionLast="47" xr6:coauthVersionMax="47" xr10:uidLastSave="{00000000-0000-0000-0000-000000000000}"/>
  <workbookProtection workbookAlgorithmName="SHA-512" workbookHashValue="j/2OFQDt0aoPyPCW2w4rctnLjZ0oA9eA5tQ/ZsCHueD1g6yKns0HXP+z7K8+MNLS69yG3iib9IDHQ1Fnr9AHjw==" workbookSaltValue="ueCf1tb9phha6gPHfOS2Iw==" workbookSpinCount="100000" lockStructure="1"/>
  <bookViews>
    <workbookView xWindow="-120" yWindow="-120" windowWidth="29040" windowHeight="15720" tabRatio="779" firstSheet="1" activeTab="1" xr2:uid="{00000000-000D-0000-FFFF-FFFF00000000}"/>
  </bookViews>
  <sheets>
    <sheet name="config" sheetId="41" state="hidden" r:id="rId1"/>
    <sheet name="Cover_sheet" sheetId="34" r:id="rId2"/>
    <sheet name="Contents" sheetId="35" r:id="rId3"/>
    <sheet name="Data - retirements" sheetId="39" r:id="rId4"/>
    <sheet name="Data - headcount" sheetId="38" r:id="rId5"/>
    <sheet name="FIRE1112_working" sheetId="1" state="hidden" r:id="rId6"/>
    <sheet name="FIRE1112" sheetId="13" r:id="rId7"/>
    <sheet name="FRS geographical categories" sheetId="40" r:id="rId8"/>
  </sheets>
  <definedNames>
    <definedName name="_xlnm._FilterDatabase" localSheetId="4" hidden="1">'Data - headcount'!$A$1:$F$1</definedName>
    <definedName name="_xlnm._FilterDatabase" localSheetId="7" hidden="1">'FRS geographical categories'!$A$1:$C$45</definedName>
    <definedName name="_xlnm.Print_Area" localSheetId="2">Contents!$A$1:$D$8</definedName>
    <definedName name="_xlnm.Print_Area" localSheetId="6">FIRE1112!$A$1:$F$68</definedName>
    <definedName name="_xlnm.Print_Titles" localSheetId="6">FIRE1112!$1:$6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9" i="34" l="1"/>
  <c r="A2" i="35" l="1"/>
  <c r="C8" i="35"/>
  <c r="C7" i="35"/>
  <c r="C6" i="35"/>
  <c r="A10" i="34"/>
  <c r="A8" i="34"/>
  <c r="A5" i="34"/>
  <c r="A3" i="34"/>
  <c r="A3" i="1" l="1"/>
  <c r="B3" i="1"/>
  <c r="B43" i="1" s="1" a="1"/>
  <c r="B43" i="1" s="1"/>
  <c r="C49" i="1" l="1" a="1"/>
  <c r="C49" i="1" s="1"/>
  <c r="B49" i="1" a="1"/>
  <c r="B49" i="1" s="1"/>
  <c r="D49" i="1" a="1"/>
  <c r="D49" i="1" s="1"/>
  <c r="D6" i="1" a="1"/>
  <c r="D6" i="1" s="1"/>
  <c r="C13" i="1" a="1"/>
  <c r="C13" i="1" s="1"/>
  <c r="C15" i="1" a="1"/>
  <c r="C15" i="1" s="1"/>
  <c r="C17" i="1" a="1"/>
  <c r="C17" i="1" s="1"/>
  <c r="C19" i="1" a="1"/>
  <c r="C19" i="1" s="1"/>
  <c r="C21" i="1" a="1"/>
  <c r="C21" i="1" s="1"/>
  <c r="C23" i="1" a="1"/>
  <c r="C23" i="1" s="1"/>
  <c r="C25" i="1" a="1"/>
  <c r="C25" i="1" s="1"/>
  <c r="C27" i="1" a="1"/>
  <c r="C27" i="1" s="1"/>
  <c r="C29" i="1" a="1"/>
  <c r="C29" i="1" s="1"/>
  <c r="C31" i="1" a="1"/>
  <c r="C31" i="1" s="1"/>
  <c r="C33" i="1" a="1"/>
  <c r="C33" i="1" s="1"/>
  <c r="C35" i="1" a="1"/>
  <c r="C35" i="1" s="1"/>
  <c r="C37" i="1" a="1"/>
  <c r="C37" i="1" s="1"/>
  <c r="C39" i="1" a="1"/>
  <c r="C39" i="1" s="1"/>
  <c r="C41" i="1" a="1"/>
  <c r="C41" i="1" s="1"/>
  <c r="C43" i="1" a="1"/>
  <c r="C43" i="1" s="1"/>
  <c r="C45" i="1" a="1"/>
  <c r="C45" i="1" s="1"/>
  <c r="C47" i="1" a="1"/>
  <c r="C47" i="1" s="1"/>
  <c r="C51" i="1" a="1"/>
  <c r="C51" i="1" s="1"/>
  <c r="C53" i="1" a="1"/>
  <c r="C53" i="1" s="1"/>
  <c r="C55" i="1" a="1"/>
  <c r="C55" i="1" s="1"/>
  <c r="C12" i="1" a="1"/>
  <c r="C12" i="1" s="1"/>
  <c r="C11" i="1" a="1"/>
  <c r="C11" i="1" s="1"/>
  <c r="C8" i="1" a="1"/>
  <c r="C8" i="1" s="1"/>
  <c r="C6" i="1" a="1"/>
  <c r="C6" i="1" s="1"/>
  <c r="C20" i="1" a="1"/>
  <c r="C20" i="1" s="1"/>
  <c r="C24" i="1" a="1"/>
  <c r="C24" i="1" s="1"/>
  <c r="C28" i="1" a="1"/>
  <c r="C28" i="1" s="1"/>
  <c r="C32" i="1" a="1"/>
  <c r="C32" i="1" s="1"/>
  <c r="C36" i="1" a="1"/>
  <c r="C36" i="1" s="1"/>
  <c r="C40" i="1" a="1"/>
  <c r="C40" i="1" s="1"/>
  <c r="C44" i="1" a="1"/>
  <c r="C44" i="1" s="1"/>
  <c r="C48" i="1" a="1"/>
  <c r="C48" i="1" s="1"/>
  <c r="C52" i="1" a="1"/>
  <c r="C52" i="1" s="1"/>
  <c r="C56" i="1" a="1"/>
  <c r="C56" i="1" s="1"/>
  <c r="C9" i="1" a="1"/>
  <c r="C9" i="1" s="1"/>
  <c r="C14" i="1" a="1"/>
  <c r="C14" i="1" s="1"/>
  <c r="C16" i="1" a="1"/>
  <c r="C16" i="1" s="1"/>
  <c r="C18" i="1" a="1"/>
  <c r="C18" i="1" s="1"/>
  <c r="C22" i="1" a="1"/>
  <c r="C22" i="1" s="1"/>
  <c r="C26" i="1" a="1"/>
  <c r="C26" i="1" s="1"/>
  <c r="C30" i="1" a="1"/>
  <c r="C30" i="1" s="1"/>
  <c r="C34" i="1" a="1"/>
  <c r="C34" i="1" s="1"/>
  <c r="C38" i="1" a="1"/>
  <c r="C38" i="1" s="1"/>
  <c r="C42" i="1" a="1"/>
  <c r="C42" i="1" s="1"/>
  <c r="C46" i="1" a="1"/>
  <c r="C46" i="1" s="1"/>
  <c r="C50" i="1" a="1"/>
  <c r="C50" i="1" s="1"/>
  <c r="C54" i="1" a="1"/>
  <c r="C54" i="1" s="1"/>
  <c r="C10" i="1" a="1"/>
  <c r="C10" i="1" s="1"/>
  <c r="C7" i="1" a="1"/>
  <c r="C7" i="1" s="1"/>
  <c r="B43" i="13"/>
  <c r="E43" i="1"/>
  <c r="B27" i="1" a="1"/>
  <c r="B27" i="1" s="1"/>
  <c r="B11" i="1" a="1"/>
  <c r="B11" i="1" s="1"/>
  <c r="B55" i="1" a="1"/>
  <c r="B55" i="1" s="1"/>
  <c r="B47" i="1" a="1"/>
  <c r="B47" i="1" s="1"/>
  <c r="B39" i="1" a="1"/>
  <c r="B39" i="1" s="1"/>
  <c r="B31" i="1" a="1"/>
  <c r="B31" i="1" s="1"/>
  <c r="B23" i="1" a="1"/>
  <c r="B23" i="1" s="1"/>
  <c r="B15" i="1" a="1"/>
  <c r="B15" i="1" s="1"/>
  <c r="B7" i="1" a="1"/>
  <c r="B7" i="1" s="1"/>
  <c r="B19" i="1" a="1"/>
  <c r="B19" i="1" s="1"/>
  <c r="B35" i="1" a="1"/>
  <c r="B35" i="1" s="1"/>
  <c r="B51" i="1" a="1"/>
  <c r="B51" i="1" s="1"/>
  <c r="B56" i="1" a="1"/>
  <c r="B56" i="1" s="1"/>
  <c r="B54" i="1" a="1"/>
  <c r="B54" i="1" s="1"/>
  <c r="B52" i="1" a="1"/>
  <c r="B52" i="1" s="1"/>
  <c r="B50" i="1" a="1"/>
  <c r="B50" i="1" s="1"/>
  <c r="B48" i="1" a="1"/>
  <c r="B48" i="1" s="1"/>
  <c r="B46" i="1" a="1"/>
  <c r="B46" i="1" s="1"/>
  <c r="B44" i="1" a="1"/>
  <c r="B44" i="1" s="1"/>
  <c r="B42" i="1" a="1"/>
  <c r="B42" i="1" s="1"/>
  <c r="B40" i="1" a="1"/>
  <c r="B40" i="1" s="1"/>
  <c r="B38" i="1" a="1"/>
  <c r="B38" i="1" s="1"/>
  <c r="B36" i="1" a="1"/>
  <c r="B36" i="1" s="1"/>
  <c r="B34" i="1" a="1"/>
  <c r="B34" i="1" s="1"/>
  <c r="B32" i="1" a="1"/>
  <c r="B32" i="1" s="1"/>
  <c r="B30" i="1" a="1"/>
  <c r="B30" i="1" s="1"/>
  <c r="B28" i="1" a="1"/>
  <c r="B28" i="1" s="1"/>
  <c r="B26" i="1" a="1"/>
  <c r="B26" i="1" s="1"/>
  <c r="B24" i="1" a="1"/>
  <c r="B24" i="1" s="1"/>
  <c r="B22" i="1" a="1"/>
  <c r="B22" i="1" s="1"/>
  <c r="B20" i="1" a="1"/>
  <c r="B20" i="1" s="1"/>
  <c r="B18" i="1" a="1"/>
  <c r="B18" i="1" s="1"/>
  <c r="B16" i="1" a="1"/>
  <c r="B16" i="1" s="1"/>
  <c r="B14" i="1" a="1"/>
  <c r="B14" i="1" s="1"/>
  <c r="B12" i="1" a="1"/>
  <c r="B12" i="1" s="1"/>
  <c r="B10" i="1" a="1"/>
  <c r="B10" i="1" s="1"/>
  <c r="B8" i="1" a="1"/>
  <c r="B8" i="1" s="1"/>
  <c r="B6" i="1" a="1"/>
  <c r="B6" i="1" s="1"/>
  <c r="B9" i="1" a="1"/>
  <c r="B9" i="1" s="1"/>
  <c r="B13" i="1" a="1"/>
  <c r="B13" i="1" s="1"/>
  <c r="B17" i="1" a="1"/>
  <c r="B17" i="1" s="1"/>
  <c r="B21" i="1" a="1"/>
  <c r="B21" i="1" s="1"/>
  <c r="B25" i="1" a="1"/>
  <c r="B25" i="1" s="1"/>
  <c r="B29" i="1" a="1"/>
  <c r="B29" i="1" s="1"/>
  <c r="B33" i="1" a="1"/>
  <c r="B33" i="1" s="1"/>
  <c r="B37" i="1" a="1"/>
  <c r="B37" i="1" s="1"/>
  <c r="B41" i="1" a="1"/>
  <c r="B41" i="1" s="1"/>
  <c r="B45" i="1" a="1"/>
  <c r="B45" i="1" s="1"/>
  <c r="B53" i="1" a="1"/>
  <c r="B53" i="1" s="1"/>
  <c r="D8" i="1" a="1"/>
  <c r="D8" i="1" s="1"/>
  <c r="D10" i="1" a="1"/>
  <c r="D10" i="1" s="1"/>
  <c r="D12" i="1" a="1"/>
  <c r="D12" i="1" s="1"/>
  <c r="D14" i="1" a="1"/>
  <c r="D14" i="1" s="1"/>
  <c r="D16" i="1" a="1"/>
  <c r="D16" i="1" s="1"/>
  <c r="D18" i="1" a="1"/>
  <c r="D18" i="1" s="1"/>
  <c r="D20" i="1" a="1"/>
  <c r="D20" i="1" s="1"/>
  <c r="D22" i="1" a="1"/>
  <c r="D22" i="1" s="1"/>
  <c r="D24" i="1" a="1"/>
  <c r="D24" i="1" s="1"/>
  <c r="D26" i="1" a="1"/>
  <c r="D26" i="1" s="1"/>
  <c r="D28" i="1" a="1"/>
  <c r="D28" i="1" s="1"/>
  <c r="D30" i="1" a="1"/>
  <c r="D30" i="1" s="1"/>
  <c r="D32" i="1" a="1"/>
  <c r="D32" i="1" s="1"/>
  <c r="D34" i="1" a="1"/>
  <c r="D34" i="1" s="1"/>
  <c r="D36" i="1" a="1"/>
  <c r="D36" i="1" s="1"/>
  <c r="D38" i="1" a="1"/>
  <c r="D38" i="1" s="1"/>
  <c r="D40" i="1" a="1"/>
  <c r="D40" i="1" s="1"/>
  <c r="D42" i="1" a="1"/>
  <c r="D42" i="1" s="1"/>
  <c r="D44" i="1" a="1"/>
  <c r="D44" i="1" s="1"/>
  <c r="D46" i="1" a="1"/>
  <c r="D46" i="1" s="1"/>
  <c r="D48" i="1" a="1"/>
  <c r="D48" i="1" s="1"/>
  <c r="D50" i="1" a="1"/>
  <c r="D50" i="1" s="1"/>
  <c r="D52" i="1" a="1"/>
  <c r="D52" i="1" s="1"/>
  <c r="D54" i="1" a="1"/>
  <c r="D54" i="1" s="1"/>
  <c r="D56" i="1" a="1"/>
  <c r="D56" i="1" s="1"/>
  <c r="D55" i="1" a="1"/>
  <c r="D55" i="1" s="1"/>
  <c r="D7" i="1" a="1"/>
  <c r="D7" i="1" s="1"/>
  <c r="D9" i="1" a="1"/>
  <c r="D9" i="1" s="1"/>
  <c r="D11" i="1" a="1"/>
  <c r="D11" i="1" s="1"/>
  <c r="D13" i="1" a="1"/>
  <c r="D13" i="1" s="1"/>
  <c r="D15" i="1" a="1"/>
  <c r="D15" i="1" s="1"/>
  <c r="D17" i="1" a="1"/>
  <c r="D17" i="1" s="1"/>
  <c r="D19" i="1" a="1"/>
  <c r="D19" i="1" s="1"/>
  <c r="D21" i="1" a="1"/>
  <c r="D21" i="1" s="1"/>
  <c r="D23" i="1" a="1"/>
  <c r="D23" i="1" s="1"/>
  <c r="D25" i="1" a="1"/>
  <c r="D25" i="1" s="1"/>
  <c r="D27" i="1" a="1"/>
  <c r="D27" i="1" s="1"/>
  <c r="D29" i="1" a="1"/>
  <c r="D29" i="1" s="1"/>
  <c r="D31" i="1" a="1"/>
  <c r="D31" i="1" s="1"/>
  <c r="D33" i="1" a="1"/>
  <c r="D33" i="1" s="1"/>
  <c r="D35" i="1" a="1"/>
  <c r="D35" i="1" s="1"/>
  <c r="D37" i="1" a="1"/>
  <c r="D37" i="1" s="1"/>
  <c r="D39" i="1" a="1"/>
  <c r="D39" i="1" s="1"/>
  <c r="D41" i="1" a="1"/>
  <c r="D41" i="1" s="1"/>
  <c r="D43" i="1" a="1"/>
  <c r="D43" i="1" s="1"/>
  <c r="F43" i="1" s="1"/>
  <c r="D45" i="1" a="1"/>
  <c r="D45" i="1" s="1"/>
  <c r="D47" i="1" a="1"/>
  <c r="D47" i="1" s="1"/>
  <c r="D51" i="1" a="1"/>
  <c r="D51" i="1" s="1"/>
  <c r="D53" i="1" a="1"/>
  <c r="D53" i="1" s="1"/>
  <c r="E49" i="1" l="1"/>
  <c r="F49" i="1"/>
  <c r="F49" i="13" s="1"/>
  <c r="B53" i="13"/>
  <c r="E53" i="1"/>
  <c r="E53" i="13" s="1"/>
  <c r="F53" i="1"/>
  <c r="F53" i="13" s="1"/>
  <c r="B49" i="13"/>
  <c r="E49" i="13"/>
  <c r="B41" i="13"/>
  <c r="E41" i="1"/>
  <c r="E41" i="13" s="1"/>
  <c r="F41" i="1"/>
  <c r="F41" i="13" s="1"/>
  <c r="B33" i="13"/>
  <c r="E33" i="1"/>
  <c r="E33" i="13" s="1"/>
  <c r="F33" i="1"/>
  <c r="F33" i="13" s="1"/>
  <c r="B25" i="13"/>
  <c r="E25" i="1"/>
  <c r="E25" i="13" s="1"/>
  <c r="F25" i="1"/>
  <c r="F25" i="13" s="1"/>
  <c r="B17" i="13"/>
  <c r="E17" i="1"/>
  <c r="E17" i="13" s="1"/>
  <c r="F17" i="1"/>
  <c r="F17" i="13" s="1"/>
  <c r="E9" i="1"/>
  <c r="F9" i="1"/>
  <c r="E8" i="1"/>
  <c r="F8" i="1"/>
  <c r="E12" i="1"/>
  <c r="F12" i="1"/>
  <c r="B16" i="13"/>
  <c r="E16" i="1"/>
  <c r="E16" i="13" s="1"/>
  <c r="F16" i="1"/>
  <c r="F16" i="13" s="1"/>
  <c r="B20" i="13"/>
  <c r="E20" i="1"/>
  <c r="E20" i="13" s="1"/>
  <c r="F20" i="1"/>
  <c r="F20" i="13" s="1"/>
  <c r="B24" i="13"/>
  <c r="E24" i="1"/>
  <c r="E24" i="13" s="1"/>
  <c r="F24" i="1"/>
  <c r="F24" i="13" s="1"/>
  <c r="B28" i="13"/>
  <c r="E28" i="1"/>
  <c r="E28" i="13" s="1"/>
  <c r="F28" i="1"/>
  <c r="F28" i="13" s="1"/>
  <c r="B32" i="13"/>
  <c r="E32" i="1"/>
  <c r="E32" i="13" s="1"/>
  <c r="F32" i="1"/>
  <c r="F32" i="13" s="1"/>
  <c r="B36" i="13"/>
  <c r="E36" i="1"/>
  <c r="E36" i="13" s="1"/>
  <c r="F36" i="1"/>
  <c r="F36" i="13" s="1"/>
  <c r="B40" i="13"/>
  <c r="E40" i="1"/>
  <c r="E40" i="13" s="1"/>
  <c r="F40" i="1"/>
  <c r="F40" i="13" s="1"/>
  <c r="B44" i="13"/>
  <c r="E44" i="1"/>
  <c r="E44" i="13" s="1"/>
  <c r="F44" i="1"/>
  <c r="F44" i="13" s="1"/>
  <c r="B48" i="13"/>
  <c r="E48" i="1"/>
  <c r="E48" i="13" s="1"/>
  <c r="F48" i="1"/>
  <c r="F48" i="13" s="1"/>
  <c r="B52" i="13"/>
  <c r="E52" i="1"/>
  <c r="E52" i="13" s="1"/>
  <c r="F52" i="1"/>
  <c r="F52" i="13" s="1"/>
  <c r="B56" i="13"/>
  <c r="E56" i="1"/>
  <c r="E56" i="13" s="1"/>
  <c r="F56" i="1"/>
  <c r="F56" i="13" s="1"/>
  <c r="B35" i="13"/>
  <c r="E35" i="1"/>
  <c r="E35" i="13" s="1"/>
  <c r="F35" i="1"/>
  <c r="F35" i="13" s="1"/>
  <c r="E7" i="1"/>
  <c r="F7" i="1"/>
  <c r="B23" i="13"/>
  <c r="E23" i="1"/>
  <c r="E23" i="13" s="1"/>
  <c r="F23" i="1"/>
  <c r="F23" i="13" s="1"/>
  <c r="B39" i="13"/>
  <c r="E39" i="1"/>
  <c r="E39" i="13" s="1"/>
  <c r="F39" i="1"/>
  <c r="F39" i="13" s="1"/>
  <c r="B55" i="13"/>
  <c r="E55" i="1"/>
  <c r="E55" i="13" s="1"/>
  <c r="F55" i="1"/>
  <c r="F55" i="13" s="1"/>
  <c r="B27" i="13"/>
  <c r="E27" i="1"/>
  <c r="E27" i="13" s="1"/>
  <c r="F27" i="1"/>
  <c r="F27" i="13" s="1"/>
  <c r="B45" i="13"/>
  <c r="E45" i="1"/>
  <c r="E45" i="13" s="1"/>
  <c r="F45" i="1"/>
  <c r="F45" i="13" s="1"/>
  <c r="B37" i="13"/>
  <c r="E37" i="1"/>
  <c r="E37" i="13" s="1"/>
  <c r="F37" i="1"/>
  <c r="F37" i="13" s="1"/>
  <c r="B29" i="13"/>
  <c r="E29" i="1"/>
  <c r="E29" i="13" s="1"/>
  <c r="F29" i="1"/>
  <c r="F29" i="13" s="1"/>
  <c r="B21" i="13"/>
  <c r="E21" i="1"/>
  <c r="E21" i="13" s="1"/>
  <c r="F21" i="1"/>
  <c r="F21" i="13" s="1"/>
  <c r="B13" i="13"/>
  <c r="E13" i="1"/>
  <c r="E13" i="13" s="1"/>
  <c r="F13" i="1"/>
  <c r="F13" i="13" s="1"/>
  <c r="E6" i="1"/>
  <c r="F6" i="1"/>
  <c r="E10" i="1"/>
  <c r="F10" i="1"/>
  <c r="B14" i="13"/>
  <c r="E14" i="1"/>
  <c r="E14" i="13" s="1"/>
  <c r="F14" i="1"/>
  <c r="F14" i="13" s="1"/>
  <c r="B18" i="13"/>
  <c r="E18" i="1"/>
  <c r="E18" i="13" s="1"/>
  <c r="F18" i="1"/>
  <c r="F18" i="13" s="1"/>
  <c r="B22" i="13"/>
  <c r="E22" i="1"/>
  <c r="E22" i="13" s="1"/>
  <c r="F22" i="1"/>
  <c r="F22" i="13" s="1"/>
  <c r="B26" i="13"/>
  <c r="E26" i="1"/>
  <c r="E26" i="13" s="1"/>
  <c r="F26" i="1"/>
  <c r="F26" i="13" s="1"/>
  <c r="B30" i="13"/>
  <c r="E30" i="1"/>
  <c r="E30" i="13" s="1"/>
  <c r="F30" i="1"/>
  <c r="F30" i="13" s="1"/>
  <c r="B34" i="13"/>
  <c r="E34" i="1"/>
  <c r="E34" i="13" s="1"/>
  <c r="F34" i="1"/>
  <c r="F34" i="13" s="1"/>
  <c r="B38" i="13"/>
  <c r="E38" i="1"/>
  <c r="E38" i="13" s="1"/>
  <c r="F38" i="1"/>
  <c r="F38" i="13" s="1"/>
  <c r="B42" i="13"/>
  <c r="E42" i="1"/>
  <c r="E42" i="13" s="1"/>
  <c r="F42" i="1"/>
  <c r="F42" i="13" s="1"/>
  <c r="B46" i="13"/>
  <c r="E46" i="1"/>
  <c r="E46" i="13" s="1"/>
  <c r="F46" i="1"/>
  <c r="F46" i="13" s="1"/>
  <c r="B50" i="13"/>
  <c r="E50" i="1"/>
  <c r="E50" i="13" s="1"/>
  <c r="F50" i="1"/>
  <c r="F50" i="13" s="1"/>
  <c r="B54" i="13"/>
  <c r="E54" i="1"/>
  <c r="E54" i="13" s="1"/>
  <c r="F54" i="1"/>
  <c r="F54" i="13" s="1"/>
  <c r="B51" i="13"/>
  <c r="E51" i="1"/>
  <c r="E51" i="13" s="1"/>
  <c r="F51" i="1"/>
  <c r="F51" i="13" s="1"/>
  <c r="B19" i="13"/>
  <c r="E19" i="1"/>
  <c r="E19" i="13" s="1"/>
  <c r="F19" i="1"/>
  <c r="F19" i="13" s="1"/>
  <c r="B15" i="13"/>
  <c r="E15" i="1"/>
  <c r="E15" i="13" s="1"/>
  <c r="F15" i="1"/>
  <c r="F15" i="13" s="1"/>
  <c r="B31" i="13"/>
  <c r="E31" i="1"/>
  <c r="E31" i="13" s="1"/>
  <c r="F31" i="1"/>
  <c r="F31" i="13" s="1"/>
  <c r="B47" i="13"/>
  <c r="E47" i="1"/>
  <c r="E47" i="13" s="1"/>
  <c r="F47" i="1"/>
  <c r="F47" i="13" s="1"/>
  <c r="E11" i="1"/>
  <c r="F11" i="1"/>
  <c r="E43" i="13"/>
  <c r="C43" i="13"/>
  <c r="C51" i="13"/>
  <c r="C45" i="13"/>
  <c r="C53" i="13"/>
  <c r="C33" i="13"/>
  <c r="C25" i="13"/>
  <c r="C17" i="13"/>
  <c r="D53" i="13"/>
  <c r="D49" i="13"/>
  <c r="D45" i="13"/>
  <c r="D41" i="13"/>
  <c r="D37" i="13"/>
  <c r="D33" i="13"/>
  <c r="D29" i="13"/>
  <c r="D25" i="13"/>
  <c r="D21" i="13"/>
  <c r="D17" i="13"/>
  <c r="D13" i="13"/>
  <c r="C35" i="13"/>
  <c r="C27" i="13"/>
  <c r="C19" i="13"/>
  <c r="D55" i="13"/>
  <c r="C54" i="13"/>
  <c r="C50" i="13"/>
  <c r="C46" i="13"/>
  <c r="C42" i="13"/>
  <c r="C38" i="13"/>
  <c r="C34" i="13"/>
  <c r="C30" i="13"/>
  <c r="C26" i="13"/>
  <c r="C22" i="13"/>
  <c r="C18" i="13"/>
  <c r="C14" i="13"/>
  <c r="D54" i="13"/>
  <c r="D50" i="13"/>
  <c r="D46" i="13"/>
  <c r="D42" i="13"/>
  <c r="D38" i="13"/>
  <c r="D34" i="13"/>
  <c r="D30" i="13"/>
  <c r="D26" i="13"/>
  <c r="D22" i="13"/>
  <c r="D18" i="13"/>
  <c r="D14" i="13"/>
  <c r="C39" i="13"/>
  <c r="C47" i="13"/>
  <c r="C55" i="13"/>
  <c r="C41" i="13"/>
  <c r="C49" i="13"/>
  <c r="C37" i="13"/>
  <c r="C29" i="13"/>
  <c r="C21" i="13"/>
  <c r="C13" i="13"/>
  <c r="D51" i="13"/>
  <c r="D47" i="13"/>
  <c r="F43" i="13"/>
  <c r="D43" i="13"/>
  <c r="D39" i="13"/>
  <c r="D35" i="13"/>
  <c r="D31" i="13"/>
  <c r="D27" i="13"/>
  <c r="D23" i="13"/>
  <c r="D19" i="13"/>
  <c r="D15" i="13"/>
  <c r="C31" i="13"/>
  <c r="C23" i="13"/>
  <c r="C15" i="13"/>
  <c r="C56" i="13"/>
  <c r="C52" i="13"/>
  <c r="C48" i="13"/>
  <c r="C44" i="13"/>
  <c r="C40" i="13"/>
  <c r="C36" i="13"/>
  <c r="C32" i="13"/>
  <c r="C28" i="13"/>
  <c r="C24" i="13"/>
  <c r="C20" i="13"/>
  <c r="C16" i="13"/>
  <c r="D56" i="13"/>
  <c r="D52" i="13"/>
  <c r="D48" i="13"/>
  <c r="D44" i="13"/>
  <c r="D40" i="13"/>
  <c r="D36" i="13"/>
  <c r="D32" i="13"/>
  <c r="D28" i="13"/>
  <c r="D24" i="13"/>
  <c r="D20" i="13"/>
  <c r="D16" i="13"/>
  <c r="D12" i="13"/>
  <c r="C12" i="13"/>
  <c r="D9" i="13"/>
  <c r="D7" i="13"/>
  <c r="D8" i="13"/>
  <c r="C10" i="13"/>
  <c r="D10" i="13"/>
  <c r="D6" i="13"/>
  <c r="C9" i="13"/>
  <c r="C7" i="13"/>
  <c r="D11" i="13"/>
  <c r="C6" i="13"/>
  <c r="C11" i="13"/>
  <c r="C8" i="13"/>
  <c r="B8" i="13" l="1"/>
  <c r="B12" i="13"/>
  <c r="B10" i="13"/>
  <c r="B11" i="13"/>
  <c r="B9" i="13"/>
  <c r="B7" i="13" l="1"/>
  <c r="E9" i="13"/>
  <c r="F11" i="13"/>
  <c r="F10" i="13"/>
  <c r="E12" i="13"/>
  <c r="E8" i="13"/>
  <c r="F9" i="13"/>
  <c r="E11" i="13"/>
  <c r="E10" i="13"/>
  <c r="F12" i="13"/>
  <c r="F8" i="13"/>
  <c r="B6" i="13" l="1"/>
  <c r="E7" i="13"/>
  <c r="F7" i="13"/>
  <c r="E6" i="13" l="1"/>
  <c r="F6" i="1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<sst xmlns="http://schemas.openxmlformats.org/spreadsheetml/2006/main" count="11222" uniqueCount="207">
  <si>
    <t>England</t>
  </si>
  <si>
    <t>The full set of fire statistics releases, tables and guidance can be found on our landing page, here-</t>
  </si>
  <si>
    <t>https://www.gov.uk/government/collections/fire-statistics</t>
  </si>
  <si>
    <t>Avon</t>
  </si>
  <si>
    <t>Bedfordshire</t>
  </si>
  <si>
    <t>Berkshire</t>
  </si>
  <si>
    <t>Buckinghamshire</t>
  </si>
  <si>
    <t>Cambridgeshire</t>
  </si>
  <si>
    <t>Cheshire</t>
  </si>
  <si>
    <t>Cleveland</t>
  </si>
  <si>
    <t>Cornwall</t>
  </si>
  <si>
    <t>Cumbria</t>
  </si>
  <si>
    <t>Derbyshire</t>
  </si>
  <si>
    <t>Devon and Somerset</t>
  </si>
  <si>
    <t>Durham</t>
  </si>
  <si>
    <t>East Sussex</t>
  </si>
  <si>
    <t>Essex</t>
  </si>
  <si>
    <t>Gloucestershire</t>
  </si>
  <si>
    <t>Greater London</t>
  </si>
  <si>
    <t>Greater Manchester</t>
  </si>
  <si>
    <t>Hampshire</t>
  </si>
  <si>
    <t>Hereford and Worcester</t>
  </si>
  <si>
    <t>Hertfordshire</t>
  </si>
  <si>
    <t>Humberside</t>
  </si>
  <si>
    <t>Isles of Scilly</t>
  </si>
  <si>
    <t>Kent</t>
  </si>
  <si>
    <t>Lancashire</t>
  </si>
  <si>
    <t>Leicestershire</t>
  </si>
  <si>
    <t>Lincolnshire</t>
  </si>
  <si>
    <t>Merseyside</t>
  </si>
  <si>
    <t>Norfolk</t>
  </si>
  <si>
    <t>North West Fire Control</t>
  </si>
  <si>
    <t>North Yorkshire</t>
  </si>
  <si>
    <t>Northamptonshire</t>
  </si>
  <si>
    <t>Northumberland</t>
  </si>
  <si>
    <t>Nottinghamshire</t>
  </si>
  <si>
    <t>Oxfordshire</t>
  </si>
  <si>
    <t>Shropshire</t>
  </si>
  <si>
    <t>South Yorkshire</t>
  </si>
  <si>
    <t>Staffordshire</t>
  </si>
  <si>
    <t>Suffolk</t>
  </si>
  <si>
    <t>Surrey</t>
  </si>
  <si>
    <t>Tyne and Wear</t>
  </si>
  <si>
    <t>Warwickshire</t>
  </si>
  <si>
    <t>West Midlands</t>
  </si>
  <si>
    <t>West Sussex</t>
  </si>
  <si>
    <t>West Yorkshire</t>
  </si>
  <si>
    <t>2015-16</t>
  </si>
  <si>
    <t>Metropolitan</t>
  </si>
  <si>
    <t>2014-15</t>
  </si>
  <si>
    <t>2010-11</t>
  </si>
  <si>
    <t>2011-12</t>
  </si>
  <si>
    <t>2012-13</t>
  </si>
  <si>
    <t>2013-14</t>
  </si>
  <si>
    <t>2009-10</t>
  </si>
  <si>
    <t>Retirement Rate per 1,000 employees</t>
  </si>
  <si>
    <t>Number of retirements</t>
  </si>
  <si>
    <t>Normal retirement</t>
  </si>
  <si>
    <t>Ill health</t>
  </si>
  <si>
    <t>FIRE STATISTICS TABLE 1112: Staff retiring from fire authorities, by fire and rescue authority and by reason</t>
  </si>
  <si>
    <t>Dorset and Wiltshire</t>
  </si>
  <si>
    <t>2016-17</t>
  </si>
  <si>
    <t>2b. Resignation - due to ill health</t>
  </si>
  <si>
    <t>4a. Retirement - early</t>
  </si>
  <si>
    <t>4b. Retirement - normal</t>
  </si>
  <si>
    <t>No</t>
  </si>
  <si>
    <t>E31000001</t>
  </si>
  <si>
    <t>E31000002</t>
  </si>
  <si>
    <t>E31000003</t>
  </si>
  <si>
    <t>E31000004</t>
  </si>
  <si>
    <t>E31000005</t>
  </si>
  <si>
    <t>E31000006</t>
  </si>
  <si>
    <t>E31000007</t>
  </si>
  <si>
    <t>E31000008</t>
  </si>
  <si>
    <t>E31000009</t>
  </si>
  <si>
    <t>E31000010</t>
  </si>
  <si>
    <t>E31000011</t>
  </si>
  <si>
    <t>E31000047</t>
  </si>
  <si>
    <t>E31000013</t>
  </si>
  <si>
    <t>E31000014</t>
  </si>
  <si>
    <t>E31000015</t>
  </si>
  <si>
    <t>E31000016</t>
  </si>
  <si>
    <t>E31000046</t>
  </si>
  <si>
    <t>E31000040</t>
  </si>
  <si>
    <t>E31000018</t>
  </si>
  <si>
    <t>E31000019</t>
  </si>
  <si>
    <t>E31000020</t>
  </si>
  <si>
    <t>Isles Of Scilly</t>
  </si>
  <si>
    <t>E31000039</t>
  </si>
  <si>
    <t>E31000022</t>
  </si>
  <si>
    <t>E31000023</t>
  </si>
  <si>
    <t>E31000024</t>
  </si>
  <si>
    <t>E31000025</t>
  </si>
  <si>
    <t>E31000041</t>
  </si>
  <si>
    <t>E31000026</t>
  </si>
  <si>
    <t>E31000027</t>
  </si>
  <si>
    <t>E31000028</t>
  </si>
  <si>
    <t>E31000029</t>
  </si>
  <si>
    <t>E31000030</t>
  </si>
  <si>
    <t>E31000031</t>
  </si>
  <si>
    <t>E31000032</t>
  </si>
  <si>
    <t>E31000042</t>
  </si>
  <si>
    <t>E31000033</t>
  </si>
  <si>
    <t>E31000034</t>
  </si>
  <si>
    <t>E31000035</t>
  </si>
  <si>
    <t>E31000043</t>
  </si>
  <si>
    <t>E31000036</t>
  </si>
  <si>
    <t>E31000044</t>
  </si>
  <si>
    <t>E31000037</t>
  </si>
  <si>
    <t>E31000045</t>
  </si>
  <si>
    <t>NWFC</t>
  </si>
  <si>
    <t>Fire and rescue workforce and pensions statistics</t>
  </si>
  <si>
    <t>Contents</t>
  </si>
  <si>
    <t>We’re always looking to improve the accessibility of our documents.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</si>
  <si>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</si>
  <si>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</si>
  <si>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</si>
  <si>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</si>
  <si>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</si>
  <si>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</si>
  <si>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Table 1112</t>
  </si>
  <si>
    <t>Staff retiring from fire authorities, by fire and rescue authority and by reason</t>
  </si>
  <si>
    <t>FIRE1112</t>
  </si>
  <si>
    <t>End of table</t>
  </si>
  <si>
    <t>Hampshire and Isle of Wight</t>
  </si>
  <si>
    <t>E31000048</t>
  </si>
  <si>
    <t>FINANCIAL_YEAR</t>
  </si>
  <si>
    <t>FRS_NAME</t>
  </si>
  <si>
    <t>E_CODE</t>
  </si>
  <si>
    <t>IS_MET_NON_MET</t>
  </si>
  <si>
    <t>URBAN_RURAL</t>
  </si>
  <si>
    <t>LEAVING_REASON</t>
  </si>
  <si>
    <t>TOTAL_STAFF</t>
  </si>
  <si>
    <t>2015/16</t>
  </si>
  <si>
    <t>Non-metropolitan</t>
  </si>
  <si>
    <t>Predominantly Urban</t>
  </si>
  <si>
    <t>Medical discharge</t>
  </si>
  <si>
    <t>Significantly Rural</t>
  </si>
  <si>
    <t>Early retirement</t>
  </si>
  <si>
    <t>Predominantly Rural</t>
  </si>
  <si>
    <t>2016/17</t>
  </si>
  <si>
    <t>2017/18</t>
  </si>
  <si>
    <t>2018/19</t>
  </si>
  <si>
    <t>2019/20</t>
  </si>
  <si>
    <t>2020/21</t>
  </si>
  <si>
    <t>2021/22</t>
  </si>
  <si>
    <t>2022/23</t>
  </si>
  <si>
    <t>CALENDAR_YEAR</t>
  </si>
  <si>
    <t>2009/10</t>
  </si>
  <si>
    <t>2010/11</t>
  </si>
  <si>
    <t>2011/12</t>
  </si>
  <si>
    <t>2012/13</t>
  </si>
  <si>
    <t>2013/14</t>
  </si>
  <si>
    <t>2014/15</t>
  </si>
  <si>
    <t>3 Compulsory/voluntary age retirement.</t>
  </si>
  <si>
    <t>4 Personnel resigning on the grounds of ill health.</t>
  </si>
  <si>
    <t>2 For example the figure for 2021/22 is from 31 March 2021</t>
  </si>
  <si>
    <t>Normal/Early retirement</t>
  </si>
  <si>
    <t>FRS Name</t>
  </si>
  <si>
    <t>Met/Non-met category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</si>
  <si>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</si>
  <si>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</si>
  <si>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</si>
  <si>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4a. Retirement .. early</t>
  </si>
  <si>
    <t>FRS geographical categories</t>
  </si>
  <si>
    <t>Data - retirements</t>
  </si>
  <si>
    <t>Data - headcount</t>
  </si>
  <si>
    <t>Raw retirements data for FIRE1112</t>
  </si>
  <si>
    <t>Raw headcount data for FIRE1112</t>
  </si>
  <si>
    <t>1 Hampshire FRS and Isle of Wight FRS merged on 31st March 2021. Figures for previous years are the sum of the figures for the two individual FRSs</t>
  </si>
  <si>
    <t>Hampshire and Isle Of Wight</t>
  </si>
  <si>
    <t>1 Rural Urban classifications of Fire and Rescue Service as defined by Department for Environment, Food and Rural Affairs (DEFRA):</t>
  </si>
  <si>
    <t>North West Fire Control is not an FRS, but employs control staff and should be included to be consistent. The allocations here are based on the 4 FRSs it covers (Cumbria, Lancashire, Greater Manchester and Cheshire).</t>
  </si>
  <si>
    <t>end of table</t>
  </si>
  <si>
    <t>General notes</t>
  </si>
  <si>
    <t>Pubdate</t>
  </si>
  <si>
    <t>Upcoming date</t>
  </si>
  <si>
    <t>Responsible statistician</t>
  </si>
  <si>
    <t>year ending month</t>
  </si>
  <si>
    <t>year</t>
  </si>
  <si>
    <t>2024/25</t>
  </si>
  <si>
    <t>Press enquiries: NewsDesk@communities.gov.uk</t>
  </si>
  <si>
    <t>4 December 2025</t>
  </si>
  <si>
    <t>Autumn 2026</t>
  </si>
  <si>
    <t>Paul Gaught-Allen</t>
  </si>
  <si>
    <t>March</t>
  </si>
  <si>
    <t>financial year</t>
  </si>
  <si>
    <t>Email: firestatistics@communities.gov.uk</t>
  </si>
  <si>
    <t>If you find any problems, or have any feedback, relating to accessibility</t>
  </si>
  <si>
    <t>please email us at firestatistics@communities.gov.uk</t>
  </si>
  <si>
    <t>Select a year from the drop-down list below:</t>
  </si>
  <si>
    <t>2023/24</t>
  </si>
  <si>
    <t>North West Fire Control is a public sector company set up exclusively by some of the fire and rescue services in the North</t>
  </si>
  <si>
    <t>West (Cheshire, Cumbria, Lancashire and Greater Manchester). It started operating in May 2015.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</si>
  <si>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</si>
  <si>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</si>
  <si>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</si>
  <si>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2025/26</t>
  </si>
  <si>
    <t>2026/27</t>
  </si>
  <si>
    <t>2027/28</t>
  </si>
  <si>
    <t>2028/29</t>
  </si>
  <si>
    <t>2029/30</t>
  </si>
  <si>
    <r>
      <t>FRA</t>
    </r>
    <r>
      <rPr>
        <vertAlign val="superscript"/>
        <sz val="12"/>
        <color rgb="FF000000"/>
        <rFont val="Arial"/>
        <family val="2"/>
      </rPr>
      <t>1</t>
    </r>
  </si>
  <si>
    <r>
      <t>Staff Headcount (start of year</t>
    </r>
    <r>
      <rPr>
        <vertAlign val="superscript"/>
        <sz val="12"/>
        <color rgb="FF000000"/>
        <rFont val="Arial"/>
        <family val="2"/>
      </rPr>
      <t>2</t>
    </r>
    <r>
      <rPr>
        <sz val="12"/>
        <color rgb="FF000000"/>
        <rFont val="Arial"/>
        <family val="2"/>
      </rPr>
      <t>)</t>
    </r>
  </si>
  <si>
    <r>
      <t>Normal/early</t>
    </r>
    <r>
      <rPr>
        <vertAlign val="superscript"/>
        <sz val="12"/>
        <color rgb="FF000000"/>
        <rFont val="Arial"/>
        <family val="2"/>
      </rPr>
      <t>3</t>
    </r>
  </si>
  <si>
    <r>
      <t>Ill heath</t>
    </r>
    <r>
      <rPr>
        <vertAlign val="superscript"/>
        <sz val="12"/>
        <color rgb="FF000000"/>
        <rFont val="Arial"/>
        <family val="2"/>
      </rPr>
      <t>4</t>
    </r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</si>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</sst>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7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0"/>
      <name val="MS Sans Serif"/>
      <family val="2"/>
    </font>
    <font>
      <sz val="10"/>
      <name val="MS Sans Serif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sz val="12"/>
      <color rgb="FFFF0000"/>
      <name val="Arial"/>
      <family val="2"/>
    </font>
    <font>
      <u/>
      <sz val="10"/>
      <color indexed="12"/>
      <name val="MS Sans Serif"/>
      <family val="2"/>
    </font>
    <font>
      <sz val="8"/>
      <name val="Calibri"/>
      <family val="2"/>
      <scheme val="minor"/>
    </font>
    <font>
      <u/>
      <sz val="12"/>
      <color rgb="FF000000"/>
      <name val="Arial"/>
      <family val="2"/>
    </font>
    <font>
      <vertAlign val="superscript"/>
      <sz val="12"/>
      <color rgb="FF000000"/>
      <name val="Arial"/>
      <family val="2"/>
    </font>
    <font>
      <sz val="12"/>
      <color rgb="FFFFFFFF"/>
      <name val="Arial"/>
      <family val="2"/>
    </font>
    <font>
      <b/>
      <vertAlign val="superscript"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5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000000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17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4" fillId="0" borderId="0"/>
    <xf numFmtId="0" fontId="6" fillId="0" borderId="0" applyNumberFormat="0" applyBorder="0" applyProtection="0"/>
    <xf numFmtId="0" fontId="7" fillId="0" borderId="0" applyNumberFormat="0" applyBorder="0" applyProtection="0"/>
    <xf numFmtId="0" fontId="12" fillId="0" borderId="0" applyNumberFormat="0" applyFill="0" applyBorder="0" applyAlignment="0" applyProtection="0"/>
    <xf numFmtId="0" fontId="1" fillId="0" borderId="0" applyNumberFormat="0" applyFont="0" applyBorder="0" applyProtection="0"/>
    <xf numFmtId="0" fontId="1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" fillId="0" borderId="0" applyNumberFormat="0" applyBorder="0" applyProtection="0"/>
    <xf numFmtId="0" fontId="1" fillId="0" borderId="0"/>
    <xf numFmtId="0" fontId="1" fillId="0" borderId="0" applyNumberFormat="0" applyFont="0" applyBorder="0" applyProtection="0"/>
    <xf numFmtId="0" fontId="5" fillId="0" borderId="0"/>
    <xf numFmtId="0" fontId="5" fillId="0" borderId="0"/>
    <xf numFmtId="0" fontId="21" fillId="0" borderId="0" applyNumberFormat="0" applyFill="0" applyBorder="0" applyAlignment="0" applyProtection="0"/>
  </cellStyleXfs>
  <cellXfs count="95">
    <xf numFmtId="0" fontId="0" fillId="0" borderId="0" xfId="0"/>
    <xf numFmtId="0" fontId="8" fillId="4" borderId="0" xfId="6" applyFont="1" applyFill="1" applyAlignment="1">
      <alignment vertical="center"/>
    </xf>
    <xf numFmtId="0" fontId="14" fillId="4" borderId="0" xfId="9" applyFont="1" applyFill="1" applyAlignment="1"/>
    <xf numFmtId="0" fontId="6" fillId="4" borderId="0" xfId="5" applyFill="1"/>
    <xf numFmtId="0" fontId="7" fillId="4" borderId="0" xfId="5" applyFont="1" applyFill="1"/>
    <xf numFmtId="0" fontId="9" fillId="4" borderId="0" xfId="5" applyFont="1" applyFill="1"/>
    <xf numFmtId="0" fontId="10" fillId="0" borderId="0" xfId="6" applyFont="1" applyAlignment="1">
      <alignment vertical="center"/>
    </xf>
    <xf numFmtId="0" fontId="11" fillId="0" borderId="0" xfId="5" applyFont="1"/>
    <xf numFmtId="0" fontId="6" fillId="4" borderId="0" xfId="8" applyFont="1" applyFill="1"/>
    <xf numFmtId="49" fontId="7" fillId="4" borderId="0" xfId="5" applyNumberFormat="1" applyFont="1" applyFill="1"/>
    <xf numFmtId="0" fontId="15" fillId="2" borderId="0" xfId="9" applyFont="1" applyFill="1" applyAlignment="1"/>
    <xf numFmtId="0" fontId="15" fillId="2" borderId="0" xfId="9" applyFont="1" applyFill="1"/>
    <xf numFmtId="0" fontId="15" fillId="0" borderId="0" xfId="9" applyFont="1" applyFill="1" applyAlignment="1"/>
    <xf numFmtId="0" fontId="16" fillId="4" borderId="0" xfId="10" applyFont="1" applyFill="1" applyAlignment="1"/>
    <xf numFmtId="0" fontId="15" fillId="4" borderId="0" xfId="9" applyFont="1" applyFill="1" applyAlignment="1" applyProtection="1"/>
    <xf numFmtId="0" fontId="17" fillId="2" borderId="0" xfId="6" applyFont="1" applyFill="1"/>
    <xf numFmtId="0" fontId="6" fillId="2" borderId="0" xfId="11" applyFont="1" applyFill="1"/>
    <xf numFmtId="0" fontId="6" fillId="2" borderId="0" xfId="11" applyFont="1" applyFill="1" applyAlignment="1">
      <alignment horizontal="left"/>
    </xf>
    <xf numFmtId="0" fontId="6" fillId="2" borderId="0" xfId="6" applyFont="1" applyFill="1"/>
    <xf numFmtId="0" fontId="6" fillId="2" borderId="0" xfId="6" applyFont="1" applyFill="1" applyAlignment="1">
      <alignment horizontal="left"/>
    </xf>
    <xf numFmtId="0" fontId="17" fillId="2" borderId="0" xfId="11" applyFont="1" applyFill="1" applyAlignment="1">
      <alignment wrapText="1"/>
    </xf>
    <xf numFmtId="0" fontId="17" fillId="2" borderId="0" xfId="11" applyFont="1" applyFill="1" applyAlignment="1">
      <alignment horizontal="left" wrapText="1"/>
    </xf>
    <xf numFmtId="0" fontId="6" fillId="2" borderId="0" xfId="13" applyFont="1" applyFill="1" applyAlignment="1">
      <alignment horizontal="left" vertical="center" wrapText="1"/>
    </xf>
    <xf numFmtId="1" fontId="6" fillId="2" borderId="0" xfId="13" applyNumberFormat="1" applyFont="1" applyFill="1" applyAlignment="1">
      <alignment horizontal="left" vertical="center"/>
    </xf>
    <xf numFmtId="0" fontId="6" fillId="2" borderId="0" xfId="12" applyFont="1" applyFill="1"/>
    <xf numFmtId="0" fontId="6" fillId="2" borderId="0" xfId="13" applyFont="1" applyFill="1" applyAlignment="1">
      <alignment horizontal="left" wrapText="1"/>
    </xf>
    <xf numFmtId="0" fontId="6" fillId="2" borderId="0" xfId="12" applyFont="1" applyFill="1" applyAlignment="1">
      <alignment horizontal="left"/>
    </xf>
    <xf numFmtId="0" fontId="6" fillId="2" borderId="0" xfId="12" applyFont="1" applyFill="1" applyAlignment="1">
      <alignment wrapText="1"/>
    </xf>
    <xf numFmtId="0" fontId="18" fillId="0" borderId="0" xfId="0" applyFont="1"/>
    <xf numFmtId="0" fontId="18" fillId="3" borderId="0" xfId="0" applyFont="1" applyFill="1" applyAlignment="1">
      <alignment wrapText="1"/>
    </xf>
    <xf numFmtId="0" fontId="6" fillId="5" borderId="0" xfId="1" applyFont="1" applyFill="1"/>
    <xf numFmtId="0" fontId="18" fillId="3" borderId="0" xfId="0" applyFont="1" applyFill="1"/>
    <xf numFmtId="0" fontId="17" fillId="7" borderId="0" xfId="1" applyFont="1" applyFill="1" applyAlignment="1">
      <alignment vertical="center"/>
    </xf>
    <xf numFmtId="0" fontId="18" fillId="2" borderId="0" xfId="0" applyFont="1" applyFill="1" applyAlignment="1">
      <alignment horizontal="right" vertical="center" wrapText="1"/>
    </xf>
    <xf numFmtId="0" fontId="20" fillId="3" borderId="0" xfId="0" applyFont="1" applyFill="1"/>
    <xf numFmtId="0" fontId="18" fillId="2" borderId="0" xfId="0" applyFont="1" applyFill="1"/>
    <xf numFmtId="0" fontId="17" fillId="4" borderId="0" xfId="0" applyFont="1" applyFill="1"/>
    <xf numFmtId="0" fontId="6" fillId="4" borderId="0" xfId="1" applyFont="1" applyFill="1"/>
    <xf numFmtId="0" fontId="6" fillId="7" borderId="0" xfId="1" applyFont="1" applyFill="1" applyAlignment="1">
      <alignment horizontal="center" vertical="center"/>
    </xf>
    <xf numFmtId="0" fontId="18" fillId="3" borderId="0" xfId="0" applyFont="1" applyFill="1" applyAlignment="1">
      <alignment horizontal="left"/>
    </xf>
    <xf numFmtId="0" fontId="6" fillId="0" borderId="0" xfId="0" applyFont="1"/>
    <xf numFmtId="49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23" fillId="2" borderId="0" xfId="9" applyFont="1" applyFill="1" applyAlignment="1"/>
    <xf numFmtId="0" fontId="23" fillId="2" borderId="0" xfId="2" applyFont="1" applyFill="1" applyAlignment="1"/>
    <xf numFmtId="0" fontId="6" fillId="3" borderId="0" xfId="14" applyFont="1" applyFill="1"/>
    <xf numFmtId="1" fontId="6" fillId="0" borderId="0" xfId="0" applyNumberFormat="1" applyFont="1"/>
    <xf numFmtId="3" fontId="6" fillId="0" borderId="0" xfId="0" applyNumberFormat="1" applyFont="1"/>
    <xf numFmtId="0" fontId="19" fillId="0" borderId="0" xfId="0" applyFont="1"/>
    <xf numFmtId="0" fontId="6" fillId="5" borderId="0" xfId="0" quotePrefix="1" applyFont="1" applyFill="1"/>
    <xf numFmtId="0" fontId="6" fillId="5" borderId="0" xfId="0" applyFont="1" applyFill="1"/>
    <xf numFmtId="3" fontId="17" fillId="5" borderId="0" xfId="0" applyNumberFormat="1" applyFont="1" applyFill="1"/>
    <xf numFmtId="3" fontId="6" fillId="5" borderId="0" xfId="0" applyNumberFormat="1" applyFont="1" applyFill="1"/>
    <xf numFmtId="1" fontId="6" fillId="5" borderId="0" xfId="0" applyNumberFormat="1" applyFont="1" applyFill="1"/>
    <xf numFmtId="164" fontId="6" fillId="5" borderId="0" xfId="0" applyNumberFormat="1" applyFont="1" applyFill="1"/>
    <xf numFmtId="1" fontId="6" fillId="5" borderId="0" xfId="0" quotePrefix="1" applyNumberFormat="1" applyFont="1" applyFill="1"/>
    <xf numFmtId="3" fontId="6" fillId="5" borderId="0" xfId="0" applyNumberFormat="1" applyFont="1" applyFill="1" applyAlignment="1">
      <alignment horizontal="right"/>
    </xf>
    <xf numFmtId="0" fontId="23" fillId="5" borderId="0" xfId="2" applyFont="1" applyFill="1" applyBorder="1" applyAlignment="1"/>
    <xf numFmtId="0" fontId="17" fillId="5" borderId="0" xfId="0" quotePrefix="1" applyFont="1" applyFill="1"/>
    <xf numFmtId="3" fontId="6" fillId="5" borderId="0" xfId="1" applyNumberFormat="1" applyFont="1" applyFill="1"/>
    <xf numFmtId="0" fontId="17" fillId="6" borderId="0" xfId="0" applyFont="1" applyFill="1"/>
    <xf numFmtId="0" fontId="17" fillId="6" borderId="0" xfId="0" applyFont="1" applyFill="1" applyAlignment="1">
      <alignment wrapText="1"/>
    </xf>
    <xf numFmtId="0" fontId="6" fillId="4" borderId="0" xfId="0" applyFont="1" applyFill="1" applyAlignment="1">
      <alignment wrapText="1"/>
    </xf>
    <xf numFmtId="0" fontId="6" fillId="5" borderId="0" xfId="0" applyFont="1" applyFill="1" applyAlignment="1">
      <alignment wrapText="1"/>
    </xf>
    <xf numFmtId="0" fontId="6" fillId="4" borderId="0" xfId="0" applyFont="1" applyFill="1"/>
    <xf numFmtId="0" fontId="6" fillId="4" borderId="2" xfId="0" applyFont="1" applyFill="1" applyBorder="1" applyAlignment="1">
      <alignment vertical="center" wrapText="1"/>
    </xf>
    <xf numFmtId="0" fontId="6" fillId="4" borderId="3" xfId="0" applyFont="1" applyFill="1" applyBorder="1"/>
    <xf numFmtId="0" fontId="6" fillId="4" borderId="3" xfId="0" applyFont="1" applyFill="1" applyBorder="1" applyAlignment="1">
      <alignment vertical="center"/>
    </xf>
    <xf numFmtId="0" fontId="6" fillId="4" borderId="3" xfId="0" applyFont="1" applyFill="1" applyBorder="1" applyAlignment="1">
      <alignment wrapText="1"/>
    </xf>
    <xf numFmtId="0" fontId="6" fillId="5" borderId="0" xfId="0" applyFont="1" applyFill="1" applyAlignment="1">
      <alignment horizontal="center"/>
    </xf>
    <xf numFmtId="0" fontId="6" fillId="4" borderId="4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0" xfId="0" applyFont="1" applyFill="1" applyAlignment="1">
      <alignment horizontal="right" vertical="center" wrapText="1"/>
    </xf>
    <xf numFmtId="3" fontId="17" fillId="5" borderId="0" xfId="0" applyNumberFormat="1" applyFont="1" applyFill="1" applyAlignment="1">
      <alignment horizontal="right"/>
    </xf>
    <xf numFmtId="3" fontId="6" fillId="4" borderId="0" xfId="0" applyNumberFormat="1" applyFont="1" applyFill="1"/>
    <xf numFmtId="1" fontId="6" fillId="4" borderId="0" xfId="0" applyNumberFormat="1" applyFont="1" applyFill="1"/>
    <xf numFmtId="0" fontId="17" fillId="5" borderId="0" xfId="0" applyFont="1" applyFill="1"/>
    <xf numFmtId="0" fontId="6" fillId="4" borderId="4" xfId="0" applyFont="1" applyFill="1" applyBorder="1"/>
    <xf numFmtId="3" fontId="6" fillId="5" borderId="4" xfId="0" applyNumberFormat="1" applyFont="1" applyFill="1" applyBorder="1" applyAlignment="1">
      <alignment horizontal="right"/>
    </xf>
    <xf numFmtId="0" fontId="6" fillId="4" borderId="0" xfId="0" applyFont="1" applyFill="1" applyAlignment="1">
      <alignment horizontal="left"/>
    </xf>
    <xf numFmtId="0" fontId="23" fillId="4" borderId="0" xfId="2" applyFont="1" applyFill="1"/>
    <xf numFmtId="0" fontId="23" fillId="5" borderId="0" xfId="2" applyFont="1" applyFill="1" applyAlignment="1">
      <alignment horizontal="right"/>
    </xf>
    <xf numFmtId="0" fontId="23" fillId="4" borderId="0" xfId="16" applyFont="1" applyFill="1" applyAlignment="1"/>
    <xf numFmtId="0" fontId="6" fillId="2" borderId="0" xfId="0" applyFont="1" applyFill="1"/>
    <xf numFmtId="0" fontId="25" fillId="4" borderId="0" xfId="0" applyFont="1" applyFill="1"/>
    <xf numFmtId="0" fontId="17" fillId="3" borderId="1" xfId="0" applyFont="1" applyFill="1" applyBorder="1"/>
    <xf numFmtId="0" fontId="6" fillId="3" borderId="0" xfId="0" applyFont="1" applyFill="1"/>
    <xf numFmtId="0" fontId="6" fillId="3" borderId="0" xfId="0" applyFont="1" applyFill="1" applyAlignment="1">
      <alignment vertical="top"/>
    </xf>
    <xf numFmtId="0" fontId="6" fillId="3" borderId="1" xfId="0" applyFont="1" applyFill="1" applyBorder="1"/>
    <xf numFmtId="0" fontId="23" fillId="3" borderId="0" xfId="7" applyFont="1" applyFill="1" applyAlignment="1"/>
    <xf numFmtId="0" fontId="23" fillId="3" borderId="0" xfId="7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25" fillId="3" borderId="0" xfId="0" applyFont="1" applyFill="1"/>
  </cellXfs>
  <cellStyles count="17">
    <cellStyle name="Hyperlink" xfId="2" xr:uid="{00000000-0005-0000-0000-000000000000}"/>
    <cellStyle name="Hyperlink 2" xfId="16" xr:uid="{7A25185E-B3EF-40AE-8201-463DF9AFB555}"/>
    <cellStyle name="Hyperlink 2 2" xfId="7" xr:uid="{1E060160-AD13-41D1-ADD0-27A428A96BC2}"/>
    <cellStyle name="Hyperlink 2 2 2" xfId="9" xr:uid="{F85A19EE-A259-4DAC-9901-FB278CCF36CD}"/>
    <cellStyle name="Hyperlink 3 2" xfId="10" xr:uid="{DF366515-C7DC-428F-A8CD-819047F8E5F4}"/>
    <cellStyle name="Normal" xfId="0" builtinId="0"/>
    <cellStyle name="Normal 2" xfId="1" xr:uid="{00000000-0005-0000-0000-000002000000}"/>
    <cellStyle name="Normal 2 2" xfId="3" xr:uid="{00000000-0005-0000-0000-000003000000}"/>
    <cellStyle name="Normal 2 2 2 2" xfId="6" xr:uid="{27FDA1C7-68D2-4D33-A983-FBBF2F6E1972}"/>
    <cellStyle name="Normal 2 3" xfId="11" xr:uid="{310F4E29-6392-41A0-80B5-95C55930306B}"/>
    <cellStyle name="Normal 2 4" xfId="13" xr:uid="{BDD6F54F-D829-4788-9380-483D25AC1372}"/>
    <cellStyle name="Normal 3" xfId="4" xr:uid="{00000000-0005-0000-0000-000004000000}"/>
    <cellStyle name="Normal 3 2" xfId="15" xr:uid="{2BC035AF-5A4F-4ECE-B06E-262B4B538B60}"/>
    <cellStyle name="Normal 5 2" xfId="12" xr:uid="{198EA2C8-6975-4DFC-85E4-16FFFFEF53C3}"/>
    <cellStyle name="Normal 6" xfId="14" xr:uid="{0011F06A-9B82-4E3B-90D9-11D0C0DBA24D}"/>
    <cellStyle name="Normal 6 2" xfId="5" xr:uid="{58564002-1A66-42A8-A0B9-06A1FD1BB5DD}"/>
    <cellStyle name="Normal 7 2" xfId="8" xr:uid="{17E5898C-AE1D-47CA-8102-AC1C968219E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0</xdr:col>
      <xdr:colOff>1866901</xdr:colOff>
      <xdr:row>0</xdr:row>
      <xdr:rowOff>1021023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E33043B-6D7F-447E-8D1B-F1B8B4326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1866900" cy="10210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797906</xdr:colOff>
      <xdr:row>0</xdr:row>
      <xdr:rowOff>0</xdr:rowOff>
    </xdr:from>
    <xdr:to>
      <xdr:col>3</xdr:col>
      <xdr:colOff>1061873</xdr:colOff>
      <xdr:row>3</xdr:row>
      <xdr:rowOff>91440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B194800-9454-E1CC-F4EB-DA06696369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745566" y="0"/>
          <a:ext cx="1978467" cy="10820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8C202-2B73-48A4-8A3B-D111FECA57B2}">
  <sheetPr codeName="Sheet8">
    <tabColor rgb="FFFF0000"/>
  </sheetPr>
  <dimension ref="A1:B6"/>
  <sheetViews>
    <sheetView zoomScaleNormal="100" workbookViewId="0">
      <selection activeCell="B11" sqref="B11"/>
    </sheetView>
  </sheetViews>
  <sheetFormatPr defaultColWidth="9.140625" defaultRowHeight="15" x14ac:dyDescent="0.2"/>
  <cols>
    <col min="1" max="1" width="22.28515625" style="28" bestFit="1" customWidth="1"/>
    <col min="2" max="2" width="21.140625" style="28" customWidth="1"/>
    <col min="3" max="16384" width="9.140625" style="28"/>
  </cols>
  <sheetData>
    <row r="1" spans="1:2" x14ac:dyDescent="0.2">
      <c r="A1" s="40" t="s">
        <v>175</v>
      </c>
      <c r="B1" s="41" t="s">
        <v>182</v>
      </c>
    </row>
    <row r="2" spans="1:2" x14ac:dyDescent="0.2">
      <c r="A2" s="40" t="s">
        <v>176</v>
      </c>
      <c r="B2" s="42" t="s">
        <v>183</v>
      </c>
    </row>
    <row r="3" spans="1:2" x14ac:dyDescent="0.2">
      <c r="A3" s="40" t="s">
        <v>177</v>
      </c>
      <c r="B3" s="42" t="s">
        <v>184</v>
      </c>
    </row>
    <row r="4" spans="1:2" x14ac:dyDescent="0.2">
      <c r="A4" s="40" t="s">
        <v>178</v>
      </c>
      <c r="B4" s="42" t="s">
        <v>185</v>
      </c>
    </row>
    <row r="5" spans="1:2" x14ac:dyDescent="0.2">
      <c r="A5" s="40" t="s">
        <v>179</v>
      </c>
      <c r="B5" s="43">
        <v>2025</v>
      </c>
    </row>
    <row r="6" spans="1:2" x14ac:dyDescent="0.2">
      <c r="A6" s="40" t="s">
        <v>186</v>
      </c>
      <c r="B6" s="42" t="s">
        <v>180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42496-7F57-4899-BD82-F75881274E29}">
  <sheetPr codeName="Sheet1"/>
  <dimension ref="A1:K14"/>
  <sheetViews>
    <sheetView tabSelected="1" workbookViewId="0"/>
  </sheetViews>
  <sheetFormatPr defaultRowHeight="12.75" x14ac:dyDescent="0.2"/>
  <cols>
    <col min="1" max="1" width="78" style="4" customWidth="1"/>
    <col min="2" max="255" width="9.42578125" style="4" customWidth="1"/>
    <col min="256" max="256" width="2.85546875" style="4" customWidth="1"/>
    <col min="257" max="257" width="74" style="4" bestFit="1" customWidth="1"/>
    <col min="258" max="511" width="9.42578125" style="4" customWidth="1"/>
    <col min="512" max="512" width="2.85546875" style="4" customWidth="1"/>
    <col min="513" max="513" width="74" style="4" bestFit="1" customWidth="1"/>
    <col min="514" max="767" width="9.42578125" style="4" customWidth="1"/>
    <col min="768" max="768" width="2.85546875" style="4" customWidth="1"/>
    <col min="769" max="769" width="74" style="4" bestFit="1" customWidth="1"/>
    <col min="770" max="1023" width="9.42578125" style="4" customWidth="1"/>
    <col min="1024" max="1024" width="2.85546875" style="4" customWidth="1"/>
    <col min="1025" max="1025" width="74" style="4" bestFit="1" customWidth="1"/>
    <col min="1026" max="1279" width="9.42578125" style="4" customWidth="1"/>
    <col min="1280" max="1280" width="2.85546875" style="4" customWidth="1"/>
    <col min="1281" max="1281" width="74" style="4" bestFit="1" customWidth="1"/>
    <col min="1282" max="1535" width="9.42578125" style="4" customWidth="1"/>
    <col min="1536" max="1536" width="2.85546875" style="4" customWidth="1"/>
    <col min="1537" max="1537" width="74" style="4" bestFit="1" customWidth="1"/>
    <col min="1538" max="1791" width="9.42578125" style="4" customWidth="1"/>
    <col min="1792" max="1792" width="2.85546875" style="4" customWidth="1"/>
    <col min="1793" max="1793" width="74" style="4" bestFit="1" customWidth="1"/>
    <col min="1794" max="2047" width="9.42578125" style="4" customWidth="1"/>
    <col min="2048" max="2048" width="2.85546875" style="4" customWidth="1"/>
    <col min="2049" max="2049" width="74" style="4" bestFit="1" customWidth="1"/>
    <col min="2050" max="2303" width="9.42578125" style="4" customWidth="1"/>
    <col min="2304" max="2304" width="2.85546875" style="4" customWidth="1"/>
    <col min="2305" max="2305" width="74" style="4" bestFit="1" customWidth="1"/>
    <col min="2306" max="2559" width="9.42578125" style="4" customWidth="1"/>
    <col min="2560" max="2560" width="2.85546875" style="4" customWidth="1"/>
    <col min="2561" max="2561" width="74" style="4" bestFit="1" customWidth="1"/>
    <col min="2562" max="2815" width="9.42578125" style="4" customWidth="1"/>
    <col min="2816" max="2816" width="2.85546875" style="4" customWidth="1"/>
    <col min="2817" max="2817" width="74" style="4" bestFit="1" customWidth="1"/>
    <col min="2818" max="3071" width="9.42578125" style="4" customWidth="1"/>
    <col min="3072" max="3072" width="2.85546875" style="4" customWidth="1"/>
    <col min="3073" max="3073" width="74" style="4" bestFit="1" customWidth="1"/>
    <col min="3074" max="3327" width="9.42578125" style="4" customWidth="1"/>
    <col min="3328" max="3328" width="2.85546875" style="4" customWidth="1"/>
    <col min="3329" max="3329" width="74" style="4" bestFit="1" customWidth="1"/>
    <col min="3330" max="3583" width="9.42578125" style="4" customWidth="1"/>
    <col min="3584" max="3584" width="2.85546875" style="4" customWidth="1"/>
    <col min="3585" max="3585" width="74" style="4" bestFit="1" customWidth="1"/>
    <col min="3586" max="3839" width="9.42578125" style="4" customWidth="1"/>
    <col min="3840" max="3840" width="2.85546875" style="4" customWidth="1"/>
    <col min="3841" max="3841" width="74" style="4" bestFit="1" customWidth="1"/>
    <col min="3842" max="4095" width="9.42578125" style="4" customWidth="1"/>
    <col min="4096" max="4096" width="2.85546875" style="4" customWidth="1"/>
    <col min="4097" max="4097" width="74" style="4" bestFit="1" customWidth="1"/>
    <col min="4098" max="4351" width="9.42578125" style="4" customWidth="1"/>
    <col min="4352" max="4352" width="2.85546875" style="4" customWidth="1"/>
    <col min="4353" max="4353" width="74" style="4" bestFit="1" customWidth="1"/>
    <col min="4354" max="4607" width="9.42578125" style="4" customWidth="1"/>
    <col min="4608" max="4608" width="2.85546875" style="4" customWidth="1"/>
    <col min="4609" max="4609" width="74" style="4" bestFit="1" customWidth="1"/>
    <col min="4610" max="4863" width="9.42578125" style="4" customWidth="1"/>
    <col min="4864" max="4864" width="2.85546875" style="4" customWidth="1"/>
    <col min="4865" max="4865" width="74" style="4" bestFit="1" customWidth="1"/>
    <col min="4866" max="5119" width="9.42578125" style="4" customWidth="1"/>
    <col min="5120" max="5120" width="2.85546875" style="4" customWidth="1"/>
    <col min="5121" max="5121" width="74" style="4" bestFit="1" customWidth="1"/>
    <col min="5122" max="5375" width="9.42578125" style="4" customWidth="1"/>
    <col min="5376" max="5376" width="2.85546875" style="4" customWidth="1"/>
    <col min="5377" max="5377" width="74" style="4" bestFit="1" customWidth="1"/>
    <col min="5378" max="5631" width="9.42578125" style="4" customWidth="1"/>
    <col min="5632" max="5632" width="2.85546875" style="4" customWidth="1"/>
    <col min="5633" max="5633" width="74" style="4" bestFit="1" customWidth="1"/>
    <col min="5634" max="5887" width="9.42578125" style="4" customWidth="1"/>
    <col min="5888" max="5888" width="2.85546875" style="4" customWidth="1"/>
    <col min="5889" max="5889" width="74" style="4" bestFit="1" customWidth="1"/>
    <col min="5890" max="6143" width="9.42578125" style="4" customWidth="1"/>
    <col min="6144" max="6144" width="2.85546875" style="4" customWidth="1"/>
    <col min="6145" max="6145" width="74" style="4" bestFit="1" customWidth="1"/>
    <col min="6146" max="6399" width="9.42578125" style="4" customWidth="1"/>
    <col min="6400" max="6400" width="2.85546875" style="4" customWidth="1"/>
    <col min="6401" max="6401" width="74" style="4" bestFit="1" customWidth="1"/>
    <col min="6402" max="6655" width="9.42578125" style="4" customWidth="1"/>
    <col min="6656" max="6656" width="2.85546875" style="4" customWidth="1"/>
    <col min="6657" max="6657" width="74" style="4" bestFit="1" customWidth="1"/>
    <col min="6658" max="6911" width="9.42578125" style="4" customWidth="1"/>
    <col min="6912" max="6912" width="2.85546875" style="4" customWidth="1"/>
    <col min="6913" max="6913" width="74" style="4" bestFit="1" customWidth="1"/>
    <col min="6914" max="7167" width="9.42578125" style="4" customWidth="1"/>
    <col min="7168" max="7168" width="2.85546875" style="4" customWidth="1"/>
    <col min="7169" max="7169" width="74" style="4" bestFit="1" customWidth="1"/>
    <col min="7170" max="7423" width="9.42578125" style="4" customWidth="1"/>
    <col min="7424" max="7424" width="2.85546875" style="4" customWidth="1"/>
    <col min="7425" max="7425" width="74" style="4" bestFit="1" customWidth="1"/>
    <col min="7426" max="7679" width="9.42578125" style="4" customWidth="1"/>
    <col min="7680" max="7680" width="2.85546875" style="4" customWidth="1"/>
    <col min="7681" max="7681" width="74" style="4" bestFit="1" customWidth="1"/>
    <col min="7682" max="7935" width="9.42578125" style="4" customWidth="1"/>
    <col min="7936" max="7936" width="2.85546875" style="4" customWidth="1"/>
    <col min="7937" max="7937" width="74" style="4" bestFit="1" customWidth="1"/>
    <col min="7938" max="8191" width="9.42578125" style="4" customWidth="1"/>
    <col min="8192" max="8192" width="2.85546875" style="4" customWidth="1"/>
    <col min="8193" max="8193" width="74" style="4" bestFit="1" customWidth="1"/>
    <col min="8194" max="8447" width="9.42578125" style="4" customWidth="1"/>
    <col min="8448" max="8448" width="2.85546875" style="4" customWidth="1"/>
    <col min="8449" max="8449" width="74" style="4" bestFit="1" customWidth="1"/>
    <col min="8450" max="8703" width="9.42578125" style="4" customWidth="1"/>
    <col min="8704" max="8704" width="2.85546875" style="4" customWidth="1"/>
    <col min="8705" max="8705" width="74" style="4" bestFit="1" customWidth="1"/>
    <col min="8706" max="8959" width="9.42578125" style="4" customWidth="1"/>
    <col min="8960" max="8960" width="2.85546875" style="4" customWidth="1"/>
    <col min="8961" max="8961" width="74" style="4" bestFit="1" customWidth="1"/>
    <col min="8962" max="9215" width="9.42578125" style="4" customWidth="1"/>
    <col min="9216" max="9216" width="2.85546875" style="4" customWidth="1"/>
    <col min="9217" max="9217" width="74" style="4" bestFit="1" customWidth="1"/>
    <col min="9218" max="9471" width="9.42578125" style="4" customWidth="1"/>
    <col min="9472" max="9472" width="2.85546875" style="4" customWidth="1"/>
    <col min="9473" max="9473" width="74" style="4" bestFit="1" customWidth="1"/>
    <col min="9474" max="9727" width="9.42578125" style="4" customWidth="1"/>
    <col min="9728" max="9728" width="2.85546875" style="4" customWidth="1"/>
    <col min="9729" max="9729" width="74" style="4" bestFit="1" customWidth="1"/>
    <col min="9730" max="9983" width="9.42578125" style="4" customWidth="1"/>
    <col min="9984" max="9984" width="2.85546875" style="4" customWidth="1"/>
    <col min="9985" max="9985" width="74" style="4" bestFit="1" customWidth="1"/>
    <col min="9986" max="10239" width="9.42578125" style="4" customWidth="1"/>
    <col min="10240" max="10240" width="2.85546875" style="4" customWidth="1"/>
    <col min="10241" max="10241" width="74" style="4" bestFit="1" customWidth="1"/>
    <col min="10242" max="10495" width="9.42578125" style="4" customWidth="1"/>
    <col min="10496" max="10496" width="2.85546875" style="4" customWidth="1"/>
    <col min="10497" max="10497" width="74" style="4" bestFit="1" customWidth="1"/>
    <col min="10498" max="10751" width="9.42578125" style="4" customWidth="1"/>
    <col min="10752" max="10752" width="2.85546875" style="4" customWidth="1"/>
    <col min="10753" max="10753" width="74" style="4" bestFit="1" customWidth="1"/>
    <col min="10754" max="11007" width="9.42578125" style="4" customWidth="1"/>
    <col min="11008" max="11008" width="2.85546875" style="4" customWidth="1"/>
    <col min="11009" max="11009" width="74" style="4" bestFit="1" customWidth="1"/>
    <col min="11010" max="11263" width="9.42578125" style="4" customWidth="1"/>
    <col min="11264" max="11264" width="2.85546875" style="4" customWidth="1"/>
    <col min="11265" max="11265" width="74" style="4" bestFit="1" customWidth="1"/>
    <col min="11266" max="11519" width="9.42578125" style="4" customWidth="1"/>
    <col min="11520" max="11520" width="2.85546875" style="4" customWidth="1"/>
    <col min="11521" max="11521" width="74" style="4" bestFit="1" customWidth="1"/>
    <col min="11522" max="11775" width="9.42578125" style="4" customWidth="1"/>
    <col min="11776" max="11776" width="2.85546875" style="4" customWidth="1"/>
    <col min="11777" max="11777" width="74" style="4" bestFit="1" customWidth="1"/>
    <col min="11778" max="12031" width="9.42578125" style="4" customWidth="1"/>
    <col min="12032" max="12032" width="2.85546875" style="4" customWidth="1"/>
    <col min="12033" max="12033" width="74" style="4" bestFit="1" customWidth="1"/>
    <col min="12034" max="12287" width="9.42578125" style="4" customWidth="1"/>
    <col min="12288" max="12288" width="2.85546875" style="4" customWidth="1"/>
    <col min="12289" max="12289" width="74" style="4" bestFit="1" customWidth="1"/>
    <col min="12290" max="12543" width="9.42578125" style="4" customWidth="1"/>
    <col min="12544" max="12544" width="2.85546875" style="4" customWidth="1"/>
    <col min="12545" max="12545" width="74" style="4" bestFit="1" customWidth="1"/>
    <col min="12546" max="12799" width="9.42578125" style="4" customWidth="1"/>
    <col min="12800" max="12800" width="2.85546875" style="4" customWidth="1"/>
    <col min="12801" max="12801" width="74" style="4" bestFit="1" customWidth="1"/>
    <col min="12802" max="13055" width="9.42578125" style="4" customWidth="1"/>
    <col min="13056" max="13056" width="2.85546875" style="4" customWidth="1"/>
    <col min="13057" max="13057" width="74" style="4" bestFit="1" customWidth="1"/>
    <col min="13058" max="13311" width="9.42578125" style="4" customWidth="1"/>
    <col min="13312" max="13312" width="2.85546875" style="4" customWidth="1"/>
    <col min="13313" max="13313" width="74" style="4" bestFit="1" customWidth="1"/>
    <col min="13314" max="13567" width="9.42578125" style="4" customWidth="1"/>
    <col min="13568" max="13568" width="2.85546875" style="4" customWidth="1"/>
    <col min="13569" max="13569" width="74" style="4" bestFit="1" customWidth="1"/>
    <col min="13570" max="13823" width="9.42578125" style="4" customWidth="1"/>
    <col min="13824" max="13824" width="2.85546875" style="4" customWidth="1"/>
    <col min="13825" max="13825" width="74" style="4" bestFit="1" customWidth="1"/>
    <col min="13826" max="14079" width="9.42578125" style="4" customWidth="1"/>
    <col min="14080" max="14080" width="2.85546875" style="4" customWidth="1"/>
    <col min="14081" max="14081" width="74" style="4" bestFit="1" customWidth="1"/>
    <col min="14082" max="14335" width="9.42578125" style="4" customWidth="1"/>
    <col min="14336" max="14336" width="2.85546875" style="4" customWidth="1"/>
    <col min="14337" max="14337" width="74" style="4" bestFit="1" customWidth="1"/>
    <col min="14338" max="14591" width="9.42578125" style="4" customWidth="1"/>
    <col min="14592" max="14592" width="2.85546875" style="4" customWidth="1"/>
    <col min="14593" max="14593" width="74" style="4" bestFit="1" customWidth="1"/>
    <col min="14594" max="14847" width="9.42578125" style="4" customWidth="1"/>
    <col min="14848" max="14848" width="2.85546875" style="4" customWidth="1"/>
    <col min="14849" max="14849" width="74" style="4" bestFit="1" customWidth="1"/>
    <col min="14850" max="15103" width="9.42578125" style="4" customWidth="1"/>
    <col min="15104" max="15104" width="2.85546875" style="4" customWidth="1"/>
    <col min="15105" max="15105" width="74" style="4" bestFit="1" customWidth="1"/>
    <col min="15106" max="15359" width="9.42578125" style="4" customWidth="1"/>
    <col min="15360" max="15360" width="2.85546875" style="4" customWidth="1"/>
    <col min="15361" max="15361" width="74" style="4" bestFit="1" customWidth="1"/>
    <col min="15362" max="15615" width="9.42578125" style="4" customWidth="1"/>
    <col min="15616" max="15616" width="2.85546875" style="4" customWidth="1"/>
    <col min="15617" max="15617" width="74" style="4" bestFit="1" customWidth="1"/>
    <col min="15618" max="15871" width="9.42578125" style="4" customWidth="1"/>
    <col min="15872" max="15872" width="2.85546875" style="4" customWidth="1"/>
    <col min="15873" max="15873" width="74" style="4" bestFit="1" customWidth="1"/>
    <col min="15874" max="16127" width="9.42578125" style="4" customWidth="1"/>
    <col min="16128" max="16128" width="2.85546875" style="4" customWidth="1"/>
    <col min="16129" max="16129" width="74" style="4" bestFit="1" customWidth="1"/>
    <col min="16130" max="16384" width="9.42578125" style="4" customWidth="1"/>
  </cols>
  <sheetData>
    <row r="1" spans="1:11" ht="84" customHeight="1" x14ac:dyDescent="0.2"/>
    <row r="2" spans="1:11" ht="23.25" x14ac:dyDescent="0.2">
      <c r="A2" s="1" t="s">
        <v>111</v>
      </c>
    </row>
    <row r="3" spans="1:11" ht="23.25" x14ac:dyDescent="0.2">
      <c r="A3" s="1" t="str">
        <f>_xlfn.CONCAT("England, year ending March ",config!B5)</f>
        <v>England, year ending March 2025</v>
      </c>
    </row>
    <row r="4" spans="1:11" ht="45" customHeight="1" x14ac:dyDescent="0.25">
      <c r="A4" s="5" t="s">
        <v>120</v>
      </c>
      <c r="C4" s="6"/>
      <c r="K4" s="7"/>
    </row>
    <row r="5" spans="1:11" ht="32.25" customHeight="1" x14ac:dyDescent="0.2">
      <c r="A5" s="3" t="str">
        <f>_xlfn.CONCAT("Responsible Statistician: ",config!B3)</f>
        <v>Responsible Statistician: Paul Gaught-Allen</v>
      </c>
      <c r="B5" s="3"/>
      <c r="E5" s="9"/>
    </row>
    <row r="6" spans="1:11" ht="15" x14ac:dyDescent="0.2">
      <c r="A6" s="10" t="s">
        <v>187</v>
      </c>
      <c r="B6" s="3"/>
    </row>
    <row r="7" spans="1:11" ht="15" x14ac:dyDescent="0.2">
      <c r="A7" s="11" t="s">
        <v>181</v>
      </c>
      <c r="B7" s="2"/>
    </row>
    <row r="8" spans="1:11" ht="28.5" customHeight="1" x14ac:dyDescent="0.2">
      <c r="A8" s="12" t="str">
        <f>_xlfn.CONCAT("Published: ",config!B1)</f>
        <v>Published: 4 December 2025</v>
      </c>
      <c r="B8" s="8"/>
    </row>
    <row r="9" spans="1:11" ht="15" x14ac:dyDescent="0.2">
      <c r="A9" s="13" t="str">
        <f>_xlfn.CONCAT("Next update: ",config!B2)</f>
        <v>Next update: Autumn 2026</v>
      </c>
      <c r="B9" s="8"/>
    </row>
    <row r="10" spans="1:11" ht="30" customHeight="1" x14ac:dyDescent="0.2">
      <c r="A10" s="3" t="str">
        <f>_xlfn.CONCAT("Crown copyright © ",config!B5)</f>
        <v>Crown copyright © 2025</v>
      </c>
    </row>
    <row r="11" spans="1:11" ht="15" x14ac:dyDescent="0.2">
      <c r="A11" s="13" t="s">
        <v>112</v>
      </c>
    </row>
    <row r="12" spans="1:11" ht="26.25" customHeight="1" x14ac:dyDescent="0.2">
      <c r="A12" s="3" t="s">
        <v>113</v>
      </c>
    </row>
    <row r="13" spans="1:11" ht="15" x14ac:dyDescent="0.2">
      <c r="A13" s="3" t="s">
        <v>188</v>
      </c>
    </row>
    <row r="14" spans="1:11" ht="15" x14ac:dyDescent="0.2">
      <c r="A14" s="14" t="s">
        <v>189</v>
      </c>
    </row>
  </sheetData>
  <hyperlinks>
    <hyperlink ref="A11" location="Contents!A1" display="Contents" xr:uid="{72BF16D3-C55D-4D7F-A75E-2B6A9F38BEAC}"/>
    <hyperlink ref="A8" r:id="rId1" display="Published: 21 October 2021" xr:uid="{9CEA687C-7EB2-4904-990A-1A6CF39249E6}"/>
    <hyperlink ref="A7" r:id="rId2" xr:uid="{BD7E9B48-47BA-4E06-9A29-BB32261491B7}"/>
    <hyperlink ref="A6" r:id="rId3" xr:uid="{9C8D0670-CDCD-41AD-B037-2D9B94A06948}"/>
    <hyperlink ref="A14" r:id="rId4" display="Please email us at firestatistics@communities.gov.uk" xr:uid="{6B744568-04A8-4A64-B25D-896E0F41E5EE}"/>
    <hyperlink ref="A9" r:id="rId5" display="https://www.gov.uk/search/research-and-statistics?keywords=fire&amp;content_store_document_type=upcoming_statistics&amp;order=release-date-oldest" xr:uid="{2DC69DD5-F51D-4C5D-914C-C53F5C96C1F8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&amp;C&amp;"Aptos"&amp;10&amp;K000000 OFFICIAL&amp;1#_x000D_</oddHeader>
    <oddFooter>&amp;C_x000D_&amp;1#&amp;"Aptos"&amp;10&amp;K000000 OFFICIAL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725FA-1B97-431E-AC89-8C8C47A2C736}">
  <sheetPr codeName="Sheet2"/>
  <dimension ref="A1:D23"/>
  <sheetViews>
    <sheetView zoomScaleNormal="100" workbookViewId="0"/>
  </sheetViews>
  <sheetFormatPr defaultColWidth="9.42578125" defaultRowHeight="15.75" customHeight="1" x14ac:dyDescent="0.2"/>
  <cols>
    <col min="1" max="1" width="32" style="24" customWidth="1"/>
    <col min="2" max="2" width="83.85546875" style="27" bestFit="1" customWidth="1"/>
    <col min="3" max="3" width="25" style="24" customWidth="1"/>
    <col min="4" max="4" width="16.140625" style="24" customWidth="1"/>
    <col min="5" max="5" width="9.42578125" style="24" customWidth="1"/>
    <col min="6" max="16384" width="9.42578125" style="24"/>
  </cols>
  <sheetData>
    <row r="1" spans="1:4" s="16" customFormat="1" ht="31.5" customHeight="1" x14ac:dyDescent="0.25">
      <c r="A1" s="15" t="s">
        <v>111</v>
      </c>
      <c r="C1" s="17"/>
      <c r="D1" s="17"/>
    </row>
    <row r="2" spans="1:4" s="16" customFormat="1" ht="31.5" customHeight="1" x14ac:dyDescent="0.25">
      <c r="A2" s="15" t="str">
        <f>_xlfn.CONCAT("Publication Date: ",config!B1)</f>
        <v>Publication Date: 4 December 2025</v>
      </c>
      <c r="C2" s="17"/>
      <c r="D2" s="17"/>
    </row>
    <row r="3" spans="1:4" s="18" customFormat="1" ht="15.75" customHeight="1" x14ac:dyDescent="0.2">
      <c r="A3" s="18" t="s">
        <v>114</v>
      </c>
      <c r="C3" s="19"/>
      <c r="D3" s="19"/>
    </row>
    <row r="4" spans="1:4" s="18" customFormat="1" ht="15.75" customHeight="1" x14ac:dyDescent="0.2">
      <c r="A4" s="44" t="s">
        <v>115</v>
      </c>
      <c r="C4" s="19"/>
      <c r="D4" s="19"/>
    </row>
    <row r="5" spans="1:4" ht="31.5" customHeight="1" x14ac:dyDescent="0.25">
      <c r="A5" s="20" t="s">
        <v>116</v>
      </c>
      <c r="B5" s="20" t="s">
        <v>117</v>
      </c>
      <c r="C5" s="20" t="s">
        <v>118</v>
      </c>
      <c r="D5" s="21" t="s">
        <v>119</v>
      </c>
    </row>
    <row r="6" spans="1:4" ht="15.75" customHeight="1" x14ac:dyDescent="0.2">
      <c r="A6" s="45" t="s">
        <v>165</v>
      </c>
      <c r="B6" s="22" t="s">
        <v>167</v>
      </c>
      <c r="C6" s="46" t="str">
        <f>_xlfn.CONCAT("2009/10 to ",config!$B$6)</f>
        <v>2009/10 to 2024/25</v>
      </c>
      <c r="D6" s="23" t="s">
        <v>65</v>
      </c>
    </row>
    <row r="7" spans="1:4" ht="15.75" customHeight="1" x14ac:dyDescent="0.2">
      <c r="A7" s="45" t="s">
        <v>166</v>
      </c>
      <c r="B7" s="22" t="s">
        <v>168</v>
      </c>
      <c r="C7" s="46" t="str">
        <f>_xlfn.CONCAT("2009/10 to ",config!$B$6)</f>
        <v>2009/10 to 2024/25</v>
      </c>
      <c r="D7" s="23" t="s">
        <v>65</v>
      </c>
    </row>
    <row r="8" spans="1:4" ht="15.75" customHeight="1" x14ac:dyDescent="0.2">
      <c r="A8" s="45" t="s">
        <v>122</v>
      </c>
      <c r="B8" s="22" t="s">
        <v>121</v>
      </c>
      <c r="C8" s="46" t="str">
        <f>_xlfn.CONCAT("2009/10 to ",config!$B$6)</f>
        <v>2009/10 to 2024/25</v>
      </c>
      <c r="D8" s="23" t="s">
        <v>65</v>
      </c>
    </row>
    <row r="9" spans="1:4" ht="15.75" customHeight="1" x14ac:dyDescent="0.2">
      <c r="A9" s="45" t="s">
        <v>164</v>
      </c>
      <c r="B9" s="25" t="s">
        <v>164</v>
      </c>
      <c r="C9" s="26"/>
    </row>
    <row r="10" spans="1:4" ht="15.75" customHeight="1" x14ac:dyDescent="0.2">
      <c r="C10" s="26"/>
    </row>
    <row r="11" spans="1:4" ht="15.75" customHeight="1" x14ac:dyDescent="0.2">
      <c r="C11" s="26"/>
    </row>
    <row r="12" spans="1:4" ht="15.75" customHeight="1" x14ac:dyDescent="0.2">
      <c r="C12" s="26"/>
    </row>
    <row r="13" spans="1:4" ht="15.75" customHeight="1" x14ac:dyDescent="0.2">
      <c r="C13" s="26"/>
    </row>
    <row r="14" spans="1:4" ht="15.75" customHeight="1" x14ac:dyDescent="0.2">
      <c r="C14" s="26"/>
    </row>
    <row r="15" spans="1:4" ht="15.75" customHeight="1" x14ac:dyDescent="0.2">
      <c r="C15" s="26"/>
    </row>
    <row r="16" spans="1:4" ht="15.75" customHeight="1" x14ac:dyDescent="0.2">
      <c r="C16" s="26"/>
    </row>
    <row r="17" spans="3:3" ht="15.75" customHeight="1" x14ac:dyDescent="0.2">
      <c r="C17" s="26"/>
    </row>
    <row r="18" spans="3:3" ht="15.75" customHeight="1" x14ac:dyDescent="0.2">
      <c r="C18" s="26"/>
    </row>
    <row r="19" spans="3:3" ht="15.75" customHeight="1" x14ac:dyDescent="0.2">
      <c r="C19" s="26"/>
    </row>
    <row r="20" spans="3:3" ht="15.75" customHeight="1" x14ac:dyDescent="0.2">
      <c r="C20" s="26"/>
    </row>
    <row r="21" spans="3:3" ht="15.75" customHeight="1" x14ac:dyDescent="0.2">
      <c r="C21" s="26"/>
    </row>
    <row r="22" spans="3:3" ht="15.75" customHeight="1" x14ac:dyDescent="0.2">
      <c r="C22" s="26"/>
    </row>
    <row r="23" spans="3:3" ht="15.75" customHeight="1" x14ac:dyDescent="0.2">
      <c r="C23" s="26"/>
    </row>
  </sheetData>
  <hyperlinks>
    <hyperlink ref="A4" location="Cover_sheet!A1" display="Cover sheet" xr:uid="{0548BF7D-0679-47B6-A0A8-EAE177F45061}"/>
    <hyperlink ref="A8" location="FIRE1112!A1" display="FIRE1112" xr:uid="{A461F0F9-6DFE-48AE-B4E7-CCF0D268A39A}"/>
    <hyperlink ref="A6" location="'Data - retirements'!A1" display="Data - retirements" xr:uid="{F396327C-E1C7-4EE3-B5BF-80902B8BAF21}"/>
    <hyperlink ref="A7" location="'Data - headcount'!A1" display="Data - headcount" xr:uid="{160C697A-F68B-4C94-AC98-0F2987ECFAE8}"/>
    <hyperlink ref="A9" location="'FRS geographical categories'!A1" display="FRS geographical categories" xr:uid="{F7BF173D-B521-4255-BC2F-F819C4883004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&amp;C&amp;"Aptos"&amp;10&amp;K000000 OFFICIAL&amp;1#_x000D_</oddHeader>
    <oddFooter>&amp;C_x000D_&amp;1#&amp;"Aptos"&amp;10&amp;K000000 OFFICIAL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1F115-0327-4D6A-9AD7-3A5951C83D83}">
  <sheetPr codeName="Sheet3"/>
  <dimension ref="A1:G1357"/>
  <sheetViews>
    <sheetView zoomScaleNormal="100" workbookViewId="0"/>
  </sheetViews>
  <sheetFormatPr defaultColWidth="9.140625" defaultRowHeight="15" x14ac:dyDescent="0.2"/>
  <cols>
    <col min="1" max="16384" width="9.140625" style="28"/>
  </cols>
  <sheetData>
    <row r="1" spans="1:7" x14ac:dyDescent="0.2">
      <c r="A1" s="40" t="s">
        <v>126</v>
      </c>
      <c r="B1" s="40" t="s">
        <v>127</v>
      </c>
      <c r="C1" s="40" t="s">
        <v>128</v>
      </c>
      <c r="D1" s="40" t="s">
        <v>129</v>
      </c>
      <c r="E1" s="40" t="s">
        <v>130</v>
      </c>
      <c r="F1" s="40" t="s">
        <v>131</v>
      </c>
      <c r="G1" s="40" t="s">
        <v>132</v>
      </c>
    </row>
    <row r="2" spans="1:7" x14ac:dyDescent="0.2">
      <c r="A2" s="42" t="s">
        <v>133</v>
      </c>
      <c r="B2" s="42" t="s">
        <v>3</v>
      </c>
      <c r="C2" s="42" t="s">
        <v>66</v>
      </c>
      <c r="D2" s="42" t="s">
        <v>134</v>
      </c>
      <c r="E2" s="42" t="s">
        <v>135</v>
      </c>
      <c r="F2" s="42" t="s">
        <v>136</v>
      </c>
      <c r="G2" s="43">
        <v>2</v>
      </c>
    </row>
    <row r="3" spans="1:7" x14ac:dyDescent="0.2">
      <c r="A3" s="42" t="s">
        <v>133</v>
      </c>
      <c r="B3" s="42" t="s">
        <v>3</v>
      </c>
      <c r="C3" s="42" t="s">
        <v>66</v>
      </c>
      <c r="D3" s="42" t="s">
        <v>134</v>
      </c>
      <c r="E3" s="42" t="s">
        <v>135</v>
      </c>
      <c r="F3" s="42" t="s">
        <v>57</v>
      </c>
      <c r="G3" s="43">
        <v>24</v>
      </c>
    </row>
    <row r="4" spans="1:7" x14ac:dyDescent="0.2">
      <c r="A4" s="42" t="s">
        <v>133</v>
      </c>
      <c r="B4" s="42" t="s">
        <v>4</v>
      </c>
      <c r="C4" s="42" t="s">
        <v>67</v>
      </c>
      <c r="D4" s="42" t="s">
        <v>134</v>
      </c>
      <c r="E4" s="42" t="s">
        <v>137</v>
      </c>
      <c r="F4" s="42" t="s">
        <v>138</v>
      </c>
      <c r="G4" s="43">
        <v>5</v>
      </c>
    </row>
    <row r="5" spans="1:7" x14ac:dyDescent="0.2">
      <c r="A5" s="42" t="s">
        <v>133</v>
      </c>
      <c r="B5" s="42" t="s">
        <v>4</v>
      </c>
      <c r="C5" s="42" t="s">
        <v>67</v>
      </c>
      <c r="D5" s="42" t="s">
        <v>134</v>
      </c>
      <c r="E5" s="42" t="s">
        <v>137</v>
      </c>
      <c r="F5" s="42" t="s">
        <v>136</v>
      </c>
      <c r="G5" s="43">
        <v>3</v>
      </c>
    </row>
    <row r="6" spans="1:7" x14ac:dyDescent="0.2">
      <c r="A6" s="42" t="s">
        <v>133</v>
      </c>
      <c r="B6" s="42" t="s">
        <v>4</v>
      </c>
      <c r="C6" s="42" t="s">
        <v>67</v>
      </c>
      <c r="D6" s="42" t="s">
        <v>134</v>
      </c>
      <c r="E6" s="42" t="s">
        <v>137</v>
      </c>
      <c r="F6" s="42" t="s">
        <v>57</v>
      </c>
      <c r="G6" s="43">
        <v>20</v>
      </c>
    </row>
    <row r="7" spans="1:7" x14ac:dyDescent="0.2">
      <c r="A7" s="42" t="s">
        <v>133</v>
      </c>
      <c r="B7" s="42" t="s">
        <v>5</v>
      </c>
      <c r="C7" s="42" t="s">
        <v>68</v>
      </c>
      <c r="D7" s="42" t="s">
        <v>134</v>
      </c>
      <c r="E7" s="42" t="s">
        <v>135</v>
      </c>
      <c r="F7" s="42" t="s">
        <v>136</v>
      </c>
      <c r="G7" s="43">
        <v>2</v>
      </c>
    </row>
    <row r="8" spans="1:7" x14ac:dyDescent="0.2">
      <c r="A8" s="42" t="s">
        <v>133</v>
      </c>
      <c r="B8" s="42" t="s">
        <v>5</v>
      </c>
      <c r="C8" s="42" t="s">
        <v>68</v>
      </c>
      <c r="D8" s="42" t="s">
        <v>134</v>
      </c>
      <c r="E8" s="42" t="s">
        <v>135</v>
      </c>
      <c r="F8" s="42" t="s">
        <v>57</v>
      </c>
      <c r="G8" s="43">
        <v>20</v>
      </c>
    </row>
    <row r="9" spans="1:7" x14ac:dyDescent="0.2">
      <c r="A9" s="42" t="s">
        <v>133</v>
      </c>
      <c r="B9" s="42" t="s">
        <v>6</v>
      </c>
      <c r="C9" s="42" t="s">
        <v>69</v>
      </c>
      <c r="D9" s="42" t="s">
        <v>134</v>
      </c>
      <c r="E9" s="42" t="s">
        <v>137</v>
      </c>
      <c r="F9" s="42" t="s">
        <v>138</v>
      </c>
      <c r="G9" s="43">
        <v>4</v>
      </c>
    </row>
    <row r="10" spans="1:7" x14ac:dyDescent="0.2">
      <c r="A10" s="42" t="s">
        <v>133</v>
      </c>
      <c r="B10" s="42" t="s">
        <v>6</v>
      </c>
      <c r="C10" s="42" t="s">
        <v>69</v>
      </c>
      <c r="D10" s="42" t="s">
        <v>134</v>
      </c>
      <c r="E10" s="42" t="s">
        <v>137</v>
      </c>
      <c r="F10" s="42" t="s">
        <v>57</v>
      </c>
      <c r="G10" s="43">
        <v>32</v>
      </c>
    </row>
    <row r="11" spans="1:7" x14ac:dyDescent="0.2">
      <c r="A11" s="42" t="s">
        <v>133</v>
      </c>
      <c r="B11" s="42" t="s">
        <v>7</v>
      </c>
      <c r="C11" s="42" t="s">
        <v>70</v>
      </c>
      <c r="D11" s="42" t="s">
        <v>134</v>
      </c>
      <c r="E11" s="42" t="s">
        <v>139</v>
      </c>
      <c r="F11" s="42" t="s">
        <v>136</v>
      </c>
      <c r="G11" s="43">
        <v>3</v>
      </c>
    </row>
    <row r="12" spans="1:7" x14ac:dyDescent="0.2">
      <c r="A12" s="42" t="s">
        <v>133</v>
      </c>
      <c r="B12" s="42" t="s">
        <v>7</v>
      </c>
      <c r="C12" s="42" t="s">
        <v>70</v>
      </c>
      <c r="D12" s="42" t="s">
        <v>134</v>
      </c>
      <c r="E12" s="42" t="s">
        <v>139</v>
      </c>
      <c r="F12" s="42" t="s">
        <v>57</v>
      </c>
      <c r="G12" s="43">
        <v>12</v>
      </c>
    </row>
    <row r="13" spans="1:7" x14ac:dyDescent="0.2">
      <c r="A13" s="42" t="s">
        <v>133</v>
      </c>
      <c r="B13" s="42" t="s">
        <v>8</v>
      </c>
      <c r="C13" s="42" t="s">
        <v>71</v>
      </c>
      <c r="D13" s="42" t="s">
        <v>134</v>
      </c>
      <c r="E13" s="42" t="s">
        <v>137</v>
      </c>
      <c r="F13" s="42" t="s">
        <v>136</v>
      </c>
      <c r="G13" s="43">
        <v>2</v>
      </c>
    </row>
    <row r="14" spans="1:7" x14ac:dyDescent="0.2">
      <c r="A14" s="42" t="s">
        <v>133</v>
      </c>
      <c r="B14" s="42" t="s">
        <v>8</v>
      </c>
      <c r="C14" s="42" t="s">
        <v>71</v>
      </c>
      <c r="D14" s="42" t="s">
        <v>134</v>
      </c>
      <c r="E14" s="42" t="s">
        <v>137</v>
      </c>
      <c r="F14" s="42" t="s">
        <v>57</v>
      </c>
      <c r="G14" s="43">
        <v>27</v>
      </c>
    </row>
    <row r="15" spans="1:7" x14ac:dyDescent="0.2">
      <c r="A15" s="42" t="s">
        <v>133</v>
      </c>
      <c r="B15" s="42" t="s">
        <v>9</v>
      </c>
      <c r="C15" s="42" t="s">
        <v>72</v>
      </c>
      <c r="D15" s="42" t="s">
        <v>134</v>
      </c>
      <c r="E15" s="42" t="s">
        <v>135</v>
      </c>
      <c r="F15" s="42" t="s">
        <v>138</v>
      </c>
      <c r="G15" s="43">
        <v>3</v>
      </c>
    </row>
    <row r="16" spans="1:7" x14ac:dyDescent="0.2">
      <c r="A16" s="42" t="s">
        <v>133</v>
      </c>
      <c r="B16" s="42" t="s">
        <v>9</v>
      </c>
      <c r="C16" s="42" t="s">
        <v>72</v>
      </c>
      <c r="D16" s="42" t="s">
        <v>134</v>
      </c>
      <c r="E16" s="42" t="s">
        <v>135</v>
      </c>
      <c r="F16" s="42" t="s">
        <v>136</v>
      </c>
      <c r="G16" s="43">
        <v>1</v>
      </c>
    </row>
    <row r="17" spans="1:7" x14ac:dyDescent="0.2">
      <c r="A17" s="42" t="s">
        <v>133</v>
      </c>
      <c r="B17" s="42" t="s">
        <v>9</v>
      </c>
      <c r="C17" s="42" t="s">
        <v>72</v>
      </c>
      <c r="D17" s="42" t="s">
        <v>134</v>
      </c>
      <c r="E17" s="42" t="s">
        <v>135</v>
      </c>
      <c r="F17" s="42" t="s">
        <v>57</v>
      </c>
      <c r="G17" s="43">
        <v>30</v>
      </c>
    </row>
    <row r="18" spans="1:7" x14ac:dyDescent="0.2">
      <c r="A18" s="42" t="s">
        <v>133</v>
      </c>
      <c r="B18" s="42" t="s">
        <v>10</v>
      </c>
      <c r="C18" s="42" t="s">
        <v>73</v>
      </c>
      <c r="D18" s="42" t="s">
        <v>134</v>
      </c>
      <c r="E18" s="42" t="s">
        <v>139</v>
      </c>
      <c r="F18" s="42" t="s">
        <v>136</v>
      </c>
      <c r="G18" s="43">
        <v>1</v>
      </c>
    </row>
    <row r="19" spans="1:7" x14ac:dyDescent="0.2">
      <c r="A19" s="42" t="s">
        <v>133</v>
      </c>
      <c r="B19" s="42" t="s">
        <v>10</v>
      </c>
      <c r="C19" s="42" t="s">
        <v>73</v>
      </c>
      <c r="D19" s="42" t="s">
        <v>134</v>
      </c>
      <c r="E19" s="42" t="s">
        <v>139</v>
      </c>
      <c r="F19" s="42" t="s">
        <v>57</v>
      </c>
      <c r="G19" s="43">
        <v>22</v>
      </c>
    </row>
    <row r="20" spans="1:7" x14ac:dyDescent="0.2">
      <c r="A20" s="42" t="s">
        <v>133</v>
      </c>
      <c r="B20" s="42" t="s">
        <v>11</v>
      </c>
      <c r="C20" s="42" t="s">
        <v>74</v>
      </c>
      <c r="D20" s="42" t="s">
        <v>134</v>
      </c>
      <c r="E20" s="42" t="s">
        <v>139</v>
      </c>
      <c r="F20" s="42" t="s">
        <v>136</v>
      </c>
      <c r="G20" s="43">
        <v>1</v>
      </c>
    </row>
    <row r="21" spans="1:7" x14ac:dyDescent="0.2">
      <c r="A21" s="42" t="s">
        <v>133</v>
      </c>
      <c r="B21" s="42" t="s">
        <v>11</v>
      </c>
      <c r="C21" s="42" t="s">
        <v>74</v>
      </c>
      <c r="D21" s="42" t="s">
        <v>134</v>
      </c>
      <c r="E21" s="42" t="s">
        <v>139</v>
      </c>
      <c r="F21" s="42" t="s">
        <v>57</v>
      </c>
      <c r="G21" s="43">
        <v>5</v>
      </c>
    </row>
    <row r="22" spans="1:7" x14ac:dyDescent="0.2">
      <c r="A22" s="42" t="s">
        <v>133</v>
      </c>
      <c r="B22" s="42" t="s">
        <v>12</v>
      </c>
      <c r="C22" s="42" t="s">
        <v>75</v>
      </c>
      <c r="D22" s="42" t="s">
        <v>134</v>
      </c>
      <c r="E22" s="42" t="s">
        <v>137</v>
      </c>
      <c r="F22" s="42" t="s">
        <v>136</v>
      </c>
      <c r="G22" s="43">
        <v>1</v>
      </c>
    </row>
    <row r="23" spans="1:7" x14ac:dyDescent="0.2">
      <c r="A23" s="42" t="s">
        <v>133</v>
      </c>
      <c r="B23" s="42" t="s">
        <v>12</v>
      </c>
      <c r="C23" s="42" t="s">
        <v>75</v>
      </c>
      <c r="D23" s="42" t="s">
        <v>134</v>
      </c>
      <c r="E23" s="42" t="s">
        <v>137</v>
      </c>
      <c r="F23" s="42" t="s">
        <v>57</v>
      </c>
      <c r="G23" s="43">
        <v>21</v>
      </c>
    </row>
    <row r="24" spans="1:7" x14ac:dyDescent="0.2">
      <c r="A24" s="42" t="s">
        <v>133</v>
      </c>
      <c r="B24" s="42" t="s">
        <v>13</v>
      </c>
      <c r="C24" s="42" t="s">
        <v>76</v>
      </c>
      <c r="D24" s="42" t="s">
        <v>134</v>
      </c>
      <c r="E24" s="42" t="s">
        <v>139</v>
      </c>
      <c r="F24" s="42" t="s">
        <v>138</v>
      </c>
      <c r="G24" s="43">
        <v>6</v>
      </c>
    </row>
    <row r="25" spans="1:7" x14ac:dyDescent="0.2">
      <c r="A25" s="42" t="s">
        <v>133</v>
      </c>
      <c r="B25" s="42" t="s">
        <v>13</v>
      </c>
      <c r="C25" s="42" t="s">
        <v>76</v>
      </c>
      <c r="D25" s="42" t="s">
        <v>134</v>
      </c>
      <c r="E25" s="42" t="s">
        <v>139</v>
      </c>
      <c r="F25" s="42" t="s">
        <v>136</v>
      </c>
      <c r="G25" s="43">
        <v>3</v>
      </c>
    </row>
    <row r="26" spans="1:7" x14ac:dyDescent="0.2">
      <c r="A26" s="42" t="s">
        <v>133</v>
      </c>
      <c r="B26" s="42" t="s">
        <v>13</v>
      </c>
      <c r="C26" s="42" t="s">
        <v>76</v>
      </c>
      <c r="D26" s="42" t="s">
        <v>134</v>
      </c>
      <c r="E26" s="42" t="s">
        <v>139</v>
      </c>
      <c r="F26" s="42" t="s">
        <v>57</v>
      </c>
      <c r="G26" s="43">
        <v>40</v>
      </c>
    </row>
    <row r="27" spans="1:7" x14ac:dyDescent="0.2">
      <c r="A27" s="42" t="s">
        <v>133</v>
      </c>
      <c r="B27" s="42" t="s">
        <v>60</v>
      </c>
      <c r="C27" s="42" t="s">
        <v>77</v>
      </c>
      <c r="D27" s="42" t="s">
        <v>134</v>
      </c>
      <c r="E27" s="42" t="s">
        <v>137</v>
      </c>
      <c r="F27" s="42" t="s">
        <v>136</v>
      </c>
      <c r="G27" s="43">
        <v>6</v>
      </c>
    </row>
    <row r="28" spans="1:7" x14ac:dyDescent="0.2">
      <c r="A28" s="42" t="s">
        <v>133</v>
      </c>
      <c r="B28" s="42" t="s">
        <v>60</v>
      </c>
      <c r="C28" s="42" t="s">
        <v>77</v>
      </c>
      <c r="D28" s="42" t="s">
        <v>134</v>
      </c>
      <c r="E28" s="42" t="s">
        <v>137</v>
      </c>
      <c r="F28" s="42" t="s">
        <v>57</v>
      </c>
      <c r="G28" s="43">
        <v>27</v>
      </c>
    </row>
    <row r="29" spans="1:7" x14ac:dyDescent="0.2">
      <c r="A29" s="42" t="s">
        <v>133</v>
      </c>
      <c r="B29" s="42" t="s">
        <v>14</v>
      </c>
      <c r="C29" s="42" t="s">
        <v>78</v>
      </c>
      <c r="D29" s="42" t="s">
        <v>134</v>
      </c>
      <c r="E29" s="42" t="s">
        <v>139</v>
      </c>
      <c r="F29" s="42" t="s">
        <v>138</v>
      </c>
      <c r="G29" s="43">
        <v>1</v>
      </c>
    </row>
    <row r="30" spans="1:7" x14ac:dyDescent="0.2">
      <c r="A30" s="42" t="s">
        <v>133</v>
      </c>
      <c r="B30" s="42" t="s">
        <v>14</v>
      </c>
      <c r="C30" s="42" t="s">
        <v>78</v>
      </c>
      <c r="D30" s="42" t="s">
        <v>134</v>
      </c>
      <c r="E30" s="42" t="s">
        <v>139</v>
      </c>
      <c r="F30" s="42" t="s">
        <v>136</v>
      </c>
      <c r="G30" s="43">
        <v>2</v>
      </c>
    </row>
    <row r="31" spans="1:7" x14ac:dyDescent="0.2">
      <c r="A31" s="42" t="s">
        <v>133</v>
      </c>
      <c r="B31" s="42" t="s">
        <v>14</v>
      </c>
      <c r="C31" s="42" t="s">
        <v>78</v>
      </c>
      <c r="D31" s="42" t="s">
        <v>134</v>
      </c>
      <c r="E31" s="42" t="s">
        <v>139</v>
      </c>
      <c r="F31" s="42" t="s">
        <v>57</v>
      </c>
      <c r="G31" s="43">
        <v>19</v>
      </c>
    </row>
    <row r="32" spans="1:7" x14ac:dyDescent="0.2">
      <c r="A32" s="42" t="s">
        <v>133</v>
      </c>
      <c r="B32" s="42" t="s">
        <v>15</v>
      </c>
      <c r="C32" s="42" t="s">
        <v>79</v>
      </c>
      <c r="D32" s="42" t="s">
        <v>134</v>
      </c>
      <c r="E32" s="42" t="s">
        <v>137</v>
      </c>
      <c r="F32" s="42" t="s">
        <v>136</v>
      </c>
      <c r="G32" s="43">
        <v>2</v>
      </c>
    </row>
    <row r="33" spans="1:7" x14ac:dyDescent="0.2">
      <c r="A33" s="42" t="s">
        <v>133</v>
      </c>
      <c r="B33" s="42" t="s">
        <v>15</v>
      </c>
      <c r="C33" s="42" t="s">
        <v>79</v>
      </c>
      <c r="D33" s="42" t="s">
        <v>134</v>
      </c>
      <c r="E33" s="42" t="s">
        <v>137</v>
      </c>
      <c r="F33" s="42" t="s">
        <v>57</v>
      </c>
      <c r="G33" s="43">
        <v>9</v>
      </c>
    </row>
    <row r="34" spans="1:7" x14ac:dyDescent="0.2">
      <c r="A34" s="42" t="s">
        <v>133</v>
      </c>
      <c r="B34" s="42" t="s">
        <v>16</v>
      </c>
      <c r="C34" s="42" t="s">
        <v>80</v>
      </c>
      <c r="D34" s="42" t="s">
        <v>134</v>
      </c>
      <c r="E34" s="42" t="s">
        <v>137</v>
      </c>
      <c r="F34" s="42" t="s">
        <v>138</v>
      </c>
      <c r="G34" s="43">
        <v>3</v>
      </c>
    </row>
    <row r="35" spans="1:7" x14ac:dyDescent="0.2">
      <c r="A35" s="42" t="s">
        <v>133</v>
      </c>
      <c r="B35" s="42" t="s">
        <v>16</v>
      </c>
      <c r="C35" s="42" t="s">
        <v>80</v>
      </c>
      <c r="D35" s="42" t="s">
        <v>134</v>
      </c>
      <c r="E35" s="42" t="s">
        <v>137</v>
      </c>
      <c r="F35" s="42" t="s">
        <v>136</v>
      </c>
      <c r="G35" s="43">
        <v>5</v>
      </c>
    </row>
    <row r="36" spans="1:7" x14ac:dyDescent="0.2">
      <c r="A36" s="42" t="s">
        <v>133</v>
      </c>
      <c r="B36" s="42" t="s">
        <v>16</v>
      </c>
      <c r="C36" s="42" t="s">
        <v>80</v>
      </c>
      <c r="D36" s="42" t="s">
        <v>134</v>
      </c>
      <c r="E36" s="42" t="s">
        <v>137</v>
      </c>
      <c r="F36" s="42" t="s">
        <v>57</v>
      </c>
      <c r="G36" s="43">
        <v>31</v>
      </c>
    </row>
    <row r="37" spans="1:7" x14ac:dyDescent="0.2">
      <c r="A37" s="42" t="s">
        <v>133</v>
      </c>
      <c r="B37" s="42" t="s">
        <v>17</v>
      </c>
      <c r="C37" s="42" t="s">
        <v>81</v>
      </c>
      <c r="D37" s="42" t="s">
        <v>134</v>
      </c>
      <c r="E37" s="42" t="s">
        <v>137</v>
      </c>
      <c r="F37" s="42" t="s">
        <v>138</v>
      </c>
      <c r="G37" s="43">
        <v>1</v>
      </c>
    </row>
    <row r="38" spans="1:7" x14ac:dyDescent="0.2">
      <c r="A38" s="42" t="s">
        <v>133</v>
      </c>
      <c r="B38" s="42" t="s">
        <v>17</v>
      </c>
      <c r="C38" s="42" t="s">
        <v>81</v>
      </c>
      <c r="D38" s="42" t="s">
        <v>134</v>
      </c>
      <c r="E38" s="42" t="s">
        <v>137</v>
      </c>
      <c r="F38" s="42" t="s">
        <v>136</v>
      </c>
      <c r="G38" s="43">
        <v>2</v>
      </c>
    </row>
    <row r="39" spans="1:7" x14ac:dyDescent="0.2">
      <c r="A39" s="42" t="s">
        <v>133</v>
      </c>
      <c r="B39" s="42" t="s">
        <v>17</v>
      </c>
      <c r="C39" s="42" t="s">
        <v>81</v>
      </c>
      <c r="D39" s="42" t="s">
        <v>134</v>
      </c>
      <c r="E39" s="42" t="s">
        <v>137</v>
      </c>
      <c r="F39" s="42" t="s">
        <v>57</v>
      </c>
      <c r="G39" s="43">
        <v>14</v>
      </c>
    </row>
    <row r="40" spans="1:7" x14ac:dyDescent="0.2">
      <c r="A40" s="42" t="s">
        <v>133</v>
      </c>
      <c r="B40" s="42" t="s">
        <v>18</v>
      </c>
      <c r="C40" s="42" t="s">
        <v>82</v>
      </c>
      <c r="D40" s="42" t="s">
        <v>48</v>
      </c>
      <c r="E40" s="42" t="s">
        <v>135</v>
      </c>
      <c r="F40" s="42" t="s">
        <v>136</v>
      </c>
      <c r="G40" s="43">
        <v>9</v>
      </c>
    </row>
    <row r="41" spans="1:7" x14ac:dyDescent="0.2">
      <c r="A41" s="42" t="s">
        <v>133</v>
      </c>
      <c r="B41" s="42" t="s">
        <v>18</v>
      </c>
      <c r="C41" s="42" t="s">
        <v>82</v>
      </c>
      <c r="D41" s="42" t="s">
        <v>48</v>
      </c>
      <c r="E41" s="42" t="s">
        <v>135</v>
      </c>
      <c r="F41" s="42" t="s">
        <v>57</v>
      </c>
      <c r="G41" s="43">
        <v>275</v>
      </c>
    </row>
    <row r="42" spans="1:7" x14ac:dyDescent="0.2">
      <c r="A42" s="42" t="s">
        <v>133</v>
      </c>
      <c r="B42" s="42" t="s">
        <v>19</v>
      </c>
      <c r="C42" s="42" t="s">
        <v>83</v>
      </c>
      <c r="D42" s="42" t="s">
        <v>48</v>
      </c>
      <c r="E42" s="42" t="s">
        <v>135</v>
      </c>
      <c r="F42" s="42" t="s">
        <v>138</v>
      </c>
      <c r="G42" s="43">
        <v>5</v>
      </c>
    </row>
    <row r="43" spans="1:7" x14ac:dyDescent="0.2">
      <c r="A43" s="42" t="s">
        <v>133</v>
      </c>
      <c r="B43" s="42" t="s">
        <v>19</v>
      </c>
      <c r="C43" s="42" t="s">
        <v>83</v>
      </c>
      <c r="D43" s="42" t="s">
        <v>48</v>
      </c>
      <c r="E43" s="42" t="s">
        <v>135</v>
      </c>
      <c r="F43" s="42" t="s">
        <v>136</v>
      </c>
      <c r="G43" s="43">
        <v>4</v>
      </c>
    </row>
    <row r="44" spans="1:7" x14ac:dyDescent="0.2">
      <c r="A44" s="42" t="s">
        <v>133</v>
      </c>
      <c r="B44" s="42" t="s">
        <v>19</v>
      </c>
      <c r="C44" s="42" t="s">
        <v>83</v>
      </c>
      <c r="D44" s="42" t="s">
        <v>48</v>
      </c>
      <c r="E44" s="42" t="s">
        <v>135</v>
      </c>
      <c r="F44" s="42" t="s">
        <v>57</v>
      </c>
      <c r="G44" s="43">
        <v>79</v>
      </c>
    </row>
    <row r="45" spans="1:7" x14ac:dyDescent="0.2">
      <c r="A45" s="42" t="s">
        <v>133</v>
      </c>
      <c r="B45" s="42" t="s">
        <v>124</v>
      </c>
      <c r="C45" s="42" t="s">
        <v>125</v>
      </c>
      <c r="D45" s="42" t="s">
        <v>134</v>
      </c>
      <c r="E45" s="42" t="s">
        <v>137</v>
      </c>
      <c r="F45" s="42" t="s">
        <v>138</v>
      </c>
      <c r="G45" s="43">
        <v>20</v>
      </c>
    </row>
    <row r="46" spans="1:7" x14ac:dyDescent="0.2">
      <c r="A46" s="42" t="s">
        <v>133</v>
      </c>
      <c r="B46" s="42" t="s">
        <v>124</v>
      </c>
      <c r="C46" s="42" t="s">
        <v>125</v>
      </c>
      <c r="D46" s="42" t="s">
        <v>134</v>
      </c>
      <c r="E46" s="42" t="s">
        <v>137</v>
      </c>
      <c r="F46" s="42" t="s">
        <v>57</v>
      </c>
      <c r="G46" s="43">
        <v>25</v>
      </c>
    </row>
    <row r="47" spans="1:7" x14ac:dyDescent="0.2">
      <c r="A47" s="42" t="s">
        <v>133</v>
      </c>
      <c r="B47" s="42" t="s">
        <v>21</v>
      </c>
      <c r="C47" s="42" t="s">
        <v>84</v>
      </c>
      <c r="D47" s="42" t="s">
        <v>134</v>
      </c>
      <c r="E47" s="42" t="s">
        <v>137</v>
      </c>
      <c r="F47" s="42" t="s">
        <v>57</v>
      </c>
      <c r="G47" s="43">
        <v>15</v>
      </c>
    </row>
    <row r="48" spans="1:7" x14ac:dyDescent="0.2">
      <c r="A48" s="42" t="s">
        <v>133</v>
      </c>
      <c r="B48" s="42" t="s">
        <v>22</v>
      </c>
      <c r="C48" s="42" t="s">
        <v>85</v>
      </c>
      <c r="D48" s="42" t="s">
        <v>134</v>
      </c>
      <c r="E48" s="42" t="s">
        <v>135</v>
      </c>
      <c r="F48" s="42" t="s">
        <v>138</v>
      </c>
      <c r="G48" s="43">
        <v>16</v>
      </c>
    </row>
    <row r="49" spans="1:7" x14ac:dyDescent="0.2">
      <c r="A49" s="42" t="s">
        <v>133</v>
      </c>
      <c r="B49" s="42" t="s">
        <v>22</v>
      </c>
      <c r="C49" s="42" t="s">
        <v>85</v>
      </c>
      <c r="D49" s="42" t="s">
        <v>134</v>
      </c>
      <c r="E49" s="42" t="s">
        <v>135</v>
      </c>
      <c r="F49" s="42" t="s">
        <v>57</v>
      </c>
      <c r="G49" s="43">
        <v>21</v>
      </c>
    </row>
    <row r="50" spans="1:7" x14ac:dyDescent="0.2">
      <c r="A50" s="42" t="s">
        <v>133</v>
      </c>
      <c r="B50" s="42" t="s">
        <v>23</v>
      </c>
      <c r="C50" s="42" t="s">
        <v>86</v>
      </c>
      <c r="D50" s="42" t="s">
        <v>134</v>
      </c>
      <c r="E50" s="42" t="s">
        <v>137</v>
      </c>
      <c r="F50" s="42" t="s">
        <v>138</v>
      </c>
      <c r="G50" s="43">
        <v>1</v>
      </c>
    </row>
    <row r="51" spans="1:7" x14ac:dyDescent="0.2">
      <c r="A51" s="42" t="s">
        <v>133</v>
      </c>
      <c r="B51" s="42" t="s">
        <v>23</v>
      </c>
      <c r="C51" s="42" t="s">
        <v>86</v>
      </c>
      <c r="D51" s="42" t="s">
        <v>134</v>
      </c>
      <c r="E51" s="42" t="s">
        <v>137</v>
      </c>
      <c r="F51" s="42" t="s">
        <v>136</v>
      </c>
      <c r="G51" s="43">
        <v>3</v>
      </c>
    </row>
    <row r="52" spans="1:7" x14ac:dyDescent="0.2">
      <c r="A52" s="42" t="s">
        <v>133</v>
      </c>
      <c r="B52" s="42" t="s">
        <v>23</v>
      </c>
      <c r="C52" s="42" t="s">
        <v>86</v>
      </c>
      <c r="D52" s="42" t="s">
        <v>134</v>
      </c>
      <c r="E52" s="42" t="s">
        <v>137</v>
      </c>
      <c r="F52" s="42" t="s">
        <v>57</v>
      </c>
      <c r="G52" s="43">
        <v>28</v>
      </c>
    </row>
    <row r="53" spans="1:7" x14ac:dyDescent="0.2">
      <c r="A53" s="42" t="s">
        <v>133</v>
      </c>
      <c r="B53" s="42" t="s">
        <v>25</v>
      </c>
      <c r="C53" s="42" t="s">
        <v>89</v>
      </c>
      <c r="D53" s="42" t="s">
        <v>134</v>
      </c>
      <c r="E53" s="42" t="s">
        <v>137</v>
      </c>
      <c r="F53" s="42" t="s">
        <v>138</v>
      </c>
      <c r="G53" s="43">
        <v>5</v>
      </c>
    </row>
    <row r="54" spans="1:7" x14ac:dyDescent="0.2">
      <c r="A54" s="42" t="s">
        <v>133</v>
      </c>
      <c r="B54" s="42" t="s">
        <v>25</v>
      </c>
      <c r="C54" s="42" t="s">
        <v>89</v>
      </c>
      <c r="D54" s="42" t="s">
        <v>134</v>
      </c>
      <c r="E54" s="42" t="s">
        <v>137</v>
      </c>
      <c r="F54" s="42" t="s">
        <v>57</v>
      </c>
      <c r="G54" s="43">
        <v>37</v>
      </c>
    </row>
    <row r="55" spans="1:7" x14ac:dyDescent="0.2">
      <c r="A55" s="42" t="s">
        <v>133</v>
      </c>
      <c r="B55" s="42" t="s">
        <v>26</v>
      </c>
      <c r="C55" s="42" t="s">
        <v>90</v>
      </c>
      <c r="D55" s="42" t="s">
        <v>134</v>
      </c>
      <c r="E55" s="42" t="s">
        <v>135</v>
      </c>
      <c r="F55" s="42" t="s">
        <v>136</v>
      </c>
      <c r="G55" s="43">
        <v>1</v>
      </c>
    </row>
    <row r="56" spans="1:7" x14ac:dyDescent="0.2">
      <c r="A56" s="42" t="s">
        <v>133</v>
      </c>
      <c r="B56" s="42" t="s">
        <v>26</v>
      </c>
      <c r="C56" s="42" t="s">
        <v>90</v>
      </c>
      <c r="D56" s="42" t="s">
        <v>134</v>
      </c>
      <c r="E56" s="42" t="s">
        <v>135</v>
      </c>
      <c r="F56" s="42" t="s">
        <v>57</v>
      </c>
      <c r="G56" s="43">
        <v>43</v>
      </c>
    </row>
    <row r="57" spans="1:7" x14ac:dyDescent="0.2">
      <c r="A57" s="42" t="s">
        <v>133</v>
      </c>
      <c r="B57" s="42" t="s">
        <v>27</v>
      </c>
      <c r="C57" s="42" t="s">
        <v>91</v>
      </c>
      <c r="D57" s="42" t="s">
        <v>134</v>
      </c>
      <c r="E57" s="42" t="s">
        <v>137</v>
      </c>
      <c r="F57" s="42" t="s">
        <v>136</v>
      </c>
      <c r="G57" s="43">
        <v>1</v>
      </c>
    </row>
    <row r="58" spans="1:7" x14ac:dyDescent="0.2">
      <c r="A58" s="42" t="s">
        <v>133</v>
      </c>
      <c r="B58" s="42" t="s">
        <v>27</v>
      </c>
      <c r="C58" s="42" t="s">
        <v>91</v>
      </c>
      <c r="D58" s="42" t="s">
        <v>134</v>
      </c>
      <c r="E58" s="42" t="s">
        <v>137</v>
      </c>
      <c r="F58" s="42" t="s">
        <v>57</v>
      </c>
      <c r="G58" s="43">
        <v>14</v>
      </c>
    </row>
    <row r="59" spans="1:7" x14ac:dyDescent="0.2">
      <c r="A59" s="42" t="s">
        <v>133</v>
      </c>
      <c r="B59" s="42" t="s">
        <v>28</v>
      </c>
      <c r="C59" s="42" t="s">
        <v>92</v>
      </c>
      <c r="D59" s="42" t="s">
        <v>134</v>
      </c>
      <c r="E59" s="42" t="s">
        <v>139</v>
      </c>
      <c r="F59" s="42" t="s">
        <v>138</v>
      </c>
      <c r="G59" s="43">
        <v>4</v>
      </c>
    </row>
    <row r="60" spans="1:7" x14ac:dyDescent="0.2">
      <c r="A60" s="42" t="s">
        <v>133</v>
      </c>
      <c r="B60" s="42" t="s">
        <v>28</v>
      </c>
      <c r="C60" s="42" t="s">
        <v>92</v>
      </c>
      <c r="D60" s="42" t="s">
        <v>134</v>
      </c>
      <c r="E60" s="42" t="s">
        <v>139</v>
      </c>
      <c r="F60" s="42" t="s">
        <v>136</v>
      </c>
      <c r="G60" s="43">
        <v>1</v>
      </c>
    </row>
    <row r="61" spans="1:7" x14ac:dyDescent="0.2">
      <c r="A61" s="42" t="s">
        <v>133</v>
      </c>
      <c r="B61" s="42" t="s">
        <v>28</v>
      </c>
      <c r="C61" s="42" t="s">
        <v>92</v>
      </c>
      <c r="D61" s="42" t="s">
        <v>134</v>
      </c>
      <c r="E61" s="42" t="s">
        <v>139</v>
      </c>
      <c r="F61" s="42" t="s">
        <v>57</v>
      </c>
      <c r="G61" s="43">
        <v>10</v>
      </c>
    </row>
    <row r="62" spans="1:7" x14ac:dyDescent="0.2">
      <c r="A62" s="42" t="s">
        <v>133</v>
      </c>
      <c r="B62" s="42" t="s">
        <v>29</v>
      </c>
      <c r="C62" s="42" t="s">
        <v>93</v>
      </c>
      <c r="D62" s="42" t="s">
        <v>48</v>
      </c>
      <c r="E62" s="42" t="s">
        <v>135</v>
      </c>
      <c r="F62" s="42" t="s">
        <v>138</v>
      </c>
      <c r="G62" s="43">
        <v>1</v>
      </c>
    </row>
    <row r="63" spans="1:7" x14ac:dyDescent="0.2">
      <c r="A63" s="42" t="s">
        <v>133</v>
      </c>
      <c r="B63" s="42" t="s">
        <v>29</v>
      </c>
      <c r="C63" s="42" t="s">
        <v>93</v>
      </c>
      <c r="D63" s="42" t="s">
        <v>48</v>
      </c>
      <c r="E63" s="42" t="s">
        <v>135</v>
      </c>
      <c r="F63" s="42" t="s">
        <v>136</v>
      </c>
      <c r="G63" s="43">
        <v>5</v>
      </c>
    </row>
    <row r="64" spans="1:7" x14ac:dyDescent="0.2">
      <c r="A64" s="42" t="s">
        <v>133</v>
      </c>
      <c r="B64" s="42" t="s">
        <v>29</v>
      </c>
      <c r="C64" s="42" t="s">
        <v>93</v>
      </c>
      <c r="D64" s="42" t="s">
        <v>48</v>
      </c>
      <c r="E64" s="42" t="s">
        <v>135</v>
      </c>
      <c r="F64" s="42" t="s">
        <v>57</v>
      </c>
      <c r="G64" s="43">
        <v>69</v>
      </c>
    </row>
    <row r="65" spans="1:7" x14ac:dyDescent="0.2">
      <c r="A65" s="42" t="s">
        <v>133</v>
      </c>
      <c r="B65" s="42" t="s">
        <v>30</v>
      </c>
      <c r="C65" s="42" t="s">
        <v>94</v>
      </c>
      <c r="D65" s="42" t="s">
        <v>134</v>
      </c>
      <c r="E65" s="42" t="s">
        <v>139</v>
      </c>
      <c r="F65" s="42" t="s">
        <v>136</v>
      </c>
      <c r="G65" s="43">
        <v>4</v>
      </c>
    </row>
    <row r="66" spans="1:7" x14ac:dyDescent="0.2">
      <c r="A66" s="42" t="s">
        <v>133</v>
      </c>
      <c r="B66" s="42" t="s">
        <v>30</v>
      </c>
      <c r="C66" s="42" t="s">
        <v>94</v>
      </c>
      <c r="D66" s="42" t="s">
        <v>134</v>
      </c>
      <c r="E66" s="42" t="s">
        <v>139</v>
      </c>
      <c r="F66" s="42" t="s">
        <v>57</v>
      </c>
      <c r="G66" s="43">
        <v>9</v>
      </c>
    </row>
    <row r="67" spans="1:7" x14ac:dyDescent="0.2">
      <c r="A67" s="42" t="s">
        <v>133</v>
      </c>
      <c r="B67" s="42" t="s">
        <v>32</v>
      </c>
      <c r="C67" s="42" t="s">
        <v>95</v>
      </c>
      <c r="D67" s="42" t="s">
        <v>134</v>
      </c>
      <c r="E67" s="42" t="s">
        <v>139</v>
      </c>
      <c r="F67" s="42" t="s">
        <v>136</v>
      </c>
      <c r="G67" s="43">
        <v>2</v>
      </c>
    </row>
    <row r="68" spans="1:7" x14ac:dyDescent="0.2">
      <c r="A68" s="42" t="s">
        <v>133</v>
      </c>
      <c r="B68" s="42" t="s">
        <v>32</v>
      </c>
      <c r="C68" s="42" t="s">
        <v>95</v>
      </c>
      <c r="D68" s="42" t="s">
        <v>134</v>
      </c>
      <c r="E68" s="42" t="s">
        <v>139</v>
      </c>
      <c r="F68" s="42" t="s">
        <v>57</v>
      </c>
      <c r="G68" s="43">
        <v>24</v>
      </c>
    </row>
    <row r="69" spans="1:7" x14ac:dyDescent="0.2">
      <c r="A69" s="42" t="s">
        <v>133</v>
      </c>
      <c r="B69" s="42" t="s">
        <v>33</v>
      </c>
      <c r="C69" s="42" t="s">
        <v>96</v>
      </c>
      <c r="D69" s="42" t="s">
        <v>134</v>
      </c>
      <c r="E69" s="42" t="s">
        <v>137</v>
      </c>
      <c r="F69" s="42" t="s">
        <v>138</v>
      </c>
      <c r="G69" s="43">
        <v>1</v>
      </c>
    </row>
    <row r="70" spans="1:7" x14ac:dyDescent="0.2">
      <c r="A70" s="42" t="s">
        <v>133</v>
      </c>
      <c r="B70" s="42" t="s">
        <v>33</v>
      </c>
      <c r="C70" s="42" t="s">
        <v>96</v>
      </c>
      <c r="D70" s="42" t="s">
        <v>134</v>
      </c>
      <c r="E70" s="42" t="s">
        <v>137</v>
      </c>
      <c r="F70" s="42" t="s">
        <v>57</v>
      </c>
      <c r="G70" s="43">
        <v>30</v>
      </c>
    </row>
    <row r="71" spans="1:7" x14ac:dyDescent="0.2">
      <c r="A71" s="42" t="s">
        <v>133</v>
      </c>
      <c r="B71" s="42" t="s">
        <v>34</v>
      </c>
      <c r="C71" s="42" t="s">
        <v>97</v>
      </c>
      <c r="D71" s="42" t="s">
        <v>134</v>
      </c>
      <c r="E71" s="42" t="s">
        <v>139</v>
      </c>
      <c r="F71" s="42" t="s">
        <v>136</v>
      </c>
      <c r="G71" s="43">
        <v>1</v>
      </c>
    </row>
    <row r="72" spans="1:7" x14ac:dyDescent="0.2">
      <c r="A72" s="42" t="s">
        <v>133</v>
      </c>
      <c r="B72" s="42" t="s">
        <v>34</v>
      </c>
      <c r="C72" s="42" t="s">
        <v>97</v>
      </c>
      <c r="D72" s="42" t="s">
        <v>134</v>
      </c>
      <c r="E72" s="42" t="s">
        <v>139</v>
      </c>
      <c r="F72" s="42" t="s">
        <v>57</v>
      </c>
      <c r="G72" s="43">
        <v>14</v>
      </c>
    </row>
    <row r="73" spans="1:7" x14ac:dyDescent="0.2">
      <c r="A73" s="42" t="s">
        <v>133</v>
      </c>
      <c r="B73" s="42" t="s">
        <v>35</v>
      </c>
      <c r="C73" s="42" t="s">
        <v>98</v>
      </c>
      <c r="D73" s="42" t="s">
        <v>134</v>
      </c>
      <c r="E73" s="42" t="s">
        <v>135</v>
      </c>
      <c r="F73" s="42" t="s">
        <v>57</v>
      </c>
      <c r="G73" s="43">
        <v>27</v>
      </c>
    </row>
    <row r="74" spans="1:7" x14ac:dyDescent="0.2">
      <c r="A74" s="42" t="s">
        <v>133</v>
      </c>
      <c r="B74" s="42" t="s">
        <v>36</v>
      </c>
      <c r="C74" s="42" t="s">
        <v>99</v>
      </c>
      <c r="D74" s="42" t="s">
        <v>134</v>
      </c>
      <c r="E74" s="42" t="s">
        <v>139</v>
      </c>
      <c r="F74" s="42" t="s">
        <v>138</v>
      </c>
      <c r="G74" s="43">
        <v>2</v>
      </c>
    </row>
    <row r="75" spans="1:7" x14ac:dyDescent="0.2">
      <c r="A75" s="42" t="s">
        <v>133</v>
      </c>
      <c r="B75" s="42" t="s">
        <v>36</v>
      </c>
      <c r="C75" s="42" t="s">
        <v>99</v>
      </c>
      <c r="D75" s="42" t="s">
        <v>134</v>
      </c>
      <c r="E75" s="42" t="s">
        <v>139</v>
      </c>
      <c r="F75" s="42" t="s">
        <v>136</v>
      </c>
      <c r="G75" s="43">
        <v>1</v>
      </c>
    </row>
    <row r="76" spans="1:7" x14ac:dyDescent="0.2">
      <c r="A76" s="42" t="s">
        <v>133</v>
      </c>
      <c r="B76" s="42" t="s">
        <v>36</v>
      </c>
      <c r="C76" s="42" t="s">
        <v>99</v>
      </c>
      <c r="D76" s="42" t="s">
        <v>134</v>
      </c>
      <c r="E76" s="42" t="s">
        <v>139</v>
      </c>
      <c r="F76" s="42" t="s">
        <v>57</v>
      </c>
      <c r="G76" s="43">
        <v>12</v>
      </c>
    </row>
    <row r="77" spans="1:7" x14ac:dyDescent="0.2">
      <c r="A77" s="42" t="s">
        <v>133</v>
      </c>
      <c r="B77" s="42" t="s">
        <v>37</v>
      </c>
      <c r="C77" s="42" t="s">
        <v>100</v>
      </c>
      <c r="D77" s="42" t="s">
        <v>134</v>
      </c>
      <c r="E77" s="42" t="s">
        <v>139</v>
      </c>
      <c r="F77" s="42" t="s">
        <v>57</v>
      </c>
      <c r="G77" s="43">
        <v>4</v>
      </c>
    </row>
    <row r="78" spans="1:7" x14ac:dyDescent="0.2">
      <c r="A78" s="42" t="s">
        <v>133</v>
      </c>
      <c r="B78" s="42" t="s">
        <v>38</v>
      </c>
      <c r="C78" s="42" t="s">
        <v>101</v>
      </c>
      <c r="D78" s="42" t="s">
        <v>48</v>
      </c>
      <c r="E78" s="42" t="s">
        <v>135</v>
      </c>
      <c r="F78" s="42" t="s">
        <v>57</v>
      </c>
      <c r="G78" s="43">
        <v>31</v>
      </c>
    </row>
    <row r="79" spans="1:7" x14ac:dyDescent="0.2">
      <c r="A79" s="42" t="s">
        <v>133</v>
      </c>
      <c r="B79" s="42" t="s">
        <v>39</v>
      </c>
      <c r="C79" s="42" t="s">
        <v>102</v>
      </c>
      <c r="D79" s="42" t="s">
        <v>134</v>
      </c>
      <c r="E79" s="42" t="s">
        <v>137</v>
      </c>
      <c r="F79" s="42" t="s">
        <v>136</v>
      </c>
      <c r="G79" s="43">
        <v>6</v>
      </c>
    </row>
    <row r="80" spans="1:7" x14ac:dyDescent="0.2">
      <c r="A80" s="42" t="s">
        <v>133</v>
      </c>
      <c r="B80" s="42" t="s">
        <v>39</v>
      </c>
      <c r="C80" s="42" t="s">
        <v>102</v>
      </c>
      <c r="D80" s="42" t="s">
        <v>134</v>
      </c>
      <c r="E80" s="42" t="s">
        <v>137</v>
      </c>
      <c r="F80" s="42" t="s">
        <v>57</v>
      </c>
      <c r="G80" s="43">
        <v>26</v>
      </c>
    </row>
    <row r="81" spans="1:7" x14ac:dyDescent="0.2">
      <c r="A81" s="42" t="s">
        <v>133</v>
      </c>
      <c r="B81" s="42" t="s">
        <v>40</v>
      </c>
      <c r="C81" s="42" t="s">
        <v>103</v>
      </c>
      <c r="D81" s="42" t="s">
        <v>134</v>
      </c>
      <c r="E81" s="42" t="s">
        <v>139</v>
      </c>
      <c r="F81" s="42" t="s">
        <v>138</v>
      </c>
      <c r="G81" s="43">
        <v>2</v>
      </c>
    </row>
    <row r="82" spans="1:7" x14ac:dyDescent="0.2">
      <c r="A82" s="42" t="s">
        <v>133</v>
      </c>
      <c r="B82" s="42" t="s">
        <v>40</v>
      </c>
      <c r="C82" s="42" t="s">
        <v>103</v>
      </c>
      <c r="D82" s="42" t="s">
        <v>134</v>
      </c>
      <c r="E82" s="42" t="s">
        <v>139</v>
      </c>
      <c r="F82" s="42" t="s">
        <v>136</v>
      </c>
      <c r="G82" s="43">
        <v>2</v>
      </c>
    </row>
    <row r="83" spans="1:7" x14ac:dyDescent="0.2">
      <c r="A83" s="42" t="s">
        <v>133</v>
      </c>
      <c r="B83" s="42" t="s">
        <v>40</v>
      </c>
      <c r="C83" s="42" t="s">
        <v>103</v>
      </c>
      <c r="D83" s="42" t="s">
        <v>134</v>
      </c>
      <c r="E83" s="42" t="s">
        <v>139</v>
      </c>
      <c r="F83" s="42" t="s">
        <v>57</v>
      </c>
      <c r="G83" s="43">
        <v>10</v>
      </c>
    </row>
    <row r="84" spans="1:7" x14ac:dyDescent="0.2">
      <c r="A84" s="42" t="s">
        <v>133</v>
      </c>
      <c r="B84" s="42" t="s">
        <v>41</v>
      </c>
      <c r="C84" s="42" t="s">
        <v>104</v>
      </c>
      <c r="D84" s="42" t="s">
        <v>134</v>
      </c>
      <c r="E84" s="42" t="s">
        <v>135</v>
      </c>
      <c r="F84" s="42" t="s">
        <v>57</v>
      </c>
      <c r="G84" s="43">
        <v>25</v>
      </c>
    </row>
    <row r="85" spans="1:7" x14ac:dyDescent="0.2">
      <c r="A85" s="42" t="s">
        <v>133</v>
      </c>
      <c r="B85" s="42" t="s">
        <v>42</v>
      </c>
      <c r="C85" s="42" t="s">
        <v>105</v>
      </c>
      <c r="D85" s="42" t="s">
        <v>48</v>
      </c>
      <c r="E85" s="42" t="s">
        <v>135</v>
      </c>
      <c r="F85" s="42" t="s">
        <v>138</v>
      </c>
      <c r="G85" s="43">
        <v>12</v>
      </c>
    </row>
    <row r="86" spans="1:7" x14ac:dyDescent="0.2">
      <c r="A86" s="42" t="s">
        <v>133</v>
      </c>
      <c r="B86" s="42" t="s">
        <v>42</v>
      </c>
      <c r="C86" s="42" t="s">
        <v>105</v>
      </c>
      <c r="D86" s="42" t="s">
        <v>48</v>
      </c>
      <c r="E86" s="42" t="s">
        <v>135</v>
      </c>
      <c r="F86" s="42" t="s">
        <v>136</v>
      </c>
      <c r="G86" s="43">
        <v>1</v>
      </c>
    </row>
    <row r="87" spans="1:7" x14ac:dyDescent="0.2">
      <c r="A87" s="42" t="s">
        <v>133</v>
      </c>
      <c r="B87" s="42" t="s">
        <v>42</v>
      </c>
      <c r="C87" s="42" t="s">
        <v>105</v>
      </c>
      <c r="D87" s="42" t="s">
        <v>48</v>
      </c>
      <c r="E87" s="42" t="s">
        <v>135</v>
      </c>
      <c r="F87" s="42" t="s">
        <v>57</v>
      </c>
      <c r="G87" s="43">
        <v>52</v>
      </c>
    </row>
    <row r="88" spans="1:7" x14ac:dyDescent="0.2">
      <c r="A88" s="42" t="s">
        <v>133</v>
      </c>
      <c r="B88" s="42" t="s">
        <v>43</v>
      </c>
      <c r="C88" s="42" t="s">
        <v>106</v>
      </c>
      <c r="D88" s="42" t="s">
        <v>134</v>
      </c>
      <c r="E88" s="42" t="s">
        <v>137</v>
      </c>
      <c r="F88" s="42" t="s">
        <v>57</v>
      </c>
      <c r="G88" s="43">
        <v>17</v>
      </c>
    </row>
    <row r="89" spans="1:7" x14ac:dyDescent="0.2">
      <c r="A89" s="42" t="s">
        <v>133</v>
      </c>
      <c r="B89" s="42" t="s">
        <v>44</v>
      </c>
      <c r="C89" s="42" t="s">
        <v>107</v>
      </c>
      <c r="D89" s="42" t="s">
        <v>48</v>
      </c>
      <c r="E89" s="42" t="s">
        <v>135</v>
      </c>
      <c r="F89" s="42" t="s">
        <v>138</v>
      </c>
      <c r="G89" s="43">
        <v>1</v>
      </c>
    </row>
    <row r="90" spans="1:7" x14ac:dyDescent="0.2">
      <c r="A90" s="42" t="s">
        <v>133</v>
      </c>
      <c r="B90" s="42" t="s">
        <v>44</v>
      </c>
      <c r="C90" s="42" t="s">
        <v>107</v>
      </c>
      <c r="D90" s="42" t="s">
        <v>48</v>
      </c>
      <c r="E90" s="42" t="s">
        <v>135</v>
      </c>
      <c r="F90" s="42" t="s">
        <v>136</v>
      </c>
      <c r="G90" s="43">
        <v>5</v>
      </c>
    </row>
    <row r="91" spans="1:7" x14ac:dyDescent="0.2">
      <c r="A91" s="42" t="s">
        <v>133</v>
      </c>
      <c r="B91" s="42" t="s">
        <v>44</v>
      </c>
      <c r="C91" s="42" t="s">
        <v>107</v>
      </c>
      <c r="D91" s="42" t="s">
        <v>48</v>
      </c>
      <c r="E91" s="42" t="s">
        <v>135</v>
      </c>
      <c r="F91" s="42" t="s">
        <v>57</v>
      </c>
      <c r="G91" s="43">
        <v>73</v>
      </c>
    </row>
    <row r="92" spans="1:7" x14ac:dyDescent="0.2">
      <c r="A92" s="42" t="s">
        <v>133</v>
      </c>
      <c r="B92" s="42" t="s">
        <v>45</v>
      </c>
      <c r="C92" s="42" t="s">
        <v>108</v>
      </c>
      <c r="D92" s="42" t="s">
        <v>134</v>
      </c>
      <c r="E92" s="42" t="s">
        <v>137</v>
      </c>
      <c r="F92" s="42" t="s">
        <v>138</v>
      </c>
      <c r="G92" s="43">
        <v>6</v>
      </c>
    </row>
    <row r="93" spans="1:7" x14ac:dyDescent="0.2">
      <c r="A93" s="42" t="s">
        <v>133</v>
      </c>
      <c r="B93" s="42" t="s">
        <v>45</v>
      </c>
      <c r="C93" s="42" t="s">
        <v>108</v>
      </c>
      <c r="D93" s="42" t="s">
        <v>134</v>
      </c>
      <c r="E93" s="42" t="s">
        <v>137</v>
      </c>
      <c r="F93" s="42" t="s">
        <v>57</v>
      </c>
      <c r="G93" s="43">
        <v>7</v>
      </c>
    </row>
    <row r="94" spans="1:7" x14ac:dyDescent="0.2">
      <c r="A94" s="42" t="s">
        <v>133</v>
      </c>
      <c r="B94" s="42" t="s">
        <v>46</v>
      </c>
      <c r="C94" s="42" t="s">
        <v>109</v>
      </c>
      <c r="D94" s="42" t="s">
        <v>48</v>
      </c>
      <c r="E94" s="42" t="s">
        <v>135</v>
      </c>
      <c r="F94" s="42" t="s">
        <v>138</v>
      </c>
      <c r="G94" s="43">
        <v>4</v>
      </c>
    </row>
    <row r="95" spans="1:7" x14ac:dyDescent="0.2">
      <c r="A95" s="42" t="s">
        <v>133</v>
      </c>
      <c r="B95" s="42" t="s">
        <v>46</v>
      </c>
      <c r="C95" s="42" t="s">
        <v>109</v>
      </c>
      <c r="D95" s="42" t="s">
        <v>48</v>
      </c>
      <c r="E95" s="42" t="s">
        <v>135</v>
      </c>
      <c r="F95" s="42" t="s">
        <v>136</v>
      </c>
      <c r="G95" s="43">
        <v>5</v>
      </c>
    </row>
    <row r="96" spans="1:7" x14ac:dyDescent="0.2">
      <c r="A96" s="42" t="s">
        <v>133</v>
      </c>
      <c r="B96" s="42" t="s">
        <v>46</v>
      </c>
      <c r="C96" s="42" t="s">
        <v>109</v>
      </c>
      <c r="D96" s="42" t="s">
        <v>48</v>
      </c>
      <c r="E96" s="42" t="s">
        <v>135</v>
      </c>
      <c r="F96" s="42" t="s">
        <v>57</v>
      </c>
      <c r="G96" s="43">
        <v>85</v>
      </c>
    </row>
    <row r="97" spans="1:7" x14ac:dyDescent="0.2">
      <c r="A97" s="42" t="s">
        <v>140</v>
      </c>
      <c r="B97" s="42" t="s">
        <v>3</v>
      </c>
      <c r="C97" s="42" t="s">
        <v>66</v>
      </c>
      <c r="D97" s="42" t="s">
        <v>134</v>
      </c>
      <c r="E97" s="42" t="s">
        <v>135</v>
      </c>
      <c r="F97" s="42" t="s">
        <v>136</v>
      </c>
      <c r="G97" s="43">
        <v>3</v>
      </c>
    </row>
    <row r="98" spans="1:7" x14ac:dyDescent="0.2">
      <c r="A98" s="42" t="s">
        <v>140</v>
      </c>
      <c r="B98" s="42" t="s">
        <v>3</v>
      </c>
      <c r="C98" s="42" t="s">
        <v>66</v>
      </c>
      <c r="D98" s="42" t="s">
        <v>134</v>
      </c>
      <c r="E98" s="42" t="s">
        <v>135</v>
      </c>
      <c r="F98" s="42" t="s">
        <v>57</v>
      </c>
      <c r="G98" s="43">
        <v>38</v>
      </c>
    </row>
    <row r="99" spans="1:7" x14ac:dyDescent="0.2">
      <c r="A99" s="42" t="s">
        <v>140</v>
      </c>
      <c r="B99" s="42" t="s">
        <v>4</v>
      </c>
      <c r="C99" s="42" t="s">
        <v>67</v>
      </c>
      <c r="D99" s="42" t="s">
        <v>134</v>
      </c>
      <c r="E99" s="42" t="s">
        <v>137</v>
      </c>
      <c r="F99" s="42" t="s">
        <v>138</v>
      </c>
      <c r="G99" s="43">
        <v>1</v>
      </c>
    </row>
    <row r="100" spans="1:7" x14ac:dyDescent="0.2">
      <c r="A100" s="42" t="s">
        <v>140</v>
      </c>
      <c r="B100" s="42" t="s">
        <v>4</v>
      </c>
      <c r="C100" s="42" t="s">
        <v>67</v>
      </c>
      <c r="D100" s="42" t="s">
        <v>134</v>
      </c>
      <c r="E100" s="42" t="s">
        <v>137</v>
      </c>
      <c r="F100" s="42" t="s">
        <v>57</v>
      </c>
      <c r="G100" s="43">
        <v>18</v>
      </c>
    </row>
    <row r="101" spans="1:7" x14ac:dyDescent="0.2">
      <c r="A101" s="42" t="s">
        <v>140</v>
      </c>
      <c r="B101" s="42" t="s">
        <v>5</v>
      </c>
      <c r="C101" s="42" t="s">
        <v>68</v>
      </c>
      <c r="D101" s="42" t="s">
        <v>134</v>
      </c>
      <c r="E101" s="42" t="s">
        <v>135</v>
      </c>
      <c r="F101" s="42" t="s">
        <v>136</v>
      </c>
      <c r="G101" s="43">
        <v>1</v>
      </c>
    </row>
    <row r="102" spans="1:7" x14ac:dyDescent="0.2">
      <c r="A102" s="42" t="s">
        <v>140</v>
      </c>
      <c r="B102" s="42" t="s">
        <v>5</v>
      </c>
      <c r="C102" s="42" t="s">
        <v>68</v>
      </c>
      <c r="D102" s="42" t="s">
        <v>134</v>
      </c>
      <c r="E102" s="42" t="s">
        <v>135</v>
      </c>
      <c r="F102" s="42" t="s">
        <v>57</v>
      </c>
      <c r="G102" s="43">
        <v>19</v>
      </c>
    </row>
    <row r="103" spans="1:7" x14ac:dyDescent="0.2">
      <c r="A103" s="42" t="s">
        <v>140</v>
      </c>
      <c r="B103" s="42" t="s">
        <v>6</v>
      </c>
      <c r="C103" s="42" t="s">
        <v>69</v>
      </c>
      <c r="D103" s="42" t="s">
        <v>134</v>
      </c>
      <c r="E103" s="42" t="s">
        <v>137</v>
      </c>
      <c r="F103" s="42" t="s">
        <v>57</v>
      </c>
      <c r="G103" s="43">
        <v>11</v>
      </c>
    </row>
    <row r="104" spans="1:7" x14ac:dyDescent="0.2">
      <c r="A104" s="42" t="s">
        <v>140</v>
      </c>
      <c r="B104" s="42" t="s">
        <v>7</v>
      </c>
      <c r="C104" s="42" t="s">
        <v>70</v>
      </c>
      <c r="D104" s="42" t="s">
        <v>134</v>
      </c>
      <c r="E104" s="42" t="s">
        <v>139</v>
      </c>
      <c r="F104" s="42" t="s">
        <v>138</v>
      </c>
      <c r="G104" s="43">
        <v>1</v>
      </c>
    </row>
    <row r="105" spans="1:7" x14ac:dyDescent="0.2">
      <c r="A105" s="42" t="s">
        <v>140</v>
      </c>
      <c r="B105" s="42" t="s">
        <v>7</v>
      </c>
      <c r="C105" s="42" t="s">
        <v>70</v>
      </c>
      <c r="D105" s="42" t="s">
        <v>134</v>
      </c>
      <c r="E105" s="42" t="s">
        <v>139</v>
      </c>
      <c r="F105" s="42" t="s">
        <v>57</v>
      </c>
      <c r="G105" s="43">
        <v>14</v>
      </c>
    </row>
    <row r="106" spans="1:7" x14ac:dyDescent="0.2">
      <c r="A106" s="42" t="s">
        <v>140</v>
      </c>
      <c r="B106" s="42" t="s">
        <v>8</v>
      </c>
      <c r="C106" s="42" t="s">
        <v>71</v>
      </c>
      <c r="D106" s="42" t="s">
        <v>134</v>
      </c>
      <c r="E106" s="42" t="s">
        <v>137</v>
      </c>
      <c r="F106" s="42" t="s">
        <v>138</v>
      </c>
      <c r="G106" s="43">
        <v>1</v>
      </c>
    </row>
    <row r="107" spans="1:7" x14ac:dyDescent="0.2">
      <c r="A107" s="42" t="s">
        <v>140</v>
      </c>
      <c r="B107" s="42" t="s">
        <v>8</v>
      </c>
      <c r="C107" s="42" t="s">
        <v>71</v>
      </c>
      <c r="D107" s="42" t="s">
        <v>134</v>
      </c>
      <c r="E107" s="42" t="s">
        <v>137</v>
      </c>
      <c r="F107" s="42" t="s">
        <v>136</v>
      </c>
      <c r="G107" s="43">
        <v>2</v>
      </c>
    </row>
    <row r="108" spans="1:7" x14ac:dyDescent="0.2">
      <c r="A108" s="42" t="s">
        <v>140</v>
      </c>
      <c r="B108" s="42" t="s">
        <v>8</v>
      </c>
      <c r="C108" s="42" t="s">
        <v>71</v>
      </c>
      <c r="D108" s="42" t="s">
        <v>134</v>
      </c>
      <c r="E108" s="42" t="s">
        <v>137</v>
      </c>
      <c r="F108" s="42" t="s">
        <v>57</v>
      </c>
      <c r="G108" s="43">
        <v>21</v>
      </c>
    </row>
    <row r="109" spans="1:7" x14ac:dyDescent="0.2">
      <c r="A109" s="42" t="s">
        <v>140</v>
      </c>
      <c r="B109" s="42" t="s">
        <v>9</v>
      </c>
      <c r="C109" s="42" t="s">
        <v>72</v>
      </c>
      <c r="D109" s="42" t="s">
        <v>134</v>
      </c>
      <c r="E109" s="42" t="s">
        <v>135</v>
      </c>
      <c r="F109" s="42" t="s">
        <v>57</v>
      </c>
      <c r="G109" s="43">
        <v>25</v>
      </c>
    </row>
    <row r="110" spans="1:7" x14ac:dyDescent="0.2">
      <c r="A110" s="42" t="s">
        <v>140</v>
      </c>
      <c r="B110" s="42" t="s">
        <v>10</v>
      </c>
      <c r="C110" s="42" t="s">
        <v>73</v>
      </c>
      <c r="D110" s="42" t="s">
        <v>134</v>
      </c>
      <c r="E110" s="42" t="s">
        <v>139</v>
      </c>
      <c r="F110" s="42" t="s">
        <v>136</v>
      </c>
      <c r="G110" s="43">
        <v>1</v>
      </c>
    </row>
    <row r="111" spans="1:7" x14ac:dyDescent="0.2">
      <c r="A111" s="42" t="s">
        <v>140</v>
      </c>
      <c r="B111" s="42" t="s">
        <v>10</v>
      </c>
      <c r="C111" s="42" t="s">
        <v>73</v>
      </c>
      <c r="D111" s="42" t="s">
        <v>134</v>
      </c>
      <c r="E111" s="42" t="s">
        <v>139</v>
      </c>
      <c r="F111" s="42" t="s">
        <v>57</v>
      </c>
      <c r="G111" s="43">
        <v>23</v>
      </c>
    </row>
    <row r="112" spans="1:7" x14ac:dyDescent="0.2">
      <c r="A112" s="42" t="s">
        <v>140</v>
      </c>
      <c r="B112" s="42" t="s">
        <v>11</v>
      </c>
      <c r="C112" s="42" t="s">
        <v>74</v>
      </c>
      <c r="D112" s="42" t="s">
        <v>134</v>
      </c>
      <c r="E112" s="42" t="s">
        <v>139</v>
      </c>
      <c r="F112" s="42" t="s">
        <v>138</v>
      </c>
      <c r="G112" s="43">
        <v>4</v>
      </c>
    </row>
    <row r="113" spans="1:7" x14ac:dyDescent="0.2">
      <c r="A113" s="42" t="s">
        <v>140</v>
      </c>
      <c r="B113" s="42" t="s">
        <v>11</v>
      </c>
      <c r="C113" s="42" t="s">
        <v>74</v>
      </c>
      <c r="D113" s="42" t="s">
        <v>134</v>
      </c>
      <c r="E113" s="42" t="s">
        <v>139</v>
      </c>
      <c r="F113" s="42" t="s">
        <v>57</v>
      </c>
      <c r="G113" s="43">
        <v>10</v>
      </c>
    </row>
    <row r="114" spans="1:7" x14ac:dyDescent="0.2">
      <c r="A114" s="42" t="s">
        <v>140</v>
      </c>
      <c r="B114" s="42" t="s">
        <v>12</v>
      </c>
      <c r="C114" s="42" t="s">
        <v>75</v>
      </c>
      <c r="D114" s="42" t="s">
        <v>134</v>
      </c>
      <c r="E114" s="42" t="s">
        <v>137</v>
      </c>
      <c r="F114" s="42" t="s">
        <v>136</v>
      </c>
      <c r="G114" s="43">
        <v>3</v>
      </c>
    </row>
    <row r="115" spans="1:7" x14ac:dyDescent="0.2">
      <c r="A115" s="42" t="s">
        <v>140</v>
      </c>
      <c r="B115" s="42" t="s">
        <v>12</v>
      </c>
      <c r="C115" s="42" t="s">
        <v>75</v>
      </c>
      <c r="D115" s="42" t="s">
        <v>134</v>
      </c>
      <c r="E115" s="42" t="s">
        <v>137</v>
      </c>
      <c r="F115" s="42" t="s">
        <v>57</v>
      </c>
      <c r="G115" s="43">
        <v>28</v>
      </c>
    </row>
    <row r="116" spans="1:7" x14ac:dyDescent="0.2">
      <c r="A116" s="42" t="s">
        <v>140</v>
      </c>
      <c r="B116" s="42" t="s">
        <v>13</v>
      </c>
      <c r="C116" s="42" t="s">
        <v>76</v>
      </c>
      <c r="D116" s="42" t="s">
        <v>134</v>
      </c>
      <c r="E116" s="42" t="s">
        <v>139</v>
      </c>
      <c r="F116" s="42" t="s">
        <v>136</v>
      </c>
      <c r="G116" s="43">
        <v>10</v>
      </c>
    </row>
    <row r="117" spans="1:7" x14ac:dyDescent="0.2">
      <c r="A117" s="42" t="s">
        <v>140</v>
      </c>
      <c r="B117" s="42" t="s">
        <v>13</v>
      </c>
      <c r="C117" s="42" t="s">
        <v>76</v>
      </c>
      <c r="D117" s="42" t="s">
        <v>134</v>
      </c>
      <c r="E117" s="42" t="s">
        <v>139</v>
      </c>
      <c r="F117" s="42" t="s">
        <v>57</v>
      </c>
      <c r="G117" s="43">
        <v>35</v>
      </c>
    </row>
    <row r="118" spans="1:7" x14ac:dyDescent="0.2">
      <c r="A118" s="42" t="s">
        <v>140</v>
      </c>
      <c r="B118" s="42" t="s">
        <v>60</v>
      </c>
      <c r="C118" s="42" t="s">
        <v>77</v>
      </c>
      <c r="D118" s="42" t="s">
        <v>134</v>
      </c>
      <c r="E118" s="42" t="s">
        <v>137</v>
      </c>
      <c r="F118" s="42" t="s">
        <v>136</v>
      </c>
      <c r="G118" s="43">
        <v>6</v>
      </c>
    </row>
    <row r="119" spans="1:7" x14ac:dyDescent="0.2">
      <c r="A119" s="42" t="s">
        <v>140</v>
      </c>
      <c r="B119" s="42" t="s">
        <v>60</v>
      </c>
      <c r="C119" s="42" t="s">
        <v>77</v>
      </c>
      <c r="D119" s="42" t="s">
        <v>134</v>
      </c>
      <c r="E119" s="42" t="s">
        <v>137</v>
      </c>
      <c r="F119" s="42" t="s">
        <v>57</v>
      </c>
      <c r="G119" s="43">
        <v>34</v>
      </c>
    </row>
    <row r="120" spans="1:7" x14ac:dyDescent="0.2">
      <c r="A120" s="42" t="s">
        <v>140</v>
      </c>
      <c r="B120" s="42" t="s">
        <v>14</v>
      </c>
      <c r="C120" s="42" t="s">
        <v>78</v>
      </c>
      <c r="D120" s="42" t="s">
        <v>134</v>
      </c>
      <c r="E120" s="42" t="s">
        <v>139</v>
      </c>
      <c r="F120" s="42" t="s">
        <v>136</v>
      </c>
      <c r="G120" s="43">
        <v>6</v>
      </c>
    </row>
    <row r="121" spans="1:7" x14ac:dyDescent="0.2">
      <c r="A121" s="42" t="s">
        <v>140</v>
      </c>
      <c r="B121" s="42" t="s">
        <v>14</v>
      </c>
      <c r="C121" s="42" t="s">
        <v>78</v>
      </c>
      <c r="D121" s="42" t="s">
        <v>134</v>
      </c>
      <c r="E121" s="42" t="s">
        <v>139</v>
      </c>
      <c r="F121" s="42" t="s">
        <v>57</v>
      </c>
      <c r="G121" s="43">
        <v>15</v>
      </c>
    </row>
    <row r="122" spans="1:7" x14ac:dyDescent="0.2">
      <c r="A122" s="42" t="s">
        <v>140</v>
      </c>
      <c r="B122" s="42" t="s">
        <v>15</v>
      </c>
      <c r="C122" s="42" t="s">
        <v>79</v>
      </c>
      <c r="D122" s="42" t="s">
        <v>134</v>
      </c>
      <c r="E122" s="42" t="s">
        <v>137</v>
      </c>
      <c r="F122" s="42" t="s">
        <v>136</v>
      </c>
      <c r="G122" s="43">
        <v>1</v>
      </c>
    </row>
    <row r="123" spans="1:7" x14ac:dyDescent="0.2">
      <c r="A123" s="42" t="s">
        <v>140</v>
      </c>
      <c r="B123" s="42" t="s">
        <v>15</v>
      </c>
      <c r="C123" s="42" t="s">
        <v>79</v>
      </c>
      <c r="D123" s="42" t="s">
        <v>134</v>
      </c>
      <c r="E123" s="42" t="s">
        <v>137</v>
      </c>
      <c r="F123" s="42" t="s">
        <v>57</v>
      </c>
      <c r="G123" s="43">
        <v>16</v>
      </c>
    </row>
    <row r="124" spans="1:7" x14ac:dyDescent="0.2">
      <c r="A124" s="42" t="s">
        <v>140</v>
      </c>
      <c r="B124" s="42" t="s">
        <v>16</v>
      </c>
      <c r="C124" s="42" t="s">
        <v>80</v>
      </c>
      <c r="D124" s="42" t="s">
        <v>134</v>
      </c>
      <c r="E124" s="42" t="s">
        <v>137</v>
      </c>
      <c r="F124" s="42" t="s">
        <v>138</v>
      </c>
      <c r="G124" s="43">
        <v>49</v>
      </c>
    </row>
    <row r="125" spans="1:7" x14ac:dyDescent="0.2">
      <c r="A125" s="42" t="s">
        <v>140</v>
      </c>
      <c r="B125" s="42" t="s">
        <v>16</v>
      </c>
      <c r="C125" s="42" t="s">
        <v>80</v>
      </c>
      <c r="D125" s="42" t="s">
        <v>134</v>
      </c>
      <c r="E125" s="42" t="s">
        <v>137</v>
      </c>
      <c r="F125" s="42" t="s">
        <v>136</v>
      </c>
      <c r="G125" s="43">
        <v>6</v>
      </c>
    </row>
    <row r="126" spans="1:7" x14ac:dyDescent="0.2">
      <c r="A126" s="42" t="s">
        <v>140</v>
      </c>
      <c r="B126" s="42" t="s">
        <v>16</v>
      </c>
      <c r="C126" s="42" t="s">
        <v>80</v>
      </c>
      <c r="D126" s="42" t="s">
        <v>134</v>
      </c>
      <c r="E126" s="42" t="s">
        <v>137</v>
      </c>
      <c r="F126" s="42" t="s">
        <v>57</v>
      </c>
      <c r="G126" s="43">
        <v>46</v>
      </c>
    </row>
    <row r="127" spans="1:7" x14ac:dyDescent="0.2">
      <c r="A127" s="42" t="s">
        <v>140</v>
      </c>
      <c r="B127" s="42" t="s">
        <v>17</v>
      </c>
      <c r="C127" s="42" t="s">
        <v>81</v>
      </c>
      <c r="D127" s="42" t="s">
        <v>134</v>
      </c>
      <c r="E127" s="42" t="s">
        <v>137</v>
      </c>
      <c r="F127" s="42" t="s">
        <v>138</v>
      </c>
      <c r="G127" s="43">
        <v>3</v>
      </c>
    </row>
    <row r="128" spans="1:7" x14ac:dyDescent="0.2">
      <c r="A128" s="42" t="s">
        <v>140</v>
      </c>
      <c r="B128" s="42" t="s">
        <v>17</v>
      </c>
      <c r="C128" s="42" t="s">
        <v>81</v>
      </c>
      <c r="D128" s="42" t="s">
        <v>134</v>
      </c>
      <c r="E128" s="42" t="s">
        <v>137</v>
      </c>
      <c r="F128" s="42" t="s">
        <v>136</v>
      </c>
      <c r="G128" s="43">
        <v>1</v>
      </c>
    </row>
    <row r="129" spans="1:7" x14ac:dyDescent="0.2">
      <c r="A129" s="42" t="s">
        <v>140</v>
      </c>
      <c r="B129" s="42" t="s">
        <v>17</v>
      </c>
      <c r="C129" s="42" t="s">
        <v>81</v>
      </c>
      <c r="D129" s="42" t="s">
        <v>134</v>
      </c>
      <c r="E129" s="42" t="s">
        <v>137</v>
      </c>
      <c r="F129" s="42" t="s">
        <v>57</v>
      </c>
      <c r="G129" s="43">
        <v>15</v>
      </c>
    </row>
    <row r="130" spans="1:7" x14ac:dyDescent="0.2">
      <c r="A130" s="42" t="s">
        <v>140</v>
      </c>
      <c r="B130" s="42" t="s">
        <v>18</v>
      </c>
      <c r="C130" s="42" t="s">
        <v>82</v>
      </c>
      <c r="D130" s="42" t="s">
        <v>48</v>
      </c>
      <c r="E130" s="42" t="s">
        <v>135</v>
      </c>
      <c r="F130" s="42" t="s">
        <v>136</v>
      </c>
      <c r="G130" s="43">
        <v>8</v>
      </c>
    </row>
    <row r="131" spans="1:7" x14ac:dyDescent="0.2">
      <c r="A131" s="42" t="s">
        <v>140</v>
      </c>
      <c r="B131" s="42" t="s">
        <v>18</v>
      </c>
      <c r="C131" s="42" t="s">
        <v>82</v>
      </c>
      <c r="D131" s="42" t="s">
        <v>48</v>
      </c>
      <c r="E131" s="42" t="s">
        <v>135</v>
      </c>
      <c r="F131" s="42" t="s">
        <v>57</v>
      </c>
      <c r="G131" s="43">
        <v>199</v>
      </c>
    </row>
    <row r="132" spans="1:7" x14ac:dyDescent="0.2">
      <c r="A132" s="42" t="s">
        <v>140</v>
      </c>
      <c r="B132" s="42" t="s">
        <v>19</v>
      </c>
      <c r="C132" s="42" t="s">
        <v>83</v>
      </c>
      <c r="D132" s="42" t="s">
        <v>48</v>
      </c>
      <c r="E132" s="42" t="s">
        <v>135</v>
      </c>
      <c r="F132" s="42" t="s">
        <v>138</v>
      </c>
      <c r="G132" s="43">
        <v>6</v>
      </c>
    </row>
    <row r="133" spans="1:7" x14ac:dyDescent="0.2">
      <c r="A133" s="42" t="s">
        <v>140</v>
      </c>
      <c r="B133" s="42" t="s">
        <v>19</v>
      </c>
      <c r="C133" s="42" t="s">
        <v>83</v>
      </c>
      <c r="D133" s="42" t="s">
        <v>48</v>
      </c>
      <c r="E133" s="42" t="s">
        <v>135</v>
      </c>
      <c r="F133" s="42" t="s">
        <v>136</v>
      </c>
      <c r="G133" s="43">
        <v>9</v>
      </c>
    </row>
    <row r="134" spans="1:7" x14ac:dyDescent="0.2">
      <c r="A134" s="42" t="s">
        <v>140</v>
      </c>
      <c r="B134" s="42" t="s">
        <v>19</v>
      </c>
      <c r="C134" s="42" t="s">
        <v>83</v>
      </c>
      <c r="D134" s="42" t="s">
        <v>48</v>
      </c>
      <c r="E134" s="42" t="s">
        <v>135</v>
      </c>
      <c r="F134" s="42" t="s">
        <v>57</v>
      </c>
      <c r="G134" s="43">
        <v>79</v>
      </c>
    </row>
    <row r="135" spans="1:7" x14ac:dyDescent="0.2">
      <c r="A135" s="42" t="s">
        <v>140</v>
      </c>
      <c r="B135" s="42" t="s">
        <v>124</v>
      </c>
      <c r="C135" s="42" t="s">
        <v>125</v>
      </c>
      <c r="D135" s="42" t="s">
        <v>134</v>
      </c>
      <c r="E135" s="42" t="s">
        <v>137</v>
      </c>
      <c r="F135" s="42" t="s">
        <v>136</v>
      </c>
      <c r="G135" s="43">
        <v>5</v>
      </c>
    </row>
    <row r="136" spans="1:7" x14ac:dyDescent="0.2">
      <c r="A136" s="42" t="s">
        <v>140</v>
      </c>
      <c r="B136" s="42" t="s">
        <v>124</v>
      </c>
      <c r="C136" s="42" t="s">
        <v>125</v>
      </c>
      <c r="D136" s="42" t="s">
        <v>134</v>
      </c>
      <c r="E136" s="42" t="s">
        <v>137</v>
      </c>
      <c r="F136" s="42" t="s">
        <v>57</v>
      </c>
      <c r="G136" s="43">
        <v>29</v>
      </c>
    </row>
    <row r="137" spans="1:7" x14ac:dyDescent="0.2">
      <c r="A137" s="42" t="s">
        <v>140</v>
      </c>
      <c r="B137" s="42" t="s">
        <v>21</v>
      </c>
      <c r="C137" s="42" t="s">
        <v>84</v>
      </c>
      <c r="D137" s="42" t="s">
        <v>134</v>
      </c>
      <c r="E137" s="42" t="s">
        <v>137</v>
      </c>
      <c r="F137" s="42" t="s">
        <v>138</v>
      </c>
      <c r="G137" s="43">
        <v>3</v>
      </c>
    </row>
    <row r="138" spans="1:7" x14ac:dyDescent="0.2">
      <c r="A138" s="42" t="s">
        <v>140</v>
      </c>
      <c r="B138" s="42" t="s">
        <v>21</v>
      </c>
      <c r="C138" s="42" t="s">
        <v>84</v>
      </c>
      <c r="D138" s="42" t="s">
        <v>134</v>
      </c>
      <c r="E138" s="42" t="s">
        <v>137</v>
      </c>
      <c r="F138" s="42" t="s">
        <v>136</v>
      </c>
      <c r="G138" s="43">
        <v>1</v>
      </c>
    </row>
    <row r="139" spans="1:7" x14ac:dyDescent="0.2">
      <c r="A139" s="42" t="s">
        <v>140</v>
      </c>
      <c r="B139" s="42" t="s">
        <v>21</v>
      </c>
      <c r="C139" s="42" t="s">
        <v>84</v>
      </c>
      <c r="D139" s="42" t="s">
        <v>134</v>
      </c>
      <c r="E139" s="42" t="s">
        <v>137</v>
      </c>
      <c r="F139" s="42" t="s">
        <v>57</v>
      </c>
      <c r="G139" s="43">
        <v>22</v>
      </c>
    </row>
    <row r="140" spans="1:7" x14ac:dyDescent="0.2">
      <c r="A140" s="42" t="s">
        <v>140</v>
      </c>
      <c r="B140" s="42" t="s">
        <v>22</v>
      </c>
      <c r="C140" s="42" t="s">
        <v>85</v>
      </c>
      <c r="D140" s="42" t="s">
        <v>134</v>
      </c>
      <c r="E140" s="42" t="s">
        <v>135</v>
      </c>
      <c r="F140" s="42" t="s">
        <v>138</v>
      </c>
      <c r="G140" s="43">
        <v>15</v>
      </c>
    </row>
    <row r="141" spans="1:7" x14ac:dyDescent="0.2">
      <c r="A141" s="42" t="s">
        <v>140</v>
      </c>
      <c r="B141" s="42" t="s">
        <v>22</v>
      </c>
      <c r="C141" s="42" t="s">
        <v>85</v>
      </c>
      <c r="D141" s="42" t="s">
        <v>134</v>
      </c>
      <c r="E141" s="42" t="s">
        <v>135</v>
      </c>
      <c r="F141" s="42" t="s">
        <v>57</v>
      </c>
      <c r="G141" s="43">
        <v>10</v>
      </c>
    </row>
    <row r="142" spans="1:7" x14ac:dyDescent="0.2">
      <c r="A142" s="42" t="s">
        <v>140</v>
      </c>
      <c r="B142" s="42" t="s">
        <v>23</v>
      </c>
      <c r="C142" s="42" t="s">
        <v>86</v>
      </c>
      <c r="D142" s="42" t="s">
        <v>134</v>
      </c>
      <c r="E142" s="42" t="s">
        <v>137</v>
      </c>
      <c r="F142" s="42" t="s">
        <v>138</v>
      </c>
      <c r="G142" s="43">
        <v>5</v>
      </c>
    </row>
    <row r="143" spans="1:7" x14ac:dyDescent="0.2">
      <c r="A143" s="42" t="s">
        <v>140</v>
      </c>
      <c r="B143" s="42" t="s">
        <v>23</v>
      </c>
      <c r="C143" s="42" t="s">
        <v>86</v>
      </c>
      <c r="D143" s="42" t="s">
        <v>134</v>
      </c>
      <c r="E143" s="42" t="s">
        <v>137</v>
      </c>
      <c r="F143" s="42" t="s">
        <v>136</v>
      </c>
      <c r="G143" s="43">
        <v>2</v>
      </c>
    </row>
    <row r="144" spans="1:7" x14ac:dyDescent="0.2">
      <c r="A144" s="42" t="s">
        <v>140</v>
      </c>
      <c r="B144" s="42" t="s">
        <v>23</v>
      </c>
      <c r="C144" s="42" t="s">
        <v>86</v>
      </c>
      <c r="D144" s="42" t="s">
        <v>134</v>
      </c>
      <c r="E144" s="42" t="s">
        <v>137</v>
      </c>
      <c r="F144" s="42" t="s">
        <v>57</v>
      </c>
      <c r="G144" s="43">
        <v>36</v>
      </c>
    </row>
    <row r="145" spans="1:7" x14ac:dyDescent="0.2">
      <c r="A145" s="42" t="s">
        <v>140</v>
      </c>
      <c r="B145" s="42" t="s">
        <v>87</v>
      </c>
      <c r="C145" s="42" t="s">
        <v>88</v>
      </c>
      <c r="D145" s="42" t="s">
        <v>134</v>
      </c>
      <c r="E145" s="42" t="s">
        <v>139</v>
      </c>
      <c r="F145" s="42" t="s">
        <v>57</v>
      </c>
      <c r="G145" s="43">
        <v>1</v>
      </c>
    </row>
    <row r="146" spans="1:7" x14ac:dyDescent="0.2">
      <c r="A146" s="42" t="s">
        <v>140</v>
      </c>
      <c r="B146" s="42" t="s">
        <v>25</v>
      </c>
      <c r="C146" s="42" t="s">
        <v>89</v>
      </c>
      <c r="D146" s="42" t="s">
        <v>134</v>
      </c>
      <c r="E146" s="42" t="s">
        <v>137</v>
      </c>
      <c r="F146" s="42" t="s">
        <v>136</v>
      </c>
      <c r="G146" s="43">
        <v>1</v>
      </c>
    </row>
    <row r="147" spans="1:7" x14ac:dyDescent="0.2">
      <c r="A147" s="42" t="s">
        <v>140</v>
      </c>
      <c r="B147" s="42" t="s">
        <v>25</v>
      </c>
      <c r="C147" s="42" t="s">
        <v>89</v>
      </c>
      <c r="D147" s="42" t="s">
        <v>134</v>
      </c>
      <c r="E147" s="42" t="s">
        <v>137</v>
      </c>
      <c r="F147" s="42" t="s">
        <v>57</v>
      </c>
      <c r="G147" s="43">
        <v>49</v>
      </c>
    </row>
    <row r="148" spans="1:7" x14ac:dyDescent="0.2">
      <c r="A148" s="42" t="s">
        <v>140</v>
      </c>
      <c r="B148" s="42" t="s">
        <v>26</v>
      </c>
      <c r="C148" s="42" t="s">
        <v>90</v>
      </c>
      <c r="D148" s="42" t="s">
        <v>134</v>
      </c>
      <c r="E148" s="42" t="s">
        <v>135</v>
      </c>
      <c r="F148" s="42" t="s">
        <v>136</v>
      </c>
      <c r="G148" s="43">
        <v>2</v>
      </c>
    </row>
    <row r="149" spans="1:7" x14ac:dyDescent="0.2">
      <c r="A149" s="42" t="s">
        <v>140</v>
      </c>
      <c r="B149" s="42" t="s">
        <v>26</v>
      </c>
      <c r="C149" s="42" t="s">
        <v>90</v>
      </c>
      <c r="D149" s="42" t="s">
        <v>134</v>
      </c>
      <c r="E149" s="42" t="s">
        <v>135</v>
      </c>
      <c r="F149" s="42" t="s">
        <v>57</v>
      </c>
      <c r="G149" s="43">
        <v>43</v>
      </c>
    </row>
    <row r="150" spans="1:7" x14ac:dyDescent="0.2">
      <c r="A150" s="42" t="s">
        <v>140</v>
      </c>
      <c r="B150" s="42" t="s">
        <v>27</v>
      </c>
      <c r="C150" s="42" t="s">
        <v>91</v>
      </c>
      <c r="D150" s="42" t="s">
        <v>134</v>
      </c>
      <c r="E150" s="42" t="s">
        <v>137</v>
      </c>
      <c r="F150" s="42" t="s">
        <v>136</v>
      </c>
      <c r="G150" s="43">
        <v>2</v>
      </c>
    </row>
    <row r="151" spans="1:7" x14ac:dyDescent="0.2">
      <c r="A151" s="42" t="s">
        <v>140</v>
      </c>
      <c r="B151" s="42" t="s">
        <v>27</v>
      </c>
      <c r="C151" s="42" t="s">
        <v>91</v>
      </c>
      <c r="D151" s="42" t="s">
        <v>134</v>
      </c>
      <c r="E151" s="42" t="s">
        <v>137</v>
      </c>
      <c r="F151" s="42" t="s">
        <v>57</v>
      </c>
      <c r="G151" s="43">
        <v>18</v>
      </c>
    </row>
    <row r="152" spans="1:7" x14ac:dyDescent="0.2">
      <c r="A152" s="42" t="s">
        <v>140</v>
      </c>
      <c r="B152" s="42" t="s">
        <v>28</v>
      </c>
      <c r="C152" s="42" t="s">
        <v>92</v>
      </c>
      <c r="D152" s="42" t="s">
        <v>134</v>
      </c>
      <c r="E152" s="42" t="s">
        <v>139</v>
      </c>
      <c r="F152" s="42" t="s">
        <v>138</v>
      </c>
      <c r="G152" s="43">
        <v>5</v>
      </c>
    </row>
    <row r="153" spans="1:7" x14ac:dyDescent="0.2">
      <c r="A153" s="42" t="s">
        <v>140</v>
      </c>
      <c r="B153" s="42" t="s">
        <v>28</v>
      </c>
      <c r="C153" s="42" t="s">
        <v>92</v>
      </c>
      <c r="D153" s="42" t="s">
        <v>134</v>
      </c>
      <c r="E153" s="42" t="s">
        <v>139</v>
      </c>
      <c r="F153" s="42" t="s">
        <v>136</v>
      </c>
      <c r="G153" s="43">
        <v>1</v>
      </c>
    </row>
    <row r="154" spans="1:7" x14ac:dyDescent="0.2">
      <c r="A154" s="42" t="s">
        <v>140</v>
      </c>
      <c r="B154" s="42" t="s">
        <v>28</v>
      </c>
      <c r="C154" s="42" t="s">
        <v>92</v>
      </c>
      <c r="D154" s="42" t="s">
        <v>134</v>
      </c>
      <c r="E154" s="42" t="s">
        <v>139</v>
      </c>
      <c r="F154" s="42" t="s">
        <v>57</v>
      </c>
      <c r="G154" s="43">
        <v>3</v>
      </c>
    </row>
    <row r="155" spans="1:7" x14ac:dyDescent="0.2">
      <c r="A155" s="42" t="s">
        <v>140</v>
      </c>
      <c r="B155" s="42" t="s">
        <v>29</v>
      </c>
      <c r="C155" s="42" t="s">
        <v>93</v>
      </c>
      <c r="D155" s="42" t="s">
        <v>48</v>
      </c>
      <c r="E155" s="42" t="s">
        <v>135</v>
      </c>
      <c r="F155" s="42" t="s">
        <v>138</v>
      </c>
      <c r="G155" s="43">
        <v>1</v>
      </c>
    </row>
    <row r="156" spans="1:7" x14ac:dyDescent="0.2">
      <c r="A156" s="42" t="s">
        <v>140</v>
      </c>
      <c r="B156" s="42" t="s">
        <v>29</v>
      </c>
      <c r="C156" s="42" t="s">
        <v>93</v>
      </c>
      <c r="D156" s="42" t="s">
        <v>48</v>
      </c>
      <c r="E156" s="42" t="s">
        <v>135</v>
      </c>
      <c r="F156" s="42" t="s">
        <v>136</v>
      </c>
      <c r="G156" s="43">
        <v>10</v>
      </c>
    </row>
    <row r="157" spans="1:7" x14ac:dyDescent="0.2">
      <c r="A157" s="42" t="s">
        <v>140</v>
      </c>
      <c r="B157" s="42" t="s">
        <v>29</v>
      </c>
      <c r="C157" s="42" t="s">
        <v>93</v>
      </c>
      <c r="D157" s="42" t="s">
        <v>48</v>
      </c>
      <c r="E157" s="42" t="s">
        <v>135</v>
      </c>
      <c r="F157" s="42" t="s">
        <v>57</v>
      </c>
      <c r="G157" s="43">
        <v>71</v>
      </c>
    </row>
    <row r="158" spans="1:7" x14ac:dyDescent="0.2">
      <c r="A158" s="42" t="s">
        <v>140</v>
      </c>
      <c r="B158" s="42" t="s">
        <v>30</v>
      </c>
      <c r="C158" s="42" t="s">
        <v>94</v>
      </c>
      <c r="D158" s="42" t="s">
        <v>134</v>
      </c>
      <c r="E158" s="42" t="s">
        <v>139</v>
      </c>
      <c r="F158" s="42" t="s">
        <v>57</v>
      </c>
      <c r="G158" s="43">
        <v>11</v>
      </c>
    </row>
    <row r="159" spans="1:7" x14ac:dyDescent="0.2">
      <c r="A159" s="42" t="s">
        <v>140</v>
      </c>
      <c r="B159" s="42" t="s">
        <v>32</v>
      </c>
      <c r="C159" s="42" t="s">
        <v>95</v>
      </c>
      <c r="D159" s="42" t="s">
        <v>134</v>
      </c>
      <c r="E159" s="42" t="s">
        <v>139</v>
      </c>
      <c r="F159" s="42" t="s">
        <v>57</v>
      </c>
      <c r="G159" s="43">
        <v>15</v>
      </c>
    </row>
    <row r="160" spans="1:7" x14ac:dyDescent="0.2">
      <c r="A160" s="42" t="s">
        <v>140</v>
      </c>
      <c r="B160" s="42" t="s">
        <v>33</v>
      </c>
      <c r="C160" s="42" t="s">
        <v>96</v>
      </c>
      <c r="D160" s="42" t="s">
        <v>134</v>
      </c>
      <c r="E160" s="42" t="s">
        <v>137</v>
      </c>
      <c r="F160" s="42" t="s">
        <v>136</v>
      </c>
      <c r="G160" s="43">
        <v>1</v>
      </c>
    </row>
    <row r="161" spans="1:7" x14ac:dyDescent="0.2">
      <c r="A161" s="42" t="s">
        <v>140</v>
      </c>
      <c r="B161" s="42" t="s">
        <v>33</v>
      </c>
      <c r="C161" s="42" t="s">
        <v>96</v>
      </c>
      <c r="D161" s="42" t="s">
        <v>134</v>
      </c>
      <c r="E161" s="42" t="s">
        <v>137</v>
      </c>
      <c r="F161" s="42" t="s">
        <v>57</v>
      </c>
      <c r="G161" s="43">
        <v>29</v>
      </c>
    </row>
    <row r="162" spans="1:7" x14ac:dyDescent="0.2">
      <c r="A162" s="42" t="s">
        <v>140</v>
      </c>
      <c r="B162" s="42" t="s">
        <v>34</v>
      </c>
      <c r="C162" s="42" t="s">
        <v>97</v>
      </c>
      <c r="D162" s="42" t="s">
        <v>134</v>
      </c>
      <c r="E162" s="42" t="s">
        <v>139</v>
      </c>
      <c r="F162" s="42" t="s">
        <v>136</v>
      </c>
      <c r="G162" s="43">
        <v>1</v>
      </c>
    </row>
    <row r="163" spans="1:7" x14ac:dyDescent="0.2">
      <c r="A163" s="42" t="s">
        <v>140</v>
      </c>
      <c r="B163" s="42" t="s">
        <v>34</v>
      </c>
      <c r="C163" s="42" t="s">
        <v>97</v>
      </c>
      <c r="D163" s="42" t="s">
        <v>134</v>
      </c>
      <c r="E163" s="42" t="s">
        <v>139</v>
      </c>
      <c r="F163" s="42" t="s">
        <v>57</v>
      </c>
      <c r="G163" s="43">
        <v>9</v>
      </c>
    </row>
    <row r="164" spans="1:7" x14ac:dyDescent="0.2">
      <c r="A164" s="42" t="s">
        <v>140</v>
      </c>
      <c r="B164" s="42" t="s">
        <v>35</v>
      </c>
      <c r="C164" s="42" t="s">
        <v>98</v>
      </c>
      <c r="D164" s="42" t="s">
        <v>134</v>
      </c>
      <c r="E164" s="42" t="s">
        <v>135</v>
      </c>
      <c r="F164" s="42" t="s">
        <v>138</v>
      </c>
      <c r="G164" s="43">
        <v>2</v>
      </c>
    </row>
    <row r="165" spans="1:7" x14ac:dyDescent="0.2">
      <c r="A165" s="42" t="s">
        <v>140</v>
      </c>
      <c r="B165" s="42" t="s">
        <v>35</v>
      </c>
      <c r="C165" s="42" t="s">
        <v>98</v>
      </c>
      <c r="D165" s="42" t="s">
        <v>134</v>
      </c>
      <c r="E165" s="42" t="s">
        <v>135</v>
      </c>
      <c r="F165" s="42" t="s">
        <v>57</v>
      </c>
      <c r="G165" s="43">
        <v>28</v>
      </c>
    </row>
    <row r="166" spans="1:7" x14ac:dyDescent="0.2">
      <c r="A166" s="42" t="s">
        <v>140</v>
      </c>
      <c r="B166" s="42" t="s">
        <v>36</v>
      </c>
      <c r="C166" s="42" t="s">
        <v>99</v>
      </c>
      <c r="D166" s="42" t="s">
        <v>134</v>
      </c>
      <c r="E166" s="42" t="s">
        <v>139</v>
      </c>
      <c r="F166" s="42" t="s">
        <v>57</v>
      </c>
      <c r="G166" s="43">
        <v>7</v>
      </c>
    </row>
    <row r="167" spans="1:7" x14ac:dyDescent="0.2">
      <c r="A167" s="42" t="s">
        <v>140</v>
      </c>
      <c r="B167" s="42" t="s">
        <v>37</v>
      </c>
      <c r="C167" s="42" t="s">
        <v>100</v>
      </c>
      <c r="D167" s="42" t="s">
        <v>134</v>
      </c>
      <c r="E167" s="42" t="s">
        <v>139</v>
      </c>
      <c r="F167" s="42" t="s">
        <v>138</v>
      </c>
      <c r="G167" s="43">
        <v>2</v>
      </c>
    </row>
    <row r="168" spans="1:7" x14ac:dyDescent="0.2">
      <c r="A168" s="42" t="s">
        <v>140</v>
      </c>
      <c r="B168" s="42" t="s">
        <v>37</v>
      </c>
      <c r="C168" s="42" t="s">
        <v>100</v>
      </c>
      <c r="D168" s="42" t="s">
        <v>134</v>
      </c>
      <c r="E168" s="42" t="s">
        <v>139</v>
      </c>
      <c r="F168" s="42" t="s">
        <v>57</v>
      </c>
      <c r="G168" s="43">
        <v>6</v>
      </c>
    </row>
    <row r="169" spans="1:7" x14ac:dyDescent="0.2">
      <c r="A169" s="42" t="s">
        <v>140</v>
      </c>
      <c r="B169" s="42" t="s">
        <v>38</v>
      </c>
      <c r="C169" s="42" t="s">
        <v>101</v>
      </c>
      <c r="D169" s="42" t="s">
        <v>48</v>
      </c>
      <c r="E169" s="42" t="s">
        <v>135</v>
      </c>
      <c r="F169" s="42" t="s">
        <v>136</v>
      </c>
      <c r="G169" s="43">
        <v>1</v>
      </c>
    </row>
    <row r="170" spans="1:7" x14ac:dyDescent="0.2">
      <c r="A170" s="42" t="s">
        <v>140</v>
      </c>
      <c r="B170" s="42" t="s">
        <v>38</v>
      </c>
      <c r="C170" s="42" t="s">
        <v>101</v>
      </c>
      <c r="D170" s="42" t="s">
        <v>48</v>
      </c>
      <c r="E170" s="42" t="s">
        <v>135</v>
      </c>
      <c r="F170" s="42" t="s">
        <v>57</v>
      </c>
      <c r="G170" s="43">
        <v>29</v>
      </c>
    </row>
    <row r="171" spans="1:7" x14ac:dyDescent="0.2">
      <c r="A171" s="42" t="s">
        <v>140</v>
      </c>
      <c r="B171" s="42" t="s">
        <v>39</v>
      </c>
      <c r="C171" s="42" t="s">
        <v>102</v>
      </c>
      <c r="D171" s="42" t="s">
        <v>134</v>
      </c>
      <c r="E171" s="42" t="s">
        <v>137</v>
      </c>
      <c r="F171" s="42" t="s">
        <v>136</v>
      </c>
      <c r="G171" s="43">
        <v>1</v>
      </c>
    </row>
    <row r="172" spans="1:7" x14ac:dyDescent="0.2">
      <c r="A172" s="42" t="s">
        <v>140</v>
      </c>
      <c r="B172" s="42" t="s">
        <v>39</v>
      </c>
      <c r="C172" s="42" t="s">
        <v>102</v>
      </c>
      <c r="D172" s="42" t="s">
        <v>134</v>
      </c>
      <c r="E172" s="42" t="s">
        <v>137</v>
      </c>
      <c r="F172" s="42" t="s">
        <v>57</v>
      </c>
      <c r="G172" s="43">
        <v>26</v>
      </c>
    </row>
    <row r="173" spans="1:7" x14ac:dyDescent="0.2">
      <c r="A173" s="42" t="s">
        <v>140</v>
      </c>
      <c r="B173" s="42" t="s">
        <v>40</v>
      </c>
      <c r="C173" s="42" t="s">
        <v>103</v>
      </c>
      <c r="D173" s="42" t="s">
        <v>134</v>
      </c>
      <c r="E173" s="42" t="s">
        <v>139</v>
      </c>
      <c r="F173" s="42" t="s">
        <v>138</v>
      </c>
      <c r="G173" s="43">
        <v>2</v>
      </c>
    </row>
    <row r="174" spans="1:7" x14ac:dyDescent="0.2">
      <c r="A174" s="42" t="s">
        <v>140</v>
      </c>
      <c r="B174" s="42" t="s">
        <v>40</v>
      </c>
      <c r="C174" s="42" t="s">
        <v>103</v>
      </c>
      <c r="D174" s="42" t="s">
        <v>134</v>
      </c>
      <c r="E174" s="42" t="s">
        <v>139</v>
      </c>
      <c r="F174" s="42" t="s">
        <v>136</v>
      </c>
      <c r="G174" s="43">
        <v>2</v>
      </c>
    </row>
    <row r="175" spans="1:7" x14ac:dyDescent="0.2">
      <c r="A175" s="42" t="s">
        <v>140</v>
      </c>
      <c r="B175" s="42" t="s">
        <v>40</v>
      </c>
      <c r="C175" s="42" t="s">
        <v>103</v>
      </c>
      <c r="D175" s="42" t="s">
        <v>134</v>
      </c>
      <c r="E175" s="42" t="s">
        <v>139</v>
      </c>
      <c r="F175" s="42" t="s">
        <v>57</v>
      </c>
      <c r="G175" s="43">
        <v>13</v>
      </c>
    </row>
    <row r="176" spans="1:7" x14ac:dyDescent="0.2">
      <c r="A176" s="42" t="s">
        <v>140</v>
      </c>
      <c r="B176" s="42" t="s">
        <v>41</v>
      </c>
      <c r="C176" s="42" t="s">
        <v>104</v>
      </c>
      <c r="D176" s="42" t="s">
        <v>134</v>
      </c>
      <c r="E176" s="42" t="s">
        <v>135</v>
      </c>
      <c r="F176" s="42" t="s">
        <v>136</v>
      </c>
      <c r="G176" s="43">
        <v>3</v>
      </c>
    </row>
    <row r="177" spans="1:7" x14ac:dyDescent="0.2">
      <c r="A177" s="42" t="s">
        <v>140</v>
      </c>
      <c r="B177" s="42" t="s">
        <v>41</v>
      </c>
      <c r="C177" s="42" t="s">
        <v>104</v>
      </c>
      <c r="D177" s="42" t="s">
        <v>134</v>
      </c>
      <c r="E177" s="42" t="s">
        <v>135</v>
      </c>
      <c r="F177" s="42" t="s">
        <v>57</v>
      </c>
      <c r="G177" s="43">
        <v>28</v>
      </c>
    </row>
    <row r="178" spans="1:7" x14ac:dyDescent="0.2">
      <c r="A178" s="42" t="s">
        <v>140</v>
      </c>
      <c r="B178" s="42" t="s">
        <v>42</v>
      </c>
      <c r="C178" s="42" t="s">
        <v>105</v>
      </c>
      <c r="D178" s="42" t="s">
        <v>48</v>
      </c>
      <c r="E178" s="42" t="s">
        <v>135</v>
      </c>
      <c r="F178" s="42" t="s">
        <v>138</v>
      </c>
      <c r="G178" s="43">
        <v>10</v>
      </c>
    </row>
    <row r="179" spans="1:7" x14ac:dyDescent="0.2">
      <c r="A179" s="42" t="s">
        <v>140</v>
      </c>
      <c r="B179" s="42" t="s">
        <v>42</v>
      </c>
      <c r="C179" s="42" t="s">
        <v>105</v>
      </c>
      <c r="D179" s="42" t="s">
        <v>48</v>
      </c>
      <c r="E179" s="42" t="s">
        <v>135</v>
      </c>
      <c r="F179" s="42" t="s">
        <v>57</v>
      </c>
      <c r="G179" s="43">
        <v>40</v>
      </c>
    </row>
    <row r="180" spans="1:7" x14ac:dyDescent="0.2">
      <c r="A180" s="42" t="s">
        <v>140</v>
      </c>
      <c r="B180" s="42" t="s">
        <v>43</v>
      </c>
      <c r="C180" s="42" t="s">
        <v>106</v>
      </c>
      <c r="D180" s="42" t="s">
        <v>134</v>
      </c>
      <c r="E180" s="42" t="s">
        <v>137</v>
      </c>
      <c r="F180" s="42" t="s">
        <v>57</v>
      </c>
      <c r="G180" s="43">
        <v>14</v>
      </c>
    </row>
    <row r="181" spans="1:7" x14ac:dyDescent="0.2">
      <c r="A181" s="42" t="s">
        <v>140</v>
      </c>
      <c r="B181" s="42" t="s">
        <v>44</v>
      </c>
      <c r="C181" s="42" t="s">
        <v>107</v>
      </c>
      <c r="D181" s="42" t="s">
        <v>48</v>
      </c>
      <c r="E181" s="42" t="s">
        <v>135</v>
      </c>
      <c r="F181" s="42" t="s">
        <v>136</v>
      </c>
      <c r="G181" s="43">
        <v>2</v>
      </c>
    </row>
    <row r="182" spans="1:7" x14ac:dyDescent="0.2">
      <c r="A182" s="42" t="s">
        <v>140</v>
      </c>
      <c r="B182" s="42" t="s">
        <v>44</v>
      </c>
      <c r="C182" s="42" t="s">
        <v>107</v>
      </c>
      <c r="D182" s="42" t="s">
        <v>48</v>
      </c>
      <c r="E182" s="42" t="s">
        <v>135</v>
      </c>
      <c r="F182" s="42" t="s">
        <v>57</v>
      </c>
      <c r="G182" s="43">
        <v>72</v>
      </c>
    </row>
    <row r="183" spans="1:7" x14ac:dyDescent="0.2">
      <c r="A183" s="42" t="s">
        <v>140</v>
      </c>
      <c r="B183" s="42" t="s">
        <v>45</v>
      </c>
      <c r="C183" s="42" t="s">
        <v>108</v>
      </c>
      <c r="D183" s="42" t="s">
        <v>134</v>
      </c>
      <c r="E183" s="42" t="s">
        <v>137</v>
      </c>
      <c r="F183" s="42" t="s">
        <v>138</v>
      </c>
      <c r="G183" s="43">
        <v>13</v>
      </c>
    </row>
    <row r="184" spans="1:7" x14ac:dyDescent="0.2">
      <c r="A184" s="42" t="s">
        <v>140</v>
      </c>
      <c r="B184" s="42" t="s">
        <v>45</v>
      </c>
      <c r="C184" s="42" t="s">
        <v>108</v>
      </c>
      <c r="D184" s="42" t="s">
        <v>134</v>
      </c>
      <c r="E184" s="42" t="s">
        <v>137</v>
      </c>
      <c r="F184" s="42" t="s">
        <v>136</v>
      </c>
      <c r="G184" s="43">
        <v>2</v>
      </c>
    </row>
    <row r="185" spans="1:7" x14ac:dyDescent="0.2">
      <c r="A185" s="42" t="s">
        <v>140</v>
      </c>
      <c r="B185" s="42" t="s">
        <v>45</v>
      </c>
      <c r="C185" s="42" t="s">
        <v>108</v>
      </c>
      <c r="D185" s="42" t="s">
        <v>134</v>
      </c>
      <c r="E185" s="42" t="s">
        <v>137</v>
      </c>
      <c r="F185" s="42" t="s">
        <v>57</v>
      </c>
      <c r="G185" s="43">
        <v>1</v>
      </c>
    </row>
    <row r="186" spans="1:7" x14ac:dyDescent="0.2">
      <c r="A186" s="42" t="s">
        <v>140</v>
      </c>
      <c r="B186" s="42" t="s">
        <v>46</v>
      </c>
      <c r="C186" s="42" t="s">
        <v>109</v>
      </c>
      <c r="D186" s="42" t="s">
        <v>48</v>
      </c>
      <c r="E186" s="42" t="s">
        <v>135</v>
      </c>
      <c r="F186" s="42" t="s">
        <v>138</v>
      </c>
      <c r="G186" s="43">
        <v>7</v>
      </c>
    </row>
    <row r="187" spans="1:7" x14ac:dyDescent="0.2">
      <c r="A187" s="42" t="s">
        <v>140</v>
      </c>
      <c r="B187" s="42" t="s">
        <v>46</v>
      </c>
      <c r="C187" s="42" t="s">
        <v>109</v>
      </c>
      <c r="D187" s="42" t="s">
        <v>48</v>
      </c>
      <c r="E187" s="42" t="s">
        <v>135</v>
      </c>
      <c r="F187" s="42" t="s">
        <v>136</v>
      </c>
      <c r="G187" s="43">
        <v>7</v>
      </c>
    </row>
    <row r="188" spans="1:7" x14ac:dyDescent="0.2">
      <c r="A188" s="42" t="s">
        <v>140</v>
      </c>
      <c r="B188" s="42" t="s">
        <v>46</v>
      </c>
      <c r="C188" s="42" t="s">
        <v>109</v>
      </c>
      <c r="D188" s="42" t="s">
        <v>48</v>
      </c>
      <c r="E188" s="42" t="s">
        <v>135</v>
      </c>
      <c r="F188" s="42" t="s">
        <v>57</v>
      </c>
      <c r="G188" s="43">
        <v>60</v>
      </c>
    </row>
    <row r="189" spans="1:7" x14ac:dyDescent="0.2">
      <c r="A189" s="42" t="s">
        <v>141</v>
      </c>
      <c r="B189" s="42" t="s">
        <v>3</v>
      </c>
      <c r="C189" s="42" t="s">
        <v>66</v>
      </c>
      <c r="D189" s="42" t="s">
        <v>134</v>
      </c>
      <c r="E189" s="42" t="s">
        <v>135</v>
      </c>
      <c r="F189" s="42" t="s">
        <v>136</v>
      </c>
      <c r="G189" s="43">
        <v>4</v>
      </c>
    </row>
    <row r="190" spans="1:7" x14ac:dyDescent="0.2">
      <c r="A190" s="42" t="s">
        <v>141</v>
      </c>
      <c r="B190" s="42" t="s">
        <v>3</v>
      </c>
      <c r="C190" s="42" t="s">
        <v>66</v>
      </c>
      <c r="D190" s="42" t="s">
        <v>134</v>
      </c>
      <c r="E190" s="42" t="s">
        <v>135</v>
      </c>
      <c r="F190" s="42" t="s">
        <v>57</v>
      </c>
      <c r="G190" s="43">
        <v>20</v>
      </c>
    </row>
    <row r="191" spans="1:7" x14ac:dyDescent="0.2">
      <c r="A191" s="42" t="s">
        <v>141</v>
      </c>
      <c r="B191" s="42" t="s">
        <v>4</v>
      </c>
      <c r="C191" s="42" t="s">
        <v>67</v>
      </c>
      <c r="D191" s="42" t="s">
        <v>134</v>
      </c>
      <c r="E191" s="42" t="s">
        <v>137</v>
      </c>
      <c r="F191" s="42" t="s">
        <v>138</v>
      </c>
      <c r="G191" s="43">
        <v>5</v>
      </c>
    </row>
    <row r="192" spans="1:7" x14ac:dyDescent="0.2">
      <c r="A192" s="42" t="s">
        <v>141</v>
      </c>
      <c r="B192" s="42" t="s">
        <v>4</v>
      </c>
      <c r="C192" s="42" t="s">
        <v>67</v>
      </c>
      <c r="D192" s="42" t="s">
        <v>134</v>
      </c>
      <c r="E192" s="42" t="s">
        <v>137</v>
      </c>
      <c r="F192" s="42" t="s">
        <v>136</v>
      </c>
      <c r="G192" s="43">
        <v>4</v>
      </c>
    </row>
    <row r="193" spans="1:7" x14ac:dyDescent="0.2">
      <c r="A193" s="42" t="s">
        <v>141</v>
      </c>
      <c r="B193" s="42" t="s">
        <v>4</v>
      </c>
      <c r="C193" s="42" t="s">
        <v>67</v>
      </c>
      <c r="D193" s="42" t="s">
        <v>134</v>
      </c>
      <c r="E193" s="42" t="s">
        <v>137</v>
      </c>
      <c r="F193" s="42" t="s">
        <v>57</v>
      </c>
      <c r="G193" s="43">
        <v>17</v>
      </c>
    </row>
    <row r="194" spans="1:7" x14ac:dyDescent="0.2">
      <c r="A194" s="42" t="s">
        <v>141</v>
      </c>
      <c r="B194" s="42" t="s">
        <v>5</v>
      </c>
      <c r="C194" s="42" t="s">
        <v>68</v>
      </c>
      <c r="D194" s="42" t="s">
        <v>134</v>
      </c>
      <c r="E194" s="42" t="s">
        <v>135</v>
      </c>
      <c r="F194" s="42" t="s">
        <v>138</v>
      </c>
      <c r="G194" s="43">
        <v>1</v>
      </c>
    </row>
    <row r="195" spans="1:7" x14ac:dyDescent="0.2">
      <c r="A195" s="42" t="s">
        <v>141</v>
      </c>
      <c r="B195" s="42" t="s">
        <v>5</v>
      </c>
      <c r="C195" s="42" t="s">
        <v>68</v>
      </c>
      <c r="D195" s="42" t="s">
        <v>134</v>
      </c>
      <c r="E195" s="42" t="s">
        <v>135</v>
      </c>
      <c r="F195" s="42" t="s">
        <v>136</v>
      </c>
      <c r="G195" s="43">
        <v>1</v>
      </c>
    </row>
    <row r="196" spans="1:7" x14ac:dyDescent="0.2">
      <c r="A196" s="42" t="s">
        <v>141</v>
      </c>
      <c r="B196" s="42" t="s">
        <v>5</v>
      </c>
      <c r="C196" s="42" t="s">
        <v>68</v>
      </c>
      <c r="D196" s="42" t="s">
        <v>134</v>
      </c>
      <c r="E196" s="42" t="s">
        <v>135</v>
      </c>
      <c r="F196" s="42" t="s">
        <v>57</v>
      </c>
      <c r="G196" s="43">
        <v>14</v>
      </c>
    </row>
    <row r="197" spans="1:7" x14ac:dyDescent="0.2">
      <c r="A197" s="42" t="s">
        <v>141</v>
      </c>
      <c r="B197" s="42" t="s">
        <v>6</v>
      </c>
      <c r="C197" s="42" t="s">
        <v>69</v>
      </c>
      <c r="D197" s="42" t="s">
        <v>134</v>
      </c>
      <c r="E197" s="42" t="s">
        <v>137</v>
      </c>
      <c r="F197" s="42" t="s">
        <v>138</v>
      </c>
      <c r="G197" s="43">
        <v>2</v>
      </c>
    </row>
    <row r="198" spans="1:7" x14ac:dyDescent="0.2">
      <c r="A198" s="42" t="s">
        <v>141</v>
      </c>
      <c r="B198" s="42" t="s">
        <v>6</v>
      </c>
      <c r="C198" s="42" t="s">
        <v>69</v>
      </c>
      <c r="D198" s="42" t="s">
        <v>134</v>
      </c>
      <c r="E198" s="42" t="s">
        <v>137</v>
      </c>
      <c r="F198" s="42" t="s">
        <v>136</v>
      </c>
      <c r="G198" s="43">
        <v>1</v>
      </c>
    </row>
    <row r="199" spans="1:7" x14ac:dyDescent="0.2">
      <c r="A199" s="42" t="s">
        <v>141</v>
      </c>
      <c r="B199" s="42" t="s">
        <v>6</v>
      </c>
      <c r="C199" s="42" t="s">
        <v>69</v>
      </c>
      <c r="D199" s="42" t="s">
        <v>134</v>
      </c>
      <c r="E199" s="42" t="s">
        <v>137</v>
      </c>
      <c r="F199" s="42" t="s">
        <v>57</v>
      </c>
      <c r="G199" s="43">
        <v>9</v>
      </c>
    </row>
    <row r="200" spans="1:7" x14ac:dyDescent="0.2">
      <c r="A200" s="42" t="s">
        <v>141</v>
      </c>
      <c r="B200" s="42" t="s">
        <v>7</v>
      </c>
      <c r="C200" s="42" t="s">
        <v>70</v>
      </c>
      <c r="D200" s="42" t="s">
        <v>134</v>
      </c>
      <c r="E200" s="42" t="s">
        <v>139</v>
      </c>
      <c r="F200" s="42" t="s">
        <v>57</v>
      </c>
      <c r="G200" s="43">
        <v>15</v>
      </c>
    </row>
    <row r="201" spans="1:7" x14ac:dyDescent="0.2">
      <c r="A201" s="42" t="s">
        <v>141</v>
      </c>
      <c r="B201" s="42" t="s">
        <v>8</v>
      </c>
      <c r="C201" s="42" t="s">
        <v>71</v>
      </c>
      <c r="D201" s="42" t="s">
        <v>134</v>
      </c>
      <c r="E201" s="42" t="s">
        <v>137</v>
      </c>
      <c r="F201" s="42" t="s">
        <v>57</v>
      </c>
      <c r="G201" s="43">
        <v>32</v>
      </c>
    </row>
    <row r="202" spans="1:7" x14ac:dyDescent="0.2">
      <c r="A202" s="42" t="s">
        <v>141</v>
      </c>
      <c r="B202" s="42" t="s">
        <v>9</v>
      </c>
      <c r="C202" s="42" t="s">
        <v>72</v>
      </c>
      <c r="D202" s="42" t="s">
        <v>134</v>
      </c>
      <c r="E202" s="42" t="s">
        <v>135</v>
      </c>
      <c r="F202" s="42" t="s">
        <v>57</v>
      </c>
      <c r="G202" s="43">
        <v>22</v>
      </c>
    </row>
    <row r="203" spans="1:7" x14ac:dyDescent="0.2">
      <c r="A203" s="42" t="s">
        <v>141</v>
      </c>
      <c r="B203" s="42" t="s">
        <v>10</v>
      </c>
      <c r="C203" s="42" t="s">
        <v>73</v>
      </c>
      <c r="D203" s="42" t="s">
        <v>134</v>
      </c>
      <c r="E203" s="42" t="s">
        <v>139</v>
      </c>
      <c r="F203" s="42" t="s">
        <v>136</v>
      </c>
      <c r="G203" s="43">
        <v>4</v>
      </c>
    </row>
    <row r="204" spans="1:7" x14ac:dyDescent="0.2">
      <c r="A204" s="42" t="s">
        <v>141</v>
      </c>
      <c r="B204" s="42" t="s">
        <v>10</v>
      </c>
      <c r="C204" s="42" t="s">
        <v>73</v>
      </c>
      <c r="D204" s="42" t="s">
        <v>134</v>
      </c>
      <c r="E204" s="42" t="s">
        <v>139</v>
      </c>
      <c r="F204" s="42" t="s">
        <v>57</v>
      </c>
      <c r="G204" s="43">
        <v>16</v>
      </c>
    </row>
    <row r="205" spans="1:7" x14ac:dyDescent="0.2">
      <c r="A205" s="42" t="s">
        <v>141</v>
      </c>
      <c r="B205" s="42" t="s">
        <v>11</v>
      </c>
      <c r="C205" s="42" t="s">
        <v>74</v>
      </c>
      <c r="D205" s="42" t="s">
        <v>134</v>
      </c>
      <c r="E205" s="42" t="s">
        <v>139</v>
      </c>
      <c r="F205" s="42" t="s">
        <v>57</v>
      </c>
      <c r="G205" s="43">
        <v>9</v>
      </c>
    </row>
    <row r="206" spans="1:7" x14ac:dyDescent="0.2">
      <c r="A206" s="42" t="s">
        <v>141</v>
      </c>
      <c r="B206" s="42" t="s">
        <v>12</v>
      </c>
      <c r="C206" s="42" t="s">
        <v>75</v>
      </c>
      <c r="D206" s="42" t="s">
        <v>134</v>
      </c>
      <c r="E206" s="42" t="s">
        <v>137</v>
      </c>
      <c r="F206" s="42" t="s">
        <v>136</v>
      </c>
      <c r="G206" s="43">
        <v>2</v>
      </c>
    </row>
    <row r="207" spans="1:7" x14ac:dyDescent="0.2">
      <c r="A207" s="42" t="s">
        <v>141</v>
      </c>
      <c r="B207" s="42" t="s">
        <v>12</v>
      </c>
      <c r="C207" s="42" t="s">
        <v>75</v>
      </c>
      <c r="D207" s="42" t="s">
        <v>134</v>
      </c>
      <c r="E207" s="42" t="s">
        <v>137</v>
      </c>
      <c r="F207" s="42" t="s">
        <v>57</v>
      </c>
      <c r="G207" s="43">
        <v>15</v>
      </c>
    </row>
    <row r="208" spans="1:7" x14ac:dyDescent="0.2">
      <c r="A208" s="42" t="s">
        <v>141</v>
      </c>
      <c r="B208" s="42" t="s">
        <v>13</v>
      </c>
      <c r="C208" s="42" t="s">
        <v>76</v>
      </c>
      <c r="D208" s="42" t="s">
        <v>134</v>
      </c>
      <c r="E208" s="42" t="s">
        <v>139</v>
      </c>
      <c r="F208" s="42" t="s">
        <v>136</v>
      </c>
      <c r="G208" s="43">
        <v>6</v>
      </c>
    </row>
    <row r="209" spans="1:7" x14ac:dyDescent="0.2">
      <c r="A209" s="42" t="s">
        <v>141</v>
      </c>
      <c r="B209" s="42" t="s">
        <v>13</v>
      </c>
      <c r="C209" s="42" t="s">
        <v>76</v>
      </c>
      <c r="D209" s="42" t="s">
        <v>134</v>
      </c>
      <c r="E209" s="42" t="s">
        <v>139</v>
      </c>
      <c r="F209" s="42" t="s">
        <v>57</v>
      </c>
      <c r="G209" s="43">
        <v>31</v>
      </c>
    </row>
    <row r="210" spans="1:7" x14ac:dyDescent="0.2">
      <c r="A210" s="42" t="s">
        <v>141</v>
      </c>
      <c r="B210" s="42" t="s">
        <v>60</v>
      </c>
      <c r="C210" s="42" t="s">
        <v>77</v>
      </c>
      <c r="D210" s="42" t="s">
        <v>134</v>
      </c>
      <c r="E210" s="42" t="s">
        <v>137</v>
      </c>
      <c r="F210" s="42" t="s">
        <v>138</v>
      </c>
      <c r="G210" s="43">
        <v>1</v>
      </c>
    </row>
    <row r="211" spans="1:7" x14ac:dyDescent="0.2">
      <c r="A211" s="42" t="s">
        <v>141</v>
      </c>
      <c r="B211" s="42" t="s">
        <v>60</v>
      </c>
      <c r="C211" s="42" t="s">
        <v>77</v>
      </c>
      <c r="D211" s="42" t="s">
        <v>134</v>
      </c>
      <c r="E211" s="42" t="s">
        <v>137</v>
      </c>
      <c r="F211" s="42" t="s">
        <v>136</v>
      </c>
      <c r="G211" s="43">
        <v>4</v>
      </c>
    </row>
    <row r="212" spans="1:7" x14ac:dyDescent="0.2">
      <c r="A212" s="42" t="s">
        <v>141</v>
      </c>
      <c r="B212" s="42" t="s">
        <v>60</v>
      </c>
      <c r="C212" s="42" t="s">
        <v>77</v>
      </c>
      <c r="D212" s="42" t="s">
        <v>134</v>
      </c>
      <c r="E212" s="42" t="s">
        <v>137</v>
      </c>
      <c r="F212" s="42" t="s">
        <v>57</v>
      </c>
      <c r="G212" s="43">
        <v>25</v>
      </c>
    </row>
    <row r="213" spans="1:7" x14ac:dyDescent="0.2">
      <c r="A213" s="42" t="s">
        <v>141</v>
      </c>
      <c r="B213" s="42" t="s">
        <v>14</v>
      </c>
      <c r="C213" s="42" t="s">
        <v>78</v>
      </c>
      <c r="D213" s="42" t="s">
        <v>134</v>
      </c>
      <c r="E213" s="42" t="s">
        <v>139</v>
      </c>
      <c r="F213" s="42" t="s">
        <v>136</v>
      </c>
      <c r="G213" s="43">
        <v>1</v>
      </c>
    </row>
    <row r="214" spans="1:7" x14ac:dyDescent="0.2">
      <c r="A214" s="42" t="s">
        <v>141</v>
      </c>
      <c r="B214" s="42" t="s">
        <v>14</v>
      </c>
      <c r="C214" s="42" t="s">
        <v>78</v>
      </c>
      <c r="D214" s="42" t="s">
        <v>134</v>
      </c>
      <c r="E214" s="42" t="s">
        <v>139</v>
      </c>
      <c r="F214" s="42" t="s">
        <v>57</v>
      </c>
      <c r="G214" s="43">
        <v>17</v>
      </c>
    </row>
    <row r="215" spans="1:7" x14ac:dyDescent="0.2">
      <c r="A215" s="42" t="s">
        <v>141</v>
      </c>
      <c r="B215" s="42" t="s">
        <v>15</v>
      </c>
      <c r="C215" s="42" t="s">
        <v>79</v>
      </c>
      <c r="D215" s="42" t="s">
        <v>134</v>
      </c>
      <c r="E215" s="42" t="s">
        <v>137</v>
      </c>
      <c r="F215" s="42" t="s">
        <v>136</v>
      </c>
      <c r="G215" s="43">
        <v>2</v>
      </c>
    </row>
    <row r="216" spans="1:7" x14ac:dyDescent="0.2">
      <c r="A216" s="42" t="s">
        <v>141</v>
      </c>
      <c r="B216" s="42" t="s">
        <v>15</v>
      </c>
      <c r="C216" s="42" t="s">
        <v>79</v>
      </c>
      <c r="D216" s="42" t="s">
        <v>134</v>
      </c>
      <c r="E216" s="42" t="s">
        <v>137</v>
      </c>
      <c r="F216" s="42" t="s">
        <v>57</v>
      </c>
      <c r="G216" s="43">
        <v>17</v>
      </c>
    </row>
    <row r="217" spans="1:7" x14ac:dyDescent="0.2">
      <c r="A217" s="42" t="s">
        <v>141</v>
      </c>
      <c r="B217" s="42" t="s">
        <v>16</v>
      </c>
      <c r="C217" s="42" t="s">
        <v>80</v>
      </c>
      <c r="D217" s="42" t="s">
        <v>134</v>
      </c>
      <c r="E217" s="42" t="s">
        <v>137</v>
      </c>
      <c r="F217" s="42" t="s">
        <v>138</v>
      </c>
      <c r="G217" s="43">
        <v>1</v>
      </c>
    </row>
    <row r="218" spans="1:7" x14ac:dyDescent="0.2">
      <c r="A218" s="42" t="s">
        <v>141</v>
      </c>
      <c r="B218" s="42" t="s">
        <v>16</v>
      </c>
      <c r="C218" s="42" t="s">
        <v>80</v>
      </c>
      <c r="D218" s="42" t="s">
        <v>134</v>
      </c>
      <c r="E218" s="42" t="s">
        <v>137</v>
      </c>
      <c r="F218" s="42" t="s">
        <v>57</v>
      </c>
      <c r="G218" s="43">
        <v>31</v>
      </c>
    </row>
    <row r="219" spans="1:7" x14ac:dyDescent="0.2">
      <c r="A219" s="42" t="s">
        <v>141</v>
      </c>
      <c r="B219" s="42" t="s">
        <v>17</v>
      </c>
      <c r="C219" s="42" t="s">
        <v>81</v>
      </c>
      <c r="D219" s="42" t="s">
        <v>134</v>
      </c>
      <c r="E219" s="42" t="s">
        <v>137</v>
      </c>
      <c r="F219" s="42" t="s">
        <v>138</v>
      </c>
      <c r="G219" s="43">
        <v>10</v>
      </c>
    </row>
    <row r="220" spans="1:7" x14ac:dyDescent="0.2">
      <c r="A220" s="42" t="s">
        <v>141</v>
      </c>
      <c r="B220" s="42" t="s">
        <v>17</v>
      </c>
      <c r="C220" s="42" t="s">
        <v>81</v>
      </c>
      <c r="D220" s="42" t="s">
        <v>134</v>
      </c>
      <c r="E220" s="42" t="s">
        <v>137</v>
      </c>
      <c r="F220" s="42" t="s">
        <v>57</v>
      </c>
      <c r="G220" s="43">
        <v>15</v>
      </c>
    </row>
    <row r="221" spans="1:7" x14ac:dyDescent="0.2">
      <c r="A221" s="42" t="s">
        <v>141</v>
      </c>
      <c r="B221" s="42" t="s">
        <v>18</v>
      </c>
      <c r="C221" s="42" t="s">
        <v>82</v>
      </c>
      <c r="D221" s="42" t="s">
        <v>48</v>
      </c>
      <c r="E221" s="42" t="s">
        <v>135</v>
      </c>
      <c r="F221" s="42" t="s">
        <v>136</v>
      </c>
      <c r="G221" s="43">
        <v>11</v>
      </c>
    </row>
    <row r="222" spans="1:7" x14ac:dyDescent="0.2">
      <c r="A222" s="42" t="s">
        <v>141</v>
      </c>
      <c r="B222" s="42" t="s">
        <v>18</v>
      </c>
      <c r="C222" s="42" t="s">
        <v>82</v>
      </c>
      <c r="D222" s="42" t="s">
        <v>48</v>
      </c>
      <c r="E222" s="42" t="s">
        <v>135</v>
      </c>
      <c r="F222" s="42" t="s">
        <v>57</v>
      </c>
      <c r="G222" s="43">
        <v>203</v>
      </c>
    </row>
    <row r="223" spans="1:7" x14ac:dyDescent="0.2">
      <c r="A223" s="42" t="s">
        <v>141</v>
      </c>
      <c r="B223" s="42" t="s">
        <v>19</v>
      </c>
      <c r="C223" s="42" t="s">
        <v>83</v>
      </c>
      <c r="D223" s="42" t="s">
        <v>48</v>
      </c>
      <c r="E223" s="42" t="s">
        <v>135</v>
      </c>
      <c r="F223" s="42" t="s">
        <v>138</v>
      </c>
      <c r="G223" s="43">
        <v>1</v>
      </c>
    </row>
    <row r="224" spans="1:7" x14ac:dyDescent="0.2">
      <c r="A224" s="42" t="s">
        <v>141</v>
      </c>
      <c r="B224" s="42" t="s">
        <v>19</v>
      </c>
      <c r="C224" s="42" t="s">
        <v>83</v>
      </c>
      <c r="D224" s="42" t="s">
        <v>48</v>
      </c>
      <c r="E224" s="42" t="s">
        <v>135</v>
      </c>
      <c r="F224" s="42" t="s">
        <v>136</v>
      </c>
      <c r="G224" s="43">
        <v>8</v>
      </c>
    </row>
    <row r="225" spans="1:7" x14ac:dyDescent="0.2">
      <c r="A225" s="42" t="s">
        <v>141</v>
      </c>
      <c r="B225" s="42" t="s">
        <v>19</v>
      </c>
      <c r="C225" s="42" t="s">
        <v>83</v>
      </c>
      <c r="D225" s="42" t="s">
        <v>48</v>
      </c>
      <c r="E225" s="42" t="s">
        <v>135</v>
      </c>
      <c r="F225" s="42" t="s">
        <v>57</v>
      </c>
      <c r="G225" s="43">
        <v>69</v>
      </c>
    </row>
    <row r="226" spans="1:7" x14ac:dyDescent="0.2">
      <c r="A226" s="42" t="s">
        <v>141</v>
      </c>
      <c r="B226" s="42" t="s">
        <v>124</v>
      </c>
      <c r="C226" s="42" t="s">
        <v>125</v>
      </c>
      <c r="D226" s="42" t="s">
        <v>134</v>
      </c>
      <c r="E226" s="42" t="s">
        <v>137</v>
      </c>
      <c r="F226" s="42" t="s">
        <v>136</v>
      </c>
      <c r="G226" s="43">
        <v>5</v>
      </c>
    </row>
    <row r="227" spans="1:7" x14ac:dyDescent="0.2">
      <c r="A227" s="42" t="s">
        <v>141</v>
      </c>
      <c r="B227" s="42" t="s">
        <v>124</v>
      </c>
      <c r="C227" s="42" t="s">
        <v>125</v>
      </c>
      <c r="D227" s="42" t="s">
        <v>134</v>
      </c>
      <c r="E227" s="42" t="s">
        <v>137</v>
      </c>
      <c r="F227" s="42" t="s">
        <v>57</v>
      </c>
      <c r="G227" s="43">
        <v>32</v>
      </c>
    </row>
    <row r="228" spans="1:7" x14ac:dyDescent="0.2">
      <c r="A228" s="42" t="s">
        <v>141</v>
      </c>
      <c r="B228" s="42" t="s">
        <v>21</v>
      </c>
      <c r="C228" s="42" t="s">
        <v>84</v>
      </c>
      <c r="D228" s="42" t="s">
        <v>134</v>
      </c>
      <c r="E228" s="42" t="s">
        <v>137</v>
      </c>
      <c r="F228" s="42" t="s">
        <v>57</v>
      </c>
      <c r="G228" s="43">
        <v>13</v>
      </c>
    </row>
    <row r="229" spans="1:7" x14ac:dyDescent="0.2">
      <c r="A229" s="42" t="s">
        <v>141</v>
      </c>
      <c r="B229" s="42" t="s">
        <v>22</v>
      </c>
      <c r="C229" s="42" t="s">
        <v>85</v>
      </c>
      <c r="D229" s="42" t="s">
        <v>134</v>
      </c>
      <c r="E229" s="42" t="s">
        <v>135</v>
      </c>
      <c r="F229" s="42" t="s">
        <v>138</v>
      </c>
      <c r="G229" s="43">
        <v>31</v>
      </c>
    </row>
    <row r="230" spans="1:7" x14ac:dyDescent="0.2">
      <c r="A230" s="42" t="s">
        <v>141</v>
      </c>
      <c r="B230" s="42" t="s">
        <v>23</v>
      </c>
      <c r="C230" s="42" t="s">
        <v>86</v>
      </c>
      <c r="D230" s="42" t="s">
        <v>134</v>
      </c>
      <c r="E230" s="42" t="s">
        <v>137</v>
      </c>
      <c r="F230" s="42" t="s">
        <v>138</v>
      </c>
      <c r="G230" s="43">
        <v>1</v>
      </c>
    </row>
    <row r="231" spans="1:7" x14ac:dyDescent="0.2">
      <c r="A231" s="42" t="s">
        <v>141</v>
      </c>
      <c r="B231" s="42" t="s">
        <v>23</v>
      </c>
      <c r="C231" s="42" t="s">
        <v>86</v>
      </c>
      <c r="D231" s="42" t="s">
        <v>134</v>
      </c>
      <c r="E231" s="42" t="s">
        <v>137</v>
      </c>
      <c r="F231" s="42" t="s">
        <v>136</v>
      </c>
      <c r="G231" s="43">
        <v>6</v>
      </c>
    </row>
    <row r="232" spans="1:7" x14ac:dyDescent="0.2">
      <c r="A232" s="42" t="s">
        <v>141</v>
      </c>
      <c r="B232" s="42" t="s">
        <v>23</v>
      </c>
      <c r="C232" s="42" t="s">
        <v>86</v>
      </c>
      <c r="D232" s="42" t="s">
        <v>134</v>
      </c>
      <c r="E232" s="42" t="s">
        <v>137</v>
      </c>
      <c r="F232" s="42" t="s">
        <v>57</v>
      </c>
      <c r="G232" s="43">
        <v>30</v>
      </c>
    </row>
    <row r="233" spans="1:7" x14ac:dyDescent="0.2">
      <c r="A233" s="42" t="s">
        <v>141</v>
      </c>
      <c r="B233" s="42" t="s">
        <v>25</v>
      </c>
      <c r="C233" s="42" t="s">
        <v>89</v>
      </c>
      <c r="D233" s="42" t="s">
        <v>134</v>
      </c>
      <c r="E233" s="42" t="s">
        <v>137</v>
      </c>
      <c r="F233" s="42" t="s">
        <v>138</v>
      </c>
      <c r="G233" s="43">
        <v>3</v>
      </c>
    </row>
    <row r="234" spans="1:7" x14ac:dyDescent="0.2">
      <c r="A234" s="42" t="s">
        <v>141</v>
      </c>
      <c r="B234" s="42" t="s">
        <v>25</v>
      </c>
      <c r="C234" s="42" t="s">
        <v>89</v>
      </c>
      <c r="D234" s="42" t="s">
        <v>134</v>
      </c>
      <c r="E234" s="42" t="s">
        <v>137</v>
      </c>
      <c r="F234" s="42" t="s">
        <v>136</v>
      </c>
      <c r="G234" s="43">
        <v>2</v>
      </c>
    </row>
    <row r="235" spans="1:7" x14ac:dyDescent="0.2">
      <c r="A235" s="42" t="s">
        <v>141</v>
      </c>
      <c r="B235" s="42" t="s">
        <v>25</v>
      </c>
      <c r="C235" s="42" t="s">
        <v>89</v>
      </c>
      <c r="D235" s="42" t="s">
        <v>134</v>
      </c>
      <c r="E235" s="42" t="s">
        <v>137</v>
      </c>
      <c r="F235" s="42" t="s">
        <v>57</v>
      </c>
      <c r="G235" s="43">
        <v>49</v>
      </c>
    </row>
    <row r="236" spans="1:7" x14ac:dyDescent="0.2">
      <c r="A236" s="42" t="s">
        <v>141</v>
      </c>
      <c r="B236" s="42" t="s">
        <v>26</v>
      </c>
      <c r="C236" s="42" t="s">
        <v>90</v>
      </c>
      <c r="D236" s="42" t="s">
        <v>134</v>
      </c>
      <c r="E236" s="42" t="s">
        <v>135</v>
      </c>
      <c r="F236" s="42" t="s">
        <v>57</v>
      </c>
      <c r="G236" s="43">
        <v>39</v>
      </c>
    </row>
    <row r="237" spans="1:7" x14ac:dyDescent="0.2">
      <c r="A237" s="42" t="s">
        <v>141</v>
      </c>
      <c r="B237" s="42" t="s">
        <v>27</v>
      </c>
      <c r="C237" s="42" t="s">
        <v>91</v>
      </c>
      <c r="D237" s="42" t="s">
        <v>134</v>
      </c>
      <c r="E237" s="42" t="s">
        <v>137</v>
      </c>
      <c r="F237" s="42" t="s">
        <v>138</v>
      </c>
      <c r="G237" s="43">
        <v>1</v>
      </c>
    </row>
    <row r="238" spans="1:7" x14ac:dyDescent="0.2">
      <c r="A238" s="42" t="s">
        <v>141</v>
      </c>
      <c r="B238" s="42" t="s">
        <v>27</v>
      </c>
      <c r="C238" s="42" t="s">
        <v>91</v>
      </c>
      <c r="D238" s="42" t="s">
        <v>134</v>
      </c>
      <c r="E238" s="42" t="s">
        <v>137</v>
      </c>
      <c r="F238" s="42" t="s">
        <v>57</v>
      </c>
      <c r="G238" s="43">
        <v>18</v>
      </c>
    </row>
    <row r="239" spans="1:7" x14ac:dyDescent="0.2">
      <c r="A239" s="42" t="s">
        <v>141</v>
      </c>
      <c r="B239" s="42" t="s">
        <v>28</v>
      </c>
      <c r="C239" s="42" t="s">
        <v>92</v>
      </c>
      <c r="D239" s="42" t="s">
        <v>134</v>
      </c>
      <c r="E239" s="42" t="s">
        <v>139</v>
      </c>
      <c r="F239" s="42" t="s">
        <v>138</v>
      </c>
      <c r="G239" s="43">
        <v>3</v>
      </c>
    </row>
    <row r="240" spans="1:7" x14ac:dyDescent="0.2">
      <c r="A240" s="42" t="s">
        <v>141</v>
      </c>
      <c r="B240" s="42" t="s">
        <v>28</v>
      </c>
      <c r="C240" s="42" t="s">
        <v>92</v>
      </c>
      <c r="D240" s="42" t="s">
        <v>134</v>
      </c>
      <c r="E240" s="42" t="s">
        <v>139</v>
      </c>
      <c r="F240" s="42" t="s">
        <v>57</v>
      </c>
      <c r="G240" s="43">
        <v>8</v>
      </c>
    </row>
    <row r="241" spans="1:7" x14ac:dyDescent="0.2">
      <c r="A241" s="42" t="s">
        <v>141</v>
      </c>
      <c r="B241" s="42" t="s">
        <v>29</v>
      </c>
      <c r="C241" s="42" t="s">
        <v>93</v>
      </c>
      <c r="D241" s="42" t="s">
        <v>48</v>
      </c>
      <c r="E241" s="42" t="s">
        <v>135</v>
      </c>
      <c r="F241" s="42" t="s">
        <v>136</v>
      </c>
      <c r="G241" s="43">
        <v>5</v>
      </c>
    </row>
    <row r="242" spans="1:7" x14ac:dyDescent="0.2">
      <c r="A242" s="42" t="s">
        <v>141</v>
      </c>
      <c r="B242" s="42" t="s">
        <v>29</v>
      </c>
      <c r="C242" s="42" t="s">
        <v>93</v>
      </c>
      <c r="D242" s="42" t="s">
        <v>48</v>
      </c>
      <c r="E242" s="42" t="s">
        <v>135</v>
      </c>
      <c r="F242" s="42" t="s">
        <v>57</v>
      </c>
      <c r="G242" s="43">
        <v>62</v>
      </c>
    </row>
    <row r="243" spans="1:7" x14ac:dyDescent="0.2">
      <c r="A243" s="42" t="s">
        <v>141</v>
      </c>
      <c r="B243" s="42" t="s">
        <v>30</v>
      </c>
      <c r="C243" s="42" t="s">
        <v>94</v>
      </c>
      <c r="D243" s="42" t="s">
        <v>134</v>
      </c>
      <c r="E243" s="42" t="s">
        <v>139</v>
      </c>
      <c r="F243" s="42" t="s">
        <v>136</v>
      </c>
      <c r="G243" s="43">
        <v>4</v>
      </c>
    </row>
    <row r="244" spans="1:7" x14ac:dyDescent="0.2">
      <c r="A244" s="42" t="s">
        <v>141</v>
      </c>
      <c r="B244" s="42" t="s">
        <v>30</v>
      </c>
      <c r="C244" s="42" t="s">
        <v>94</v>
      </c>
      <c r="D244" s="42" t="s">
        <v>134</v>
      </c>
      <c r="E244" s="42" t="s">
        <v>139</v>
      </c>
      <c r="F244" s="42" t="s">
        <v>57</v>
      </c>
      <c r="G244" s="43">
        <v>17</v>
      </c>
    </row>
    <row r="245" spans="1:7" x14ac:dyDescent="0.2">
      <c r="A245" s="42" t="s">
        <v>141</v>
      </c>
      <c r="B245" s="42" t="s">
        <v>31</v>
      </c>
      <c r="C245" s="42" t="s">
        <v>110</v>
      </c>
      <c r="D245" s="42" t="s">
        <v>134</v>
      </c>
      <c r="E245" s="42" t="s">
        <v>135</v>
      </c>
      <c r="F245" s="42" t="s">
        <v>138</v>
      </c>
      <c r="G245" s="43">
        <v>1</v>
      </c>
    </row>
    <row r="246" spans="1:7" x14ac:dyDescent="0.2">
      <c r="A246" s="42" t="s">
        <v>141</v>
      </c>
      <c r="B246" s="42" t="s">
        <v>32</v>
      </c>
      <c r="C246" s="42" t="s">
        <v>95</v>
      </c>
      <c r="D246" s="42" t="s">
        <v>134</v>
      </c>
      <c r="E246" s="42" t="s">
        <v>139</v>
      </c>
      <c r="F246" s="42" t="s">
        <v>138</v>
      </c>
      <c r="G246" s="43">
        <v>1</v>
      </c>
    </row>
    <row r="247" spans="1:7" x14ac:dyDescent="0.2">
      <c r="A247" s="42" t="s">
        <v>141</v>
      </c>
      <c r="B247" s="42" t="s">
        <v>32</v>
      </c>
      <c r="C247" s="42" t="s">
        <v>95</v>
      </c>
      <c r="D247" s="42" t="s">
        <v>134</v>
      </c>
      <c r="E247" s="42" t="s">
        <v>139</v>
      </c>
      <c r="F247" s="42" t="s">
        <v>136</v>
      </c>
      <c r="G247" s="43">
        <v>3</v>
      </c>
    </row>
    <row r="248" spans="1:7" x14ac:dyDescent="0.2">
      <c r="A248" s="42" t="s">
        <v>141</v>
      </c>
      <c r="B248" s="42" t="s">
        <v>32</v>
      </c>
      <c r="C248" s="42" t="s">
        <v>95</v>
      </c>
      <c r="D248" s="42" t="s">
        <v>134</v>
      </c>
      <c r="E248" s="42" t="s">
        <v>139</v>
      </c>
      <c r="F248" s="42" t="s">
        <v>57</v>
      </c>
      <c r="G248" s="43">
        <v>14</v>
      </c>
    </row>
    <row r="249" spans="1:7" x14ac:dyDescent="0.2">
      <c r="A249" s="42" t="s">
        <v>141</v>
      </c>
      <c r="B249" s="42" t="s">
        <v>33</v>
      </c>
      <c r="C249" s="42" t="s">
        <v>96</v>
      </c>
      <c r="D249" s="42" t="s">
        <v>134</v>
      </c>
      <c r="E249" s="42" t="s">
        <v>137</v>
      </c>
      <c r="F249" s="42" t="s">
        <v>57</v>
      </c>
      <c r="G249" s="43">
        <v>16</v>
      </c>
    </row>
    <row r="250" spans="1:7" x14ac:dyDescent="0.2">
      <c r="A250" s="42" t="s">
        <v>141</v>
      </c>
      <c r="B250" s="42" t="s">
        <v>34</v>
      </c>
      <c r="C250" s="42" t="s">
        <v>97</v>
      </c>
      <c r="D250" s="42" t="s">
        <v>134</v>
      </c>
      <c r="E250" s="42" t="s">
        <v>139</v>
      </c>
      <c r="F250" s="42" t="s">
        <v>57</v>
      </c>
      <c r="G250" s="43">
        <v>9</v>
      </c>
    </row>
    <row r="251" spans="1:7" x14ac:dyDescent="0.2">
      <c r="A251" s="42" t="s">
        <v>141</v>
      </c>
      <c r="B251" s="42" t="s">
        <v>35</v>
      </c>
      <c r="C251" s="42" t="s">
        <v>98</v>
      </c>
      <c r="D251" s="42" t="s">
        <v>134</v>
      </c>
      <c r="E251" s="42" t="s">
        <v>135</v>
      </c>
      <c r="F251" s="42" t="s">
        <v>136</v>
      </c>
      <c r="G251" s="43">
        <v>3</v>
      </c>
    </row>
    <row r="252" spans="1:7" x14ac:dyDescent="0.2">
      <c r="A252" s="42" t="s">
        <v>141</v>
      </c>
      <c r="B252" s="42" t="s">
        <v>35</v>
      </c>
      <c r="C252" s="42" t="s">
        <v>98</v>
      </c>
      <c r="D252" s="42" t="s">
        <v>134</v>
      </c>
      <c r="E252" s="42" t="s">
        <v>135</v>
      </c>
      <c r="F252" s="42" t="s">
        <v>57</v>
      </c>
      <c r="G252" s="43">
        <v>16</v>
      </c>
    </row>
    <row r="253" spans="1:7" x14ac:dyDescent="0.2">
      <c r="A253" s="42" t="s">
        <v>141</v>
      </c>
      <c r="B253" s="42" t="s">
        <v>36</v>
      </c>
      <c r="C253" s="42" t="s">
        <v>99</v>
      </c>
      <c r="D253" s="42" t="s">
        <v>134</v>
      </c>
      <c r="E253" s="42" t="s">
        <v>139</v>
      </c>
      <c r="F253" s="42" t="s">
        <v>138</v>
      </c>
      <c r="G253" s="43">
        <v>1</v>
      </c>
    </row>
    <row r="254" spans="1:7" x14ac:dyDescent="0.2">
      <c r="A254" s="42" t="s">
        <v>141</v>
      </c>
      <c r="B254" s="42" t="s">
        <v>36</v>
      </c>
      <c r="C254" s="42" t="s">
        <v>99</v>
      </c>
      <c r="D254" s="42" t="s">
        <v>134</v>
      </c>
      <c r="E254" s="42" t="s">
        <v>139</v>
      </c>
      <c r="F254" s="42" t="s">
        <v>136</v>
      </c>
      <c r="G254" s="43">
        <v>1</v>
      </c>
    </row>
    <row r="255" spans="1:7" x14ac:dyDescent="0.2">
      <c r="A255" s="42" t="s">
        <v>141</v>
      </c>
      <c r="B255" s="42" t="s">
        <v>36</v>
      </c>
      <c r="C255" s="42" t="s">
        <v>99</v>
      </c>
      <c r="D255" s="42" t="s">
        <v>134</v>
      </c>
      <c r="E255" s="42" t="s">
        <v>139</v>
      </c>
      <c r="F255" s="42" t="s">
        <v>57</v>
      </c>
      <c r="G255" s="43">
        <v>10</v>
      </c>
    </row>
    <row r="256" spans="1:7" x14ac:dyDescent="0.2">
      <c r="A256" s="42" t="s">
        <v>141</v>
      </c>
      <c r="B256" s="42" t="s">
        <v>37</v>
      </c>
      <c r="C256" s="42" t="s">
        <v>100</v>
      </c>
      <c r="D256" s="42" t="s">
        <v>134</v>
      </c>
      <c r="E256" s="42" t="s">
        <v>139</v>
      </c>
      <c r="F256" s="42" t="s">
        <v>138</v>
      </c>
      <c r="G256" s="43">
        <v>1</v>
      </c>
    </row>
    <row r="257" spans="1:7" x14ac:dyDescent="0.2">
      <c r="A257" s="42" t="s">
        <v>141</v>
      </c>
      <c r="B257" s="42" t="s">
        <v>37</v>
      </c>
      <c r="C257" s="42" t="s">
        <v>100</v>
      </c>
      <c r="D257" s="42" t="s">
        <v>134</v>
      </c>
      <c r="E257" s="42" t="s">
        <v>139</v>
      </c>
      <c r="F257" s="42" t="s">
        <v>57</v>
      </c>
      <c r="G257" s="43">
        <v>2</v>
      </c>
    </row>
    <row r="258" spans="1:7" x14ac:dyDescent="0.2">
      <c r="A258" s="42" t="s">
        <v>141</v>
      </c>
      <c r="B258" s="42" t="s">
        <v>38</v>
      </c>
      <c r="C258" s="42" t="s">
        <v>101</v>
      </c>
      <c r="D258" s="42" t="s">
        <v>48</v>
      </c>
      <c r="E258" s="42" t="s">
        <v>135</v>
      </c>
      <c r="F258" s="42" t="s">
        <v>57</v>
      </c>
      <c r="G258" s="43">
        <v>23</v>
      </c>
    </row>
    <row r="259" spans="1:7" x14ac:dyDescent="0.2">
      <c r="A259" s="42" t="s">
        <v>141</v>
      </c>
      <c r="B259" s="42" t="s">
        <v>39</v>
      </c>
      <c r="C259" s="42" t="s">
        <v>102</v>
      </c>
      <c r="D259" s="42" t="s">
        <v>134</v>
      </c>
      <c r="E259" s="42" t="s">
        <v>137</v>
      </c>
      <c r="F259" s="42" t="s">
        <v>136</v>
      </c>
      <c r="G259" s="43">
        <v>3</v>
      </c>
    </row>
    <row r="260" spans="1:7" x14ac:dyDescent="0.2">
      <c r="A260" s="42" t="s">
        <v>141</v>
      </c>
      <c r="B260" s="42" t="s">
        <v>39</v>
      </c>
      <c r="C260" s="42" t="s">
        <v>102</v>
      </c>
      <c r="D260" s="42" t="s">
        <v>134</v>
      </c>
      <c r="E260" s="42" t="s">
        <v>137</v>
      </c>
      <c r="F260" s="42" t="s">
        <v>57</v>
      </c>
      <c r="G260" s="43">
        <v>23</v>
      </c>
    </row>
    <row r="261" spans="1:7" x14ac:dyDescent="0.2">
      <c r="A261" s="42" t="s">
        <v>141</v>
      </c>
      <c r="B261" s="42" t="s">
        <v>40</v>
      </c>
      <c r="C261" s="42" t="s">
        <v>103</v>
      </c>
      <c r="D261" s="42" t="s">
        <v>134</v>
      </c>
      <c r="E261" s="42" t="s">
        <v>139</v>
      </c>
      <c r="F261" s="42" t="s">
        <v>138</v>
      </c>
      <c r="G261" s="43">
        <v>1</v>
      </c>
    </row>
    <row r="262" spans="1:7" x14ac:dyDescent="0.2">
      <c r="A262" s="42" t="s">
        <v>141</v>
      </c>
      <c r="B262" s="42" t="s">
        <v>40</v>
      </c>
      <c r="C262" s="42" t="s">
        <v>103</v>
      </c>
      <c r="D262" s="42" t="s">
        <v>134</v>
      </c>
      <c r="E262" s="42" t="s">
        <v>139</v>
      </c>
      <c r="F262" s="42" t="s">
        <v>136</v>
      </c>
      <c r="G262" s="43">
        <v>1</v>
      </c>
    </row>
    <row r="263" spans="1:7" x14ac:dyDescent="0.2">
      <c r="A263" s="42" t="s">
        <v>141</v>
      </c>
      <c r="B263" s="42" t="s">
        <v>40</v>
      </c>
      <c r="C263" s="42" t="s">
        <v>103</v>
      </c>
      <c r="D263" s="42" t="s">
        <v>134</v>
      </c>
      <c r="E263" s="42" t="s">
        <v>139</v>
      </c>
      <c r="F263" s="42" t="s">
        <v>57</v>
      </c>
      <c r="G263" s="43">
        <v>8</v>
      </c>
    </row>
    <row r="264" spans="1:7" x14ac:dyDescent="0.2">
      <c r="A264" s="42" t="s">
        <v>141</v>
      </c>
      <c r="B264" s="42" t="s">
        <v>41</v>
      </c>
      <c r="C264" s="42" t="s">
        <v>104</v>
      </c>
      <c r="D264" s="42" t="s">
        <v>134</v>
      </c>
      <c r="E264" s="42" t="s">
        <v>135</v>
      </c>
      <c r="F264" s="42" t="s">
        <v>136</v>
      </c>
      <c r="G264" s="43">
        <v>3</v>
      </c>
    </row>
    <row r="265" spans="1:7" x14ac:dyDescent="0.2">
      <c r="A265" s="42" t="s">
        <v>141</v>
      </c>
      <c r="B265" s="42" t="s">
        <v>41</v>
      </c>
      <c r="C265" s="42" t="s">
        <v>104</v>
      </c>
      <c r="D265" s="42" t="s">
        <v>134</v>
      </c>
      <c r="E265" s="42" t="s">
        <v>135</v>
      </c>
      <c r="F265" s="42" t="s">
        <v>57</v>
      </c>
      <c r="G265" s="43">
        <v>25</v>
      </c>
    </row>
    <row r="266" spans="1:7" x14ac:dyDescent="0.2">
      <c r="A266" s="42" t="s">
        <v>141</v>
      </c>
      <c r="B266" s="42" t="s">
        <v>42</v>
      </c>
      <c r="C266" s="42" t="s">
        <v>105</v>
      </c>
      <c r="D266" s="42" t="s">
        <v>48</v>
      </c>
      <c r="E266" s="42" t="s">
        <v>135</v>
      </c>
      <c r="F266" s="42" t="s">
        <v>138</v>
      </c>
      <c r="G266" s="43">
        <v>3</v>
      </c>
    </row>
    <row r="267" spans="1:7" x14ac:dyDescent="0.2">
      <c r="A267" s="42" t="s">
        <v>141</v>
      </c>
      <c r="B267" s="42" t="s">
        <v>42</v>
      </c>
      <c r="C267" s="42" t="s">
        <v>105</v>
      </c>
      <c r="D267" s="42" t="s">
        <v>48</v>
      </c>
      <c r="E267" s="42" t="s">
        <v>135</v>
      </c>
      <c r="F267" s="42" t="s">
        <v>136</v>
      </c>
      <c r="G267" s="43">
        <v>1</v>
      </c>
    </row>
    <row r="268" spans="1:7" x14ac:dyDescent="0.2">
      <c r="A268" s="42" t="s">
        <v>141</v>
      </c>
      <c r="B268" s="42" t="s">
        <v>42</v>
      </c>
      <c r="C268" s="42" t="s">
        <v>105</v>
      </c>
      <c r="D268" s="42" t="s">
        <v>48</v>
      </c>
      <c r="E268" s="42" t="s">
        <v>135</v>
      </c>
      <c r="F268" s="42" t="s">
        <v>57</v>
      </c>
      <c r="G268" s="43">
        <v>36</v>
      </c>
    </row>
    <row r="269" spans="1:7" x14ac:dyDescent="0.2">
      <c r="A269" s="42" t="s">
        <v>141</v>
      </c>
      <c r="B269" s="42" t="s">
        <v>43</v>
      </c>
      <c r="C269" s="42" t="s">
        <v>106</v>
      </c>
      <c r="D269" s="42" t="s">
        <v>134</v>
      </c>
      <c r="E269" s="42" t="s">
        <v>137</v>
      </c>
      <c r="F269" s="42" t="s">
        <v>138</v>
      </c>
      <c r="G269" s="43">
        <v>1</v>
      </c>
    </row>
    <row r="270" spans="1:7" x14ac:dyDescent="0.2">
      <c r="A270" s="42" t="s">
        <v>141</v>
      </c>
      <c r="B270" s="42" t="s">
        <v>43</v>
      </c>
      <c r="C270" s="42" t="s">
        <v>106</v>
      </c>
      <c r="D270" s="42" t="s">
        <v>134</v>
      </c>
      <c r="E270" s="42" t="s">
        <v>137</v>
      </c>
      <c r="F270" s="42" t="s">
        <v>57</v>
      </c>
      <c r="G270" s="43">
        <v>9</v>
      </c>
    </row>
    <row r="271" spans="1:7" x14ac:dyDescent="0.2">
      <c r="A271" s="42" t="s">
        <v>141</v>
      </c>
      <c r="B271" s="42" t="s">
        <v>44</v>
      </c>
      <c r="C271" s="42" t="s">
        <v>107</v>
      </c>
      <c r="D271" s="42" t="s">
        <v>48</v>
      </c>
      <c r="E271" s="42" t="s">
        <v>135</v>
      </c>
      <c r="F271" s="42" t="s">
        <v>57</v>
      </c>
      <c r="G271" s="43">
        <v>45</v>
      </c>
    </row>
    <row r="272" spans="1:7" x14ac:dyDescent="0.2">
      <c r="A272" s="42" t="s">
        <v>141</v>
      </c>
      <c r="B272" s="42" t="s">
        <v>45</v>
      </c>
      <c r="C272" s="42" t="s">
        <v>108</v>
      </c>
      <c r="D272" s="42" t="s">
        <v>134</v>
      </c>
      <c r="E272" s="42" t="s">
        <v>137</v>
      </c>
      <c r="F272" s="42" t="s">
        <v>138</v>
      </c>
      <c r="G272" s="43">
        <v>18</v>
      </c>
    </row>
    <row r="273" spans="1:7" x14ac:dyDescent="0.2">
      <c r="A273" s="42" t="s">
        <v>141</v>
      </c>
      <c r="B273" s="42" t="s">
        <v>45</v>
      </c>
      <c r="C273" s="42" t="s">
        <v>108</v>
      </c>
      <c r="D273" s="42" t="s">
        <v>134</v>
      </c>
      <c r="E273" s="42" t="s">
        <v>137</v>
      </c>
      <c r="F273" s="42" t="s">
        <v>57</v>
      </c>
      <c r="G273" s="43">
        <v>4</v>
      </c>
    </row>
    <row r="274" spans="1:7" x14ac:dyDescent="0.2">
      <c r="A274" s="42" t="s">
        <v>141</v>
      </c>
      <c r="B274" s="42" t="s">
        <v>46</v>
      </c>
      <c r="C274" s="42" t="s">
        <v>109</v>
      </c>
      <c r="D274" s="42" t="s">
        <v>48</v>
      </c>
      <c r="E274" s="42" t="s">
        <v>135</v>
      </c>
      <c r="F274" s="42" t="s">
        <v>138</v>
      </c>
      <c r="G274" s="43">
        <v>4</v>
      </c>
    </row>
    <row r="275" spans="1:7" x14ac:dyDescent="0.2">
      <c r="A275" s="42" t="s">
        <v>141</v>
      </c>
      <c r="B275" s="42" t="s">
        <v>46</v>
      </c>
      <c r="C275" s="42" t="s">
        <v>109</v>
      </c>
      <c r="D275" s="42" t="s">
        <v>48</v>
      </c>
      <c r="E275" s="42" t="s">
        <v>135</v>
      </c>
      <c r="F275" s="42" t="s">
        <v>136</v>
      </c>
      <c r="G275" s="43">
        <v>6</v>
      </c>
    </row>
    <row r="276" spans="1:7" x14ac:dyDescent="0.2">
      <c r="A276" s="42" t="s">
        <v>141</v>
      </c>
      <c r="B276" s="42" t="s">
        <v>46</v>
      </c>
      <c r="C276" s="42" t="s">
        <v>109</v>
      </c>
      <c r="D276" s="42" t="s">
        <v>48</v>
      </c>
      <c r="E276" s="42" t="s">
        <v>135</v>
      </c>
      <c r="F276" s="42" t="s">
        <v>57</v>
      </c>
      <c r="G276" s="43">
        <v>57</v>
      </c>
    </row>
    <row r="277" spans="1:7" x14ac:dyDescent="0.2">
      <c r="A277" s="42" t="s">
        <v>142</v>
      </c>
      <c r="B277" s="42" t="s">
        <v>3</v>
      </c>
      <c r="C277" s="42" t="s">
        <v>66</v>
      </c>
      <c r="D277" s="42" t="s">
        <v>134</v>
      </c>
      <c r="E277" s="42" t="s">
        <v>135</v>
      </c>
      <c r="F277" s="42" t="s">
        <v>63</v>
      </c>
      <c r="G277" s="43">
        <v>2</v>
      </c>
    </row>
    <row r="278" spans="1:7" x14ac:dyDescent="0.2">
      <c r="A278" s="42" t="s">
        <v>142</v>
      </c>
      <c r="B278" s="42" t="s">
        <v>3</v>
      </c>
      <c r="C278" s="42" t="s">
        <v>66</v>
      </c>
      <c r="D278" s="42" t="s">
        <v>134</v>
      </c>
      <c r="E278" s="42" t="s">
        <v>135</v>
      </c>
      <c r="F278" s="42" t="s">
        <v>64</v>
      </c>
      <c r="G278" s="43">
        <v>36</v>
      </c>
    </row>
    <row r="279" spans="1:7" x14ac:dyDescent="0.2">
      <c r="A279" s="42" t="s">
        <v>142</v>
      </c>
      <c r="B279" s="42" t="s">
        <v>4</v>
      </c>
      <c r="C279" s="42" t="s">
        <v>67</v>
      </c>
      <c r="D279" s="42" t="s">
        <v>134</v>
      </c>
      <c r="E279" s="42" t="s">
        <v>137</v>
      </c>
      <c r="F279" s="42" t="s">
        <v>63</v>
      </c>
      <c r="G279" s="43">
        <v>6</v>
      </c>
    </row>
    <row r="280" spans="1:7" x14ac:dyDescent="0.2">
      <c r="A280" s="42" t="s">
        <v>142</v>
      </c>
      <c r="B280" s="42" t="s">
        <v>4</v>
      </c>
      <c r="C280" s="42" t="s">
        <v>67</v>
      </c>
      <c r="D280" s="42" t="s">
        <v>134</v>
      </c>
      <c r="E280" s="42" t="s">
        <v>137</v>
      </c>
      <c r="F280" s="42" t="s">
        <v>64</v>
      </c>
      <c r="G280" s="43">
        <v>11</v>
      </c>
    </row>
    <row r="281" spans="1:7" x14ac:dyDescent="0.2">
      <c r="A281" s="42" t="s">
        <v>142</v>
      </c>
      <c r="B281" s="42" t="s">
        <v>5</v>
      </c>
      <c r="C281" s="42" t="s">
        <v>68</v>
      </c>
      <c r="D281" s="42" t="s">
        <v>134</v>
      </c>
      <c r="E281" s="42" t="s">
        <v>135</v>
      </c>
      <c r="F281" s="42" t="s">
        <v>64</v>
      </c>
      <c r="G281" s="43">
        <v>20</v>
      </c>
    </row>
    <row r="282" spans="1:7" x14ac:dyDescent="0.2">
      <c r="A282" s="42" t="s">
        <v>142</v>
      </c>
      <c r="B282" s="42" t="s">
        <v>6</v>
      </c>
      <c r="C282" s="42" t="s">
        <v>69</v>
      </c>
      <c r="D282" s="42" t="s">
        <v>134</v>
      </c>
      <c r="E282" s="42" t="s">
        <v>137</v>
      </c>
      <c r="F282" s="42" t="s">
        <v>62</v>
      </c>
      <c r="G282" s="43">
        <v>4</v>
      </c>
    </row>
    <row r="283" spans="1:7" x14ac:dyDescent="0.2">
      <c r="A283" s="42" t="s">
        <v>142</v>
      </c>
      <c r="B283" s="42" t="s">
        <v>6</v>
      </c>
      <c r="C283" s="42" t="s">
        <v>69</v>
      </c>
      <c r="D283" s="42" t="s">
        <v>134</v>
      </c>
      <c r="E283" s="42" t="s">
        <v>137</v>
      </c>
      <c r="F283" s="42" t="s">
        <v>63</v>
      </c>
      <c r="G283" s="43">
        <v>3</v>
      </c>
    </row>
    <row r="284" spans="1:7" x14ac:dyDescent="0.2">
      <c r="A284" s="42" t="s">
        <v>142</v>
      </c>
      <c r="B284" s="42" t="s">
        <v>6</v>
      </c>
      <c r="C284" s="42" t="s">
        <v>69</v>
      </c>
      <c r="D284" s="42" t="s">
        <v>134</v>
      </c>
      <c r="E284" s="42" t="s">
        <v>137</v>
      </c>
      <c r="F284" s="42" t="s">
        <v>64</v>
      </c>
      <c r="G284" s="43">
        <v>14</v>
      </c>
    </row>
    <row r="285" spans="1:7" x14ac:dyDescent="0.2">
      <c r="A285" s="42" t="s">
        <v>142</v>
      </c>
      <c r="B285" s="42" t="s">
        <v>7</v>
      </c>
      <c r="C285" s="42" t="s">
        <v>70</v>
      </c>
      <c r="D285" s="42" t="s">
        <v>134</v>
      </c>
      <c r="E285" s="42" t="s">
        <v>139</v>
      </c>
      <c r="F285" s="42" t="s">
        <v>62</v>
      </c>
      <c r="G285" s="43">
        <v>2</v>
      </c>
    </row>
    <row r="286" spans="1:7" x14ac:dyDescent="0.2">
      <c r="A286" s="42" t="s">
        <v>142</v>
      </c>
      <c r="B286" s="42" t="s">
        <v>7</v>
      </c>
      <c r="C286" s="42" t="s">
        <v>70</v>
      </c>
      <c r="D286" s="42" t="s">
        <v>134</v>
      </c>
      <c r="E286" s="42" t="s">
        <v>139</v>
      </c>
      <c r="F286" s="42" t="s">
        <v>63</v>
      </c>
      <c r="G286" s="43">
        <v>6</v>
      </c>
    </row>
    <row r="287" spans="1:7" x14ac:dyDescent="0.2">
      <c r="A287" s="42" t="s">
        <v>142</v>
      </c>
      <c r="B287" s="42" t="s">
        <v>7</v>
      </c>
      <c r="C287" s="42" t="s">
        <v>70</v>
      </c>
      <c r="D287" s="42" t="s">
        <v>134</v>
      </c>
      <c r="E287" s="42" t="s">
        <v>139</v>
      </c>
      <c r="F287" s="42" t="s">
        <v>64</v>
      </c>
      <c r="G287" s="43">
        <v>12</v>
      </c>
    </row>
    <row r="288" spans="1:7" x14ac:dyDescent="0.2">
      <c r="A288" s="42" t="s">
        <v>142</v>
      </c>
      <c r="B288" s="42" t="s">
        <v>8</v>
      </c>
      <c r="C288" s="42" t="s">
        <v>71</v>
      </c>
      <c r="D288" s="42" t="s">
        <v>134</v>
      </c>
      <c r="E288" s="42" t="s">
        <v>137</v>
      </c>
      <c r="F288" s="42" t="s">
        <v>62</v>
      </c>
      <c r="G288" s="43">
        <v>2</v>
      </c>
    </row>
    <row r="289" spans="1:7" x14ac:dyDescent="0.2">
      <c r="A289" s="42" t="s">
        <v>142</v>
      </c>
      <c r="B289" s="42" t="s">
        <v>8</v>
      </c>
      <c r="C289" s="42" t="s">
        <v>71</v>
      </c>
      <c r="D289" s="42" t="s">
        <v>134</v>
      </c>
      <c r="E289" s="42" t="s">
        <v>137</v>
      </c>
      <c r="F289" s="42" t="s">
        <v>63</v>
      </c>
      <c r="G289" s="43">
        <v>1</v>
      </c>
    </row>
    <row r="290" spans="1:7" x14ac:dyDescent="0.2">
      <c r="A290" s="42" t="s">
        <v>142</v>
      </c>
      <c r="B290" s="42" t="s">
        <v>8</v>
      </c>
      <c r="C290" s="42" t="s">
        <v>71</v>
      </c>
      <c r="D290" s="42" t="s">
        <v>134</v>
      </c>
      <c r="E290" s="42" t="s">
        <v>137</v>
      </c>
      <c r="F290" s="42" t="s">
        <v>64</v>
      </c>
      <c r="G290" s="43">
        <v>22</v>
      </c>
    </row>
    <row r="291" spans="1:7" x14ac:dyDescent="0.2">
      <c r="A291" s="42" t="s">
        <v>142</v>
      </c>
      <c r="B291" s="42" t="s">
        <v>9</v>
      </c>
      <c r="C291" s="42" t="s">
        <v>72</v>
      </c>
      <c r="D291" s="42" t="s">
        <v>134</v>
      </c>
      <c r="E291" s="42" t="s">
        <v>135</v>
      </c>
      <c r="F291" s="42" t="s">
        <v>63</v>
      </c>
      <c r="G291" s="43">
        <v>3</v>
      </c>
    </row>
    <row r="292" spans="1:7" x14ac:dyDescent="0.2">
      <c r="A292" s="42" t="s">
        <v>142</v>
      </c>
      <c r="B292" s="42" t="s">
        <v>9</v>
      </c>
      <c r="C292" s="42" t="s">
        <v>72</v>
      </c>
      <c r="D292" s="42" t="s">
        <v>134</v>
      </c>
      <c r="E292" s="42" t="s">
        <v>135</v>
      </c>
      <c r="F292" s="42" t="s">
        <v>64</v>
      </c>
      <c r="G292" s="43">
        <v>32</v>
      </c>
    </row>
    <row r="293" spans="1:7" x14ac:dyDescent="0.2">
      <c r="A293" s="42" t="s">
        <v>142</v>
      </c>
      <c r="B293" s="42" t="s">
        <v>10</v>
      </c>
      <c r="C293" s="42" t="s">
        <v>73</v>
      </c>
      <c r="D293" s="42" t="s">
        <v>134</v>
      </c>
      <c r="E293" s="42" t="s">
        <v>139</v>
      </c>
      <c r="F293" s="42" t="s">
        <v>62</v>
      </c>
      <c r="G293" s="43">
        <v>5</v>
      </c>
    </row>
    <row r="294" spans="1:7" x14ac:dyDescent="0.2">
      <c r="A294" s="42" t="s">
        <v>142</v>
      </c>
      <c r="B294" s="42" t="s">
        <v>10</v>
      </c>
      <c r="C294" s="42" t="s">
        <v>73</v>
      </c>
      <c r="D294" s="42" t="s">
        <v>134</v>
      </c>
      <c r="E294" s="42" t="s">
        <v>139</v>
      </c>
      <c r="F294" s="42" t="s">
        <v>64</v>
      </c>
      <c r="G294" s="43">
        <v>8</v>
      </c>
    </row>
    <row r="295" spans="1:7" x14ac:dyDescent="0.2">
      <c r="A295" s="42" t="s">
        <v>142</v>
      </c>
      <c r="B295" s="42" t="s">
        <v>11</v>
      </c>
      <c r="C295" s="42" t="s">
        <v>74</v>
      </c>
      <c r="D295" s="42" t="s">
        <v>134</v>
      </c>
      <c r="E295" s="42" t="s">
        <v>139</v>
      </c>
      <c r="F295" s="42" t="s">
        <v>64</v>
      </c>
      <c r="G295" s="43">
        <v>15</v>
      </c>
    </row>
    <row r="296" spans="1:7" x14ac:dyDescent="0.2">
      <c r="A296" s="42" t="s">
        <v>142</v>
      </c>
      <c r="B296" s="42" t="s">
        <v>12</v>
      </c>
      <c r="C296" s="42" t="s">
        <v>75</v>
      </c>
      <c r="D296" s="42" t="s">
        <v>134</v>
      </c>
      <c r="E296" s="42" t="s">
        <v>137</v>
      </c>
      <c r="F296" s="42" t="s">
        <v>63</v>
      </c>
      <c r="G296" s="43">
        <v>1</v>
      </c>
    </row>
    <row r="297" spans="1:7" x14ac:dyDescent="0.2">
      <c r="A297" s="42" t="s">
        <v>142</v>
      </c>
      <c r="B297" s="42" t="s">
        <v>12</v>
      </c>
      <c r="C297" s="42" t="s">
        <v>75</v>
      </c>
      <c r="D297" s="42" t="s">
        <v>134</v>
      </c>
      <c r="E297" s="42" t="s">
        <v>137</v>
      </c>
      <c r="F297" s="42" t="s">
        <v>64</v>
      </c>
      <c r="G297" s="43">
        <v>27</v>
      </c>
    </row>
    <row r="298" spans="1:7" x14ac:dyDescent="0.2">
      <c r="A298" s="42" t="s">
        <v>142</v>
      </c>
      <c r="B298" s="42" t="s">
        <v>13</v>
      </c>
      <c r="C298" s="42" t="s">
        <v>76</v>
      </c>
      <c r="D298" s="42" t="s">
        <v>134</v>
      </c>
      <c r="E298" s="42" t="s">
        <v>139</v>
      </c>
      <c r="F298" s="42" t="s">
        <v>63</v>
      </c>
      <c r="G298" s="43">
        <v>5</v>
      </c>
    </row>
    <row r="299" spans="1:7" x14ac:dyDescent="0.2">
      <c r="A299" s="42" t="s">
        <v>142</v>
      </c>
      <c r="B299" s="42" t="s">
        <v>13</v>
      </c>
      <c r="C299" s="42" t="s">
        <v>76</v>
      </c>
      <c r="D299" s="42" t="s">
        <v>134</v>
      </c>
      <c r="E299" s="42" t="s">
        <v>139</v>
      </c>
      <c r="F299" s="42" t="s">
        <v>64</v>
      </c>
      <c r="G299" s="43">
        <v>54</v>
      </c>
    </row>
    <row r="300" spans="1:7" x14ac:dyDescent="0.2">
      <c r="A300" s="42" t="s">
        <v>142</v>
      </c>
      <c r="B300" s="42" t="s">
        <v>60</v>
      </c>
      <c r="C300" s="42" t="s">
        <v>77</v>
      </c>
      <c r="D300" s="42" t="s">
        <v>134</v>
      </c>
      <c r="E300" s="42" t="s">
        <v>137</v>
      </c>
      <c r="F300" s="42" t="s">
        <v>63</v>
      </c>
      <c r="G300" s="43">
        <v>7</v>
      </c>
    </row>
    <row r="301" spans="1:7" x14ac:dyDescent="0.2">
      <c r="A301" s="42" t="s">
        <v>142</v>
      </c>
      <c r="B301" s="42" t="s">
        <v>60</v>
      </c>
      <c r="C301" s="42" t="s">
        <v>77</v>
      </c>
      <c r="D301" s="42" t="s">
        <v>134</v>
      </c>
      <c r="E301" s="42" t="s">
        <v>137</v>
      </c>
      <c r="F301" s="42" t="s">
        <v>64</v>
      </c>
      <c r="G301" s="43">
        <v>36</v>
      </c>
    </row>
    <row r="302" spans="1:7" x14ac:dyDescent="0.2">
      <c r="A302" s="42" t="s">
        <v>142</v>
      </c>
      <c r="B302" s="42" t="s">
        <v>14</v>
      </c>
      <c r="C302" s="42" t="s">
        <v>78</v>
      </c>
      <c r="D302" s="42" t="s">
        <v>134</v>
      </c>
      <c r="E302" s="42" t="s">
        <v>139</v>
      </c>
      <c r="F302" s="42" t="s">
        <v>64</v>
      </c>
      <c r="G302" s="43">
        <v>20</v>
      </c>
    </row>
    <row r="303" spans="1:7" x14ac:dyDescent="0.2">
      <c r="A303" s="42" t="s">
        <v>142</v>
      </c>
      <c r="B303" s="42" t="s">
        <v>15</v>
      </c>
      <c r="C303" s="42" t="s">
        <v>79</v>
      </c>
      <c r="D303" s="42" t="s">
        <v>134</v>
      </c>
      <c r="E303" s="42" t="s">
        <v>137</v>
      </c>
      <c r="F303" s="42" t="s">
        <v>64</v>
      </c>
      <c r="G303" s="43">
        <v>25</v>
      </c>
    </row>
    <row r="304" spans="1:7" x14ac:dyDescent="0.2">
      <c r="A304" s="42" t="s">
        <v>142</v>
      </c>
      <c r="B304" s="42" t="s">
        <v>16</v>
      </c>
      <c r="C304" s="42" t="s">
        <v>80</v>
      </c>
      <c r="D304" s="42" t="s">
        <v>134</v>
      </c>
      <c r="E304" s="42" t="s">
        <v>137</v>
      </c>
      <c r="F304" s="42" t="s">
        <v>64</v>
      </c>
      <c r="G304" s="43">
        <v>39</v>
      </c>
    </row>
    <row r="305" spans="1:7" x14ac:dyDescent="0.2">
      <c r="A305" s="42" t="s">
        <v>142</v>
      </c>
      <c r="B305" s="42" t="s">
        <v>17</v>
      </c>
      <c r="C305" s="42" t="s">
        <v>81</v>
      </c>
      <c r="D305" s="42" t="s">
        <v>134</v>
      </c>
      <c r="E305" s="42" t="s">
        <v>137</v>
      </c>
      <c r="F305" s="42" t="s">
        <v>63</v>
      </c>
      <c r="G305" s="43">
        <v>2</v>
      </c>
    </row>
    <row r="306" spans="1:7" x14ac:dyDescent="0.2">
      <c r="A306" s="42" t="s">
        <v>142</v>
      </c>
      <c r="B306" s="42" t="s">
        <v>17</v>
      </c>
      <c r="C306" s="42" t="s">
        <v>81</v>
      </c>
      <c r="D306" s="42" t="s">
        <v>134</v>
      </c>
      <c r="E306" s="42" t="s">
        <v>137</v>
      </c>
      <c r="F306" s="42" t="s">
        <v>64</v>
      </c>
      <c r="G306" s="43">
        <v>18</v>
      </c>
    </row>
    <row r="307" spans="1:7" x14ac:dyDescent="0.2">
      <c r="A307" s="42" t="s">
        <v>142</v>
      </c>
      <c r="B307" s="42" t="s">
        <v>18</v>
      </c>
      <c r="C307" s="42" t="s">
        <v>82</v>
      </c>
      <c r="D307" s="42" t="s">
        <v>48</v>
      </c>
      <c r="E307" s="42" t="s">
        <v>135</v>
      </c>
      <c r="F307" s="42" t="s">
        <v>63</v>
      </c>
      <c r="G307" s="43">
        <v>93</v>
      </c>
    </row>
    <row r="308" spans="1:7" x14ac:dyDescent="0.2">
      <c r="A308" s="42" t="s">
        <v>142</v>
      </c>
      <c r="B308" s="42" t="s">
        <v>18</v>
      </c>
      <c r="C308" s="42" t="s">
        <v>82</v>
      </c>
      <c r="D308" s="42" t="s">
        <v>48</v>
      </c>
      <c r="E308" s="42" t="s">
        <v>135</v>
      </c>
      <c r="F308" s="42" t="s">
        <v>64</v>
      </c>
      <c r="G308" s="43">
        <v>75</v>
      </c>
    </row>
    <row r="309" spans="1:7" x14ac:dyDescent="0.2">
      <c r="A309" s="42" t="s">
        <v>142</v>
      </c>
      <c r="B309" s="42" t="s">
        <v>19</v>
      </c>
      <c r="C309" s="42" t="s">
        <v>83</v>
      </c>
      <c r="D309" s="42" t="s">
        <v>48</v>
      </c>
      <c r="E309" s="42" t="s">
        <v>135</v>
      </c>
      <c r="F309" s="42" t="s">
        <v>62</v>
      </c>
      <c r="G309" s="43">
        <v>5</v>
      </c>
    </row>
    <row r="310" spans="1:7" x14ac:dyDescent="0.2">
      <c r="A310" s="42" t="s">
        <v>142</v>
      </c>
      <c r="B310" s="42" t="s">
        <v>19</v>
      </c>
      <c r="C310" s="42" t="s">
        <v>83</v>
      </c>
      <c r="D310" s="42" t="s">
        <v>48</v>
      </c>
      <c r="E310" s="42" t="s">
        <v>135</v>
      </c>
      <c r="F310" s="42" t="s">
        <v>63</v>
      </c>
      <c r="G310" s="43">
        <v>5</v>
      </c>
    </row>
    <row r="311" spans="1:7" x14ac:dyDescent="0.2">
      <c r="A311" s="42" t="s">
        <v>142</v>
      </c>
      <c r="B311" s="42" t="s">
        <v>19</v>
      </c>
      <c r="C311" s="42" t="s">
        <v>83</v>
      </c>
      <c r="D311" s="42" t="s">
        <v>48</v>
      </c>
      <c r="E311" s="42" t="s">
        <v>135</v>
      </c>
      <c r="F311" s="42" t="s">
        <v>64</v>
      </c>
      <c r="G311" s="43">
        <v>52</v>
      </c>
    </row>
    <row r="312" spans="1:7" x14ac:dyDescent="0.2">
      <c r="A312" s="42" t="s">
        <v>142</v>
      </c>
      <c r="B312" s="42" t="s">
        <v>124</v>
      </c>
      <c r="C312" s="42" t="s">
        <v>125</v>
      </c>
      <c r="D312" s="42" t="s">
        <v>134</v>
      </c>
      <c r="E312" s="42" t="s">
        <v>137</v>
      </c>
      <c r="F312" s="42" t="s">
        <v>62</v>
      </c>
      <c r="G312" s="43">
        <v>3</v>
      </c>
    </row>
    <row r="313" spans="1:7" x14ac:dyDescent="0.2">
      <c r="A313" s="42" t="s">
        <v>142</v>
      </c>
      <c r="B313" s="42" t="s">
        <v>124</v>
      </c>
      <c r="C313" s="42" t="s">
        <v>125</v>
      </c>
      <c r="D313" s="42" t="s">
        <v>134</v>
      </c>
      <c r="E313" s="42" t="s">
        <v>137</v>
      </c>
      <c r="F313" s="42" t="s">
        <v>63</v>
      </c>
      <c r="G313" s="43">
        <v>26</v>
      </c>
    </row>
    <row r="314" spans="1:7" x14ac:dyDescent="0.2">
      <c r="A314" s="42" t="s">
        <v>142</v>
      </c>
      <c r="B314" s="42" t="s">
        <v>124</v>
      </c>
      <c r="C314" s="42" t="s">
        <v>125</v>
      </c>
      <c r="D314" s="42" t="s">
        <v>134</v>
      </c>
      <c r="E314" s="42" t="s">
        <v>137</v>
      </c>
      <c r="F314" s="42" t="s">
        <v>64</v>
      </c>
      <c r="G314" s="43">
        <v>22</v>
      </c>
    </row>
    <row r="315" spans="1:7" x14ac:dyDescent="0.2">
      <c r="A315" s="42" t="s">
        <v>142</v>
      </c>
      <c r="B315" s="42" t="s">
        <v>21</v>
      </c>
      <c r="C315" s="42" t="s">
        <v>84</v>
      </c>
      <c r="D315" s="42" t="s">
        <v>134</v>
      </c>
      <c r="E315" s="42" t="s">
        <v>137</v>
      </c>
      <c r="F315" s="42" t="s">
        <v>62</v>
      </c>
      <c r="G315" s="43">
        <v>1</v>
      </c>
    </row>
    <row r="316" spans="1:7" x14ac:dyDescent="0.2">
      <c r="A316" s="42" t="s">
        <v>142</v>
      </c>
      <c r="B316" s="42" t="s">
        <v>21</v>
      </c>
      <c r="C316" s="42" t="s">
        <v>84</v>
      </c>
      <c r="D316" s="42" t="s">
        <v>134</v>
      </c>
      <c r="E316" s="42" t="s">
        <v>137</v>
      </c>
      <c r="F316" s="42" t="s">
        <v>63</v>
      </c>
      <c r="G316" s="43">
        <v>2</v>
      </c>
    </row>
    <row r="317" spans="1:7" x14ac:dyDescent="0.2">
      <c r="A317" s="42" t="s">
        <v>142</v>
      </c>
      <c r="B317" s="42" t="s">
        <v>21</v>
      </c>
      <c r="C317" s="42" t="s">
        <v>84</v>
      </c>
      <c r="D317" s="42" t="s">
        <v>134</v>
      </c>
      <c r="E317" s="42" t="s">
        <v>137</v>
      </c>
      <c r="F317" s="42" t="s">
        <v>64</v>
      </c>
      <c r="G317" s="43">
        <v>23</v>
      </c>
    </row>
    <row r="318" spans="1:7" x14ac:dyDescent="0.2">
      <c r="A318" s="42" t="s">
        <v>142</v>
      </c>
      <c r="B318" s="42" t="s">
        <v>22</v>
      </c>
      <c r="C318" s="42" t="s">
        <v>85</v>
      </c>
      <c r="D318" s="42" t="s">
        <v>134</v>
      </c>
      <c r="E318" s="42" t="s">
        <v>135</v>
      </c>
      <c r="F318" s="42" t="s">
        <v>63</v>
      </c>
      <c r="G318" s="43">
        <v>32</v>
      </c>
    </row>
    <row r="319" spans="1:7" x14ac:dyDescent="0.2">
      <c r="A319" s="42" t="s">
        <v>142</v>
      </c>
      <c r="B319" s="42" t="s">
        <v>23</v>
      </c>
      <c r="C319" s="42" t="s">
        <v>86</v>
      </c>
      <c r="D319" s="42" t="s">
        <v>134</v>
      </c>
      <c r="E319" s="42" t="s">
        <v>137</v>
      </c>
      <c r="F319" s="42" t="s">
        <v>63</v>
      </c>
      <c r="G319" s="43">
        <v>3</v>
      </c>
    </row>
    <row r="320" spans="1:7" x14ac:dyDescent="0.2">
      <c r="A320" s="42" t="s">
        <v>142</v>
      </c>
      <c r="B320" s="42" t="s">
        <v>23</v>
      </c>
      <c r="C320" s="42" t="s">
        <v>86</v>
      </c>
      <c r="D320" s="42" t="s">
        <v>134</v>
      </c>
      <c r="E320" s="42" t="s">
        <v>137</v>
      </c>
      <c r="F320" s="42" t="s">
        <v>64</v>
      </c>
      <c r="G320" s="43">
        <v>31</v>
      </c>
    </row>
    <row r="321" spans="1:7" x14ac:dyDescent="0.2">
      <c r="A321" s="42" t="s">
        <v>142</v>
      </c>
      <c r="B321" s="42" t="s">
        <v>87</v>
      </c>
      <c r="C321" s="42" t="s">
        <v>88</v>
      </c>
      <c r="D321" s="42" t="s">
        <v>134</v>
      </c>
      <c r="E321" s="42" t="s">
        <v>139</v>
      </c>
      <c r="F321" s="42" t="s">
        <v>62</v>
      </c>
      <c r="G321" s="43">
        <v>1</v>
      </c>
    </row>
    <row r="322" spans="1:7" x14ac:dyDescent="0.2">
      <c r="A322" s="42" t="s">
        <v>142</v>
      </c>
      <c r="B322" s="42" t="s">
        <v>87</v>
      </c>
      <c r="C322" s="42" t="s">
        <v>88</v>
      </c>
      <c r="D322" s="42" t="s">
        <v>134</v>
      </c>
      <c r="E322" s="42" t="s">
        <v>139</v>
      </c>
      <c r="F322" s="42" t="s">
        <v>64</v>
      </c>
      <c r="G322" s="43">
        <v>2</v>
      </c>
    </row>
    <row r="323" spans="1:7" x14ac:dyDescent="0.2">
      <c r="A323" s="42" t="s">
        <v>142</v>
      </c>
      <c r="B323" s="42" t="s">
        <v>25</v>
      </c>
      <c r="C323" s="42" t="s">
        <v>89</v>
      </c>
      <c r="D323" s="42" t="s">
        <v>134</v>
      </c>
      <c r="E323" s="42" t="s">
        <v>137</v>
      </c>
      <c r="F323" s="42" t="s">
        <v>64</v>
      </c>
      <c r="G323" s="43">
        <v>51</v>
      </c>
    </row>
    <row r="324" spans="1:7" x14ac:dyDescent="0.2">
      <c r="A324" s="42" t="s">
        <v>142</v>
      </c>
      <c r="B324" s="42" t="s">
        <v>26</v>
      </c>
      <c r="C324" s="42" t="s">
        <v>90</v>
      </c>
      <c r="D324" s="42" t="s">
        <v>134</v>
      </c>
      <c r="E324" s="42" t="s">
        <v>135</v>
      </c>
      <c r="F324" s="42" t="s">
        <v>64</v>
      </c>
      <c r="G324" s="43">
        <v>46</v>
      </c>
    </row>
    <row r="325" spans="1:7" x14ac:dyDescent="0.2">
      <c r="A325" s="42" t="s">
        <v>142</v>
      </c>
      <c r="B325" s="42" t="s">
        <v>27</v>
      </c>
      <c r="C325" s="42" t="s">
        <v>91</v>
      </c>
      <c r="D325" s="42" t="s">
        <v>134</v>
      </c>
      <c r="E325" s="42" t="s">
        <v>137</v>
      </c>
      <c r="F325" s="42" t="s">
        <v>63</v>
      </c>
      <c r="G325" s="43">
        <v>4</v>
      </c>
    </row>
    <row r="326" spans="1:7" x14ac:dyDescent="0.2">
      <c r="A326" s="42" t="s">
        <v>142</v>
      </c>
      <c r="B326" s="42" t="s">
        <v>27</v>
      </c>
      <c r="C326" s="42" t="s">
        <v>91</v>
      </c>
      <c r="D326" s="42" t="s">
        <v>134</v>
      </c>
      <c r="E326" s="42" t="s">
        <v>137</v>
      </c>
      <c r="F326" s="42" t="s">
        <v>64</v>
      </c>
      <c r="G326" s="43">
        <v>20</v>
      </c>
    </row>
    <row r="327" spans="1:7" x14ac:dyDescent="0.2">
      <c r="A327" s="42" t="s">
        <v>142</v>
      </c>
      <c r="B327" s="42" t="s">
        <v>28</v>
      </c>
      <c r="C327" s="42" t="s">
        <v>92</v>
      </c>
      <c r="D327" s="42" t="s">
        <v>134</v>
      </c>
      <c r="E327" s="42" t="s">
        <v>139</v>
      </c>
      <c r="F327" s="42" t="s">
        <v>62</v>
      </c>
      <c r="G327" s="43">
        <v>3</v>
      </c>
    </row>
    <row r="328" spans="1:7" x14ac:dyDescent="0.2">
      <c r="A328" s="42" t="s">
        <v>142</v>
      </c>
      <c r="B328" s="42" t="s">
        <v>28</v>
      </c>
      <c r="C328" s="42" t="s">
        <v>92</v>
      </c>
      <c r="D328" s="42" t="s">
        <v>134</v>
      </c>
      <c r="E328" s="42" t="s">
        <v>139</v>
      </c>
      <c r="F328" s="42" t="s">
        <v>63</v>
      </c>
      <c r="G328" s="43">
        <v>4</v>
      </c>
    </row>
    <row r="329" spans="1:7" x14ac:dyDescent="0.2">
      <c r="A329" s="42" t="s">
        <v>142</v>
      </c>
      <c r="B329" s="42" t="s">
        <v>28</v>
      </c>
      <c r="C329" s="42" t="s">
        <v>92</v>
      </c>
      <c r="D329" s="42" t="s">
        <v>134</v>
      </c>
      <c r="E329" s="42" t="s">
        <v>139</v>
      </c>
      <c r="F329" s="42" t="s">
        <v>64</v>
      </c>
      <c r="G329" s="43">
        <v>12</v>
      </c>
    </row>
    <row r="330" spans="1:7" x14ac:dyDescent="0.2">
      <c r="A330" s="42" t="s">
        <v>142</v>
      </c>
      <c r="B330" s="42" t="s">
        <v>29</v>
      </c>
      <c r="C330" s="42" t="s">
        <v>93</v>
      </c>
      <c r="D330" s="42" t="s">
        <v>48</v>
      </c>
      <c r="E330" s="42" t="s">
        <v>135</v>
      </c>
      <c r="F330" s="42" t="s">
        <v>63</v>
      </c>
      <c r="G330" s="43">
        <v>8</v>
      </c>
    </row>
    <row r="331" spans="1:7" x14ac:dyDescent="0.2">
      <c r="A331" s="42" t="s">
        <v>142</v>
      </c>
      <c r="B331" s="42" t="s">
        <v>29</v>
      </c>
      <c r="C331" s="42" t="s">
        <v>93</v>
      </c>
      <c r="D331" s="42" t="s">
        <v>48</v>
      </c>
      <c r="E331" s="42" t="s">
        <v>135</v>
      </c>
      <c r="F331" s="42" t="s">
        <v>64</v>
      </c>
      <c r="G331" s="43">
        <v>71</v>
      </c>
    </row>
    <row r="332" spans="1:7" x14ac:dyDescent="0.2">
      <c r="A332" s="42" t="s">
        <v>142</v>
      </c>
      <c r="B332" s="42" t="s">
        <v>30</v>
      </c>
      <c r="C332" s="42" t="s">
        <v>94</v>
      </c>
      <c r="D332" s="42" t="s">
        <v>134</v>
      </c>
      <c r="E332" s="42" t="s">
        <v>139</v>
      </c>
      <c r="F332" s="42" t="s">
        <v>64</v>
      </c>
      <c r="G332" s="43">
        <v>17</v>
      </c>
    </row>
    <row r="333" spans="1:7" x14ac:dyDescent="0.2">
      <c r="A333" s="42" t="s">
        <v>142</v>
      </c>
      <c r="B333" s="42" t="s">
        <v>32</v>
      </c>
      <c r="C333" s="42" t="s">
        <v>95</v>
      </c>
      <c r="D333" s="42" t="s">
        <v>134</v>
      </c>
      <c r="E333" s="42" t="s">
        <v>139</v>
      </c>
      <c r="F333" s="42" t="s">
        <v>62</v>
      </c>
      <c r="G333" s="43">
        <v>8</v>
      </c>
    </row>
    <row r="334" spans="1:7" x14ac:dyDescent="0.2">
      <c r="A334" s="42" t="s">
        <v>142</v>
      </c>
      <c r="B334" s="42" t="s">
        <v>32</v>
      </c>
      <c r="C334" s="42" t="s">
        <v>95</v>
      </c>
      <c r="D334" s="42" t="s">
        <v>134</v>
      </c>
      <c r="E334" s="42" t="s">
        <v>139</v>
      </c>
      <c r="F334" s="42" t="s">
        <v>63</v>
      </c>
      <c r="G334" s="43">
        <v>3</v>
      </c>
    </row>
    <row r="335" spans="1:7" x14ac:dyDescent="0.2">
      <c r="A335" s="42" t="s">
        <v>142</v>
      </c>
      <c r="B335" s="42" t="s">
        <v>32</v>
      </c>
      <c r="C335" s="42" t="s">
        <v>95</v>
      </c>
      <c r="D335" s="42" t="s">
        <v>134</v>
      </c>
      <c r="E335" s="42" t="s">
        <v>139</v>
      </c>
      <c r="F335" s="42" t="s">
        <v>64</v>
      </c>
      <c r="G335" s="43">
        <v>26</v>
      </c>
    </row>
    <row r="336" spans="1:7" x14ac:dyDescent="0.2">
      <c r="A336" s="42" t="s">
        <v>142</v>
      </c>
      <c r="B336" s="42" t="s">
        <v>33</v>
      </c>
      <c r="C336" s="42" t="s">
        <v>96</v>
      </c>
      <c r="D336" s="42" t="s">
        <v>134</v>
      </c>
      <c r="E336" s="42" t="s">
        <v>137</v>
      </c>
      <c r="F336" s="42" t="s">
        <v>64</v>
      </c>
      <c r="G336" s="43">
        <v>14</v>
      </c>
    </row>
    <row r="337" spans="1:7" x14ac:dyDescent="0.2">
      <c r="A337" s="42" t="s">
        <v>142</v>
      </c>
      <c r="B337" s="42" t="s">
        <v>34</v>
      </c>
      <c r="C337" s="42" t="s">
        <v>97</v>
      </c>
      <c r="D337" s="42" t="s">
        <v>134</v>
      </c>
      <c r="E337" s="42" t="s">
        <v>139</v>
      </c>
      <c r="F337" s="42" t="s">
        <v>62</v>
      </c>
      <c r="G337" s="43">
        <v>2</v>
      </c>
    </row>
    <row r="338" spans="1:7" x14ac:dyDescent="0.2">
      <c r="A338" s="42" t="s">
        <v>142</v>
      </c>
      <c r="B338" s="42" t="s">
        <v>34</v>
      </c>
      <c r="C338" s="42" t="s">
        <v>97</v>
      </c>
      <c r="D338" s="42" t="s">
        <v>134</v>
      </c>
      <c r="E338" s="42" t="s">
        <v>139</v>
      </c>
      <c r="F338" s="42" t="s">
        <v>64</v>
      </c>
      <c r="G338" s="43">
        <v>13</v>
      </c>
    </row>
    <row r="339" spans="1:7" x14ac:dyDescent="0.2">
      <c r="A339" s="42" t="s">
        <v>142</v>
      </c>
      <c r="B339" s="42" t="s">
        <v>35</v>
      </c>
      <c r="C339" s="42" t="s">
        <v>98</v>
      </c>
      <c r="D339" s="42" t="s">
        <v>134</v>
      </c>
      <c r="E339" s="42" t="s">
        <v>135</v>
      </c>
      <c r="F339" s="42" t="s">
        <v>62</v>
      </c>
      <c r="G339" s="43">
        <v>4</v>
      </c>
    </row>
    <row r="340" spans="1:7" x14ac:dyDescent="0.2">
      <c r="A340" s="42" t="s">
        <v>142</v>
      </c>
      <c r="B340" s="42" t="s">
        <v>35</v>
      </c>
      <c r="C340" s="42" t="s">
        <v>98</v>
      </c>
      <c r="D340" s="42" t="s">
        <v>134</v>
      </c>
      <c r="E340" s="42" t="s">
        <v>135</v>
      </c>
      <c r="F340" s="42" t="s">
        <v>64</v>
      </c>
      <c r="G340" s="43">
        <v>31</v>
      </c>
    </row>
    <row r="341" spans="1:7" x14ac:dyDescent="0.2">
      <c r="A341" s="42" t="s">
        <v>142</v>
      </c>
      <c r="B341" s="42" t="s">
        <v>36</v>
      </c>
      <c r="C341" s="42" t="s">
        <v>99</v>
      </c>
      <c r="D341" s="42" t="s">
        <v>134</v>
      </c>
      <c r="E341" s="42" t="s">
        <v>139</v>
      </c>
      <c r="F341" s="42" t="s">
        <v>62</v>
      </c>
      <c r="G341" s="43">
        <v>3</v>
      </c>
    </row>
    <row r="342" spans="1:7" x14ac:dyDescent="0.2">
      <c r="A342" s="42" t="s">
        <v>142</v>
      </c>
      <c r="B342" s="42" t="s">
        <v>36</v>
      </c>
      <c r="C342" s="42" t="s">
        <v>99</v>
      </c>
      <c r="D342" s="42" t="s">
        <v>134</v>
      </c>
      <c r="E342" s="42" t="s">
        <v>139</v>
      </c>
      <c r="F342" s="42" t="s">
        <v>63</v>
      </c>
      <c r="G342" s="43">
        <v>3</v>
      </c>
    </row>
    <row r="343" spans="1:7" x14ac:dyDescent="0.2">
      <c r="A343" s="42" t="s">
        <v>142</v>
      </c>
      <c r="B343" s="42" t="s">
        <v>36</v>
      </c>
      <c r="C343" s="42" t="s">
        <v>99</v>
      </c>
      <c r="D343" s="42" t="s">
        <v>134</v>
      </c>
      <c r="E343" s="42" t="s">
        <v>139</v>
      </c>
      <c r="F343" s="42" t="s">
        <v>64</v>
      </c>
      <c r="G343" s="43">
        <v>8</v>
      </c>
    </row>
    <row r="344" spans="1:7" x14ac:dyDescent="0.2">
      <c r="A344" s="42" t="s">
        <v>142</v>
      </c>
      <c r="B344" s="42" t="s">
        <v>37</v>
      </c>
      <c r="C344" s="42" t="s">
        <v>100</v>
      </c>
      <c r="D344" s="42" t="s">
        <v>134</v>
      </c>
      <c r="E344" s="42" t="s">
        <v>139</v>
      </c>
      <c r="F344" s="42" t="s">
        <v>64</v>
      </c>
      <c r="G344" s="43">
        <v>7</v>
      </c>
    </row>
    <row r="345" spans="1:7" x14ac:dyDescent="0.2">
      <c r="A345" s="42" t="s">
        <v>142</v>
      </c>
      <c r="B345" s="42" t="s">
        <v>38</v>
      </c>
      <c r="C345" s="42" t="s">
        <v>101</v>
      </c>
      <c r="D345" s="42" t="s">
        <v>48</v>
      </c>
      <c r="E345" s="42" t="s">
        <v>135</v>
      </c>
      <c r="F345" s="42" t="s">
        <v>62</v>
      </c>
      <c r="G345" s="43">
        <v>1</v>
      </c>
    </row>
    <row r="346" spans="1:7" x14ac:dyDescent="0.2">
      <c r="A346" s="42" t="s">
        <v>142</v>
      </c>
      <c r="B346" s="42" t="s">
        <v>38</v>
      </c>
      <c r="C346" s="42" t="s">
        <v>101</v>
      </c>
      <c r="D346" s="42" t="s">
        <v>48</v>
      </c>
      <c r="E346" s="42" t="s">
        <v>135</v>
      </c>
      <c r="F346" s="42" t="s">
        <v>63</v>
      </c>
      <c r="G346" s="43">
        <v>1</v>
      </c>
    </row>
    <row r="347" spans="1:7" x14ac:dyDescent="0.2">
      <c r="A347" s="42" t="s">
        <v>142</v>
      </c>
      <c r="B347" s="42" t="s">
        <v>38</v>
      </c>
      <c r="C347" s="42" t="s">
        <v>101</v>
      </c>
      <c r="D347" s="42" t="s">
        <v>48</v>
      </c>
      <c r="E347" s="42" t="s">
        <v>135</v>
      </c>
      <c r="F347" s="42" t="s">
        <v>64</v>
      </c>
      <c r="G347" s="43">
        <v>38</v>
      </c>
    </row>
    <row r="348" spans="1:7" x14ac:dyDescent="0.2">
      <c r="A348" s="42" t="s">
        <v>142</v>
      </c>
      <c r="B348" s="42" t="s">
        <v>39</v>
      </c>
      <c r="C348" s="42" t="s">
        <v>102</v>
      </c>
      <c r="D348" s="42" t="s">
        <v>134</v>
      </c>
      <c r="E348" s="42" t="s">
        <v>137</v>
      </c>
      <c r="F348" s="42" t="s">
        <v>64</v>
      </c>
      <c r="G348" s="43">
        <v>19</v>
      </c>
    </row>
    <row r="349" spans="1:7" x14ac:dyDescent="0.2">
      <c r="A349" s="42" t="s">
        <v>142</v>
      </c>
      <c r="B349" s="42" t="s">
        <v>40</v>
      </c>
      <c r="C349" s="42" t="s">
        <v>103</v>
      </c>
      <c r="D349" s="42" t="s">
        <v>134</v>
      </c>
      <c r="E349" s="42" t="s">
        <v>139</v>
      </c>
      <c r="F349" s="42" t="s">
        <v>62</v>
      </c>
      <c r="G349" s="43">
        <v>2</v>
      </c>
    </row>
    <row r="350" spans="1:7" x14ac:dyDescent="0.2">
      <c r="A350" s="42" t="s">
        <v>142</v>
      </c>
      <c r="B350" s="42" t="s">
        <v>40</v>
      </c>
      <c r="C350" s="42" t="s">
        <v>103</v>
      </c>
      <c r="D350" s="42" t="s">
        <v>134</v>
      </c>
      <c r="E350" s="42" t="s">
        <v>139</v>
      </c>
      <c r="F350" s="42" t="s">
        <v>63</v>
      </c>
      <c r="G350" s="43">
        <v>5</v>
      </c>
    </row>
    <row r="351" spans="1:7" x14ac:dyDescent="0.2">
      <c r="A351" s="42" t="s">
        <v>142</v>
      </c>
      <c r="B351" s="42" t="s">
        <v>40</v>
      </c>
      <c r="C351" s="42" t="s">
        <v>103</v>
      </c>
      <c r="D351" s="42" t="s">
        <v>134</v>
      </c>
      <c r="E351" s="42" t="s">
        <v>139</v>
      </c>
      <c r="F351" s="42" t="s">
        <v>64</v>
      </c>
      <c r="G351" s="43">
        <v>21</v>
      </c>
    </row>
    <row r="352" spans="1:7" x14ac:dyDescent="0.2">
      <c r="A352" s="42" t="s">
        <v>142</v>
      </c>
      <c r="B352" s="42" t="s">
        <v>41</v>
      </c>
      <c r="C352" s="42" t="s">
        <v>104</v>
      </c>
      <c r="D352" s="42" t="s">
        <v>134</v>
      </c>
      <c r="E352" s="42" t="s">
        <v>135</v>
      </c>
      <c r="F352" s="42" t="s">
        <v>64</v>
      </c>
      <c r="G352" s="43">
        <v>23</v>
      </c>
    </row>
    <row r="353" spans="1:7" x14ac:dyDescent="0.2">
      <c r="A353" s="42" t="s">
        <v>142</v>
      </c>
      <c r="B353" s="42" t="s">
        <v>42</v>
      </c>
      <c r="C353" s="42" t="s">
        <v>105</v>
      </c>
      <c r="D353" s="42" t="s">
        <v>48</v>
      </c>
      <c r="E353" s="42" t="s">
        <v>135</v>
      </c>
      <c r="F353" s="42" t="s">
        <v>64</v>
      </c>
      <c r="G353" s="43">
        <v>46</v>
      </c>
    </row>
    <row r="354" spans="1:7" x14ac:dyDescent="0.2">
      <c r="A354" s="42" t="s">
        <v>142</v>
      </c>
      <c r="B354" s="42" t="s">
        <v>43</v>
      </c>
      <c r="C354" s="42" t="s">
        <v>106</v>
      </c>
      <c r="D354" s="42" t="s">
        <v>134</v>
      </c>
      <c r="E354" s="42" t="s">
        <v>137</v>
      </c>
      <c r="F354" s="42" t="s">
        <v>63</v>
      </c>
      <c r="G354" s="43">
        <v>3</v>
      </c>
    </row>
    <row r="355" spans="1:7" x14ac:dyDescent="0.2">
      <c r="A355" s="42" t="s">
        <v>142</v>
      </c>
      <c r="B355" s="42" t="s">
        <v>43</v>
      </c>
      <c r="C355" s="42" t="s">
        <v>106</v>
      </c>
      <c r="D355" s="42" t="s">
        <v>134</v>
      </c>
      <c r="E355" s="42" t="s">
        <v>137</v>
      </c>
      <c r="F355" s="42" t="s">
        <v>64</v>
      </c>
      <c r="G355" s="43">
        <v>6</v>
      </c>
    </row>
    <row r="356" spans="1:7" x14ac:dyDescent="0.2">
      <c r="A356" s="42" t="s">
        <v>142</v>
      </c>
      <c r="B356" s="42" t="s">
        <v>44</v>
      </c>
      <c r="C356" s="42" t="s">
        <v>107</v>
      </c>
      <c r="D356" s="42" t="s">
        <v>48</v>
      </c>
      <c r="E356" s="42" t="s">
        <v>135</v>
      </c>
      <c r="F356" s="42" t="s">
        <v>63</v>
      </c>
      <c r="G356" s="43">
        <v>3</v>
      </c>
    </row>
    <row r="357" spans="1:7" x14ac:dyDescent="0.2">
      <c r="A357" s="42" t="s">
        <v>142</v>
      </c>
      <c r="B357" s="42" t="s">
        <v>44</v>
      </c>
      <c r="C357" s="42" t="s">
        <v>107</v>
      </c>
      <c r="D357" s="42" t="s">
        <v>48</v>
      </c>
      <c r="E357" s="42" t="s">
        <v>135</v>
      </c>
      <c r="F357" s="42" t="s">
        <v>64</v>
      </c>
      <c r="G357" s="43">
        <v>72</v>
      </c>
    </row>
    <row r="358" spans="1:7" x14ac:dyDescent="0.2">
      <c r="A358" s="42" t="s">
        <v>142</v>
      </c>
      <c r="B358" s="42" t="s">
        <v>45</v>
      </c>
      <c r="C358" s="42" t="s">
        <v>108</v>
      </c>
      <c r="D358" s="42" t="s">
        <v>134</v>
      </c>
      <c r="E358" s="42" t="s">
        <v>137</v>
      </c>
      <c r="F358" s="42" t="s">
        <v>63</v>
      </c>
      <c r="G358" s="43">
        <v>20</v>
      </c>
    </row>
    <row r="359" spans="1:7" x14ac:dyDescent="0.2">
      <c r="A359" s="42" t="s">
        <v>142</v>
      </c>
      <c r="B359" s="42" t="s">
        <v>45</v>
      </c>
      <c r="C359" s="42" t="s">
        <v>108</v>
      </c>
      <c r="D359" s="42" t="s">
        <v>134</v>
      </c>
      <c r="E359" s="42" t="s">
        <v>137</v>
      </c>
      <c r="F359" s="42" t="s">
        <v>64</v>
      </c>
      <c r="G359" s="43">
        <v>4</v>
      </c>
    </row>
    <row r="360" spans="1:7" x14ac:dyDescent="0.2">
      <c r="A360" s="42" t="s">
        <v>142</v>
      </c>
      <c r="B360" s="42" t="s">
        <v>46</v>
      </c>
      <c r="C360" s="42" t="s">
        <v>109</v>
      </c>
      <c r="D360" s="42" t="s">
        <v>48</v>
      </c>
      <c r="E360" s="42" t="s">
        <v>135</v>
      </c>
      <c r="F360" s="42" t="s">
        <v>62</v>
      </c>
      <c r="G360" s="43">
        <v>5</v>
      </c>
    </row>
    <row r="361" spans="1:7" x14ac:dyDescent="0.2">
      <c r="A361" s="42" t="s">
        <v>142</v>
      </c>
      <c r="B361" s="42" t="s">
        <v>46</v>
      </c>
      <c r="C361" s="42" t="s">
        <v>109</v>
      </c>
      <c r="D361" s="42" t="s">
        <v>48</v>
      </c>
      <c r="E361" s="42" t="s">
        <v>135</v>
      </c>
      <c r="F361" s="42" t="s">
        <v>63</v>
      </c>
      <c r="G361" s="43">
        <v>3</v>
      </c>
    </row>
    <row r="362" spans="1:7" x14ac:dyDescent="0.2">
      <c r="A362" s="42" t="s">
        <v>142</v>
      </c>
      <c r="B362" s="42" t="s">
        <v>46</v>
      </c>
      <c r="C362" s="42" t="s">
        <v>109</v>
      </c>
      <c r="D362" s="42" t="s">
        <v>48</v>
      </c>
      <c r="E362" s="42" t="s">
        <v>135</v>
      </c>
      <c r="F362" s="42" t="s">
        <v>64</v>
      </c>
      <c r="G362" s="43">
        <v>67</v>
      </c>
    </row>
    <row r="363" spans="1:7" x14ac:dyDescent="0.2">
      <c r="A363" s="42" t="s">
        <v>143</v>
      </c>
      <c r="B363" s="42" t="s">
        <v>3</v>
      </c>
      <c r="C363" s="42" t="s">
        <v>66</v>
      </c>
      <c r="D363" s="42" t="s">
        <v>134</v>
      </c>
      <c r="E363" s="42" t="s">
        <v>135</v>
      </c>
      <c r="F363" s="42" t="s">
        <v>63</v>
      </c>
      <c r="G363" s="43">
        <v>4</v>
      </c>
    </row>
    <row r="364" spans="1:7" x14ac:dyDescent="0.2">
      <c r="A364" s="42" t="s">
        <v>143</v>
      </c>
      <c r="B364" s="42" t="s">
        <v>3</v>
      </c>
      <c r="C364" s="42" t="s">
        <v>66</v>
      </c>
      <c r="D364" s="42" t="s">
        <v>134</v>
      </c>
      <c r="E364" s="42" t="s">
        <v>135</v>
      </c>
      <c r="F364" s="42" t="s">
        <v>64</v>
      </c>
      <c r="G364" s="43">
        <v>20</v>
      </c>
    </row>
    <row r="365" spans="1:7" x14ac:dyDescent="0.2">
      <c r="A365" s="42" t="s">
        <v>143</v>
      </c>
      <c r="B365" s="42" t="s">
        <v>4</v>
      </c>
      <c r="C365" s="42" t="s">
        <v>67</v>
      </c>
      <c r="D365" s="42" t="s">
        <v>134</v>
      </c>
      <c r="E365" s="42" t="s">
        <v>137</v>
      </c>
      <c r="F365" s="42" t="s">
        <v>62</v>
      </c>
      <c r="G365" s="43">
        <v>2</v>
      </c>
    </row>
    <row r="366" spans="1:7" x14ac:dyDescent="0.2">
      <c r="A366" s="42" t="s">
        <v>143</v>
      </c>
      <c r="B366" s="42" t="s">
        <v>4</v>
      </c>
      <c r="C366" s="42" t="s">
        <v>67</v>
      </c>
      <c r="D366" s="42" t="s">
        <v>134</v>
      </c>
      <c r="E366" s="42" t="s">
        <v>137</v>
      </c>
      <c r="F366" s="42" t="s">
        <v>63</v>
      </c>
      <c r="G366" s="43">
        <v>6</v>
      </c>
    </row>
    <row r="367" spans="1:7" x14ac:dyDescent="0.2">
      <c r="A367" s="42" t="s">
        <v>143</v>
      </c>
      <c r="B367" s="42" t="s">
        <v>4</v>
      </c>
      <c r="C367" s="42" t="s">
        <v>67</v>
      </c>
      <c r="D367" s="42" t="s">
        <v>134</v>
      </c>
      <c r="E367" s="42" t="s">
        <v>137</v>
      </c>
      <c r="F367" s="42" t="s">
        <v>64</v>
      </c>
      <c r="G367" s="43">
        <v>12</v>
      </c>
    </row>
    <row r="368" spans="1:7" x14ac:dyDescent="0.2">
      <c r="A368" s="42" t="s">
        <v>143</v>
      </c>
      <c r="B368" s="42" t="s">
        <v>5</v>
      </c>
      <c r="C368" s="42" t="s">
        <v>68</v>
      </c>
      <c r="D368" s="42" t="s">
        <v>134</v>
      </c>
      <c r="E368" s="42" t="s">
        <v>135</v>
      </c>
      <c r="F368" s="42" t="s">
        <v>62</v>
      </c>
      <c r="G368" s="43">
        <v>2</v>
      </c>
    </row>
    <row r="369" spans="1:7" x14ac:dyDescent="0.2">
      <c r="A369" s="42" t="s">
        <v>143</v>
      </c>
      <c r="B369" s="42" t="s">
        <v>5</v>
      </c>
      <c r="C369" s="42" t="s">
        <v>68</v>
      </c>
      <c r="D369" s="42" t="s">
        <v>134</v>
      </c>
      <c r="E369" s="42" t="s">
        <v>135</v>
      </c>
      <c r="F369" s="42" t="s">
        <v>64</v>
      </c>
      <c r="G369" s="43">
        <v>23</v>
      </c>
    </row>
    <row r="370" spans="1:7" x14ac:dyDescent="0.2">
      <c r="A370" s="42" t="s">
        <v>143</v>
      </c>
      <c r="B370" s="42" t="s">
        <v>6</v>
      </c>
      <c r="C370" s="42" t="s">
        <v>69</v>
      </c>
      <c r="D370" s="42" t="s">
        <v>134</v>
      </c>
      <c r="E370" s="42" t="s">
        <v>137</v>
      </c>
      <c r="F370" s="42" t="s">
        <v>62</v>
      </c>
      <c r="G370" s="43">
        <v>3</v>
      </c>
    </row>
    <row r="371" spans="1:7" x14ac:dyDescent="0.2">
      <c r="A371" s="42" t="s">
        <v>143</v>
      </c>
      <c r="B371" s="42" t="s">
        <v>6</v>
      </c>
      <c r="C371" s="42" t="s">
        <v>69</v>
      </c>
      <c r="D371" s="42" t="s">
        <v>134</v>
      </c>
      <c r="E371" s="42" t="s">
        <v>137</v>
      </c>
      <c r="F371" s="42" t="s">
        <v>63</v>
      </c>
      <c r="G371" s="43">
        <v>1</v>
      </c>
    </row>
    <row r="372" spans="1:7" x14ac:dyDescent="0.2">
      <c r="A372" s="42" t="s">
        <v>143</v>
      </c>
      <c r="B372" s="42" t="s">
        <v>6</v>
      </c>
      <c r="C372" s="42" t="s">
        <v>69</v>
      </c>
      <c r="D372" s="42" t="s">
        <v>134</v>
      </c>
      <c r="E372" s="42" t="s">
        <v>137</v>
      </c>
      <c r="F372" s="42" t="s">
        <v>64</v>
      </c>
      <c r="G372" s="43">
        <v>7</v>
      </c>
    </row>
    <row r="373" spans="1:7" x14ac:dyDescent="0.2">
      <c r="A373" s="42" t="s">
        <v>143</v>
      </c>
      <c r="B373" s="42" t="s">
        <v>7</v>
      </c>
      <c r="C373" s="42" t="s">
        <v>70</v>
      </c>
      <c r="D373" s="42" t="s">
        <v>134</v>
      </c>
      <c r="E373" s="42" t="s">
        <v>139</v>
      </c>
      <c r="F373" s="42" t="s">
        <v>62</v>
      </c>
      <c r="G373" s="43">
        <v>2</v>
      </c>
    </row>
    <row r="374" spans="1:7" x14ac:dyDescent="0.2">
      <c r="A374" s="42" t="s">
        <v>143</v>
      </c>
      <c r="B374" s="42" t="s">
        <v>7</v>
      </c>
      <c r="C374" s="42" t="s">
        <v>70</v>
      </c>
      <c r="D374" s="42" t="s">
        <v>134</v>
      </c>
      <c r="E374" s="42" t="s">
        <v>139</v>
      </c>
      <c r="F374" s="42" t="s">
        <v>63</v>
      </c>
      <c r="G374" s="43">
        <v>1</v>
      </c>
    </row>
    <row r="375" spans="1:7" x14ac:dyDescent="0.2">
      <c r="A375" s="42" t="s">
        <v>143</v>
      </c>
      <c r="B375" s="42" t="s">
        <v>7</v>
      </c>
      <c r="C375" s="42" t="s">
        <v>70</v>
      </c>
      <c r="D375" s="42" t="s">
        <v>134</v>
      </c>
      <c r="E375" s="42" t="s">
        <v>139</v>
      </c>
      <c r="F375" s="42" t="s">
        <v>64</v>
      </c>
      <c r="G375" s="43">
        <v>16</v>
      </c>
    </row>
    <row r="376" spans="1:7" x14ac:dyDescent="0.2">
      <c r="A376" s="42" t="s">
        <v>143</v>
      </c>
      <c r="B376" s="42" t="s">
        <v>8</v>
      </c>
      <c r="C376" s="42" t="s">
        <v>71</v>
      </c>
      <c r="D376" s="42" t="s">
        <v>134</v>
      </c>
      <c r="E376" s="42" t="s">
        <v>137</v>
      </c>
      <c r="F376" s="42" t="s">
        <v>62</v>
      </c>
      <c r="G376" s="43">
        <v>2</v>
      </c>
    </row>
    <row r="377" spans="1:7" x14ac:dyDescent="0.2">
      <c r="A377" s="42" t="s">
        <v>143</v>
      </c>
      <c r="B377" s="42" t="s">
        <v>8</v>
      </c>
      <c r="C377" s="42" t="s">
        <v>71</v>
      </c>
      <c r="D377" s="42" t="s">
        <v>134</v>
      </c>
      <c r="E377" s="42" t="s">
        <v>137</v>
      </c>
      <c r="F377" s="42" t="s">
        <v>63</v>
      </c>
      <c r="G377" s="43">
        <v>2</v>
      </c>
    </row>
    <row r="378" spans="1:7" x14ac:dyDescent="0.2">
      <c r="A378" s="42" t="s">
        <v>143</v>
      </c>
      <c r="B378" s="42" t="s">
        <v>8</v>
      </c>
      <c r="C378" s="42" t="s">
        <v>71</v>
      </c>
      <c r="D378" s="42" t="s">
        <v>134</v>
      </c>
      <c r="E378" s="42" t="s">
        <v>137</v>
      </c>
      <c r="F378" s="42" t="s">
        <v>64</v>
      </c>
      <c r="G378" s="43">
        <v>21</v>
      </c>
    </row>
    <row r="379" spans="1:7" x14ac:dyDescent="0.2">
      <c r="A379" s="42" t="s">
        <v>143</v>
      </c>
      <c r="B379" s="42" t="s">
        <v>9</v>
      </c>
      <c r="C379" s="42" t="s">
        <v>72</v>
      </c>
      <c r="D379" s="42" t="s">
        <v>134</v>
      </c>
      <c r="E379" s="42" t="s">
        <v>135</v>
      </c>
      <c r="F379" s="42" t="s">
        <v>63</v>
      </c>
      <c r="G379" s="43">
        <v>2</v>
      </c>
    </row>
    <row r="380" spans="1:7" x14ac:dyDescent="0.2">
      <c r="A380" s="42" t="s">
        <v>143</v>
      </c>
      <c r="B380" s="42" t="s">
        <v>9</v>
      </c>
      <c r="C380" s="42" t="s">
        <v>72</v>
      </c>
      <c r="D380" s="42" t="s">
        <v>134</v>
      </c>
      <c r="E380" s="42" t="s">
        <v>135</v>
      </c>
      <c r="F380" s="42" t="s">
        <v>64</v>
      </c>
      <c r="G380" s="43">
        <v>18</v>
      </c>
    </row>
    <row r="381" spans="1:7" x14ac:dyDescent="0.2">
      <c r="A381" s="42" t="s">
        <v>143</v>
      </c>
      <c r="B381" s="42" t="s">
        <v>10</v>
      </c>
      <c r="C381" s="42" t="s">
        <v>73</v>
      </c>
      <c r="D381" s="42" t="s">
        <v>134</v>
      </c>
      <c r="E381" s="42" t="s">
        <v>139</v>
      </c>
      <c r="F381" s="42" t="s">
        <v>63</v>
      </c>
      <c r="G381" s="43">
        <v>1</v>
      </c>
    </row>
    <row r="382" spans="1:7" x14ac:dyDescent="0.2">
      <c r="A382" s="42" t="s">
        <v>143</v>
      </c>
      <c r="B382" s="42" t="s">
        <v>10</v>
      </c>
      <c r="C382" s="42" t="s">
        <v>73</v>
      </c>
      <c r="D382" s="42" t="s">
        <v>134</v>
      </c>
      <c r="E382" s="42" t="s">
        <v>139</v>
      </c>
      <c r="F382" s="42" t="s">
        <v>64</v>
      </c>
      <c r="G382" s="43">
        <v>13</v>
      </c>
    </row>
    <row r="383" spans="1:7" x14ac:dyDescent="0.2">
      <c r="A383" s="42" t="s">
        <v>143</v>
      </c>
      <c r="B383" s="42" t="s">
        <v>11</v>
      </c>
      <c r="C383" s="42" t="s">
        <v>74</v>
      </c>
      <c r="D383" s="42" t="s">
        <v>134</v>
      </c>
      <c r="E383" s="42" t="s">
        <v>139</v>
      </c>
      <c r="F383" s="42" t="s">
        <v>62</v>
      </c>
      <c r="G383" s="43">
        <v>1</v>
      </c>
    </row>
    <row r="384" spans="1:7" x14ac:dyDescent="0.2">
      <c r="A384" s="42" t="s">
        <v>143</v>
      </c>
      <c r="B384" s="42" t="s">
        <v>11</v>
      </c>
      <c r="C384" s="42" t="s">
        <v>74</v>
      </c>
      <c r="D384" s="42" t="s">
        <v>134</v>
      </c>
      <c r="E384" s="42" t="s">
        <v>139</v>
      </c>
      <c r="F384" s="42" t="s">
        <v>63</v>
      </c>
      <c r="G384" s="43">
        <v>1</v>
      </c>
    </row>
    <row r="385" spans="1:7" x14ac:dyDescent="0.2">
      <c r="A385" s="42" t="s">
        <v>143</v>
      </c>
      <c r="B385" s="42" t="s">
        <v>11</v>
      </c>
      <c r="C385" s="42" t="s">
        <v>74</v>
      </c>
      <c r="D385" s="42" t="s">
        <v>134</v>
      </c>
      <c r="E385" s="42" t="s">
        <v>139</v>
      </c>
      <c r="F385" s="42" t="s">
        <v>64</v>
      </c>
      <c r="G385" s="43">
        <v>20</v>
      </c>
    </row>
    <row r="386" spans="1:7" x14ac:dyDescent="0.2">
      <c r="A386" s="42" t="s">
        <v>143</v>
      </c>
      <c r="B386" s="42" t="s">
        <v>12</v>
      </c>
      <c r="C386" s="42" t="s">
        <v>75</v>
      </c>
      <c r="D386" s="42" t="s">
        <v>134</v>
      </c>
      <c r="E386" s="42" t="s">
        <v>137</v>
      </c>
      <c r="F386" s="42" t="s">
        <v>64</v>
      </c>
      <c r="G386" s="43">
        <v>36</v>
      </c>
    </row>
    <row r="387" spans="1:7" x14ac:dyDescent="0.2">
      <c r="A387" s="42" t="s">
        <v>143</v>
      </c>
      <c r="B387" s="42" t="s">
        <v>13</v>
      </c>
      <c r="C387" s="42" t="s">
        <v>76</v>
      </c>
      <c r="D387" s="42" t="s">
        <v>134</v>
      </c>
      <c r="E387" s="42" t="s">
        <v>139</v>
      </c>
      <c r="F387" s="42" t="s">
        <v>63</v>
      </c>
      <c r="G387" s="43">
        <v>3</v>
      </c>
    </row>
    <row r="388" spans="1:7" x14ac:dyDescent="0.2">
      <c r="A388" s="42" t="s">
        <v>143</v>
      </c>
      <c r="B388" s="42" t="s">
        <v>13</v>
      </c>
      <c r="C388" s="42" t="s">
        <v>76</v>
      </c>
      <c r="D388" s="42" t="s">
        <v>134</v>
      </c>
      <c r="E388" s="42" t="s">
        <v>139</v>
      </c>
      <c r="F388" s="42" t="s">
        <v>64</v>
      </c>
      <c r="G388" s="43">
        <v>47</v>
      </c>
    </row>
    <row r="389" spans="1:7" x14ac:dyDescent="0.2">
      <c r="A389" s="42" t="s">
        <v>143</v>
      </c>
      <c r="B389" s="42" t="s">
        <v>60</v>
      </c>
      <c r="C389" s="42" t="s">
        <v>77</v>
      </c>
      <c r="D389" s="42" t="s">
        <v>134</v>
      </c>
      <c r="E389" s="42" t="s">
        <v>137</v>
      </c>
      <c r="F389" s="42" t="s">
        <v>62</v>
      </c>
      <c r="G389" s="43">
        <v>7</v>
      </c>
    </row>
    <row r="390" spans="1:7" x14ac:dyDescent="0.2">
      <c r="A390" s="42" t="s">
        <v>143</v>
      </c>
      <c r="B390" s="42" t="s">
        <v>60</v>
      </c>
      <c r="C390" s="42" t="s">
        <v>77</v>
      </c>
      <c r="D390" s="42" t="s">
        <v>134</v>
      </c>
      <c r="E390" s="42" t="s">
        <v>137</v>
      </c>
      <c r="F390" s="42" t="s">
        <v>64</v>
      </c>
      <c r="G390" s="43">
        <v>8</v>
      </c>
    </row>
    <row r="391" spans="1:7" x14ac:dyDescent="0.2">
      <c r="A391" s="42" t="s">
        <v>143</v>
      </c>
      <c r="B391" s="42" t="s">
        <v>14</v>
      </c>
      <c r="C391" s="42" t="s">
        <v>78</v>
      </c>
      <c r="D391" s="42" t="s">
        <v>134</v>
      </c>
      <c r="E391" s="42" t="s">
        <v>139</v>
      </c>
      <c r="F391" s="42" t="s">
        <v>63</v>
      </c>
      <c r="G391" s="43">
        <v>1</v>
      </c>
    </row>
    <row r="392" spans="1:7" x14ac:dyDescent="0.2">
      <c r="A392" s="42" t="s">
        <v>143</v>
      </c>
      <c r="B392" s="42" t="s">
        <v>14</v>
      </c>
      <c r="C392" s="42" t="s">
        <v>78</v>
      </c>
      <c r="D392" s="42" t="s">
        <v>134</v>
      </c>
      <c r="E392" s="42" t="s">
        <v>139</v>
      </c>
      <c r="F392" s="42" t="s">
        <v>64</v>
      </c>
      <c r="G392" s="43">
        <v>20</v>
      </c>
    </row>
    <row r="393" spans="1:7" x14ac:dyDescent="0.2">
      <c r="A393" s="42" t="s">
        <v>143</v>
      </c>
      <c r="B393" s="42" t="s">
        <v>15</v>
      </c>
      <c r="C393" s="42" t="s">
        <v>79</v>
      </c>
      <c r="D393" s="42" t="s">
        <v>134</v>
      </c>
      <c r="E393" s="42" t="s">
        <v>137</v>
      </c>
      <c r="F393" s="42" t="s">
        <v>64</v>
      </c>
      <c r="G393" s="43">
        <v>20</v>
      </c>
    </row>
    <row r="394" spans="1:7" x14ac:dyDescent="0.2">
      <c r="A394" s="42" t="s">
        <v>143</v>
      </c>
      <c r="B394" s="42" t="s">
        <v>16</v>
      </c>
      <c r="C394" s="42" t="s">
        <v>80</v>
      </c>
      <c r="D394" s="42" t="s">
        <v>134</v>
      </c>
      <c r="E394" s="42" t="s">
        <v>137</v>
      </c>
      <c r="F394" s="42" t="s">
        <v>62</v>
      </c>
      <c r="G394" s="43">
        <v>1</v>
      </c>
    </row>
    <row r="395" spans="1:7" x14ac:dyDescent="0.2">
      <c r="A395" s="42" t="s">
        <v>143</v>
      </c>
      <c r="B395" s="42" t="s">
        <v>16</v>
      </c>
      <c r="C395" s="42" t="s">
        <v>80</v>
      </c>
      <c r="D395" s="42" t="s">
        <v>134</v>
      </c>
      <c r="E395" s="42" t="s">
        <v>137</v>
      </c>
      <c r="F395" s="42" t="s">
        <v>63</v>
      </c>
      <c r="G395" s="43">
        <v>3</v>
      </c>
    </row>
    <row r="396" spans="1:7" x14ac:dyDescent="0.2">
      <c r="A396" s="42" t="s">
        <v>143</v>
      </c>
      <c r="B396" s="42" t="s">
        <v>16</v>
      </c>
      <c r="C396" s="42" t="s">
        <v>80</v>
      </c>
      <c r="D396" s="42" t="s">
        <v>134</v>
      </c>
      <c r="E396" s="42" t="s">
        <v>137</v>
      </c>
      <c r="F396" s="42" t="s">
        <v>64</v>
      </c>
      <c r="G396" s="43">
        <v>37</v>
      </c>
    </row>
    <row r="397" spans="1:7" x14ac:dyDescent="0.2">
      <c r="A397" s="42" t="s">
        <v>143</v>
      </c>
      <c r="B397" s="42" t="s">
        <v>17</v>
      </c>
      <c r="C397" s="42" t="s">
        <v>81</v>
      </c>
      <c r="D397" s="42" t="s">
        <v>134</v>
      </c>
      <c r="E397" s="42" t="s">
        <v>137</v>
      </c>
      <c r="F397" s="42" t="s">
        <v>64</v>
      </c>
      <c r="G397" s="43">
        <v>15</v>
      </c>
    </row>
    <row r="398" spans="1:7" x14ac:dyDescent="0.2">
      <c r="A398" s="42" t="s">
        <v>143</v>
      </c>
      <c r="B398" s="42" t="s">
        <v>18</v>
      </c>
      <c r="C398" s="42" t="s">
        <v>82</v>
      </c>
      <c r="D398" s="42" t="s">
        <v>48</v>
      </c>
      <c r="E398" s="42" t="s">
        <v>135</v>
      </c>
      <c r="F398" s="42" t="s">
        <v>63</v>
      </c>
      <c r="G398" s="43">
        <v>119</v>
      </c>
    </row>
    <row r="399" spans="1:7" x14ac:dyDescent="0.2">
      <c r="A399" s="42" t="s">
        <v>143</v>
      </c>
      <c r="B399" s="42" t="s">
        <v>18</v>
      </c>
      <c r="C399" s="42" t="s">
        <v>82</v>
      </c>
      <c r="D399" s="42" t="s">
        <v>48</v>
      </c>
      <c r="E399" s="42" t="s">
        <v>135</v>
      </c>
      <c r="F399" s="42" t="s">
        <v>64</v>
      </c>
      <c r="G399" s="43">
        <v>123</v>
      </c>
    </row>
    <row r="400" spans="1:7" x14ac:dyDescent="0.2">
      <c r="A400" s="42" t="s">
        <v>143</v>
      </c>
      <c r="B400" s="42" t="s">
        <v>19</v>
      </c>
      <c r="C400" s="42" t="s">
        <v>83</v>
      </c>
      <c r="D400" s="42" t="s">
        <v>48</v>
      </c>
      <c r="E400" s="42" t="s">
        <v>135</v>
      </c>
      <c r="F400" s="42" t="s">
        <v>62</v>
      </c>
      <c r="G400" s="43">
        <v>1</v>
      </c>
    </row>
    <row r="401" spans="1:7" x14ac:dyDescent="0.2">
      <c r="A401" s="42" t="s">
        <v>143</v>
      </c>
      <c r="B401" s="42" t="s">
        <v>19</v>
      </c>
      <c r="C401" s="42" t="s">
        <v>83</v>
      </c>
      <c r="D401" s="42" t="s">
        <v>48</v>
      </c>
      <c r="E401" s="42" t="s">
        <v>135</v>
      </c>
      <c r="F401" s="42" t="s">
        <v>63</v>
      </c>
      <c r="G401" s="43">
        <v>1</v>
      </c>
    </row>
    <row r="402" spans="1:7" x14ac:dyDescent="0.2">
      <c r="A402" s="42" t="s">
        <v>143</v>
      </c>
      <c r="B402" s="42" t="s">
        <v>19</v>
      </c>
      <c r="C402" s="42" t="s">
        <v>83</v>
      </c>
      <c r="D402" s="42" t="s">
        <v>48</v>
      </c>
      <c r="E402" s="42" t="s">
        <v>135</v>
      </c>
      <c r="F402" s="42" t="s">
        <v>64</v>
      </c>
      <c r="G402" s="43">
        <v>63</v>
      </c>
    </row>
    <row r="403" spans="1:7" x14ac:dyDescent="0.2">
      <c r="A403" s="42" t="s">
        <v>143</v>
      </c>
      <c r="B403" s="42" t="s">
        <v>124</v>
      </c>
      <c r="C403" s="42" t="s">
        <v>125</v>
      </c>
      <c r="D403" s="42" t="s">
        <v>134</v>
      </c>
      <c r="E403" s="42" t="s">
        <v>137</v>
      </c>
      <c r="F403" s="42" t="s">
        <v>62</v>
      </c>
      <c r="G403" s="43">
        <v>7</v>
      </c>
    </row>
    <row r="404" spans="1:7" x14ac:dyDescent="0.2">
      <c r="A404" s="42" t="s">
        <v>143</v>
      </c>
      <c r="B404" s="42" t="s">
        <v>124</v>
      </c>
      <c r="C404" s="42" t="s">
        <v>125</v>
      </c>
      <c r="D404" s="42" t="s">
        <v>134</v>
      </c>
      <c r="E404" s="42" t="s">
        <v>137</v>
      </c>
      <c r="F404" s="42" t="s">
        <v>63</v>
      </c>
      <c r="G404" s="43">
        <v>17</v>
      </c>
    </row>
    <row r="405" spans="1:7" x14ac:dyDescent="0.2">
      <c r="A405" s="42" t="s">
        <v>143</v>
      </c>
      <c r="B405" s="42" t="s">
        <v>124</v>
      </c>
      <c r="C405" s="42" t="s">
        <v>125</v>
      </c>
      <c r="D405" s="42" t="s">
        <v>134</v>
      </c>
      <c r="E405" s="42" t="s">
        <v>137</v>
      </c>
      <c r="F405" s="42" t="s">
        <v>64</v>
      </c>
      <c r="G405" s="43">
        <v>23</v>
      </c>
    </row>
    <row r="406" spans="1:7" x14ac:dyDescent="0.2">
      <c r="A406" s="42" t="s">
        <v>143</v>
      </c>
      <c r="B406" s="42" t="s">
        <v>21</v>
      </c>
      <c r="C406" s="42" t="s">
        <v>84</v>
      </c>
      <c r="D406" s="42" t="s">
        <v>134</v>
      </c>
      <c r="E406" s="42" t="s">
        <v>137</v>
      </c>
      <c r="F406" s="42" t="s">
        <v>62</v>
      </c>
      <c r="G406" s="43">
        <v>1</v>
      </c>
    </row>
    <row r="407" spans="1:7" x14ac:dyDescent="0.2">
      <c r="A407" s="42" t="s">
        <v>143</v>
      </c>
      <c r="B407" s="42" t="s">
        <v>21</v>
      </c>
      <c r="C407" s="42" t="s">
        <v>84</v>
      </c>
      <c r="D407" s="42" t="s">
        <v>134</v>
      </c>
      <c r="E407" s="42" t="s">
        <v>137</v>
      </c>
      <c r="F407" s="42" t="s">
        <v>63</v>
      </c>
      <c r="G407" s="43">
        <v>2</v>
      </c>
    </row>
    <row r="408" spans="1:7" x14ac:dyDescent="0.2">
      <c r="A408" s="42" t="s">
        <v>143</v>
      </c>
      <c r="B408" s="42" t="s">
        <v>21</v>
      </c>
      <c r="C408" s="42" t="s">
        <v>84</v>
      </c>
      <c r="D408" s="42" t="s">
        <v>134</v>
      </c>
      <c r="E408" s="42" t="s">
        <v>137</v>
      </c>
      <c r="F408" s="42" t="s">
        <v>64</v>
      </c>
      <c r="G408" s="43">
        <v>14</v>
      </c>
    </row>
    <row r="409" spans="1:7" x14ac:dyDescent="0.2">
      <c r="A409" s="42" t="s">
        <v>143</v>
      </c>
      <c r="B409" s="42" t="s">
        <v>22</v>
      </c>
      <c r="C409" s="42" t="s">
        <v>85</v>
      </c>
      <c r="D409" s="42" t="s">
        <v>134</v>
      </c>
      <c r="E409" s="42" t="s">
        <v>135</v>
      </c>
      <c r="F409" s="42" t="s">
        <v>63</v>
      </c>
      <c r="G409" s="43">
        <v>18</v>
      </c>
    </row>
    <row r="410" spans="1:7" x14ac:dyDescent="0.2">
      <c r="A410" s="42" t="s">
        <v>143</v>
      </c>
      <c r="B410" s="42" t="s">
        <v>22</v>
      </c>
      <c r="C410" s="42" t="s">
        <v>85</v>
      </c>
      <c r="D410" s="42" t="s">
        <v>134</v>
      </c>
      <c r="E410" s="42" t="s">
        <v>135</v>
      </c>
      <c r="F410" s="42" t="s">
        <v>64</v>
      </c>
      <c r="G410" s="43">
        <v>14</v>
      </c>
    </row>
    <row r="411" spans="1:7" x14ac:dyDescent="0.2">
      <c r="A411" s="42" t="s">
        <v>143</v>
      </c>
      <c r="B411" s="42" t="s">
        <v>23</v>
      </c>
      <c r="C411" s="42" t="s">
        <v>86</v>
      </c>
      <c r="D411" s="42" t="s">
        <v>134</v>
      </c>
      <c r="E411" s="42" t="s">
        <v>137</v>
      </c>
      <c r="F411" s="42" t="s">
        <v>62</v>
      </c>
      <c r="G411" s="43">
        <v>2</v>
      </c>
    </row>
    <row r="412" spans="1:7" x14ac:dyDescent="0.2">
      <c r="A412" s="42" t="s">
        <v>143</v>
      </c>
      <c r="B412" s="42" t="s">
        <v>23</v>
      </c>
      <c r="C412" s="42" t="s">
        <v>86</v>
      </c>
      <c r="D412" s="42" t="s">
        <v>134</v>
      </c>
      <c r="E412" s="42" t="s">
        <v>137</v>
      </c>
      <c r="F412" s="42" t="s">
        <v>63</v>
      </c>
      <c r="G412" s="43">
        <v>1</v>
      </c>
    </row>
    <row r="413" spans="1:7" x14ac:dyDescent="0.2">
      <c r="A413" s="42" t="s">
        <v>143</v>
      </c>
      <c r="B413" s="42" t="s">
        <v>23</v>
      </c>
      <c r="C413" s="42" t="s">
        <v>86</v>
      </c>
      <c r="D413" s="42" t="s">
        <v>134</v>
      </c>
      <c r="E413" s="42" t="s">
        <v>137</v>
      </c>
      <c r="F413" s="42" t="s">
        <v>64</v>
      </c>
      <c r="G413" s="43">
        <v>35</v>
      </c>
    </row>
    <row r="414" spans="1:7" x14ac:dyDescent="0.2">
      <c r="A414" s="42" t="s">
        <v>143</v>
      </c>
      <c r="B414" s="42" t="s">
        <v>87</v>
      </c>
      <c r="C414" s="42" t="s">
        <v>88</v>
      </c>
      <c r="D414" s="42" t="s">
        <v>134</v>
      </c>
      <c r="E414" s="42" t="s">
        <v>139</v>
      </c>
      <c r="F414" s="42" t="s">
        <v>62</v>
      </c>
      <c r="G414" s="43">
        <v>2</v>
      </c>
    </row>
    <row r="415" spans="1:7" x14ac:dyDescent="0.2">
      <c r="A415" s="42" t="s">
        <v>143</v>
      </c>
      <c r="B415" s="42" t="s">
        <v>87</v>
      </c>
      <c r="C415" s="42" t="s">
        <v>88</v>
      </c>
      <c r="D415" s="42" t="s">
        <v>134</v>
      </c>
      <c r="E415" s="42" t="s">
        <v>139</v>
      </c>
      <c r="F415" s="42" t="s">
        <v>63</v>
      </c>
      <c r="G415" s="43">
        <v>1</v>
      </c>
    </row>
    <row r="416" spans="1:7" x14ac:dyDescent="0.2">
      <c r="A416" s="42" t="s">
        <v>143</v>
      </c>
      <c r="B416" s="42" t="s">
        <v>87</v>
      </c>
      <c r="C416" s="42" t="s">
        <v>88</v>
      </c>
      <c r="D416" s="42" t="s">
        <v>134</v>
      </c>
      <c r="E416" s="42" t="s">
        <v>139</v>
      </c>
      <c r="F416" s="42" t="s">
        <v>64</v>
      </c>
      <c r="G416" s="43">
        <v>1</v>
      </c>
    </row>
    <row r="417" spans="1:7" x14ac:dyDescent="0.2">
      <c r="A417" s="42" t="s">
        <v>143</v>
      </c>
      <c r="B417" s="42" t="s">
        <v>25</v>
      </c>
      <c r="C417" s="42" t="s">
        <v>89</v>
      </c>
      <c r="D417" s="42" t="s">
        <v>134</v>
      </c>
      <c r="E417" s="42" t="s">
        <v>137</v>
      </c>
      <c r="F417" s="42" t="s">
        <v>63</v>
      </c>
      <c r="G417" s="43">
        <v>3</v>
      </c>
    </row>
    <row r="418" spans="1:7" x14ac:dyDescent="0.2">
      <c r="A418" s="42" t="s">
        <v>143</v>
      </c>
      <c r="B418" s="42" t="s">
        <v>25</v>
      </c>
      <c r="C418" s="42" t="s">
        <v>89</v>
      </c>
      <c r="D418" s="42" t="s">
        <v>134</v>
      </c>
      <c r="E418" s="42" t="s">
        <v>137</v>
      </c>
      <c r="F418" s="42" t="s">
        <v>64</v>
      </c>
      <c r="G418" s="43">
        <v>47</v>
      </c>
    </row>
    <row r="419" spans="1:7" x14ac:dyDescent="0.2">
      <c r="A419" s="42" t="s">
        <v>143</v>
      </c>
      <c r="B419" s="42" t="s">
        <v>26</v>
      </c>
      <c r="C419" s="42" t="s">
        <v>90</v>
      </c>
      <c r="D419" s="42" t="s">
        <v>134</v>
      </c>
      <c r="E419" s="42" t="s">
        <v>135</v>
      </c>
      <c r="F419" s="42" t="s">
        <v>63</v>
      </c>
      <c r="G419" s="43">
        <v>1</v>
      </c>
    </row>
    <row r="420" spans="1:7" x14ac:dyDescent="0.2">
      <c r="A420" s="42" t="s">
        <v>143</v>
      </c>
      <c r="B420" s="42" t="s">
        <v>26</v>
      </c>
      <c r="C420" s="42" t="s">
        <v>90</v>
      </c>
      <c r="D420" s="42" t="s">
        <v>134</v>
      </c>
      <c r="E420" s="42" t="s">
        <v>135</v>
      </c>
      <c r="F420" s="42" t="s">
        <v>64</v>
      </c>
      <c r="G420" s="43">
        <v>38</v>
      </c>
    </row>
    <row r="421" spans="1:7" x14ac:dyDescent="0.2">
      <c r="A421" s="42" t="s">
        <v>143</v>
      </c>
      <c r="B421" s="42" t="s">
        <v>27</v>
      </c>
      <c r="C421" s="42" t="s">
        <v>91</v>
      </c>
      <c r="D421" s="42" t="s">
        <v>134</v>
      </c>
      <c r="E421" s="42" t="s">
        <v>137</v>
      </c>
      <c r="F421" s="42" t="s">
        <v>63</v>
      </c>
      <c r="G421" s="43">
        <v>1</v>
      </c>
    </row>
    <row r="422" spans="1:7" x14ac:dyDescent="0.2">
      <c r="A422" s="42" t="s">
        <v>143</v>
      </c>
      <c r="B422" s="42" t="s">
        <v>27</v>
      </c>
      <c r="C422" s="42" t="s">
        <v>91</v>
      </c>
      <c r="D422" s="42" t="s">
        <v>134</v>
      </c>
      <c r="E422" s="42" t="s">
        <v>137</v>
      </c>
      <c r="F422" s="42" t="s">
        <v>64</v>
      </c>
      <c r="G422" s="43">
        <v>18</v>
      </c>
    </row>
    <row r="423" spans="1:7" x14ac:dyDescent="0.2">
      <c r="A423" s="42" t="s">
        <v>143</v>
      </c>
      <c r="B423" s="42" t="s">
        <v>28</v>
      </c>
      <c r="C423" s="42" t="s">
        <v>92</v>
      </c>
      <c r="D423" s="42" t="s">
        <v>134</v>
      </c>
      <c r="E423" s="42" t="s">
        <v>139</v>
      </c>
      <c r="F423" s="42" t="s">
        <v>62</v>
      </c>
      <c r="G423" s="43">
        <v>3</v>
      </c>
    </row>
    <row r="424" spans="1:7" x14ac:dyDescent="0.2">
      <c r="A424" s="42" t="s">
        <v>143</v>
      </c>
      <c r="B424" s="42" t="s">
        <v>28</v>
      </c>
      <c r="C424" s="42" t="s">
        <v>92</v>
      </c>
      <c r="D424" s="42" t="s">
        <v>134</v>
      </c>
      <c r="E424" s="42" t="s">
        <v>139</v>
      </c>
      <c r="F424" s="42" t="s">
        <v>63</v>
      </c>
      <c r="G424" s="43">
        <v>3</v>
      </c>
    </row>
    <row r="425" spans="1:7" x14ac:dyDescent="0.2">
      <c r="A425" s="42" t="s">
        <v>143</v>
      </c>
      <c r="B425" s="42" t="s">
        <v>28</v>
      </c>
      <c r="C425" s="42" t="s">
        <v>92</v>
      </c>
      <c r="D425" s="42" t="s">
        <v>134</v>
      </c>
      <c r="E425" s="42" t="s">
        <v>139</v>
      </c>
      <c r="F425" s="42" t="s">
        <v>64</v>
      </c>
      <c r="G425" s="43">
        <v>11</v>
      </c>
    </row>
    <row r="426" spans="1:7" x14ac:dyDescent="0.2">
      <c r="A426" s="42" t="s">
        <v>143</v>
      </c>
      <c r="B426" s="42" t="s">
        <v>29</v>
      </c>
      <c r="C426" s="42" t="s">
        <v>93</v>
      </c>
      <c r="D426" s="42" t="s">
        <v>48</v>
      </c>
      <c r="E426" s="42" t="s">
        <v>135</v>
      </c>
      <c r="F426" s="42" t="s">
        <v>62</v>
      </c>
      <c r="G426" s="43">
        <v>3</v>
      </c>
    </row>
    <row r="427" spans="1:7" x14ac:dyDescent="0.2">
      <c r="A427" s="42" t="s">
        <v>143</v>
      </c>
      <c r="B427" s="42" t="s">
        <v>29</v>
      </c>
      <c r="C427" s="42" t="s">
        <v>93</v>
      </c>
      <c r="D427" s="42" t="s">
        <v>48</v>
      </c>
      <c r="E427" s="42" t="s">
        <v>135</v>
      </c>
      <c r="F427" s="42" t="s">
        <v>64</v>
      </c>
      <c r="G427" s="43">
        <v>70</v>
      </c>
    </row>
    <row r="428" spans="1:7" x14ac:dyDescent="0.2">
      <c r="A428" s="42" t="s">
        <v>143</v>
      </c>
      <c r="B428" s="42" t="s">
        <v>30</v>
      </c>
      <c r="C428" s="42" t="s">
        <v>94</v>
      </c>
      <c r="D428" s="42" t="s">
        <v>134</v>
      </c>
      <c r="E428" s="42" t="s">
        <v>139</v>
      </c>
      <c r="F428" s="42" t="s">
        <v>64</v>
      </c>
      <c r="G428" s="43">
        <v>16</v>
      </c>
    </row>
    <row r="429" spans="1:7" x14ac:dyDescent="0.2">
      <c r="A429" s="42" t="s">
        <v>143</v>
      </c>
      <c r="B429" s="42" t="s">
        <v>31</v>
      </c>
      <c r="C429" s="42" t="s">
        <v>110</v>
      </c>
      <c r="D429" s="42" t="s">
        <v>134</v>
      </c>
      <c r="E429" s="42" t="s">
        <v>135</v>
      </c>
      <c r="F429" s="42" t="s">
        <v>63</v>
      </c>
      <c r="G429" s="43">
        <v>1</v>
      </c>
    </row>
    <row r="430" spans="1:7" x14ac:dyDescent="0.2">
      <c r="A430" s="42" t="s">
        <v>143</v>
      </c>
      <c r="B430" s="42" t="s">
        <v>31</v>
      </c>
      <c r="C430" s="42" t="s">
        <v>110</v>
      </c>
      <c r="D430" s="42" t="s">
        <v>134</v>
      </c>
      <c r="E430" s="42" t="s">
        <v>135</v>
      </c>
      <c r="F430" s="42" t="s">
        <v>64</v>
      </c>
      <c r="G430" s="43">
        <v>4</v>
      </c>
    </row>
    <row r="431" spans="1:7" x14ac:dyDescent="0.2">
      <c r="A431" s="42" t="s">
        <v>143</v>
      </c>
      <c r="B431" s="42" t="s">
        <v>32</v>
      </c>
      <c r="C431" s="42" t="s">
        <v>95</v>
      </c>
      <c r="D431" s="42" t="s">
        <v>134</v>
      </c>
      <c r="E431" s="42" t="s">
        <v>139</v>
      </c>
      <c r="F431" s="42" t="s">
        <v>62</v>
      </c>
      <c r="G431" s="43">
        <v>1</v>
      </c>
    </row>
    <row r="432" spans="1:7" x14ac:dyDescent="0.2">
      <c r="A432" s="42" t="s">
        <v>143</v>
      </c>
      <c r="B432" s="42" t="s">
        <v>32</v>
      </c>
      <c r="C432" s="42" t="s">
        <v>95</v>
      </c>
      <c r="D432" s="42" t="s">
        <v>134</v>
      </c>
      <c r="E432" s="42" t="s">
        <v>139</v>
      </c>
      <c r="F432" s="42" t="s">
        <v>64</v>
      </c>
      <c r="G432" s="43">
        <v>13</v>
      </c>
    </row>
    <row r="433" spans="1:7" x14ac:dyDescent="0.2">
      <c r="A433" s="42" t="s">
        <v>143</v>
      </c>
      <c r="B433" s="42" t="s">
        <v>33</v>
      </c>
      <c r="C433" s="42" t="s">
        <v>96</v>
      </c>
      <c r="D433" s="42" t="s">
        <v>134</v>
      </c>
      <c r="E433" s="42" t="s">
        <v>137</v>
      </c>
      <c r="F433" s="42" t="s">
        <v>64</v>
      </c>
      <c r="G433" s="43">
        <v>19</v>
      </c>
    </row>
    <row r="434" spans="1:7" x14ac:dyDescent="0.2">
      <c r="A434" s="42" t="s">
        <v>143</v>
      </c>
      <c r="B434" s="42" t="s">
        <v>34</v>
      </c>
      <c r="C434" s="42" t="s">
        <v>97</v>
      </c>
      <c r="D434" s="42" t="s">
        <v>134</v>
      </c>
      <c r="E434" s="42" t="s">
        <v>139</v>
      </c>
      <c r="F434" s="42" t="s">
        <v>64</v>
      </c>
      <c r="G434" s="43">
        <v>11</v>
      </c>
    </row>
    <row r="435" spans="1:7" x14ac:dyDescent="0.2">
      <c r="A435" s="42" t="s">
        <v>143</v>
      </c>
      <c r="B435" s="42" t="s">
        <v>35</v>
      </c>
      <c r="C435" s="42" t="s">
        <v>98</v>
      </c>
      <c r="D435" s="42" t="s">
        <v>134</v>
      </c>
      <c r="E435" s="42" t="s">
        <v>135</v>
      </c>
      <c r="F435" s="42" t="s">
        <v>62</v>
      </c>
      <c r="G435" s="43">
        <v>1</v>
      </c>
    </row>
    <row r="436" spans="1:7" x14ac:dyDescent="0.2">
      <c r="A436" s="42" t="s">
        <v>143</v>
      </c>
      <c r="B436" s="42" t="s">
        <v>35</v>
      </c>
      <c r="C436" s="42" t="s">
        <v>98</v>
      </c>
      <c r="D436" s="42" t="s">
        <v>134</v>
      </c>
      <c r="E436" s="42" t="s">
        <v>135</v>
      </c>
      <c r="F436" s="42" t="s">
        <v>63</v>
      </c>
      <c r="G436" s="43">
        <v>14</v>
      </c>
    </row>
    <row r="437" spans="1:7" x14ac:dyDescent="0.2">
      <c r="A437" s="42" t="s">
        <v>143</v>
      </c>
      <c r="B437" s="42" t="s">
        <v>35</v>
      </c>
      <c r="C437" s="42" t="s">
        <v>98</v>
      </c>
      <c r="D437" s="42" t="s">
        <v>134</v>
      </c>
      <c r="E437" s="42" t="s">
        <v>135</v>
      </c>
      <c r="F437" s="42" t="s">
        <v>64</v>
      </c>
      <c r="G437" s="43">
        <v>21</v>
      </c>
    </row>
    <row r="438" spans="1:7" x14ac:dyDescent="0.2">
      <c r="A438" s="42" t="s">
        <v>143</v>
      </c>
      <c r="B438" s="42" t="s">
        <v>36</v>
      </c>
      <c r="C438" s="42" t="s">
        <v>99</v>
      </c>
      <c r="D438" s="42" t="s">
        <v>134</v>
      </c>
      <c r="E438" s="42" t="s">
        <v>139</v>
      </c>
      <c r="F438" s="42" t="s">
        <v>63</v>
      </c>
      <c r="G438" s="43">
        <v>2</v>
      </c>
    </row>
    <row r="439" spans="1:7" x14ac:dyDescent="0.2">
      <c r="A439" s="42" t="s">
        <v>143</v>
      </c>
      <c r="B439" s="42" t="s">
        <v>36</v>
      </c>
      <c r="C439" s="42" t="s">
        <v>99</v>
      </c>
      <c r="D439" s="42" t="s">
        <v>134</v>
      </c>
      <c r="E439" s="42" t="s">
        <v>139</v>
      </c>
      <c r="F439" s="42" t="s">
        <v>64</v>
      </c>
      <c r="G439" s="43">
        <v>9</v>
      </c>
    </row>
    <row r="440" spans="1:7" x14ac:dyDescent="0.2">
      <c r="A440" s="42" t="s">
        <v>143</v>
      </c>
      <c r="B440" s="42" t="s">
        <v>37</v>
      </c>
      <c r="C440" s="42" t="s">
        <v>100</v>
      </c>
      <c r="D440" s="42" t="s">
        <v>134</v>
      </c>
      <c r="E440" s="42" t="s">
        <v>139</v>
      </c>
      <c r="F440" s="42" t="s">
        <v>63</v>
      </c>
      <c r="G440" s="43">
        <v>2</v>
      </c>
    </row>
    <row r="441" spans="1:7" x14ac:dyDescent="0.2">
      <c r="A441" s="42" t="s">
        <v>143</v>
      </c>
      <c r="B441" s="42" t="s">
        <v>37</v>
      </c>
      <c r="C441" s="42" t="s">
        <v>100</v>
      </c>
      <c r="D441" s="42" t="s">
        <v>134</v>
      </c>
      <c r="E441" s="42" t="s">
        <v>139</v>
      </c>
      <c r="F441" s="42" t="s">
        <v>64</v>
      </c>
      <c r="G441" s="43">
        <v>8</v>
      </c>
    </row>
    <row r="442" spans="1:7" x14ac:dyDescent="0.2">
      <c r="A442" s="42" t="s">
        <v>143</v>
      </c>
      <c r="B442" s="42" t="s">
        <v>38</v>
      </c>
      <c r="C442" s="42" t="s">
        <v>101</v>
      </c>
      <c r="D442" s="42" t="s">
        <v>48</v>
      </c>
      <c r="E442" s="42" t="s">
        <v>135</v>
      </c>
      <c r="F442" s="42" t="s">
        <v>63</v>
      </c>
      <c r="G442" s="43">
        <v>1</v>
      </c>
    </row>
    <row r="443" spans="1:7" x14ac:dyDescent="0.2">
      <c r="A443" s="42" t="s">
        <v>143</v>
      </c>
      <c r="B443" s="42" t="s">
        <v>38</v>
      </c>
      <c r="C443" s="42" t="s">
        <v>101</v>
      </c>
      <c r="D443" s="42" t="s">
        <v>48</v>
      </c>
      <c r="E443" s="42" t="s">
        <v>135</v>
      </c>
      <c r="F443" s="42" t="s">
        <v>64</v>
      </c>
      <c r="G443" s="43">
        <v>41</v>
      </c>
    </row>
    <row r="444" spans="1:7" x14ac:dyDescent="0.2">
      <c r="A444" s="42" t="s">
        <v>143</v>
      </c>
      <c r="B444" s="42" t="s">
        <v>39</v>
      </c>
      <c r="C444" s="42" t="s">
        <v>102</v>
      </c>
      <c r="D444" s="42" t="s">
        <v>134</v>
      </c>
      <c r="E444" s="42" t="s">
        <v>137</v>
      </c>
      <c r="F444" s="42" t="s">
        <v>64</v>
      </c>
      <c r="G444" s="43">
        <v>18</v>
      </c>
    </row>
    <row r="445" spans="1:7" x14ac:dyDescent="0.2">
      <c r="A445" s="42" t="s">
        <v>143</v>
      </c>
      <c r="B445" s="42" t="s">
        <v>40</v>
      </c>
      <c r="C445" s="42" t="s">
        <v>103</v>
      </c>
      <c r="D445" s="42" t="s">
        <v>134</v>
      </c>
      <c r="E445" s="42" t="s">
        <v>139</v>
      </c>
      <c r="F445" s="42" t="s">
        <v>63</v>
      </c>
      <c r="G445" s="43">
        <v>5</v>
      </c>
    </row>
    <row r="446" spans="1:7" x14ac:dyDescent="0.2">
      <c r="A446" s="42" t="s">
        <v>143</v>
      </c>
      <c r="B446" s="42" t="s">
        <v>40</v>
      </c>
      <c r="C446" s="42" t="s">
        <v>103</v>
      </c>
      <c r="D446" s="42" t="s">
        <v>134</v>
      </c>
      <c r="E446" s="42" t="s">
        <v>139</v>
      </c>
      <c r="F446" s="42" t="s">
        <v>64</v>
      </c>
      <c r="G446" s="43">
        <v>15</v>
      </c>
    </row>
    <row r="447" spans="1:7" x14ac:dyDescent="0.2">
      <c r="A447" s="42" t="s">
        <v>143</v>
      </c>
      <c r="B447" s="42" t="s">
        <v>41</v>
      </c>
      <c r="C447" s="42" t="s">
        <v>104</v>
      </c>
      <c r="D447" s="42" t="s">
        <v>134</v>
      </c>
      <c r="E447" s="42" t="s">
        <v>135</v>
      </c>
      <c r="F447" s="42" t="s">
        <v>64</v>
      </c>
      <c r="G447" s="43">
        <v>39</v>
      </c>
    </row>
    <row r="448" spans="1:7" x14ac:dyDescent="0.2">
      <c r="A448" s="42" t="s">
        <v>143</v>
      </c>
      <c r="B448" s="42" t="s">
        <v>42</v>
      </c>
      <c r="C448" s="42" t="s">
        <v>105</v>
      </c>
      <c r="D448" s="42" t="s">
        <v>48</v>
      </c>
      <c r="E448" s="42" t="s">
        <v>135</v>
      </c>
      <c r="F448" s="42" t="s">
        <v>64</v>
      </c>
      <c r="G448" s="43">
        <v>41</v>
      </c>
    </row>
    <row r="449" spans="1:7" x14ac:dyDescent="0.2">
      <c r="A449" s="42" t="s">
        <v>143</v>
      </c>
      <c r="B449" s="42" t="s">
        <v>43</v>
      </c>
      <c r="C449" s="42" t="s">
        <v>106</v>
      </c>
      <c r="D449" s="42" t="s">
        <v>134</v>
      </c>
      <c r="E449" s="42" t="s">
        <v>137</v>
      </c>
      <c r="F449" s="42" t="s">
        <v>63</v>
      </c>
      <c r="G449" s="43">
        <v>1</v>
      </c>
    </row>
    <row r="450" spans="1:7" x14ac:dyDescent="0.2">
      <c r="A450" s="42" t="s">
        <v>143</v>
      </c>
      <c r="B450" s="42" t="s">
        <v>43</v>
      </c>
      <c r="C450" s="42" t="s">
        <v>106</v>
      </c>
      <c r="D450" s="42" t="s">
        <v>134</v>
      </c>
      <c r="E450" s="42" t="s">
        <v>137</v>
      </c>
      <c r="F450" s="42" t="s">
        <v>64</v>
      </c>
      <c r="G450" s="43">
        <v>9</v>
      </c>
    </row>
    <row r="451" spans="1:7" x14ac:dyDescent="0.2">
      <c r="A451" s="42" t="s">
        <v>143</v>
      </c>
      <c r="B451" s="42" t="s">
        <v>44</v>
      </c>
      <c r="C451" s="42" t="s">
        <v>107</v>
      </c>
      <c r="D451" s="42" t="s">
        <v>48</v>
      </c>
      <c r="E451" s="42" t="s">
        <v>135</v>
      </c>
      <c r="F451" s="42" t="s">
        <v>63</v>
      </c>
      <c r="G451" s="43">
        <v>1</v>
      </c>
    </row>
    <row r="452" spans="1:7" x14ac:dyDescent="0.2">
      <c r="A452" s="42" t="s">
        <v>143</v>
      </c>
      <c r="B452" s="42" t="s">
        <v>44</v>
      </c>
      <c r="C452" s="42" t="s">
        <v>107</v>
      </c>
      <c r="D452" s="42" t="s">
        <v>48</v>
      </c>
      <c r="E452" s="42" t="s">
        <v>135</v>
      </c>
      <c r="F452" s="42" t="s">
        <v>64</v>
      </c>
      <c r="G452" s="43">
        <v>63</v>
      </c>
    </row>
    <row r="453" spans="1:7" x14ac:dyDescent="0.2">
      <c r="A453" s="42" t="s">
        <v>143</v>
      </c>
      <c r="B453" s="42" t="s">
        <v>45</v>
      </c>
      <c r="C453" s="42" t="s">
        <v>108</v>
      </c>
      <c r="D453" s="42" t="s">
        <v>134</v>
      </c>
      <c r="E453" s="42" t="s">
        <v>137</v>
      </c>
      <c r="F453" s="42" t="s">
        <v>63</v>
      </c>
      <c r="G453" s="43">
        <v>10</v>
      </c>
    </row>
    <row r="454" spans="1:7" x14ac:dyDescent="0.2">
      <c r="A454" s="42" t="s">
        <v>143</v>
      </c>
      <c r="B454" s="42" t="s">
        <v>45</v>
      </c>
      <c r="C454" s="42" t="s">
        <v>108</v>
      </c>
      <c r="D454" s="42" t="s">
        <v>134</v>
      </c>
      <c r="E454" s="42" t="s">
        <v>137</v>
      </c>
      <c r="F454" s="42" t="s">
        <v>64</v>
      </c>
      <c r="G454" s="43">
        <v>2</v>
      </c>
    </row>
    <row r="455" spans="1:7" x14ac:dyDescent="0.2">
      <c r="A455" s="42" t="s">
        <v>143</v>
      </c>
      <c r="B455" s="42" t="s">
        <v>46</v>
      </c>
      <c r="C455" s="42" t="s">
        <v>109</v>
      </c>
      <c r="D455" s="42" t="s">
        <v>48</v>
      </c>
      <c r="E455" s="42" t="s">
        <v>135</v>
      </c>
      <c r="F455" s="42" t="s">
        <v>64</v>
      </c>
      <c r="G455" s="43">
        <v>67</v>
      </c>
    </row>
    <row r="456" spans="1:7" x14ac:dyDescent="0.2">
      <c r="A456" s="42" t="s">
        <v>144</v>
      </c>
      <c r="B456" s="42" t="s">
        <v>3</v>
      </c>
      <c r="C456" s="42" t="s">
        <v>66</v>
      </c>
      <c r="D456" s="42" t="s">
        <v>134</v>
      </c>
      <c r="E456" s="42" t="s">
        <v>135</v>
      </c>
      <c r="F456" s="42" t="s">
        <v>63</v>
      </c>
      <c r="G456" s="43">
        <v>4</v>
      </c>
    </row>
    <row r="457" spans="1:7" x14ac:dyDescent="0.2">
      <c r="A457" s="42" t="s">
        <v>144</v>
      </c>
      <c r="B457" s="42" t="s">
        <v>3</v>
      </c>
      <c r="C457" s="42" t="s">
        <v>66</v>
      </c>
      <c r="D457" s="42" t="s">
        <v>134</v>
      </c>
      <c r="E457" s="42" t="s">
        <v>135</v>
      </c>
      <c r="F457" s="42" t="s">
        <v>64</v>
      </c>
      <c r="G457" s="43">
        <v>19</v>
      </c>
    </row>
    <row r="458" spans="1:7" x14ac:dyDescent="0.2">
      <c r="A458" s="42" t="s">
        <v>144</v>
      </c>
      <c r="B458" s="42" t="s">
        <v>4</v>
      </c>
      <c r="C458" s="42" t="s">
        <v>67</v>
      </c>
      <c r="D458" s="42" t="s">
        <v>134</v>
      </c>
      <c r="E458" s="42" t="s">
        <v>137</v>
      </c>
      <c r="F458" s="42" t="s">
        <v>62</v>
      </c>
      <c r="G458" s="43">
        <v>3</v>
      </c>
    </row>
    <row r="459" spans="1:7" x14ac:dyDescent="0.2">
      <c r="A459" s="42" t="s">
        <v>144</v>
      </c>
      <c r="B459" s="42" t="s">
        <v>4</v>
      </c>
      <c r="C459" s="42" t="s">
        <v>67</v>
      </c>
      <c r="D459" s="42" t="s">
        <v>134</v>
      </c>
      <c r="E459" s="42" t="s">
        <v>137</v>
      </c>
      <c r="F459" s="42" t="s">
        <v>63</v>
      </c>
      <c r="G459" s="43">
        <v>7</v>
      </c>
    </row>
    <row r="460" spans="1:7" x14ac:dyDescent="0.2">
      <c r="A460" s="42" t="s">
        <v>144</v>
      </c>
      <c r="B460" s="42" t="s">
        <v>4</v>
      </c>
      <c r="C460" s="42" t="s">
        <v>67</v>
      </c>
      <c r="D460" s="42" t="s">
        <v>134</v>
      </c>
      <c r="E460" s="42" t="s">
        <v>137</v>
      </c>
      <c r="F460" s="42" t="s">
        <v>64</v>
      </c>
      <c r="G460" s="43">
        <v>15</v>
      </c>
    </row>
    <row r="461" spans="1:7" x14ac:dyDescent="0.2">
      <c r="A461" s="42" t="s">
        <v>144</v>
      </c>
      <c r="B461" s="42" t="s">
        <v>5</v>
      </c>
      <c r="C461" s="42" t="s">
        <v>68</v>
      </c>
      <c r="D461" s="42" t="s">
        <v>134</v>
      </c>
      <c r="E461" s="42" t="s">
        <v>135</v>
      </c>
      <c r="F461" s="42" t="s">
        <v>64</v>
      </c>
      <c r="G461" s="43">
        <v>13</v>
      </c>
    </row>
    <row r="462" spans="1:7" x14ac:dyDescent="0.2">
      <c r="A462" s="42" t="s">
        <v>144</v>
      </c>
      <c r="B462" s="42" t="s">
        <v>6</v>
      </c>
      <c r="C462" s="42" t="s">
        <v>69</v>
      </c>
      <c r="D462" s="42" t="s">
        <v>134</v>
      </c>
      <c r="E462" s="42" t="s">
        <v>137</v>
      </c>
      <c r="F462" s="42" t="s">
        <v>62</v>
      </c>
      <c r="G462" s="43">
        <v>2</v>
      </c>
    </row>
    <row r="463" spans="1:7" x14ac:dyDescent="0.2">
      <c r="A463" s="42" t="s">
        <v>144</v>
      </c>
      <c r="B463" s="42" t="s">
        <v>6</v>
      </c>
      <c r="C463" s="42" t="s">
        <v>69</v>
      </c>
      <c r="D463" s="42" t="s">
        <v>134</v>
      </c>
      <c r="E463" s="42" t="s">
        <v>137</v>
      </c>
      <c r="F463" s="42" t="s">
        <v>63</v>
      </c>
      <c r="G463" s="43">
        <v>2</v>
      </c>
    </row>
    <row r="464" spans="1:7" x14ac:dyDescent="0.2">
      <c r="A464" s="42" t="s">
        <v>144</v>
      </c>
      <c r="B464" s="42" t="s">
        <v>6</v>
      </c>
      <c r="C464" s="42" t="s">
        <v>69</v>
      </c>
      <c r="D464" s="42" t="s">
        <v>134</v>
      </c>
      <c r="E464" s="42" t="s">
        <v>137</v>
      </c>
      <c r="F464" s="42" t="s">
        <v>64</v>
      </c>
      <c r="G464" s="43">
        <v>8</v>
      </c>
    </row>
    <row r="465" spans="1:7" x14ac:dyDescent="0.2">
      <c r="A465" s="42" t="s">
        <v>144</v>
      </c>
      <c r="B465" s="42" t="s">
        <v>7</v>
      </c>
      <c r="C465" s="42" t="s">
        <v>70</v>
      </c>
      <c r="D465" s="42" t="s">
        <v>134</v>
      </c>
      <c r="E465" s="42" t="s">
        <v>139</v>
      </c>
      <c r="F465" s="42" t="s">
        <v>63</v>
      </c>
      <c r="G465" s="43">
        <v>5</v>
      </c>
    </row>
    <row r="466" spans="1:7" x14ac:dyDescent="0.2">
      <c r="A466" s="42" t="s">
        <v>144</v>
      </c>
      <c r="B466" s="42" t="s">
        <v>7</v>
      </c>
      <c r="C466" s="42" t="s">
        <v>70</v>
      </c>
      <c r="D466" s="42" t="s">
        <v>134</v>
      </c>
      <c r="E466" s="42" t="s">
        <v>139</v>
      </c>
      <c r="F466" s="42" t="s">
        <v>64</v>
      </c>
      <c r="G466" s="43">
        <v>17</v>
      </c>
    </row>
    <row r="467" spans="1:7" x14ac:dyDescent="0.2">
      <c r="A467" s="42" t="s">
        <v>144</v>
      </c>
      <c r="B467" s="42" t="s">
        <v>8</v>
      </c>
      <c r="C467" s="42" t="s">
        <v>71</v>
      </c>
      <c r="D467" s="42" t="s">
        <v>134</v>
      </c>
      <c r="E467" s="42" t="s">
        <v>137</v>
      </c>
      <c r="F467" s="42" t="s">
        <v>62</v>
      </c>
      <c r="G467" s="43">
        <v>1</v>
      </c>
    </row>
    <row r="468" spans="1:7" x14ac:dyDescent="0.2">
      <c r="A468" s="42" t="s">
        <v>144</v>
      </c>
      <c r="B468" s="42" t="s">
        <v>8</v>
      </c>
      <c r="C468" s="42" t="s">
        <v>71</v>
      </c>
      <c r="D468" s="42" t="s">
        <v>134</v>
      </c>
      <c r="E468" s="42" t="s">
        <v>137</v>
      </c>
      <c r="F468" s="42" t="s">
        <v>63</v>
      </c>
      <c r="G468" s="43">
        <v>1</v>
      </c>
    </row>
    <row r="469" spans="1:7" x14ac:dyDescent="0.2">
      <c r="A469" s="42" t="s">
        <v>144</v>
      </c>
      <c r="B469" s="42" t="s">
        <v>8</v>
      </c>
      <c r="C469" s="42" t="s">
        <v>71</v>
      </c>
      <c r="D469" s="42" t="s">
        <v>134</v>
      </c>
      <c r="E469" s="42" t="s">
        <v>137</v>
      </c>
      <c r="F469" s="42" t="s">
        <v>64</v>
      </c>
      <c r="G469" s="43">
        <v>14</v>
      </c>
    </row>
    <row r="470" spans="1:7" x14ac:dyDescent="0.2">
      <c r="A470" s="42" t="s">
        <v>144</v>
      </c>
      <c r="B470" s="42" t="s">
        <v>9</v>
      </c>
      <c r="C470" s="42" t="s">
        <v>72</v>
      </c>
      <c r="D470" s="42" t="s">
        <v>134</v>
      </c>
      <c r="E470" s="42" t="s">
        <v>135</v>
      </c>
      <c r="F470" s="42" t="s">
        <v>63</v>
      </c>
      <c r="G470" s="43">
        <v>3</v>
      </c>
    </row>
    <row r="471" spans="1:7" x14ac:dyDescent="0.2">
      <c r="A471" s="42" t="s">
        <v>144</v>
      </c>
      <c r="B471" s="42" t="s">
        <v>9</v>
      </c>
      <c r="C471" s="42" t="s">
        <v>72</v>
      </c>
      <c r="D471" s="42" t="s">
        <v>134</v>
      </c>
      <c r="E471" s="42" t="s">
        <v>135</v>
      </c>
      <c r="F471" s="42" t="s">
        <v>64</v>
      </c>
      <c r="G471" s="43">
        <v>18</v>
      </c>
    </row>
    <row r="472" spans="1:7" x14ac:dyDescent="0.2">
      <c r="A472" s="42" t="s">
        <v>144</v>
      </c>
      <c r="B472" s="42" t="s">
        <v>10</v>
      </c>
      <c r="C472" s="42" t="s">
        <v>73</v>
      </c>
      <c r="D472" s="42" t="s">
        <v>134</v>
      </c>
      <c r="E472" s="42" t="s">
        <v>139</v>
      </c>
      <c r="F472" s="42" t="s">
        <v>62</v>
      </c>
      <c r="G472" s="43">
        <v>4</v>
      </c>
    </row>
    <row r="473" spans="1:7" x14ac:dyDescent="0.2">
      <c r="A473" s="42" t="s">
        <v>144</v>
      </c>
      <c r="B473" s="42" t="s">
        <v>10</v>
      </c>
      <c r="C473" s="42" t="s">
        <v>73</v>
      </c>
      <c r="D473" s="42" t="s">
        <v>134</v>
      </c>
      <c r="E473" s="42" t="s">
        <v>139</v>
      </c>
      <c r="F473" s="42" t="s">
        <v>63</v>
      </c>
      <c r="G473" s="43">
        <v>1</v>
      </c>
    </row>
    <row r="474" spans="1:7" x14ac:dyDescent="0.2">
      <c r="A474" s="42" t="s">
        <v>144</v>
      </c>
      <c r="B474" s="42" t="s">
        <v>10</v>
      </c>
      <c r="C474" s="42" t="s">
        <v>73</v>
      </c>
      <c r="D474" s="42" t="s">
        <v>134</v>
      </c>
      <c r="E474" s="42" t="s">
        <v>139</v>
      </c>
      <c r="F474" s="42" t="s">
        <v>64</v>
      </c>
      <c r="G474" s="43">
        <v>17</v>
      </c>
    </row>
    <row r="475" spans="1:7" x14ac:dyDescent="0.2">
      <c r="A475" s="42" t="s">
        <v>144</v>
      </c>
      <c r="B475" s="42" t="s">
        <v>11</v>
      </c>
      <c r="C475" s="42" t="s">
        <v>74</v>
      </c>
      <c r="D475" s="42" t="s">
        <v>134</v>
      </c>
      <c r="E475" s="42" t="s">
        <v>139</v>
      </c>
      <c r="F475" s="42" t="s">
        <v>63</v>
      </c>
      <c r="G475" s="43">
        <v>1</v>
      </c>
    </row>
    <row r="476" spans="1:7" x14ac:dyDescent="0.2">
      <c r="A476" s="42" t="s">
        <v>144</v>
      </c>
      <c r="B476" s="42" t="s">
        <v>11</v>
      </c>
      <c r="C476" s="42" t="s">
        <v>74</v>
      </c>
      <c r="D476" s="42" t="s">
        <v>134</v>
      </c>
      <c r="E476" s="42" t="s">
        <v>139</v>
      </c>
      <c r="F476" s="42" t="s">
        <v>64</v>
      </c>
      <c r="G476" s="43">
        <v>19</v>
      </c>
    </row>
    <row r="477" spans="1:7" x14ac:dyDescent="0.2">
      <c r="A477" s="42" t="s">
        <v>144</v>
      </c>
      <c r="B477" s="42" t="s">
        <v>12</v>
      </c>
      <c r="C477" s="42" t="s">
        <v>75</v>
      </c>
      <c r="D477" s="42" t="s">
        <v>134</v>
      </c>
      <c r="E477" s="42" t="s">
        <v>137</v>
      </c>
      <c r="F477" s="42" t="s">
        <v>62</v>
      </c>
      <c r="G477" s="43">
        <v>1</v>
      </c>
    </row>
    <row r="478" spans="1:7" x14ac:dyDescent="0.2">
      <c r="A478" s="42" t="s">
        <v>144</v>
      </c>
      <c r="B478" s="42" t="s">
        <v>12</v>
      </c>
      <c r="C478" s="42" t="s">
        <v>75</v>
      </c>
      <c r="D478" s="42" t="s">
        <v>134</v>
      </c>
      <c r="E478" s="42" t="s">
        <v>137</v>
      </c>
      <c r="F478" s="42" t="s">
        <v>63</v>
      </c>
      <c r="G478" s="43">
        <v>2</v>
      </c>
    </row>
    <row r="479" spans="1:7" x14ac:dyDescent="0.2">
      <c r="A479" s="42" t="s">
        <v>144</v>
      </c>
      <c r="B479" s="42" t="s">
        <v>12</v>
      </c>
      <c r="C479" s="42" t="s">
        <v>75</v>
      </c>
      <c r="D479" s="42" t="s">
        <v>134</v>
      </c>
      <c r="E479" s="42" t="s">
        <v>137</v>
      </c>
      <c r="F479" s="42" t="s">
        <v>64</v>
      </c>
      <c r="G479" s="43">
        <v>8</v>
      </c>
    </row>
    <row r="480" spans="1:7" x14ac:dyDescent="0.2">
      <c r="A480" s="42" t="s">
        <v>144</v>
      </c>
      <c r="B480" s="42" t="s">
        <v>13</v>
      </c>
      <c r="C480" s="42" t="s">
        <v>76</v>
      </c>
      <c r="D480" s="42" t="s">
        <v>134</v>
      </c>
      <c r="E480" s="42" t="s">
        <v>139</v>
      </c>
      <c r="F480" s="42" t="s">
        <v>63</v>
      </c>
      <c r="G480" s="43">
        <v>8</v>
      </c>
    </row>
    <row r="481" spans="1:7" x14ac:dyDescent="0.2">
      <c r="A481" s="42" t="s">
        <v>144</v>
      </c>
      <c r="B481" s="42" t="s">
        <v>13</v>
      </c>
      <c r="C481" s="42" t="s">
        <v>76</v>
      </c>
      <c r="D481" s="42" t="s">
        <v>134</v>
      </c>
      <c r="E481" s="42" t="s">
        <v>139</v>
      </c>
      <c r="F481" s="42" t="s">
        <v>64</v>
      </c>
      <c r="G481" s="43">
        <v>43</v>
      </c>
    </row>
    <row r="482" spans="1:7" x14ac:dyDescent="0.2">
      <c r="A482" s="42" t="s">
        <v>144</v>
      </c>
      <c r="B482" s="42" t="s">
        <v>60</v>
      </c>
      <c r="C482" s="42" t="s">
        <v>77</v>
      </c>
      <c r="D482" s="42" t="s">
        <v>134</v>
      </c>
      <c r="E482" s="42" t="s">
        <v>137</v>
      </c>
      <c r="F482" s="42" t="s">
        <v>62</v>
      </c>
      <c r="G482" s="43">
        <v>4</v>
      </c>
    </row>
    <row r="483" spans="1:7" x14ac:dyDescent="0.2">
      <c r="A483" s="42" t="s">
        <v>144</v>
      </c>
      <c r="B483" s="42" t="s">
        <v>60</v>
      </c>
      <c r="C483" s="42" t="s">
        <v>77</v>
      </c>
      <c r="D483" s="42" t="s">
        <v>134</v>
      </c>
      <c r="E483" s="42" t="s">
        <v>137</v>
      </c>
      <c r="F483" s="42" t="s">
        <v>63</v>
      </c>
      <c r="G483" s="43">
        <v>3</v>
      </c>
    </row>
    <row r="484" spans="1:7" x14ac:dyDescent="0.2">
      <c r="A484" s="42" t="s">
        <v>144</v>
      </c>
      <c r="B484" s="42" t="s">
        <v>60</v>
      </c>
      <c r="C484" s="42" t="s">
        <v>77</v>
      </c>
      <c r="D484" s="42" t="s">
        <v>134</v>
      </c>
      <c r="E484" s="42" t="s">
        <v>137</v>
      </c>
      <c r="F484" s="42" t="s">
        <v>64</v>
      </c>
      <c r="G484" s="43">
        <v>14</v>
      </c>
    </row>
    <row r="485" spans="1:7" x14ac:dyDescent="0.2">
      <c r="A485" s="42" t="s">
        <v>144</v>
      </c>
      <c r="B485" s="42" t="s">
        <v>14</v>
      </c>
      <c r="C485" s="42" t="s">
        <v>78</v>
      </c>
      <c r="D485" s="42" t="s">
        <v>134</v>
      </c>
      <c r="E485" s="42" t="s">
        <v>139</v>
      </c>
      <c r="F485" s="42" t="s">
        <v>62</v>
      </c>
      <c r="G485" s="43">
        <v>2</v>
      </c>
    </row>
    <row r="486" spans="1:7" x14ac:dyDescent="0.2">
      <c r="A486" s="42" t="s">
        <v>144</v>
      </c>
      <c r="B486" s="42" t="s">
        <v>14</v>
      </c>
      <c r="C486" s="42" t="s">
        <v>78</v>
      </c>
      <c r="D486" s="42" t="s">
        <v>134</v>
      </c>
      <c r="E486" s="42" t="s">
        <v>139</v>
      </c>
      <c r="F486" s="42" t="s">
        <v>64</v>
      </c>
      <c r="G486" s="43">
        <v>14</v>
      </c>
    </row>
    <row r="487" spans="1:7" x14ac:dyDescent="0.2">
      <c r="A487" s="42" t="s">
        <v>144</v>
      </c>
      <c r="B487" s="42" t="s">
        <v>15</v>
      </c>
      <c r="C487" s="42" t="s">
        <v>79</v>
      </c>
      <c r="D487" s="42" t="s">
        <v>134</v>
      </c>
      <c r="E487" s="42" t="s">
        <v>137</v>
      </c>
      <c r="F487" s="42" t="s">
        <v>63</v>
      </c>
      <c r="G487" s="43">
        <v>2</v>
      </c>
    </row>
    <row r="488" spans="1:7" x14ac:dyDescent="0.2">
      <c r="A488" s="42" t="s">
        <v>144</v>
      </c>
      <c r="B488" s="42" t="s">
        <v>15</v>
      </c>
      <c r="C488" s="42" t="s">
        <v>79</v>
      </c>
      <c r="D488" s="42" t="s">
        <v>134</v>
      </c>
      <c r="E488" s="42" t="s">
        <v>137</v>
      </c>
      <c r="F488" s="42" t="s">
        <v>64</v>
      </c>
      <c r="G488" s="43">
        <v>20</v>
      </c>
    </row>
    <row r="489" spans="1:7" x14ac:dyDescent="0.2">
      <c r="A489" s="42" t="s">
        <v>144</v>
      </c>
      <c r="B489" s="42" t="s">
        <v>16</v>
      </c>
      <c r="C489" s="42" t="s">
        <v>80</v>
      </c>
      <c r="D489" s="42" t="s">
        <v>134</v>
      </c>
      <c r="E489" s="42" t="s">
        <v>137</v>
      </c>
      <c r="F489" s="42" t="s">
        <v>62</v>
      </c>
      <c r="G489" s="43">
        <v>6</v>
      </c>
    </row>
    <row r="490" spans="1:7" x14ac:dyDescent="0.2">
      <c r="A490" s="42" t="s">
        <v>144</v>
      </c>
      <c r="B490" s="42" t="s">
        <v>16</v>
      </c>
      <c r="C490" s="42" t="s">
        <v>80</v>
      </c>
      <c r="D490" s="42" t="s">
        <v>134</v>
      </c>
      <c r="E490" s="42" t="s">
        <v>137</v>
      </c>
      <c r="F490" s="42" t="s">
        <v>64</v>
      </c>
      <c r="G490" s="43">
        <v>37</v>
      </c>
    </row>
    <row r="491" spans="1:7" x14ac:dyDescent="0.2">
      <c r="A491" s="42" t="s">
        <v>144</v>
      </c>
      <c r="B491" s="42" t="s">
        <v>17</v>
      </c>
      <c r="C491" s="42" t="s">
        <v>81</v>
      </c>
      <c r="D491" s="42" t="s">
        <v>134</v>
      </c>
      <c r="E491" s="42" t="s">
        <v>137</v>
      </c>
      <c r="F491" s="42" t="s">
        <v>63</v>
      </c>
      <c r="G491" s="43">
        <v>2</v>
      </c>
    </row>
    <row r="492" spans="1:7" x14ac:dyDescent="0.2">
      <c r="A492" s="42" t="s">
        <v>144</v>
      </c>
      <c r="B492" s="42" t="s">
        <v>17</v>
      </c>
      <c r="C492" s="42" t="s">
        <v>81</v>
      </c>
      <c r="D492" s="42" t="s">
        <v>134</v>
      </c>
      <c r="E492" s="42" t="s">
        <v>137</v>
      </c>
      <c r="F492" s="42" t="s">
        <v>64</v>
      </c>
      <c r="G492" s="43">
        <v>6</v>
      </c>
    </row>
    <row r="493" spans="1:7" x14ac:dyDescent="0.2">
      <c r="A493" s="42" t="s">
        <v>144</v>
      </c>
      <c r="B493" s="42" t="s">
        <v>18</v>
      </c>
      <c r="C493" s="42" t="s">
        <v>82</v>
      </c>
      <c r="D493" s="42" t="s">
        <v>48</v>
      </c>
      <c r="E493" s="42" t="s">
        <v>135</v>
      </c>
      <c r="F493" s="42" t="s">
        <v>63</v>
      </c>
      <c r="G493" s="43">
        <v>75</v>
      </c>
    </row>
    <row r="494" spans="1:7" x14ac:dyDescent="0.2">
      <c r="A494" s="42" t="s">
        <v>144</v>
      </c>
      <c r="B494" s="42" t="s">
        <v>18</v>
      </c>
      <c r="C494" s="42" t="s">
        <v>82</v>
      </c>
      <c r="D494" s="42" t="s">
        <v>48</v>
      </c>
      <c r="E494" s="42" t="s">
        <v>135</v>
      </c>
      <c r="F494" s="42" t="s">
        <v>64</v>
      </c>
      <c r="G494" s="43">
        <v>109</v>
      </c>
    </row>
    <row r="495" spans="1:7" x14ac:dyDescent="0.2">
      <c r="A495" s="42" t="s">
        <v>144</v>
      </c>
      <c r="B495" s="42" t="s">
        <v>19</v>
      </c>
      <c r="C495" s="42" t="s">
        <v>83</v>
      </c>
      <c r="D495" s="42" t="s">
        <v>48</v>
      </c>
      <c r="E495" s="42" t="s">
        <v>135</v>
      </c>
      <c r="F495" s="42" t="s">
        <v>62</v>
      </c>
      <c r="G495" s="43">
        <v>2</v>
      </c>
    </row>
    <row r="496" spans="1:7" x14ac:dyDescent="0.2">
      <c r="A496" s="42" t="s">
        <v>144</v>
      </c>
      <c r="B496" s="42" t="s">
        <v>19</v>
      </c>
      <c r="C496" s="42" t="s">
        <v>83</v>
      </c>
      <c r="D496" s="42" t="s">
        <v>48</v>
      </c>
      <c r="E496" s="42" t="s">
        <v>135</v>
      </c>
      <c r="F496" s="42" t="s">
        <v>64</v>
      </c>
      <c r="G496" s="43">
        <v>51</v>
      </c>
    </row>
    <row r="497" spans="1:7" x14ac:dyDescent="0.2">
      <c r="A497" s="42" t="s">
        <v>144</v>
      </c>
      <c r="B497" s="42" t="s">
        <v>124</v>
      </c>
      <c r="C497" s="42" t="s">
        <v>125</v>
      </c>
      <c r="D497" s="42" t="s">
        <v>134</v>
      </c>
      <c r="E497" s="42" t="s">
        <v>137</v>
      </c>
      <c r="F497" s="42" t="s">
        <v>62</v>
      </c>
      <c r="G497" s="43">
        <v>3</v>
      </c>
    </row>
    <row r="498" spans="1:7" x14ac:dyDescent="0.2">
      <c r="A498" s="42" t="s">
        <v>144</v>
      </c>
      <c r="B498" s="42" t="s">
        <v>124</v>
      </c>
      <c r="C498" s="42" t="s">
        <v>125</v>
      </c>
      <c r="D498" s="42" t="s">
        <v>134</v>
      </c>
      <c r="E498" s="42" t="s">
        <v>137</v>
      </c>
      <c r="F498" s="42" t="s">
        <v>63</v>
      </c>
      <c r="G498" s="43">
        <v>21</v>
      </c>
    </row>
    <row r="499" spans="1:7" x14ac:dyDescent="0.2">
      <c r="A499" s="42" t="s">
        <v>144</v>
      </c>
      <c r="B499" s="42" t="s">
        <v>124</v>
      </c>
      <c r="C499" s="42" t="s">
        <v>125</v>
      </c>
      <c r="D499" s="42" t="s">
        <v>134</v>
      </c>
      <c r="E499" s="42" t="s">
        <v>137</v>
      </c>
      <c r="F499" s="42" t="s">
        <v>64</v>
      </c>
      <c r="G499" s="43">
        <v>43</v>
      </c>
    </row>
    <row r="500" spans="1:7" x14ac:dyDescent="0.2">
      <c r="A500" s="42" t="s">
        <v>144</v>
      </c>
      <c r="B500" s="42" t="s">
        <v>21</v>
      </c>
      <c r="C500" s="42" t="s">
        <v>84</v>
      </c>
      <c r="D500" s="42" t="s">
        <v>134</v>
      </c>
      <c r="E500" s="42" t="s">
        <v>137</v>
      </c>
      <c r="F500" s="42" t="s">
        <v>64</v>
      </c>
      <c r="G500" s="43">
        <v>9</v>
      </c>
    </row>
    <row r="501" spans="1:7" x14ac:dyDescent="0.2">
      <c r="A501" s="42" t="s">
        <v>144</v>
      </c>
      <c r="B501" s="42" t="s">
        <v>22</v>
      </c>
      <c r="C501" s="42" t="s">
        <v>85</v>
      </c>
      <c r="D501" s="42" t="s">
        <v>134</v>
      </c>
      <c r="E501" s="42" t="s">
        <v>135</v>
      </c>
      <c r="F501" s="42" t="s">
        <v>63</v>
      </c>
      <c r="G501" s="43">
        <v>26</v>
      </c>
    </row>
    <row r="502" spans="1:7" x14ac:dyDescent="0.2">
      <c r="A502" s="42" t="s">
        <v>144</v>
      </c>
      <c r="B502" s="42" t="s">
        <v>22</v>
      </c>
      <c r="C502" s="42" t="s">
        <v>85</v>
      </c>
      <c r="D502" s="42" t="s">
        <v>134</v>
      </c>
      <c r="E502" s="42" t="s">
        <v>135</v>
      </c>
      <c r="F502" s="42" t="s">
        <v>64</v>
      </c>
      <c r="G502" s="43">
        <v>4</v>
      </c>
    </row>
    <row r="503" spans="1:7" x14ac:dyDescent="0.2">
      <c r="A503" s="42" t="s">
        <v>144</v>
      </c>
      <c r="B503" s="42" t="s">
        <v>23</v>
      </c>
      <c r="C503" s="42" t="s">
        <v>86</v>
      </c>
      <c r="D503" s="42" t="s">
        <v>134</v>
      </c>
      <c r="E503" s="42" t="s">
        <v>137</v>
      </c>
      <c r="F503" s="42" t="s">
        <v>62</v>
      </c>
      <c r="G503" s="43">
        <v>5</v>
      </c>
    </row>
    <row r="504" spans="1:7" x14ac:dyDescent="0.2">
      <c r="A504" s="42" t="s">
        <v>144</v>
      </c>
      <c r="B504" s="42" t="s">
        <v>23</v>
      </c>
      <c r="C504" s="42" t="s">
        <v>86</v>
      </c>
      <c r="D504" s="42" t="s">
        <v>134</v>
      </c>
      <c r="E504" s="42" t="s">
        <v>137</v>
      </c>
      <c r="F504" s="42" t="s">
        <v>63</v>
      </c>
      <c r="G504" s="43">
        <v>1</v>
      </c>
    </row>
    <row r="505" spans="1:7" x14ac:dyDescent="0.2">
      <c r="A505" s="42" t="s">
        <v>144</v>
      </c>
      <c r="B505" s="42" t="s">
        <v>23</v>
      </c>
      <c r="C505" s="42" t="s">
        <v>86</v>
      </c>
      <c r="D505" s="42" t="s">
        <v>134</v>
      </c>
      <c r="E505" s="42" t="s">
        <v>137</v>
      </c>
      <c r="F505" s="42" t="s">
        <v>64</v>
      </c>
      <c r="G505" s="43">
        <v>22</v>
      </c>
    </row>
    <row r="506" spans="1:7" x14ac:dyDescent="0.2">
      <c r="A506" s="42" t="s">
        <v>144</v>
      </c>
      <c r="B506" s="42" t="s">
        <v>25</v>
      </c>
      <c r="C506" s="42" t="s">
        <v>89</v>
      </c>
      <c r="D506" s="42" t="s">
        <v>134</v>
      </c>
      <c r="E506" s="42" t="s">
        <v>137</v>
      </c>
      <c r="F506" s="42" t="s">
        <v>62</v>
      </c>
      <c r="G506" s="43">
        <v>5</v>
      </c>
    </row>
    <row r="507" spans="1:7" x14ac:dyDescent="0.2">
      <c r="A507" s="42" t="s">
        <v>144</v>
      </c>
      <c r="B507" s="42" t="s">
        <v>25</v>
      </c>
      <c r="C507" s="42" t="s">
        <v>89</v>
      </c>
      <c r="D507" s="42" t="s">
        <v>134</v>
      </c>
      <c r="E507" s="42" t="s">
        <v>137</v>
      </c>
      <c r="F507" s="42" t="s">
        <v>64</v>
      </c>
      <c r="G507" s="43">
        <v>27</v>
      </c>
    </row>
    <row r="508" spans="1:7" x14ac:dyDescent="0.2">
      <c r="A508" s="42" t="s">
        <v>144</v>
      </c>
      <c r="B508" s="42" t="s">
        <v>26</v>
      </c>
      <c r="C508" s="42" t="s">
        <v>90</v>
      </c>
      <c r="D508" s="42" t="s">
        <v>134</v>
      </c>
      <c r="E508" s="42" t="s">
        <v>135</v>
      </c>
      <c r="F508" s="42" t="s">
        <v>62</v>
      </c>
      <c r="G508" s="43">
        <v>2</v>
      </c>
    </row>
    <row r="509" spans="1:7" x14ac:dyDescent="0.2">
      <c r="A509" s="42" t="s">
        <v>144</v>
      </c>
      <c r="B509" s="42" t="s">
        <v>26</v>
      </c>
      <c r="C509" s="42" t="s">
        <v>90</v>
      </c>
      <c r="D509" s="42" t="s">
        <v>134</v>
      </c>
      <c r="E509" s="42" t="s">
        <v>135</v>
      </c>
      <c r="F509" s="42" t="s">
        <v>63</v>
      </c>
      <c r="G509" s="43">
        <v>1</v>
      </c>
    </row>
    <row r="510" spans="1:7" x14ac:dyDescent="0.2">
      <c r="A510" s="42" t="s">
        <v>144</v>
      </c>
      <c r="B510" s="42" t="s">
        <v>26</v>
      </c>
      <c r="C510" s="42" t="s">
        <v>90</v>
      </c>
      <c r="D510" s="42" t="s">
        <v>134</v>
      </c>
      <c r="E510" s="42" t="s">
        <v>135</v>
      </c>
      <c r="F510" s="42" t="s">
        <v>64</v>
      </c>
      <c r="G510" s="43">
        <v>39</v>
      </c>
    </row>
    <row r="511" spans="1:7" x14ac:dyDescent="0.2">
      <c r="A511" s="42" t="s">
        <v>144</v>
      </c>
      <c r="B511" s="42" t="s">
        <v>27</v>
      </c>
      <c r="C511" s="42" t="s">
        <v>91</v>
      </c>
      <c r="D511" s="42" t="s">
        <v>134</v>
      </c>
      <c r="E511" s="42" t="s">
        <v>137</v>
      </c>
      <c r="F511" s="42" t="s">
        <v>63</v>
      </c>
      <c r="G511" s="43">
        <v>2</v>
      </c>
    </row>
    <row r="512" spans="1:7" x14ac:dyDescent="0.2">
      <c r="A512" s="42" t="s">
        <v>144</v>
      </c>
      <c r="B512" s="42" t="s">
        <v>27</v>
      </c>
      <c r="C512" s="42" t="s">
        <v>91</v>
      </c>
      <c r="D512" s="42" t="s">
        <v>134</v>
      </c>
      <c r="E512" s="42" t="s">
        <v>137</v>
      </c>
      <c r="F512" s="42" t="s">
        <v>64</v>
      </c>
      <c r="G512" s="43">
        <v>20</v>
      </c>
    </row>
    <row r="513" spans="1:7" x14ac:dyDescent="0.2">
      <c r="A513" s="42" t="s">
        <v>144</v>
      </c>
      <c r="B513" s="42" t="s">
        <v>28</v>
      </c>
      <c r="C513" s="42" t="s">
        <v>92</v>
      </c>
      <c r="D513" s="42" t="s">
        <v>134</v>
      </c>
      <c r="E513" s="42" t="s">
        <v>139</v>
      </c>
      <c r="F513" s="42" t="s">
        <v>63</v>
      </c>
      <c r="G513" s="43">
        <v>1</v>
      </c>
    </row>
    <row r="514" spans="1:7" x14ac:dyDescent="0.2">
      <c r="A514" s="42" t="s">
        <v>144</v>
      </c>
      <c r="B514" s="42" t="s">
        <v>28</v>
      </c>
      <c r="C514" s="42" t="s">
        <v>92</v>
      </c>
      <c r="D514" s="42" t="s">
        <v>134</v>
      </c>
      <c r="E514" s="42" t="s">
        <v>139</v>
      </c>
      <c r="F514" s="42" t="s">
        <v>64</v>
      </c>
      <c r="G514" s="43">
        <v>13</v>
      </c>
    </row>
    <row r="515" spans="1:7" x14ac:dyDescent="0.2">
      <c r="A515" s="42" t="s">
        <v>144</v>
      </c>
      <c r="B515" s="42" t="s">
        <v>29</v>
      </c>
      <c r="C515" s="42" t="s">
        <v>93</v>
      </c>
      <c r="D515" s="42" t="s">
        <v>48</v>
      </c>
      <c r="E515" s="42" t="s">
        <v>135</v>
      </c>
      <c r="F515" s="42" t="s">
        <v>63</v>
      </c>
      <c r="G515" s="43">
        <v>7</v>
      </c>
    </row>
    <row r="516" spans="1:7" x14ac:dyDescent="0.2">
      <c r="A516" s="42" t="s">
        <v>144</v>
      </c>
      <c r="B516" s="42" t="s">
        <v>29</v>
      </c>
      <c r="C516" s="42" t="s">
        <v>93</v>
      </c>
      <c r="D516" s="42" t="s">
        <v>48</v>
      </c>
      <c r="E516" s="42" t="s">
        <v>135</v>
      </c>
      <c r="F516" s="42" t="s">
        <v>64</v>
      </c>
      <c r="G516" s="43">
        <v>44</v>
      </c>
    </row>
    <row r="517" spans="1:7" x14ac:dyDescent="0.2">
      <c r="A517" s="42" t="s">
        <v>144</v>
      </c>
      <c r="B517" s="42" t="s">
        <v>30</v>
      </c>
      <c r="C517" s="42" t="s">
        <v>94</v>
      </c>
      <c r="D517" s="42" t="s">
        <v>134</v>
      </c>
      <c r="E517" s="42" t="s">
        <v>139</v>
      </c>
      <c r="F517" s="42" t="s">
        <v>64</v>
      </c>
      <c r="G517" s="43">
        <v>20</v>
      </c>
    </row>
    <row r="518" spans="1:7" x14ac:dyDescent="0.2">
      <c r="A518" s="42" t="s">
        <v>144</v>
      </c>
      <c r="B518" s="42" t="s">
        <v>32</v>
      </c>
      <c r="C518" s="42" t="s">
        <v>95</v>
      </c>
      <c r="D518" s="42" t="s">
        <v>134</v>
      </c>
      <c r="E518" s="42" t="s">
        <v>139</v>
      </c>
      <c r="F518" s="42" t="s">
        <v>62</v>
      </c>
      <c r="G518" s="43">
        <v>1</v>
      </c>
    </row>
    <row r="519" spans="1:7" x14ac:dyDescent="0.2">
      <c r="A519" s="42" t="s">
        <v>144</v>
      </c>
      <c r="B519" s="42" t="s">
        <v>32</v>
      </c>
      <c r="C519" s="42" t="s">
        <v>95</v>
      </c>
      <c r="D519" s="42" t="s">
        <v>134</v>
      </c>
      <c r="E519" s="42" t="s">
        <v>139</v>
      </c>
      <c r="F519" s="42" t="s">
        <v>63</v>
      </c>
      <c r="G519" s="43">
        <v>4</v>
      </c>
    </row>
    <row r="520" spans="1:7" x14ac:dyDescent="0.2">
      <c r="A520" s="42" t="s">
        <v>144</v>
      </c>
      <c r="B520" s="42" t="s">
        <v>32</v>
      </c>
      <c r="C520" s="42" t="s">
        <v>95</v>
      </c>
      <c r="D520" s="42" t="s">
        <v>134</v>
      </c>
      <c r="E520" s="42" t="s">
        <v>139</v>
      </c>
      <c r="F520" s="42" t="s">
        <v>64</v>
      </c>
      <c r="G520" s="43">
        <v>20</v>
      </c>
    </row>
    <row r="521" spans="1:7" x14ac:dyDescent="0.2">
      <c r="A521" s="42" t="s">
        <v>144</v>
      </c>
      <c r="B521" s="42" t="s">
        <v>33</v>
      </c>
      <c r="C521" s="42" t="s">
        <v>96</v>
      </c>
      <c r="D521" s="42" t="s">
        <v>134</v>
      </c>
      <c r="E521" s="42" t="s">
        <v>137</v>
      </c>
      <c r="F521" s="42" t="s">
        <v>64</v>
      </c>
      <c r="G521" s="43">
        <v>25</v>
      </c>
    </row>
    <row r="522" spans="1:7" x14ac:dyDescent="0.2">
      <c r="A522" s="42" t="s">
        <v>144</v>
      </c>
      <c r="B522" s="42" t="s">
        <v>34</v>
      </c>
      <c r="C522" s="42" t="s">
        <v>97</v>
      </c>
      <c r="D522" s="42" t="s">
        <v>134</v>
      </c>
      <c r="E522" s="42" t="s">
        <v>139</v>
      </c>
      <c r="F522" s="42" t="s">
        <v>63</v>
      </c>
      <c r="G522" s="43">
        <v>2</v>
      </c>
    </row>
    <row r="523" spans="1:7" x14ac:dyDescent="0.2">
      <c r="A523" s="42" t="s">
        <v>144</v>
      </c>
      <c r="B523" s="42" t="s">
        <v>34</v>
      </c>
      <c r="C523" s="42" t="s">
        <v>97</v>
      </c>
      <c r="D523" s="42" t="s">
        <v>134</v>
      </c>
      <c r="E523" s="42" t="s">
        <v>139</v>
      </c>
      <c r="F523" s="42" t="s">
        <v>64</v>
      </c>
      <c r="G523" s="43">
        <v>14</v>
      </c>
    </row>
    <row r="524" spans="1:7" x14ac:dyDescent="0.2">
      <c r="A524" s="42" t="s">
        <v>144</v>
      </c>
      <c r="B524" s="42" t="s">
        <v>35</v>
      </c>
      <c r="C524" s="42" t="s">
        <v>98</v>
      </c>
      <c r="D524" s="42" t="s">
        <v>134</v>
      </c>
      <c r="E524" s="42" t="s">
        <v>135</v>
      </c>
      <c r="F524" s="42" t="s">
        <v>62</v>
      </c>
      <c r="G524" s="43">
        <v>2</v>
      </c>
    </row>
    <row r="525" spans="1:7" x14ac:dyDescent="0.2">
      <c r="A525" s="42" t="s">
        <v>144</v>
      </c>
      <c r="B525" s="42" t="s">
        <v>35</v>
      </c>
      <c r="C525" s="42" t="s">
        <v>98</v>
      </c>
      <c r="D525" s="42" t="s">
        <v>134</v>
      </c>
      <c r="E525" s="42" t="s">
        <v>135</v>
      </c>
      <c r="F525" s="42" t="s">
        <v>64</v>
      </c>
      <c r="G525" s="43">
        <v>23</v>
      </c>
    </row>
    <row r="526" spans="1:7" x14ac:dyDescent="0.2">
      <c r="A526" s="42" t="s">
        <v>144</v>
      </c>
      <c r="B526" s="42" t="s">
        <v>36</v>
      </c>
      <c r="C526" s="42" t="s">
        <v>99</v>
      </c>
      <c r="D526" s="42" t="s">
        <v>134</v>
      </c>
      <c r="E526" s="42" t="s">
        <v>139</v>
      </c>
      <c r="F526" s="42" t="s">
        <v>62</v>
      </c>
      <c r="G526" s="43">
        <v>3</v>
      </c>
    </row>
    <row r="527" spans="1:7" x14ac:dyDescent="0.2">
      <c r="A527" s="42" t="s">
        <v>144</v>
      </c>
      <c r="B527" s="42" t="s">
        <v>36</v>
      </c>
      <c r="C527" s="42" t="s">
        <v>99</v>
      </c>
      <c r="D527" s="42" t="s">
        <v>134</v>
      </c>
      <c r="E527" s="42" t="s">
        <v>139</v>
      </c>
      <c r="F527" s="42" t="s">
        <v>64</v>
      </c>
      <c r="G527" s="43">
        <v>16</v>
      </c>
    </row>
    <row r="528" spans="1:7" x14ac:dyDescent="0.2">
      <c r="A528" s="42" t="s">
        <v>144</v>
      </c>
      <c r="B528" s="42" t="s">
        <v>37</v>
      </c>
      <c r="C528" s="42" t="s">
        <v>100</v>
      </c>
      <c r="D528" s="42" t="s">
        <v>134</v>
      </c>
      <c r="E528" s="42" t="s">
        <v>139</v>
      </c>
      <c r="F528" s="42" t="s">
        <v>62</v>
      </c>
      <c r="G528" s="43">
        <v>3</v>
      </c>
    </row>
    <row r="529" spans="1:7" x14ac:dyDescent="0.2">
      <c r="A529" s="42" t="s">
        <v>144</v>
      </c>
      <c r="B529" s="42" t="s">
        <v>37</v>
      </c>
      <c r="C529" s="42" t="s">
        <v>100</v>
      </c>
      <c r="D529" s="42" t="s">
        <v>134</v>
      </c>
      <c r="E529" s="42" t="s">
        <v>139</v>
      </c>
      <c r="F529" s="42" t="s">
        <v>64</v>
      </c>
      <c r="G529" s="43">
        <v>9</v>
      </c>
    </row>
    <row r="530" spans="1:7" x14ac:dyDescent="0.2">
      <c r="A530" s="42" t="s">
        <v>144</v>
      </c>
      <c r="B530" s="42" t="s">
        <v>38</v>
      </c>
      <c r="C530" s="42" t="s">
        <v>101</v>
      </c>
      <c r="D530" s="42" t="s">
        <v>48</v>
      </c>
      <c r="E530" s="42" t="s">
        <v>135</v>
      </c>
      <c r="F530" s="42" t="s">
        <v>63</v>
      </c>
      <c r="G530" s="43">
        <v>1</v>
      </c>
    </row>
    <row r="531" spans="1:7" x14ac:dyDescent="0.2">
      <c r="A531" s="42" t="s">
        <v>144</v>
      </c>
      <c r="B531" s="42" t="s">
        <v>38</v>
      </c>
      <c r="C531" s="42" t="s">
        <v>101</v>
      </c>
      <c r="D531" s="42" t="s">
        <v>48</v>
      </c>
      <c r="E531" s="42" t="s">
        <v>135</v>
      </c>
      <c r="F531" s="42" t="s">
        <v>64</v>
      </c>
      <c r="G531" s="43">
        <v>27</v>
      </c>
    </row>
    <row r="532" spans="1:7" x14ac:dyDescent="0.2">
      <c r="A532" s="42" t="s">
        <v>144</v>
      </c>
      <c r="B532" s="42" t="s">
        <v>39</v>
      </c>
      <c r="C532" s="42" t="s">
        <v>102</v>
      </c>
      <c r="D532" s="42" t="s">
        <v>134</v>
      </c>
      <c r="E532" s="42" t="s">
        <v>137</v>
      </c>
      <c r="F532" s="42" t="s">
        <v>63</v>
      </c>
      <c r="G532" s="43">
        <v>1</v>
      </c>
    </row>
    <row r="533" spans="1:7" x14ac:dyDescent="0.2">
      <c r="A533" s="42" t="s">
        <v>144</v>
      </c>
      <c r="B533" s="42" t="s">
        <v>39</v>
      </c>
      <c r="C533" s="42" t="s">
        <v>102</v>
      </c>
      <c r="D533" s="42" t="s">
        <v>134</v>
      </c>
      <c r="E533" s="42" t="s">
        <v>137</v>
      </c>
      <c r="F533" s="42" t="s">
        <v>64</v>
      </c>
      <c r="G533" s="43">
        <v>18</v>
      </c>
    </row>
    <row r="534" spans="1:7" x14ac:dyDescent="0.2">
      <c r="A534" s="42" t="s">
        <v>144</v>
      </c>
      <c r="B534" s="42" t="s">
        <v>40</v>
      </c>
      <c r="C534" s="42" t="s">
        <v>103</v>
      </c>
      <c r="D534" s="42" t="s">
        <v>134</v>
      </c>
      <c r="E534" s="42" t="s">
        <v>139</v>
      </c>
      <c r="F534" s="42" t="s">
        <v>62</v>
      </c>
      <c r="G534" s="43">
        <v>1</v>
      </c>
    </row>
    <row r="535" spans="1:7" x14ac:dyDescent="0.2">
      <c r="A535" s="42" t="s">
        <v>144</v>
      </c>
      <c r="B535" s="42" t="s">
        <v>40</v>
      </c>
      <c r="C535" s="42" t="s">
        <v>103</v>
      </c>
      <c r="D535" s="42" t="s">
        <v>134</v>
      </c>
      <c r="E535" s="42" t="s">
        <v>139</v>
      </c>
      <c r="F535" s="42" t="s">
        <v>63</v>
      </c>
      <c r="G535" s="43">
        <v>6</v>
      </c>
    </row>
    <row r="536" spans="1:7" x14ac:dyDescent="0.2">
      <c r="A536" s="42" t="s">
        <v>144</v>
      </c>
      <c r="B536" s="42" t="s">
        <v>40</v>
      </c>
      <c r="C536" s="42" t="s">
        <v>103</v>
      </c>
      <c r="D536" s="42" t="s">
        <v>134</v>
      </c>
      <c r="E536" s="42" t="s">
        <v>139</v>
      </c>
      <c r="F536" s="42" t="s">
        <v>64</v>
      </c>
      <c r="G536" s="43">
        <v>13</v>
      </c>
    </row>
    <row r="537" spans="1:7" x14ac:dyDescent="0.2">
      <c r="A537" s="42" t="s">
        <v>144</v>
      </c>
      <c r="B537" s="42" t="s">
        <v>41</v>
      </c>
      <c r="C537" s="42" t="s">
        <v>104</v>
      </c>
      <c r="D537" s="42" t="s">
        <v>134</v>
      </c>
      <c r="E537" s="42" t="s">
        <v>135</v>
      </c>
      <c r="F537" s="42" t="s">
        <v>64</v>
      </c>
      <c r="G537" s="43">
        <v>17</v>
      </c>
    </row>
    <row r="538" spans="1:7" x14ac:dyDescent="0.2">
      <c r="A538" s="42" t="s">
        <v>144</v>
      </c>
      <c r="B538" s="42" t="s">
        <v>42</v>
      </c>
      <c r="C538" s="42" t="s">
        <v>105</v>
      </c>
      <c r="D538" s="42" t="s">
        <v>48</v>
      </c>
      <c r="E538" s="42" t="s">
        <v>135</v>
      </c>
      <c r="F538" s="42" t="s">
        <v>64</v>
      </c>
      <c r="G538" s="43">
        <v>44</v>
      </c>
    </row>
    <row r="539" spans="1:7" x14ac:dyDescent="0.2">
      <c r="A539" s="42" t="s">
        <v>144</v>
      </c>
      <c r="B539" s="42" t="s">
        <v>43</v>
      </c>
      <c r="C539" s="42" t="s">
        <v>106</v>
      </c>
      <c r="D539" s="42" t="s">
        <v>134</v>
      </c>
      <c r="E539" s="42" t="s">
        <v>137</v>
      </c>
      <c r="F539" s="42" t="s">
        <v>63</v>
      </c>
      <c r="G539" s="43">
        <v>3</v>
      </c>
    </row>
    <row r="540" spans="1:7" x14ac:dyDescent="0.2">
      <c r="A540" s="42" t="s">
        <v>144</v>
      </c>
      <c r="B540" s="42" t="s">
        <v>43</v>
      </c>
      <c r="C540" s="42" t="s">
        <v>106</v>
      </c>
      <c r="D540" s="42" t="s">
        <v>134</v>
      </c>
      <c r="E540" s="42" t="s">
        <v>137</v>
      </c>
      <c r="F540" s="42" t="s">
        <v>64</v>
      </c>
      <c r="G540" s="43">
        <v>8</v>
      </c>
    </row>
    <row r="541" spans="1:7" x14ac:dyDescent="0.2">
      <c r="A541" s="42" t="s">
        <v>144</v>
      </c>
      <c r="B541" s="42" t="s">
        <v>44</v>
      </c>
      <c r="C541" s="42" t="s">
        <v>107</v>
      </c>
      <c r="D541" s="42" t="s">
        <v>48</v>
      </c>
      <c r="E541" s="42" t="s">
        <v>135</v>
      </c>
      <c r="F541" s="42" t="s">
        <v>64</v>
      </c>
      <c r="G541" s="43">
        <v>63</v>
      </c>
    </row>
    <row r="542" spans="1:7" x14ac:dyDescent="0.2">
      <c r="A542" s="42" t="s">
        <v>144</v>
      </c>
      <c r="B542" s="42" t="s">
        <v>45</v>
      </c>
      <c r="C542" s="42" t="s">
        <v>108</v>
      </c>
      <c r="D542" s="42" t="s">
        <v>134</v>
      </c>
      <c r="E542" s="42" t="s">
        <v>137</v>
      </c>
      <c r="F542" s="42" t="s">
        <v>63</v>
      </c>
      <c r="G542" s="43">
        <v>19</v>
      </c>
    </row>
    <row r="543" spans="1:7" x14ac:dyDescent="0.2">
      <c r="A543" s="42" t="s">
        <v>144</v>
      </c>
      <c r="B543" s="42" t="s">
        <v>45</v>
      </c>
      <c r="C543" s="42" t="s">
        <v>108</v>
      </c>
      <c r="D543" s="42" t="s">
        <v>134</v>
      </c>
      <c r="E543" s="42" t="s">
        <v>137</v>
      </c>
      <c r="F543" s="42" t="s">
        <v>64</v>
      </c>
      <c r="G543" s="43">
        <v>3</v>
      </c>
    </row>
    <row r="544" spans="1:7" x14ac:dyDescent="0.2">
      <c r="A544" s="42" t="s">
        <v>144</v>
      </c>
      <c r="B544" s="42" t="s">
        <v>46</v>
      </c>
      <c r="C544" s="42" t="s">
        <v>109</v>
      </c>
      <c r="D544" s="42" t="s">
        <v>48</v>
      </c>
      <c r="E544" s="42" t="s">
        <v>135</v>
      </c>
      <c r="F544" s="42" t="s">
        <v>62</v>
      </c>
      <c r="G544" s="43">
        <v>1</v>
      </c>
    </row>
    <row r="545" spans="1:7" x14ac:dyDescent="0.2">
      <c r="A545" s="42" t="s">
        <v>144</v>
      </c>
      <c r="B545" s="42" t="s">
        <v>46</v>
      </c>
      <c r="C545" s="42" t="s">
        <v>109</v>
      </c>
      <c r="D545" s="42" t="s">
        <v>48</v>
      </c>
      <c r="E545" s="42" t="s">
        <v>135</v>
      </c>
      <c r="F545" s="42" t="s">
        <v>64</v>
      </c>
      <c r="G545" s="43">
        <v>49</v>
      </c>
    </row>
    <row r="546" spans="1:7" x14ac:dyDescent="0.2">
      <c r="A546" s="42" t="s">
        <v>145</v>
      </c>
      <c r="B546" s="42" t="s">
        <v>3</v>
      </c>
      <c r="C546" s="42" t="s">
        <v>66</v>
      </c>
      <c r="D546" s="42" t="s">
        <v>134</v>
      </c>
      <c r="E546" s="42" t="s">
        <v>135</v>
      </c>
      <c r="F546" s="42" t="s">
        <v>62</v>
      </c>
      <c r="G546" s="43">
        <v>2</v>
      </c>
    </row>
    <row r="547" spans="1:7" x14ac:dyDescent="0.2">
      <c r="A547" s="42" t="s">
        <v>145</v>
      </c>
      <c r="B547" s="42" t="s">
        <v>3</v>
      </c>
      <c r="C547" s="42" t="s">
        <v>66</v>
      </c>
      <c r="D547" s="42" t="s">
        <v>134</v>
      </c>
      <c r="E547" s="42" t="s">
        <v>135</v>
      </c>
      <c r="F547" s="42" t="s">
        <v>63</v>
      </c>
      <c r="G547" s="43">
        <v>3</v>
      </c>
    </row>
    <row r="548" spans="1:7" x14ac:dyDescent="0.2">
      <c r="A548" s="42" t="s">
        <v>145</v>
      </c>
      <c r="B548" s="42" t="s">
        <v>3</v>
      </c>
      <c r="C548" s="42" t="s">
        <v>66</v>
      </c>
      <c r="D548" s="42" t="s">
        <v>134</v>
      </c>
      <c r="E548" s="42" t="s">
        <v>135</v>
      </c>
      <c r="F548" s="42" t="s">
        <v>64</v>
      </c>
      <c r="G548" s="43">
        <v>46</v>
      </c>
    </row>
    <row r="549" spans="1:7" x14ac:dyDescent="0.2">
      <c r="A549" s="42" t="s">
        <v>145</v>
      </c>
      <c r="B549" s="42" t="s">
        <v>4</v>
      </c>
      <c r="C549" s="42" t="s">
        <v>67</v>
      </c>
      <c r="D549" s="42" t="s">
        <v>134</v>
      </c>
      <c r="E549" s="42" t="s">
        <v>137</v>
      </c>
      <c r="F549" s="42" t="s">
        <v>62</v>
      </c>
      <c r="G549" s="43">
        <v>3</v>
      </c>
    </row>
    <row r="550" spans="1:7" x14ac:dyDescent="0.2">
      <c r="A550" s="42" t="s">
        <v>145</v>
      </c>
      <c r="B550" s="42" t="s">
        <v>4</v>
      </c>
      <c r="C550" s="42" t="s">
        <v>67</v>
      </c>
      <c r="D550" s="42" t="s">
        <v>134</v>
      </c>
      <c r="E550" s="42" t="s">
        <v>137</v>
      </c>
      <c r="F550" s="42" t="s">
        <v>63</v>
      </c>
      <c r="G550" s="43">
        <v>13</v>
      </c>
    </row>
    <row r="551" spans="1:7" x14ac:dyDescent="0.2">
      <c r="A551" s="42" t="s">
        <v>145</v>
      </c>
      <c r="B551" s="42" t="s">
        <v>4</v>
      </c>
      <c r="C551" s="42" t="s">
        <v>67</v>
      </c>
      <c r="D551" s="42" t="s">
        <v>134</v>
      </c>
      <c r="E551" s="42" t="s">
        <v>137</v>
      </c>
      <c r="F551" s="42" t="s">
        <v>64</v>
      </c>
      <c r="G551" s="43">
        <v>6</v>
      </c>
    </row>
    <row r="552" spans="1:7" x14ac:dyDescent="0.2">
      <c r="A552" s="42" t="s">
        <v>145</v>
      </c>
      <c r="B552" s="42" t="s">
        <v>5</v>
      </c>
      <c r="C552" s="42" t="s">
        <v>68</v>
      </c>
      <c r="D552" s="42" t="s">
        <v>134</v>
      </c>
      <c r="E552" s="42" t="s">
        <v>135</v>
      </c>
      <c r="F552" s="42" t="s">
        <v>63</v>
      </c>
      <c r="G552" s="43">
        <v>3</v>
      </c>
    </row>
    <row r="553" spans="1:7" x14ac:dyDescent="0.2">
      <c r="A553" s="42" t="s">
        <v>145</v>
      </c>
      <c r="B553" s="42" t="s">
        <v>5</v>
      </c>
      <c r="C553" s="42" t="s">
        <v>68</v>
      </c>
      <c r="D553" s="42" t="s">
        <v>134</v>
      </c>
      <c r="E553" s="42" t="s">
        <v>135</v>
      </c>
      <c r="F553" s="42" t="s">
        <v>64</v>
      </c>
      <c r="G553" s="43">
        <v>13</v>
      </c>
    </row>
    <row r="554" spans="1:7" x14ac:dyDescent="0.2">
      <c r="A554" s="42" t="s">
        <v>145</v>
      </c>
      <c r="B554" s="42" t="s">
        <v>6</v>
      </c>
      <c r="C554" s="42" t="s">
        <v>69</v>
      </c>
      <c r="D554" s="42" t="s">
        <v>134</v>
      </c>
      <c r="E554" s="42" t="s">
        <v>137</v>
      </c>
      <c r="F554" s="42" t="s">
        <v>63</v>
      </c>
      <c r="G554" s="43">
        <v>3</v>
      </c>
    </row>
    <row r="555" spans="1:7" x14ac:dyDescent="0.2">
      <c r="A555" s="42" t="s">
        <v>145</v>
      </c>
      <c r="B555" s="42" t="s">
        <v>6</v>
      </c>
      <c r="C555" s="42" t="s">
        <v>69</v>
      </c>
      <c r="D555" s="42" t="s">
        <v>134</v>
      </c>
      <c r="E555" s="42" t="s">
        <v>137</v>
      </c>
      <c r="F555" s="42" t="s">
        <v>64</v>
      </c>
      <c r="G555" s="43">
        <v>12</v>
      </c>
    </row>
    <row r="556" spans="1:7" x14ac:dyDescent="0.2">
      <c r="A556" s="42" t="s">
        <v>145</v>
      </c>
      <c r="B556" s="42" t="s">
        <v>7</v>
      </c>
      <c r="C556" s="42" t="s">
        <v>70</v>
      </c>
      <c r="D556" s="42" t="s">
        <v>134</v>
      </c>
      <c r="E556" s="42" t="s">
        <v>139</v>
      </c>
      <c r="F556" s="42" t="s">
        <v>62</v>
      </c>
      <c r="G556" s="43">
        <v>2</v>
      </c>
    </row>
    <row r="557" spans="1:7" x14ac:dyDescent="0.2">
      <c r="A557" s="42" t="s">
        <v>145</v>
      </c>
      <c r="B557" s="42" t="s">
        <v>7</v>
      </c>
      <c r="C557" s="42" t="s">
        <v>70</v>
      </c>
      <c r="D557" s="42" t="s">
        <v>134</v>
      </c>
      <c r="E557" s="42" t="s">
        <v>139</v>
      </c>
      <c r="F557" s="42" t="s">
        <v>63</v>
      </c>
      <c r="G557" s="43">
        <v>4</v>
      </c>
    </row>
    <row r="558" spans="1:7" x14ac:dyDescent="0.2">
      <c r="A558" s="42" t="s">
        <v>145</v>
      </c>
      <c r="B558" s="42" t="s">
        <v>7</v>
      </c>
      <c r="C558" s="42" t="s">
        <v>70</v>
      </c>
      <c r="D558" s="42" t="s">
        <v>134</v>
      </c>
      <c r="E558" s="42" t="s">
        <v>139</v>
      </c>
      <c r="F558" s="42" t="s">
        <v>64</v>
      </c>
      <c r="G558" s="43">
        <v>24</v>
      </c>
    </row>
    <row r="559" spans="1:7" x14ac:dyDescent="0.2">
      <c r="A559" s="42" t="s">
        <v>145</v>
      </c>
      <c r="B559" s="42" t="s">
        <v>8</v>
      </c>
      <c r="C559" s="42" t="s">
        <v>71</v>
      </c>
      <c r="D559" s="42" t="s">
        <v>134</v>
      </c>
      <c r="E559" s="42" t="s">
        <v>137</v>
      </c>
      <c r="F559" s="42" t="s">
        <v>62</v>
      </c>
      <c r="G559" s="43">
        <v>2</v>
      </c>
    </row>
    <row r="560" spans="1:7" x14ac:dyDescent="0.2">
      <c r="A560" s="42" t="s">
        <v>145</v>
      </c>
      <c r="B560" s="42" t="s">
        <v>8</v>
      </c>
      <c r="C560" s="42" t="s">
        <v>71</v>
      </c>
      <c r="D560" s="42" t="s">
        <v>134</v>
      </c>
      <c r="E560" s="42" t="s">
        <v>137</v>
      </c>
      <c r="F560" s="42" t="s">
        <v>63</v>
      </c>
      <c r="G560" s="43">
        <v>1</v>
      </c>
    </row>
    <row r="561" spans="1:7" x14ac:dyDescent="0.2">
      <c r="A561" s="42" t="s">
        <v>145</v>
      </c>
      <c r="B561" s="42" t="s">
        <v>8</v>
      </c>
      <c r="C561" s="42" t="s">
        <v>71</v>
      </c>
      <c r="D561" s="42" t="s">
        <v>134</v>
      </c>
      <c r="E561" s="42" t="s">
        <v>137</v>
      </c>
      <c r="F561" s="42" t="s">
        <v>64</v>
      </c>
      <c r="G561" s="43">
        <v>27</v>
      </c>
    </row>
    <row r="562" spans="1:7" x14ac:dyDescent="0.2">
      <c r="A562" s="42" t="s">
        <v>145</v>
      </c>
      <c r="B562" s="42" t="s">
        <v>9</v>
      </c>
      <c r="C562" s="42" t="s">
        <v>72</v>
      </c>
      <c r="D562" s="42" t="s">
        <v>134</v>
      </c>
      <c r="E562" s="42" t="s">
        <v>135</v>
      </c>
      <c r="F562" s="42" t="s">
        <v>62</v>
      </c>
      <c r="G562" s="43">
        <v>2</v>
      </c>
    </row>
    <row r="563" spans="1:7" x14ac:dyDescent="0.2">
      <c r="A563" s="42" t="s">
        <v>145</v>
      </c>
      <c r="B563" s="42" t="s">
        <v>9</v>
      </c>
      <c r="C563" s="42" t="s">
        <v>72</v>
      </c>
      <c r="D563" s="42" t="s">
        <v>134</v>
      </c>
      <c r="E563" s="42" t="s">
        <v>135</v>
      </c>
      <c r="F563" s="42" t="s">
        <v>64</v>
      </c>
      <c r="G563" s="43">
        <v>21</v>
      </c>
    </row>
    <row r="564" spans="1:7" x14ac:dyDescent="0.2">
      <c r="A564" s="42" t="s">
        <v>145</v>
      </c>
      <c r="B564" s="42" t="s">
        <v>10</v>
      </c>
      <c r="C564" s="42" t="s">
        <v>73</v>
      </c>
      <c r="D564" s="42" t="s">
        <v>134</v>
      </c>
      <c r="E564" s="42" t="s">
        <v>139</v>
      </c>
      <c r="F564" s="42" t="s">
        <v>62</v>
      </c>
      <c r="G564" s="43">
        <v>1</v>
      </c>
    </row>
    <row r="565" spans="1:7" x14ac:dyDescent="0.2">
      <c r="A565" s="42" t="s">
        <v>145</v>
      </c>
      <c r="B565" s="42" t="s">
        <v>10</v>
      </c>
      <c r="C565" s="42" t="s">
        <v>73</v>
      </c>
      <c r="D565" s="42" t="s">
        <v>134</v>
      </c>
      <c r="E565" s="42" t="s">
        <v>139</v>
      </c>
      <c r="F565" s="42" t="s">
        <v>63</v>
      </c>
      <c r="G565" s="43">
        <v>5</v>
      </c>
    </row>
    <row r="566" spans="1:7" x14ac:dyDescent="0.2">
      <c r="A566" s="42" t="s">
        <v>145</v>
      </c>
      <c r="B566" s="42" t="s">
        <v>10</v>
      </c>
      <c r="C566" s="42" t="s">
        <v>73</v>
      </c>
      <c r="D566" s="42" t="s">
        <v>134</v>
      </c>
      <c r="E566" s="42" t="s">
        <v>139</v>
      </c>
      <c r="F566" s="42" t="s">
        <v>64</v>
      </c>
      <c r="G566" s="43">
        <v>23</v>
      </c>
    </row>
    <row r="567" spans="1:7" x14ac:dyDescent="0.2">
      <c r="A567" s="42" t="s">
        <v>145</v>
      </c>
      <c r="B567" s="42" t="s">
        <v>11</v>
      </c>
      <c r="C567" s="42" t="s">
        <v>74</v>
      </c>
      <c r="D567" s="42" t="s">
        <v>134</v>
      </c>
      <c r="E567" s="42" t="s">
        <v>139</v>
      </c>
      <c r="F567" s="42" t="s">
        <v>63</v>
      </c>
      <c r="G567" s="43">
        <v>3</v>
      </c>
    </row>
    <row r="568" spans="1:7" x14ac:dyDescent="0.2">
      <c r="A568" s="42" t="s">
        <v>145</v>
      </c>
      <c r="B568" s="42" t="s">
        <v>11</v>
      </c>
      <c r="C568" s="42" t="s">
        <v>74</v>
      </c>
      <c r="D568" s="42" t="s">
        <v>134</v>
      </c>
      <c r="E568" s="42" t="s">
        <v>139</v>
      </c>
      <c r="F568" s="42" t="s">
        <v>64</v>
      </c>
      <c r="G568" s="43">
        <v>21</v>
      </c>
    </row>
    <row r="569" spans="1:7" x14ac:dyDescent="0.2">
      <c r="A569" s="42" t="s">
        <v>145</v>
      </c>
      <c r="B569" s="42" t="s">
        <v>12</v>
      </c>
      <c r="C569" s="42" t="s">
        <v>75</v>
      </c>
      <c r="D569" s="42" t="s">
        <v>134</v>
      </c>
      <c r="E569" s="42" t="s">
        <v>137</v>
      </c>
      <c r="F569" s="42" t="s">
        <v>62</v>
      </c>
      <c r="G569" s="43">
        <v>2</v>
      </c>
    </row>
    <row r="570" spans="1:7" x14ac:dyDescent="0.2">
      <c r="A570" s="42" t="s">
        <v>145</v>
      </c>
      <c r="B570" s="42" t="s">
        <v>12</v>
      </c>
      <c r="C570" s="42" t="s">
        <v>75</v>
      </c>
      <c r="D570" s="42" t="s">
        <v>134</v>
      </c>
      <c r="E570" s="42" t="s">
        <v>137</v>
      </c>
      <c r="F570" s="42" t="s">
        <v>63</v>
      </c>
      <c r="G570" s="43">
        <v>2</v>
      </c>
    </row>
    <row r="571" spans="1:7" x14ac:dyDescent="0.2">
      <c r="A571" s="42" t="s">
        <v>145</v>
      </c>
      <c r="B571" s="42" t="s">
        <v>12</v>
      </c>
      <c r="C571" s="42" t="s">
        <v>75</v>
      </c>
      <c r="D571" s="42" t="s">
        <v>134</v>
      </c>
      <c r="E571" s="42" t="s">
        <v>137</v>
      </c>
      <c r="F571" s="42" t="s">
        <v>64</v>
      </c>
      <c r="G571" s="43">
        <v>43</v>
      </c>
    </row>
    <row r="572" spans="1:7" x14ac:dyDescent="0.2">
      <c r="A572" s="42" t="s">
        <v>145</v>
      </c>
      <c r="B572" s="42" t="s">
        <v>13</v>
      </c>
      <c r="C572" s="42" t="s">
        <v>76</v>
      </c>
      <c r="D572" s="42" t="s">
        <v>134</v>
      </c>
      <c r="E572" s="42" t="s">
        <v>139</v>
      </c>
      <c r="F572" s="42" t="s">
        <v>63</v>
      </c>
      <c r="G572" s="43">
        <v>2</v>
      </c>
    </row>
    <row r="573" spans="1:7" x14ac:dyDescent="0.2">
      <c r="A573" s="42" t="s">
        <v>145</v>
      </c>
      <c r="B573" s="42" t="s">
        <v>13</v>
      </c>
      <c r="C573" s="42" t="s">
        <v>76</v>
      </c>
      <c r="D573" s="42" t="s">
        <v>134</v>
      </c>
      <c r="E573" s="42" t="s">
        <v>139</v>
      </c>
      <c r="F573" s="42" t="s">
        <v>64</v>
      </c>
      <c r="G573" s="43">
        <v>65</v>
      </c>
    </row>
    <row r="574" spans="1:7" x14ac:dyDescent="0.2">
      <c r="A574" s="42" t="s">
        <v>145</v>
      </c>
      <c r="B574" s="42" t="s">
        <v>60</v>
      </c>
      <c r="C574" s="42" t="s">
        <v>77</v>
      </c>
      <c r="D574" s="42" t="s">
        <v>134</v>
      </c>
      <c r="E574" s="42" t="s">
        <v>137</v>
      </c>
      <c r="F574" s="42" t="s">
        <v>63</v>
      </c>
      <c r="G574" s="43">
        <v>3</v>
      </c>
    </row>
    <row r="575" spans="1:7" x14ac:dyDescent="0.2">
      <c r="A575" s="42" t="s">
        <v>145</v>
      </c>
      <c r="B575" s="42" t="s">
        <v>60</v>
      </c>
      <c r="C575" s="42" t="s">
        <v>77</v>
      </c>
      <c r="D575" s="42" t="s">
        <v>134</v>
      </c>
      <c r="E575" s="42" t="s">
        <v>137</v>
      </c>
      <c r="F575" s="42" t="s">
        <v>64</v>
      </c>
      <c r="G575" s="43">
        <v>41</v>
      </c>
    </row>
    <row r="576" spans="1:7" x14ac:dyDescent="0.2">
      <c r="A576" s="42" t="s">
        <v>145</v>
      </c>
      <c r="B576" s="42" t="s">
        <v>14</v>
      </c>
      <c r="C576" s="42" t="s">
        <v>78</v>
      </c>
      <c r="D576" s="42" t="s">
        <v>134</v>
      </c>
      <c r="E576" s="42" t="s">
        <v>139</v>
      </c>
      <c r="F576" s="42" t="s">
        <v>64</v>
      </c>
      <c r="G576" s="43">
        <v>13</v>
      </c>
    </row>
    <row r="577" spans="1:7" x14ac:dyDescent="0.2">
      <c r="A577" s="42" t="s">
        <v>145</v>
      </c>
      <c r="B577" s="42" t="s">
        <v>15</v>
      </c>
      <c r="C577" s="42" t="s">
        <v>79</v>
      </c>
      <c r="D577" s="42" t="s">
        <v>134</v>
      </c>
      <c r="E577" s="42" t="s">
        <v>137</v>
      </c>
      <c r="F577" s="42" t="s">
        <v>63</v>
      </c>
      <c r="G577" s="43">
        <v>1</v>
      </c>
    </row>
    <row r="578" spans="1:7" x14ac:dyDescent="0.2">
      <c r="A578" s="42" t="s">
        <v>145</v>
      </c>
      <c r="B578" s="42" t="s">
        <v>15</v>
      </c>
      <c r="C578" s="42" t="s">
        <v>79</v>
      </c>
      <c r="D578" s="42" t="s">
        <v>134</v>
      </c>
      <c r="E578" s="42" t="s">
        <v>137</v>
      </c>
      <c r="F578" s="42" t="s">
        <v>64</v>
      </c>
      <c r="G578" s="43">
        <v>26</v>
      </c>
    </row>
    <row r="579" spans="1:7" x14ac:dyDescent="0.2">
      <c r="A579" s="42" t="s">
        <v>145</v>
      </c>
      <c r="B579" s="42" t="s">
        <v>16</v>
      </c>
      <c r="C579" s="42" t="s">
        <v>80</v>
      </c>
      <c r="D579" s="42" t="s">
        <v>134</v>
      </c>
      <c r="E579" s="42" t="s">
        <v>137</v>
      </c>
      <c r="F579" s="42" t="s">
        <v>62</v>
      </c>
      <c r="G579" s="43">
        <v>3</v>
      </c>
    </row>
    <row r="580" spans="1:7" x14ac:dyDescent="0.2">
      <c r="A580" s="42" t="s">
        <v>145</v>
      </c>
      <c r="B580" s="42" t="s">
        <v>16</v>
      </c>
      <c r="C580" s="42" t="s">
        <v>80</v>
      </c>
      <c r="D580" s="42" t="s">
        <v>134</v>
      </c>
      <c r="E580" s="42" t="s">
        <v>137</v>
      </c>
      <c r="F580" s="42" t="s">
        <v>63</v>
      </c>
      <c r="G580" s="43">
        <v>2</v>
      </c>
    </row>
    <row r="581" spans="1:7" x14ac:dyDescent="0.2">
      <c r="A581" s="42" t="s">
        <v>145</v>
      </c>
      <c r="B581" s="42" t="s">
        <v>16</v>
      </c>
      <c r="C581" s="42" t="s">
        <v>80</v>
      </c>
      <c r="D581" s="42" t="s">
        <v>134</v>
      </c>
      <c r="E581" s="42" t="s">
        <v>137</v>
      </c>
      <c r="F581" s="42" t="s">
        <v>64</v>
      </c>
      <c r="G581" s="43">
        <v>59</v>
      </c>
    </row>
    <row r="582" spans="1:7" x14ac:dyDescent="0.2">
      <c r="A582" s="42" t="s">
        <v>145</v>
      </c>
      <c r="B582" s="42" t="s">
        <v>17</v>
      </c>
      <c r="C582" s="42" t="s">
        <v>81</v>
      </c>
      <c r="D582" s="42" t="s">
        <v>134</v>
      </c>
      <c r="E582" s="42" t="s">
        <v>137</v>
      </c>
      <c r="F582" s="42" t="s">
        <v>63</v>
      </c>
      <c r="G582" s="43">
        <v>1</v>
      </c>
    </row>
    <row r="583" spans="1:7" x14ac:dyDescent="0.2">
      <c r="A583" s="42" t="s">
        <v>145</v>
      </c>
      <c r="B583" s="42" t="s">
        <v>17</v>
      </c>
      <c r="C583" s="42" t="s">
        <v>81</v>
      </c>
      <c r="D583" s="42" t="s">
        <v>134</v>
      </c>
      <c r="E583" s="42" t="s">
        <v>137</v>
      </c>
      <c r="F583" s="42" t="s">
        <v>64</v>
      </c>
      <c r="G583" s="43">
        <v>13</v>
      </c>
    </row>
    <row r="584" spans="1:7" x14ac:dyDescent="0.2">
      <c r="A584" s="42" t="s">
        <v>145</v>
      </c>
      <c r="B584" s="42" t="s">
        <v>18</v>
      </c>
      <c r="C584" s="42" t="s">
        <v>82</v>
      </c>
      <c r="D584" s="42" t="s">
        <v>48</v>
      </c>
      <c r="E584" s="42" t="s">
        <v>135</v>
      </c>
      <c r="F584" s="42" t="s">
        <v>63</v>
      </c>
      <c r="G584" s="43">
        <v>118</v>
      </c>
    </row>
    <row r="585" spans="1:7" x14ac:dyDescent="0.2">
      <c r="A585" s="42" t="s">
        <v>145</v>
      </c>
      <c r="B585" s="42" t="s">
        <v>18</v>
      </c>
      <c r="C585" s="42" t="s">
        <v>82</v>
      </c>
      <c r="D585" s="42" t="s">
        <v>48</v>
      </c>
      <c r="E585" s="42" t="s">
        <v>135</v>
      </c>
      <c r="F585" s="42" t="s">
        <v>64</v>
      </c>
      <c r="G585" s="43">
        <v>127</v>
      </c>
    </row>
    <row r="586" spans="1:7" x14ac:dyDescent="0.2">
      <c r="A586" s="42" t="s">
        <v>145</v>
      </c>
      <c r="B586" s="42" t="s">
        <v>19</v>
      </c>
      <c r="C586" s="42" t="s">
        <v>83</v>
      </c>
      <c r="D586" s="42" t="s">
        <v>48</v>
      </c>
      <c r="E586" s="42" t="s">
        <v>135</v>
      </c>
      <c r="F586" s="42" t="s">
        <v>62</v>
      </c>
      <c r="G586" s="43">
        <v>3</v>
      </c>
    </row>
    <row r="587" spans="1:7" x14ac:dyDescent="0.2">
      <c r="A587" s="42" t="s">
        <v>145</v>
      </c>
      <c r="B587" s="42" t="s">
        <v>19</v>
      </c>
      <c r="C587" s="42" t="s">
        <v>83</v>
      </c>
      <c r="D587" s="42" t="s">
        <v>48</v>
      </c>
      <c r="E587" s="42" t="s">
        <v>135</v>
      </c>
      <c r="F587" s="42" t="s">
        <v>64</v>
      </c>
      <c r="G587" s="43">
        <v>60</v>
      </c>
    </row>
    <row r="588" spans="1:7" x14ac:dyDescent="0.2">
      <c r="A588" s="42" t="s">
        <v>145</v>
      </c>
      <c r="B588" s="42" t="s">
        <v>124</v>
      </c>
      <c r="C588" s="42" t="s">
        <v>125</v>
      </c>
      <c r="D588" s="42" t="s">
        <v>134</v>
      </c>
      <c r="E588" s="42" t="s">
        <v>137</v>
      </c>
      <c r="F588" s="42" t="s">
        <v>62</v>
      </c>
      <c r="G588" s="43">
        <v>2</v>
      </c>
    </row>
    <row r="589" spans="1:7" x14ac:dyDescent="0.2">
      <c r="A589" s="42" t="s">
        <v>145</v>
      </c>
      <c r="B589" s="42" t="s">
        <v>124</v>
      </c>
      <c r="C589" s="42" t="s">
        <v>125</v>
      </c>
      <c r="D589" s="42" t="s">
        <v>134</v>
      </c>
      <c r="E589" s="42" t="s">
        <v>137</v>
      </c>
      <c r="F589" s="42" t="s">
        <v>63</v>
      </c>
      <c r="G589" s="43">
        <v>23</v>
      </c>
    </row>
    <row r="590" spans="1:7" x14ac:dyDescent="0.2">
      <c r="A590" s="42" t="s">
        <v>145</v>
      </c>
      <c r="B590" s="42" t="s">
        <v>124</v>
      </c>
      <c r="C590" s="42" t="s">
        <v>125</v>
      </c>
      <c r="D590" s="42" t="s">
        <v>134</v>
      </c>
      <c r="E590" s="42" t="s">
        <v>137</v>
      </c>
      <c r="F590" s="42" t="s">
        <v>64</v>
      </c>
      <c r="G590" s="43">
        <v>23</v>
      </c>
    </row>
    <row r="591" spans="1:7" x14ac:dyDescent="0.2">
      <c r="A591" s="42" t="s">
        <v>145</v>
      </c>
      <c r="B591" s="42" t="s">
        <v>21</v>
      </c>
      <c r="C591" s="42" t="s">
        <v>84</v>
      </c>
      <c r="D591" s="42" t="s">
        <v>134</v>
      </c>
      <c r="E591" s="42" t="s">
        <v>137</v>
      </c>
      <c r="F591" s="42" t="s">
        <v>62</v>
      </c>
      <c r="G591" s="43">
        <v>1</v>
      </c>
    </row>
    <row r="592" spans="1:7" x14ac:dyDescent="0.2">
      <c r="A592" s="42" t="s">
        <v>145</v>
      </c>
      <c r="B592" s="42" t="s">
        <v>21</v>
      </c>
      <c r="C592" s="42" t="s">
        <v>84</v>
      </c>
      <c r="D592" s="42" t="s">
        <v>134</v>
      </c>
      <c r="E592" s="42" t="s">
        <v>137</v>
      </c>
      <c r="F592" s="42" t="s">
        <v>63</v>
      </c>
      <c r="G592" s="43">
        <v>1</v>
      </c>
    </row>
    <row r="593" spans="1:7" x14ac:dyDescent="0.2">
      <c r="A593" s="42" t="s">
        <v>145</v>
      </c>
      <c r="B593" s="42" t="s">
        <v>21</v>
      </c>
      <c r="C593" s="42" t="s">
        <v>84</v>
      </c>
      <c r="D593" s="42" t="s">
        <v>134</v>
      </c>
      <c r="E593" s="42" t="s">
        <v>137</v>
      </c>
      <c r="F593" s="42" t="s">
        <v>64</v>
      </c>
      <c r="G593" s="43">
        <v>22</v>
      </c>
    </row>
    <row r="594" spans="1:7" x14ac:dyDescent="0.2">
      <c r="A594" s="42" t="s">
        <v>145</v>
      </c>
      <c r="B594" s="42" t="s">
        <v>22</v>
      </c>
      <c r="C594" s="42" t="s">
        <v>85</v>
      </c>
      <c r="D594" s="42" t="s">
        <v>134</v>
      </c>
      <c r="E594" s="42" t="s">
        <v>135</v>
      </c>
      <c r="F594" s="42" t="s">
        <v>63</v>
      </c>
      <c r="G594" s="43">
        <v>37</v>
      </c>
    </row>
    <row r="595" spans="1:7" x14ac:dyDescent="0.2">
      <c r="A595" s="42" t="s">
        <v>145</v>
      </c>
      <c r="B595" s="42" t="s">
        <v>22</v>
      </c>
      <c r="C595" s="42" t="s">
        <v>85</v>
      </c>
      <c r="D595" s="42" t="s">
        <v>134</v>
      </c>
      <c r="E595" s="42" t="s">
        <v>135</v>
      </c>
      <c r="F595" s="42" t="s">
        <v>64</v>
      </c>
      <c r="G595" s="43">
        <v>3</v>
      </c>
    </row>
    <row r="596" spans="1:7" x14ac:dyDescent="0.2">
      <c r="A596" s="42" t="s">
        <v>145</v>
      </c>
      <c r="B596" s="42" t="s">
        <v>23</v>
      </c>
      <c r="C596" s="42" t="s">
        <v>86</v>
      </c>
      <c r="D596" s="42" t="s">
        <v>134</v>
      </c>
      <c r="E596" s="42" t="s">
        <v>137</v>
      </c>
      <c r="F596" s="42" t="s">
        <v>62</v>
      </c>
      <c r="G596" s="43">
        <v>4</v>
      </c>
    </row>
    <row r="597" spans="1:7" x14ac:dyDescent="0.2">
      <c r="A597" s="42" t="s">
        <v>145</v>
      </c>
      <c r="B597" s="42" t="s">
        <v>23</v>
      </c>
      <c r="C597" s="42" t="s">
        <v>86</v>
      </c>
      <c r="D597" s="42" t="s">
        <v>134</v>
      </c>
      <c r="E597" s="42" t="s">
        <v>137</v>
      </c>
      <c r="F597" s="42" t="s">
        <v>63</v>
      </c>
      <c r="G597" s="43">
        <v>1</v>
      </c>
    </row>
    <row r="598" spans="1:7" x14ac:dyDescent="0.2">
      <c r="A598" s="42" t="s">
        <v>145</v>
      </c>
      <c r="B598" s="42" t="s">
        <v>23</v>
      </c>
      <c r="C598" s="42" t="s">
        <v>86</v>
      </c>
      <c r="D598" s="42" t="s">
        <v>134</v>
      </c>
      <c r="E598" s="42" t="s">
        <v>137</v>
      </c>
      <c r="F598" s="42" t="s">
        <v>64</v>
      </c>
      <c r="G598" s="43">
        <v>37</v>
      </c>
    </row>
    <row r="599" spans="1:7" x14ac:dyDescent="0.2">
      <c r="A599" s="42" t="s">
        <v>145</v>
      </c>
      <c r="B599" s="42" t="s">
        <v>25</v>
      </c>
      <c r="C599" s="42" t="s">
        <v>89</v>
      </c>
      <c r="D599" s="42" t="s">
        <v>134</v>
      </c>
      <c r="E599" s="42" t="s">
        <v>137</v>
      </c>
      <c r="F599" s="42" t="s">
        <v>62</v>
      </c>
      <c r="G599" s="43">
        <v>5</v>
      </c>
    </row>
    <row r="600" spans="1:7" x14ac:dyDescent="0.2">
      <c r="A600" s="42" t="s">
        <v>145</v>
      </c>
      <c r="B600" s="42" t="s">
        <v>25</v>
      </c>
      <c r="C600" s="42" t="s">
        <v>89</v>
      </c>
      <c r="D600" s="42" t="s">
        <v>134</v>
      </c>
      <c r="E600" s="42" t="s">
        <v>137</v>
      </c>
      <c r="F600" s="42" t="s">
        <v>63</v>
      </c>
      <c r="G600" s="43">
        <v>2</v>
      </c>
    </row>
    <row r="601" spans="1:7" x14ac:dyDescent="0.2">
      <c r="A601" s="42" t="s">
        <v>145</v>
      </c>
      <c r="B601" s="42" t="s">
        <v>25</v>
      </c>
      <c r="C601" s="42" t="s">
        <v>89</v>
      </c>
      <c r="D601" s="42" t="s">
        <v>134</v>
      </c>
      <c r="E601" s="42" t="s">
        <v>137</v>
      </c>
      <c r="F601" s="42" t="s">
        <v>64</v>
      </c>
      <c r="G601" s="43">
        <v>41</v>
      </c>
    </row>
    <row r="602" spans="1:7" x14ac:dyDescent="0.2">
      <c r="A602" s="42" t="s">
        <v>145</v>
      </c>
      <c r="B602" s="42" t="s">
        <v>26</v>
      </c>
      <c r="C602" s="42" t="s">
        <v>90</v>
      </c>
      <c r="D602" s="42" t="s">
        <v>134</v>
      </c>
      <c r="E602" s="42" t="s">
        <v>135</v>
      </c>
      <c r="F602" s="42" t="s">
        <v>62</v>
      </c>
      <c r="G602" s="43">
        <v>1</v>
      </c>
    </row>
    <row r="603" spans="1:7" x14ac:dyDescent="0.2">
      <c r="A603" s="42" t="s">
        <v>145</v>
      </c>
      <c r="B603" s="42" t="s">
        <v>26</v>
      </c>
      <c r="C603" s="42" t="s">
        <v>90</v>
      </c>
      <c r="D603" s="42" t="s">
        <v>134</v>
      </c>
      <c r="E603" s="42" t="s">
        <v>135</v>
      </c>
      <c r="F603" s="42" t="s">
        <v>64</v>
      </c>
      <c r="G603" s="43">
        <v>64</v>
      </c>
    </row>
    <row r="604" spans="1:7" x14ac:dyDescent="0.2">
      <c r="A604" s="42" t="s">
        <v>145</v>
      </c>
      <c r="B604" s="42" t="s">
        <v>27</v>
      </c>
      <c r="C604" s="42" t="s">
        <v>91</v>
      </c>
      <c r="D604" s="42" t="s">
        <v>134</v>
      </c>
      <c r="E604" s="42" t="s">
        <v>137</v>
      </c>
      <c r="F604" s="42" t="s">
        <v>63</v>
      </c>
      <c r="G604" s="43">
        <v>2</v>
      </c>
    </row>
    <row r="605" spans="1:7" x14ac:dyDescent="0.2">
      <c r="A605" s="42" t="s">
        <v>145</v>
      </c>
      <c r="B605" s="42" t="s">
        <v>27</v>
      </c>
      <c r="C605" s="42" t="s">
        <v>91</v>
      </c>
      <c r="D605" s="42" t="s">
        <v>134</v>
      </c>
      <c r="E605" s="42" t="s">
        <v>137</v>
      </c>
      <c r="F605" s="42" t="s">
        <v>64</v>
      </c>
      <c r="G605" s="43">
        <v>27</v>
      </c>
    </row>
    <row r="606" spans="1:7" x14ac:dyDescent="0.2">
      <c r="A606" s="42" t="s">
        <v>145</v>
      </c>
      <c r="B606" s="42" t="s">
        <v>28</v>
      </c>
      <c r="C606" s="42" t="s">
        <v>92</v>
      </c>
      <c r="D606" s="42" t="s">
        <v>134</v>
      </c>
      <c r="E606" s="42" t="s">
        <v>139</v>
      </c>
      <c r="F606" s="42" t="s">
        <v>62</v>
      </c>
      <c r="G606" s="43">
        <v>7</v>
      </c>
    </row>
    <row r="607" spans="1:7" x14ac:dyDescent="0.2">
      <c r="A607" s="42" t="s">
        <v>145</v>
      </c>
      <c r="B607" s="42" t="s">
        <v>28</v>
      </c>
      <c r="C607" s="42" t="s">
        <v>92</v>
      </c>
      <c r="D607" s="42" t="s">
        <v>134</v>
      </c>
      <c r="E607" s="42" t="s">
        <v>139</v>
      </c>
      <c r="F607" s="42" t="s">
        <v>64</v>
      </c>
      <c r="G607" s="43">
        <v>21</v>
      </c>
    </row>
    <row r="608" spans="1:7" x14ac:dyDescent="0.2">
      <c r="A608" s="42" t="s">
        <v>145</v>
      </c>
      <c r="B608" s="42" t="s">
        <v>29</v>
      </c>
      <c r="C608" s="42" t="s">
        <v>93</v>
      </c>
      <c r="D608" s="42" t="s">
        <v>48</v>
      </c>
      <c r="E608" s="42" t="s">
        <v>135</v>
      </c>
      <c r="F608" s="42" t="s">
        <v>63</v>
      </c>
      <c r="G608" s="43">
        <v>2</v>
      </c>
    </row>
    <row r="609" spans="1:7" x14ac:dyDescent="0.2">
      <c r="A609" s="42" t="s">
        <v>145</v>
      </c>
      <c r="B609" s="42" t="s">
        <v>29</v>
      </c>
      <c r="C609" s="42" t="s">
        <v>93</v>
      </c>
      <c r="D609" s="42" t="s">
        <v>48</v>
      </c>
      <c r="E609" s="42" t="s">
        <v>135</v>
      </c>
      <c r="F609" s="42" t="s">
        <v>64</v>
      </c>
      <c r="G609" s="43">
        <v>93</v>
      </c>
    </row>
    <row r="610" spans="1:7" x14ac:dyDescent="0.2">
      <c r="A610" s="42" t="s">
        <v>145</v>
      </c>
      <c r="B610" s="42" t="s">
        <v>30</v>
      </c>
      <c r="C610" s="42" t="s">
        <v>94</v>
      </c>
      <c r="D610" s="42" t="s">
        <v>134</v>
      </c>
      <c r="E610" s="42" t="s">
        <v>139</v>
      </c>
      <c r="F610" s="42" t="s">
        <v>64</v>
      </c>
      <c r="G610" s="43">
        <v>7</v>
      </c>
    </row>
    <row r="611" spans="1:7" x14ac:dyDescent="0.2">
      <c r="A611" s="42" t="s">
        <v>145</v>
      </c>
      <c r="B611" s="42" t="s">
        <v>31</v>
      </c>
      <c r="C611" s="42" t="s">
        <v>110</v>
      </c>
      <c r="D611" s="42" t="s">
        <v>134</v>
      </c>
      <c r="E611" s="42" t="s">
        <v>135</v>
      </c>
      <c r="F611" s="42" t="s">
        <v>63</v>
      </c>
      <c r="G611" s="43">
        <v>1</v>
      </c>
    </row>
    <row r="612" spans="1:7" x14ac:dyDescent="0.2">
      <c r="A612" s="42" t="s">
        <v>145</v>
      </c>
      <c r="B612" s="42" t="s">
        <v>31</v>
      </c>
      <c r="C612" s="42" t="s">
        <v>110</v>
      </c>
      <c r="D612" s="42" t="s">
        <v>134</v>
      </c>
      <c r="E612" s="42" t="s">
        <v>135</v>
      </c>
      <c r="F612" s="42" t="s">
        <v>64</v>
      </c>
      <c r="G612" s="43">
        <v>3</v>
      </c>
    </row>
    <row r="613" spans="1:7" x14ac:dyDescent="0.2">
      <c r="A613" s="42" t="s">
        <v>145</v>
      </c>
      <c r="B613" s="42" t="s">
        <v>32</v>
      </c>
      <c r="C613" s="42" t="s">
        <v>95</v>
      </c>
      <c r="D613" s="42" t="s">
        <v>134</v>
      </c>
      <c r="E613" s="42" t="s">
        <v>139</v>
      </c>
      <c r="F613" s="42" t="s">
        <v>63</v>
      </c>
      <c r="G613" s="43">
        <v>1</v>
      </c>
    </row>
    <row r="614" spans="1:7" x14ac:dyDescent="0.2">
      <c r="A614" s="42" t="s">
        <v>145</v>
      </c>
      <c r="B614" s="42" t="s">
        <v>32</v>
      </c>
      <c r="C614" s="42" t="s">
        <v>95</v>
      </c>
      <c r="D614" s="42" t="s">
        <v>134</v>
      </c>
      <c r="E614" s="42" t="s">
        <v>139</v>
      </c>
      <c r="F614" s="42" t="s">
        <v>64</v>
      </c>
      <c r="G614" s="43">
        <v>15</v>
      </c>
    </row>
    <row r="615" spans="1:7" x14ac:dyDescent="0.2">
      <c r="A615" s="42" t="s">
        <v>145</v>
      </c>
      <c r="B615" s="42" t="s">
        <v>33</v>
      </c>
      <c r="C615" s="42" t="s">
        <v>96</v>
      </c>
      <c r="D615" s="42" t="s">
        <v>134</v>
      </c>
      <c r="E615" s="42" t="s">
        <v>137</v>
      </c>
      <c r="F615" s="42" t="s">
        <v>64</v>
      </c>
      <c r="G615" s="43">
        <v>13</v>
      </c>
    </row>
    <row r="616" spans="1:7" x14ac:dyDescent="0.2">
      <c r="A616" s="42" t="s">
        <v>145</v>
      </c>
      <c r="B616" s="42" t="s">
        <v>34</v>
      </c>
      <c r="C616" s="42" t="s">
        <v>97</v>
      </c>
      <c r="D616" s="42" t="s">
        <v>134</v>
      </c>
      <c r="E616" s="42" t="s">
        <v>139</v>
      </c>
      <c r="F616" s="42" t="s">
        <v>64</v>
      </c>
      <c r="G616" s="43">
        <v>9</v>
      </c>
    </row>
    <row r="617" spans="1:7" x14ac:dyDescent="0.2">
      <c r="A617" s="42" t="s">
        <v>145</v>
      </c>
      <c r="B617" s="42" t="s">
        <v>35</v>
      </c>
      <c r="C617" s="42" t="s">
        <v>98</v>
      </c>
      <c r="D617" s="42" t="s">
        <v>134</v>
      </c>
      <c r="E617" s="42" t="s">
        <v>135</v>
      </c>
      <c r="F617" s="42" t="s">
        <v>62</v>
      </c>
      <c r="G617" s="43">
        <v>2</v>
      </c>
    </row>
    <row r="618" spans="1:7" x14ac:dyDescent="0.2">
      <c r="A618" s="42" t="s">
        <v>145</v>
      </c>
      <c r="B618" s="42" t="s">
        <v>35</v>
      </c>
      <c r="C618" s="42" t="s">
        <v>98</v>
      </c>
      <c r="D618" s="42" t="s">
        <v>134</v>
      </c>
      <c r="E618" s="42" t="s">
        <v>135</v>
      </c>
      <c r="F618" s="42" t="s">
        <v>64</v>
      </c>
      <c r="G618" s="43">
        <v>30</v>
      </c>
    </row>
    <row r="619" spans="1:7" x14ac:dyDescent="0.2">
      <c r="A619" s="42" t="s">
        <v>145</v>
      </c>
      <c r="B619" s="42" t="s">
        <v>36</v>
      </c>
      <c r="C619" s="42" t="s">
        <v>99</v>
      </c>
      <c r="D619" s="42" t="s">
        <v>134</v>
      </c>
      <c r="E619" s="42" t="s">
        <v>139</v>
      </c>
      <c r="F619" s="42" t="s">
        <v>62</v>
      </c>
      <c r="G619" s="43">
        <v>4</v>
      </c>
    </row>
    <row r="620" spans="1:7" x14ac:dyDescent="0.2">
      <c r="A620" s="42" t="s">
        <v>145</v>
      </c>
      <c r="B620" s="42" t="s">
        <v>36</v>
      </c>
      <c r="C620" s="42" t="s">
        <v>99</v>
      </c>
      <c r="D620" s="42" t="s">
        <v>134</v>
      </c>
      <c r="E620" s="42" t="s">
        <v>139</v>
      </c>
      <c r="F620" s="42" t="s">
        <v>63</v>
      </c>
      <c r="G620" s="43">
        <v>1</v>
      </c>
    </row>
    <row r="621" spans="1:7" x14ac:dyDescent="0.2">
      <c r="A621" s="42" t="s">
        <v>145</v>
      </c>
      <c r="B621" s="42" t="s">
        <v>36</v>
      </c>
      <c r="C621" s="42" t="s">
        <v>99</v>
      </c>
      <c r="D621" s="42" t="s">
        <v>134</v>
      </c>
      <c r="E621" s="42" t="s">
        <v>139</v>
      </c>
      <c r="F621" s="42" t="s">
        <v>64</v>
      </c>
      <c r="G621" s="43">
        <v>8</v>
      </c>
    </row>
    <row r="622" spans="1:7" x14ac:dyDescent="0.2">
      <c r="A622" s="42" t="s">
        <v>145</v>
      </c>
      <c r="B622" s="42" t="s">
        <v>37</v>
      </c>
      <c r="C622" s="42" t="s">
        <v>100</v>
      </c>
      <c r="D622" s="42" t="s">
        <v>134</v>
      </c>
      <c r="E622" s="42" t="s">
        <v>139</v>
      </c>
      <c r="F622" s="42" t="s">
        <v>64</v>
      </c>
      <c r="G622" s="43">
        <v>16</v>
      </c>
    </row>
    <row r="623" spans="1:7" x14ac:dyDescent="0.2">
      <c r="A623" s="42" t="s">
        <v>145</v>
      </c>
      <c r="B623" s="42" t="s">
        <v>38</v>
      </c>
      <c r="C623" s="42" t="s">
        <v>101</v>
      </c>
      <c r="D623" s="42" t="s">
        <v>48</v>
      </c>
      <c r="E623" s="42" t="s">
        <v>135</v>
      </c>
      <c r="F623" s="42" t="s">
        <v>63</v>
      </c>
      <c r="G623" s="43">
        <v>2</v>
      </c>
    </row>
    <row r="624" spans="1:7" x14ac:dyDescent="0.2">
      <c r="A624" s="42" t="s">
        <v>145</v>
      </c>
      <c r="B624" s="42" t="s">
        <v>38</v>
      </c>
      <c r="C624" s="42" t="s">
        <v>101</v>
      </c>
      <c r="D624" s="42" t="s">
        <v>48</v>
      </c>
      <c r="E624" s="42" t="s">
        <v>135</v>
      </c>
      <c r="F624" s="42" t="s">
        <v>64</v>
      </c>
      <c r="G624" s="43">
        <v>26</v>
      </c>
    </row>
    <row r="625" spans="1:7" x14ac:dyDescent="0.2">
      <c r="A625" s="42" t="s">
        <v>145</v>
      </c>
      <c r="B625" s="42" t="s">
        <v>39</v>
      </c>
      <c r="C625" s="42" t="s">
        <v>102</v>
      </c>
      <c r="D625" s="42" t="s">
        <v>134</v>
      </c>
      <c r="E625" s="42" t="s">
        <v>137</v>
      </c>
      <c r="F625" s="42" t="s">
        <v>63</v>
      </c>
      <c r="G625" s="43">
        <v>2</v>
      </c>
    </row>
    <row r="626" spans="1:7" x14ac:dyDescent="0.2">
      <c r="A626" s="42" t="s">
        <v>145</v>
      </c>
      <c r="B626" s="42" t="s">
        <v>39</v>
      </c>
      <c r="C626" s="42" t="s">
        <v>102</v>
      </c>
      <c r="D626" s="42" t="s">
        <v>134</v>
      </c>
      <c r="E626" s="42" t="s">
        <v>137</v>
      </c>
      <c r="F626" s="42" t="s">
        <v>64</v>
      </c>
      <c r="G626" s="43">
        <v>26</v>
      </c>
    </row>
    <row r="627" spans="1:7" x14ac:dyDescent="0.2">
      <c r="A627" s="42" t="s">
        <v>145</v>
      </c>
      <c r="B627" s="42" t="s">
        <v>40</v>
      </c>
      <c r="C627" s="42" t="s">
        <v>103</v>
      </c>
      <c r="D627" s="42" t="s">
        <v>134</v>
      </c>
      <c r="E627" s="42" t="s">
        <v>139</v>
      </c>
      <c r="F627" s="42" t="s">
        <v>63</v>
      </c>
      <c r="G627" s="43">
        <v>4</v>
      </c>
    </row>
    <row r="628" spans="1:7" x14ac:dyDescent="0.2">
      <c r="A628" s="42" t="s">
        <v>145</v>
      </c>
      <c r="B628" s="42" t="s">
        <v>40</v>
      </c>
      <c r="C628" s="42" t="s">
        <v>103</v>
      </c>
      <c r="D628" s="42" t="s">
        <v>134</v>
      </c>
      <c r="E628" s="42" t="s">
        <v>139</v>
      </c>
      <c r="F628" s="42" t="s">
        <v>64</v>
      </c>
      <c r="G628" s="43">
        <v>22</v>
      </c>
    </row>
    <row r="629" spans="1:7" x14ac:dyDescent="0.2">
      <c r="A629" s="42" t="s">
        <v>145</v>
      </c>
      <c r="B629" s="42" t="s">
        <v>41</v>
      </c>
      <c r="C629" s="42" t="s">
        <v>104</v>
      </c>
      <c r="D629" s="42" t="s">
        <v>134</v>
      </c>
      <c r="E629" s="42" t="s">
        <v>135</v>
      </c>
      <c r="F629" s="42" t="s">
        <v>63</v>
      </c>
      <c r="G629" s="43">
        <v>4</v>
      </c>
    </row>
    <row r="630" spans="1:7" x14ac:dyDescent="0.2">
      <c r="A630" s="42" t="s">
        <v>145</v>
      </c>
      <c r="B630" s="42" t="s">
        <v>41</v>
      </c>
      <c r="C630" s="42" t="s">
        <v>104</v>
      </c>
      <c r="D630" s="42" t="s">
        <v>134</v>
      </c>
      <c r="E630" s="42" t="s">
        <v>135</v>
      </c>
      <c r="F630" s="42" t="s">
        <v>64</v>
      </c>
      <c r="G630" s="43">
        <v>36</v>
      </c>
    </row>
    <row r="631" spans="1:7" x14ac:dyDescent="0.2">
      <c r="A631" s="42" t="s">
        <v>145</v>
      </c>
      <c r="B631" s="42" t="s">
        <v>42</v>
      </c>
      <c r="C631" s="42" t="s">
        <v>105</v>
      </c>
      <c r="D631" s="42" t="s">
        <v>48</v>
      </c>
      <c r="E631" s="42" t="s">
        <v>135</v>
      </c>
      <c r="F631" s="42" t="s">
        <v>62</v>
      </c>
      <c r="G631" s="43">
        <v>2</v>
      </c>
    </row>
    <row r="632" spans="1:7" x14ac:dyDescent="0.2">
      <c r="A632" s="42" t="s">
        <v>145</v>
      </c>
      <c r="B632" s="42" t="s">
        <v>42</v>
      </c>
      <c r="C632" s="42" t="s">
        <v>105</v>
      </c>
      <c r="D632" s="42" t="s">
        <v>48</v>
      </c>
      <c r="E632" s="42" t="s">
        <v>135</v>
      </c>
      <c r="F632" s="42" t="s">
        <v>64</v>
      </c>
      <c r="G632" s="43">
        <v>44</v>
      </c>
    </row>
    <row r="633" spans="1:7" x14ac:dyDescent="0.2">
      <c r="A633" s="42" t="s">
        <v>145</v>
      </c>
      <c r="B633" s="42" t="s">
        <v>43</v>
      </c>
      <c r="C633" s="42" t="s">
        <v>106</v>
      </c>
      <c r="D633" s="42" t="s">
        <v>134</v>
      </c>
      <c r="E633" s="42" t="s">
        <v>137</v>
      </c>
      <c r="F633" s="42" t="s">
        <v>63</v>
      </c>
      <c r="G633" s="43">
        <v>3</v>
      </c>
    </row>
    <row r="634" spans="1:7" x14ac:dyDescent="0.2">
      <c r="A634" s="42" t="s">
        <v>145</v>
      </c>
      <c r="B634" s="42" t="s">
        <v>43</v>
      </c>
      <c r="C634" s="42" t="s">
        <v>106</v>
      </c>
      <c r="D634" s="42" t="s">
        <v>134</v>
      </c>
      <c r="E634" s="42" t="s">
        <v>137</v>
      </c>
      <c r="F634" s="42" t="s">
        <v>64</v>
      </c>
      <c r="G634" s="43">
        <v>19</v>
      </c>
    </row>
    <row r="635" spans="1:7" x14ac:dyDescent="0.2">
      <c r="A635" s="42" t="s">
        <v>145</v>
      </c>
      <c r="B635" s="42" t="s">
        <v>44</v>
      </c>
      <c r="C635" s="42" t="s">
        <v>107</v>
      </c>
      <c r="D635" s="42" t="s">
        <v>48</v>
      </c>
      <c r="E635" s="42" t="s">
        <v>135</v>
      </c>
      <c r="F635" s="42" t="s">
        <v>63</v>
      </c>
      <c r="G635" s="43">
        <v>7</v>
      </c>
    </row>
    <row r="636" spans="1:7" x14ac:dyDescent="0.2">
      <c r="A636" s="42" t="s">
        <v>145</v>
      </c>
      <c r="B636" s="42" t="s">
        <v>44</v>
      </c>
      <c r="C636" s="42" t="s">
        <v>107</v>
      </c>
      <c r="D636" s="42" t="s">
        <v>48</v>
      </c>
      <c r="E636" s="42" t="s">
        <v>135</v>
      </c>
      <c r="F636" s="42" t="s">
        <v>64</v>
      </c>
      <c r="G636" s="43">
        <v>80</v>
      </c>
    </row>
    <row r="637" spans="1:7" x14ac:dyDescent="0.2">
      <c r="A637" s="42" t="s">
        <v>145</v>
      </c>
      <c r="B637" s="42" t="s">
        <v>45</v>
      </c>
      <c r="C637" s="42" t="s">
        <v>108</v>
      </c>
      <c r="D637" s="42" t="s">
        <v>134</v>
      </c>
      <c r="E637" s="42" t="s">
        <v>137</v>
      </c>
      <c r="F637" s="42" t="s">
        <v>63</v>
      </c>
      <c r="G637" s="43">
        <v>18</v>
      </c>
    </row>
    <row r="638" spans="1:7" x14ac:dyDescent="0.2">
      <c r="A638" s="42" t="s">
        <v>145</v>
      </c>
      <c r="B638" s="42" t="s">
        <v>45</v>
      </c>
      <c r="C638" s="42" t="s">
        <v>108</v>
      </c>
      <c r="D638" s="42" t="s">
        <v>134</v>
      </c>
      <c r="E638" s="42" t="s">
        <v>137</v>
      </c>
      <c r="F638" s="42" t="s">
        <v>64</v>
      </c>
      <c r="G638" s="43">
        <v>3</v>
      </c>
    </row>
    <row r="639" spans="1:7" x14ac:dyDescent="0.2">
      <c r="A639" s="42" t="s">
        <v>145</v>
      </c>
      <c r="B639" s="42" t="s">
        <v>46</v>
      </c>
      <c r="C639" s="42" t="s">
        <v>109</v>
      </c>
      <c r="D639" s="42" t="s">
        <v>48</v>
      </c>
      <c r="E639" s="42" t="s">
        <v>135</v>
      </c>
      <c r="F639" s="42" t="s">
        <v>64</v>
      </c>
      <c r="G639" s="43">
        <v>43</v>
      </c>
    </row>
    <row r="640" spans="1:7" x14ac:dyDescent="0.2">
      <c r="A640" s="42" t="s">
        <v>146</v>
      </c>
      <c r="B640" s="42" t="s">
        <v>3</v>
      </c>
      <c r="C640" s="42" t="s">
        <v>66</v>
      </c>
      <c r="D640" s="42" t="s">
        <v>134</v>
      </c>
      <c r="E640" s="42" t="s">
        <v>135</v>
      </c>
      <c r="F640" s="42" t="s">
        <v>63</v>
      </c>
      <c r="G640" s="43">
        <v>2</v>
      </c>
    </row>
    <row r="641" spans="1:7" x14ac:dyDescent="0.2">
      <c r="A641" s="42" t="s">
        <v>146</v>
      </c>
      <c r="B641" s="42" t="s">
        <v>3</v>
      </c>
      <c r="C641" s="42" t="s">
        <v>66</v>
      </c>
      <c r="D641" s="42" t="s">
        <v>134</v>
      </c>
      <c r="E641" s="42" t="s">
        <v>135</v>
      </c>
      <c r="F641" s="42" t="s">
        <v>64</v>
      </c>
      <c r="G641" s="43">
        <v>29</v>
      </c>
    </row>
    <row r="642" spans="1:7" x14ac:dyDescent="0.2">
      <c r="A642" s="42" t="s">
        <v>146</v>
      </c>
      <c r="B642" s="42" t="s">
        <v>4</v>
      </c>
      <c r="C642" s="42" t="s">
        <v>67</v>
      </c>
      <c r="D642" s="42" t="s">
        <v>134</v>
      </c>
      <c r="E642" s="42" t="s">
        <v>137</v>
      </c>
      <c r="F642" s="42" t="s">
        <v>62</v>
      </c>
      <c r="G642" s="43">
        <v>1</v>
      </c>
    </row>
    <row r="643" spans="1:7" x14ac:dyDescent="0.2">
      <c r="A643" s="42" t="s">
        <v>146</v>
      </c>
      <c r="B643" s="42" t="s">
        <v>4</v>
      </c>
      <c r="C643" s="42" t="s">
        <v>67</v>
      </c>
      <c r="D643" s="42" t="s">
        <v>134</v>
      </c>
      <c r="E643" s="42" t="s">
        <v>137</v>
      </c>
      <c r="F643" s="42" t="s">
        <v>63</v>
      </c>
      <c r="G643" s="43">
        <v>5</v>
      </c>
    </row>
    <row r="644" spans="1:7" x14ac:dyDescent="0.2">
      <c r="A644" s="42" t="s">
        <v>146</v>
      </c>
      <c r="B644" s="42" t="s">
        <v>4</v>
      </c>
      <c r="C644" s="42" t="s">
        <v>67</v>
      </c>
      <c r="D644" s="42" t="s">
        <v>134</v>
      </c>
      <c r="E644" s="42" t="s">
        <v>137</v>
      </c>
      <c r="F644" s="42" t="s">
        <v>64</v>
      </c>
      <c r="G644" s="43">
        <v>5</v>
      </c>
    </row>
    <row r="645" spans="1:7" x14ac:dyDescent="0.2">
      <c r="A645" s="42" t="s">
        <v>146</v>
      </c>
      <c r="B645" s="42" t="s">
        <v>5</v>
      </c>
      <c r="C645" s="42" t="s">
        <v>68</v>
      </c>
      <c r="D645" s="42" t="s">
        <v>134</v>
      </c>
      <c r="E645" s="42" t="s">
        <v>135</v>
      </c>
      <c r="F645" s="42" t="s">
        <v>62</v>
      </c>
      <c r="G645" s="43">
        <v>1</v>
      </c>
    </row>
    <row r="646" spans="1:7" x14ac:dyDescent="0.2">
      <c r="A646" s="42" t="s">
        <v>146</v>
      </c>
      <c r="B646" s="42" t="s">
        <v>5</v>
      </c>
      <c r="C646" s="42" t="s">
        <v>68</v>
      </c>
      <c r="D646" s="42" t="s">
        <v>134</v>
      </c>
      <c r="E646" s="42" t="s">
        <v>135</v>
      </c>
      <c r="F646" s="42" t="s">
        <v>63</v>
      </c>
      <c r="G646" s="43">
        <v>3</v>
      </c>
    </row>
    <row r="647" spans="1:7" x14ac:dyDescent="0.2">
      <c r="A647" s="42" t="s">
        <v>146</v>
      </c>
      <c r="B647" s="42" t="s">
        <v>5</v>
      </c>
      <c r="C647" s="42" t="s">
        <v>68</v>
      </c>
      <c r="D647" s="42" t="s">
        <v>134</v>
      </c>
      <c r="E647" s="42" t="s">
        <v>135</v>
      </c>
      <c r="F647" s="42" t="s">
        <v>64</v>
      </c>
      <c r="G647" s="43">
        <v>14</v>
      </c>
    </row>
    <row r="648" spans="1:7" x14ac:dyDescent="0.2">
      <c r="A648" s="42" t="s">
        <v>146</v>
      </c>
      <c r="B648" s="42" t="s">
        <v>6</v>
      </c>
      <c r="C648" s="42" t="s">
        <v>69</v>
      </c>
      <c r="D648" s="42" t="s">
        <v>134</v>
      </c>
      <c r="E648" s="42" t="s">
        <v>137</v>
      </c>
      <c r="F648" s="42" t="s">
        <v>64</v>
      </c>
      <c r="G648" s="43">
        <v>9</v>
      </c>
    </row>
    <row r="649" spans="1:7" x14ac:dyDescent="0.2">
      <c r="A649" s="42" t="s">
        <v>146</v>
      </c>
      <c r="B649" s="42" t="s">
        <v>7</v>
      </c>
      <c r="C649" s="42" t="s">
        <v>70</v>
      </c>
      <c r="D649" s="42" t="s">
        <v>134</v>
      </c>
      <c r="E649" s="42" t="s">
        <v>139</v>
      </c>
      <c r="F649" s="42" t="s">
        <v>62</v>
      </c>
      <c r="G649" s="43">
        <v>2</v>
      </c>
    </row>
    <row r="650" spans="1:7" x14ac:dyDescent="0.2">
      <c r="A650" s="42" t="s">
        <v>146</v>
      </c>
      <c r="B650" s="42" t="s">
        <v>7</v>
      </c>
      <c r="C650" s="42" t="s">
        <v>70</v>
      </c>
      <c r="D650" s="42" t="s">
        <v>134</v>
      </c>
      <c r="E650" s="42" t="s">
        <v>139</v>
      </c>
      <c r="F650" s="42" t="s">
        <v>64</v>
      </c>
      <c r="G650" s="43">
        <v>16</v>
      </c>
    </row>
    <row r="651" spans="1:7" x14ac:dyDescent="0.2">
      <c r="A651" s="42" t="s">
        <v>146</v>
      </c>
      <c r="B651" s="42" t="s">
        <v>8</v>
      </c>
      <c r="C651" s="42" t="s">
        <v>71</v>
      </c>
      <c r="D651" s="42" t="s">
        <v>134</v>
      </c>
      <c r="E651" s="42" t="s">
        <v>137</v>
      </c>
      <c r="F651" s="42" t="s">
        <v>62</v>
      </c>
      <c r="G651" s="43">
        <v>1</v>
      </c>
    </row>
    <row r="652" spans="1:7" x14ac:dyDescent="0.2">
      <c r="A652" s="42" t="s">
        <v>146</v>
      </c>
      <c r="B652" s="42" t="s">
        <v>8</v>
      </c>
      <c r="C652" s="42" t="s">
        <v>71</v>
      </c>
      <c r="D652" s="42" t="s">
        <v>134</v>
      </c>
      <c r="E652" s="42" t="s">
        <v>137</v>
      </c>
      <c r="F652" s="42" t="s">
        <v>64</v>
      </c>
      <c r="G652" s="43">
        <v>28</v>
      </c>
    </row>
    <row r="653" spans="1:7" x14ac:dyDescent="0.2">
      <c r="A653" s="42" t="s">
        <v>146</v>
      </c>
      <c r="B653" s="42" t="s">
        <v>9</v>
      </c>
      <c r="C653" s="42" t="s">
        <v>72</v>
      </c>
      <c r="D653" s="42" t="s">
        <v>134</v>
      </c>
      <c r="E653" s="42" t="s">
        <v>135</v>
      </c>
      <c r="F653" s="42" t="s">
        <v>62</v>
      </c>
      <c r="G653" s="43">
        <v>2</v>
      </c>
    </row>
    <row r="654" spans="1:7" x14ac:dyDescent="0.2">
      <c r="A654" s="42" t="s">
        <v>146</v>
      </c>
      <c r="B654" s="42" t="s">
        <v>9</v>
      </c>
      <c r="C654" s="42" t="s">
        <v>72</v>
      </c>
      <c r="D654" s="42" t="s">
        <v>134</v>
      </c>
      <c r="E654" s="42" t="s">
        <v>135</v>
      </c>
      <c r="F654" s="42" t="s">
        <v>64</v>
      </c>
      <c r="G654" s="43">
        <v>16</v>
      </c>
    </row>
    <row r="655" spans="1:7" x14ac:dyDescent="0.2">
      <c r="A655" s="42" t="s">
        <v>146</v>
      </c>
      <c r="B655" s="42" t="s">
        <v>10</v>
      </c>
      <c r="C655" s="42" t="s">
        <v>73</v>
      </c>
      <c r="D655" s="42" t="s">
        <v>134</v>
      </c>
      <c r="E655" s="42" t="s">
        <v>139</v>
      </c>
      <c r="F655" s="42" t="s">
        <v>62</v>
      </c>
      <c r="G655" s="43">
        <v>1</v>
      </c>
    </row>
    <row r="656" spans="1:7" x14ac:dyDescent="0.2">
      <c r="A656" s="42" t="s">
        <v>146</v>
      </c>
      <c r="B656" s="42" t="s">
        <v>10</v>
      </c>
      <c r="C656" s="42" t="s">
        <v>73</v>
      </c>
      <c r="D656" s="42" t="s">
        <v>134</v>
      </c>
      <c r="E656" s="42" t="s">
        <v>139</v>
      </c>
      <c r="F656" s="42" t="s">
        <v>64</v>
      </c>
      <c r="G656" s="43">
        <v>21</v>
      </c>
    </row>
    <row r="657" spans="1:7" x14ac:dyDescent="0.2">
      <c r="A657" s="42" t="s">
        <v>146</v>
      </c>
      <c r="B657" s="42" t="s">
        <v>11</v>
      </c>
      <c r="C657" s="42" t="s">
        <v>74</v>
      </c>
      <c r="D657" s="42" t="s">
        <v>134</v>
      </c>
      <c r="E657" s="42" t="s">
        <v>139</v>
      </c>
      <c r="F657" s="42" t="s">
        <v>63</v>
      </c>
      <c r="G657" s="43">
        <v>3</v>
      </c>
    </row>
    <row r="658" spans="1:7" x14ac:dyDescent="0.2">
      <c r="A658" s="42" t="s">
        <v>146</v>
      </c>
      <c r="B658" s="42" t="s">
        <v>11</v>
      </c>
      <c r="C658" s="42" t="s">
        <v>74</v>
      </c>
      <c r="D658" s="42" t="s">
        <v>134</v>
      </c>
      <c r="E658" s="42" t="s">
        <v>139</v>
      </c>
      <c r="F658" s="42" t="s">
        <v>64</v>
      </c>
      <c r="G658" s="43">
        <v>16</v>
      </c>
    </row>
    <row r="659" spans="1:7" x14ac:dyDescent="0.2">
      <c r="A659" s="42" t="s">
        <v>146</v>
      </c>
      <c r="B659" s="42" t="s">
        <v>12</v>
      </c>
      <c r="C659" s="42" t="s">
        <v>75</v>
      </c>
      <c r="D659" s="42" t="s">
        <v>134</v>
      </c>
      <c r="E659" s="42" t="s">
        <v>137</v>
      </c>
      <c r="F659" s="42" t="s">
        <v>62</v>
      </c>
      <c r="G659" s="43">
        <v>2</v>
      </c>
    </row>
    <row r="660" spans="1:7" x14ac:dyDescent="0.2">
      <c r="A660" s="42" t="s">
        <v>146</v>
      </c>
      <c r="B660" s="42" t="s">
        <v>12</v>
      </c>
      <c r="C660" s="42" t="s">
        <v>75</v>
      </c>
      <c r="D660" s="42" t="s">
        <v>134</v>
      </c>
      <c r="E660" s="42" t="s">
        <v>137</v>
      </c>
      <c r="F660" s="42" t="s">
        <v>63</v>
      </c>
      <c r="G660" s="43">
        <v>4</v>
      </c>
    </row>
    <row r="661" spans="1:7" x14ac:dyDescent="0.2">
      <c r="A661" s="42" t="s">
        <v>146</v>
      </c>
      <c r="B661" s="42" t="s">
        <v>12</v>
      </c>
      <c r="C661" s="42" t="s">
        <v>75</v>
      </c>
      <c r="D661" s="42" t="s">
        <v>134</v>
      </c>
      <c r="E661" s="42" t="s">
        <v>137</v>
      </c>
      <c r="F661" s="42" t="s">
        <v>64</v>
      </c>
      <c r="G661" s="43">
        <v>31</v>
      </c>
    </row>
    <row r="662" spans="1:7" x14ac:dyDescent="0.2">
      <c r="A662" s="42" t="s">
        <v>146</v>
      </c>
      <c r="B662" s="42" t="s">
        <v>13</v>
      </c>
      <c r="C662" s="42" t="s">
        <v>76</v>
      </c>
      <c r="D662" s="42" t="s">
        <v>134</v>
      </c>
      <c r="E662" s="42" t="s">
        <v>139</v>
      </c>
      <c r="F662" s="42" t="s">
        <v>62</v>
      </c>
      <c r="G662" s="43">
        <v>1</v>
      </c>
    </row>
    <row r="663" spans="1:7" x14ac:dyDescent="0.2">
      <c r="A663" s="42" t="s">
        <v>146</v>
      </c>
      <c r="B663" s="42" t="s">
        <v>13</v>
      </c>
      <c r="C663" s="42" t="s">
        <v>76</v>
      </c>
      <c r="D663" s="42" t="s">
        <v>134</v>
      </c>
      <c r="E663" s="42" t="s">
        <v>139</v>
      </c>
      <c r="F663" s="42" t="s">
        <v>63</v>
      </c>
      <c r="G663" s="43">
        <v>4</v>
      </c>
    </row>
    <row r="664" spans="1:7" x14ac:dyDescent="0.2">
      <c r="A664" s="42" t="s">
        <v>146</v>
      </c>
      <c r="B664" s="42" t="s">
        <v>13</v>
      </c>
      <c r="C664" s="42" t="s">
        <v>76</v>
      </c>
      <c r="D664" s="42" t="s">
        <v>134</v>
      </c>
      <c r="E664" s="42" t="s">
        <v>139</v>
      </c>
      <c r="F664" s="42" t="s">
        <v>64</v>
      </c>
      <c r="G664" s="43">
        <v>39</v>
      </c>
    </row>
    <row r="665" spans="1:7" x14ac:dyDescent="0.2">
      <c r="A665" s="42" t="s">
        <v>146</v>
      </c>
      <c r="B665" s="42" t="s">
        <v>60</v>
      </c>
      <c r="C665" s="42" t="s">
        <v>77</v>
      </c>
      <c r="D665" s="42" t="s">
        <v>134</v>
      </c>
      <c r="E665" s="42" t="s">
        <v>137</v>
      </c>
      <c r="F665" s="42" t="s">
        <v>62</v>
      </c>
      <c r="G665" s="43">
        <v>2</v>
      </c>
    </row>
    <row r="666" spans="1:7" x14ac:dyDescent="0.2">
      <c r="A666" s="42" t="s">
        <v>146</v>
      </c>
      <c r="B666" s="42" t="s">
        <v>60</v>
      </c>
      <c r="C666" s="42" t="s">
        <v>77</v>
      </c>
      <c r="D666" s="42" t="s">
        <v>134</v>
      </c>
      <c r="E666" s="42" t="s">
        <v>137</v>
      </c>
      <c r="F666" s="42" t="s">
        <v>63</v>
      </c>
      <c r="G666" s="43">
        <v>2</v>
      </c>
    </row>
    <row r="667" spans="1:7" x14ac:dyDescent="0.2">
      <c r="A667" s="42" t="s">
        <v>146</v>
      </c>
      <c r="B667" s="42" t="s">
        <v>60</v>
      </c>
      <c r="C667" s="42" t="s">
        <v>77</v>
      </c>
      <c r="D667" s="42" t="s">
        <v>134</v>
      </c>
      <c r="E667" s="42" t="s">
        <v>137</v>
      </c>
      <c r="F667" s="42" t="s">
        <v>64</v>
      </c>
      <c r="G667" s="43">
        <v>46</v>
      </c>
    </row>
    <row r="668" spans="1:7" x14ac:dyDescent="0.2">
      <c r="A668" s="42" t="s">
        <v>146</v>
      </c>
      <c r="B668" s="42" t="s">
        <v>14</v>
      </c>
      <c r="C668" s="42" t="s">
        <v>78</v>
      </c>
      <c r="D668" s="42" t="s">
        <v>134</v>
      </c>
      <c r="E668" s="42" t="s">
        <v>139</v>
      </c>
      <c r="F668" s="42" t="s">
        <v>63</v>
      </c>
      <c r="G668" s="43">
        <v>5</v>
      </c>
    </row>
    <row r="669" spans="1:7" x14ac:dyDescent="0.2">
      <c r="A669" s="42" t="s">
        <v>146</v>
      </c>
      <c r="B669" s="42" t="s">
        <v>14</v>
      </c>
      <c r="C669" s="42" t="s">
        <v>78</v>
      </c>
      <c r="D669" s="42" t="s">
        <v>134</v>
      </c>
      <c r="E669" s="42" t="s">
        <v>139</v>
      </c>
      <c r="F669" s="42" t="s">
        <v>64</v>
      </c>
      <c r="G669" s="43">
        <v>18</v>
      </c>
    </row>
    <row r="670" spans="1:7" x14ac:dyDescent="0.2">
      <c r="A670" s="42" t="s">
        <v>146</v>
      </c>
      <c r="B670" s="42" t="s">
        <v>15</v>
      </c>
      <c r="C670" s="42" t="s">
        <v>79</v>
      </c>
      <c r="D670" s="42" t="s">
        <v>134</v>
      </c>
      <c r="E670" s="42" t="s">
        <v>137</v>
      </c>
      <c r="F670" s="42" t="s">
        <v>63</v>
      </c>
      <c r="G670" s="43">
        <v>1</v>
      </c>
    </row>
    <row r="671" spans="1:7" x14ac:dyDescent="0.2">
      <c r="A671" s="42" t="s">
        <v>146</v>
      </c>
      <c r="B671" s="42" t="s">
        <v>15</v>
      </c>
      <c r="C671" s="42" t="s">
        <v>79</v>
      </c>
      <c r="D671" s="42" t="s">
        <v>134</v>
      </c>
      <c r="E671" s="42" t="s">
        <v>137</v>
      </c>
      <c r="F671" s="42" t="s">
        <v>64</v>
      </c>
      <c r="G671" s="43">
        <v>17</v>
      </c>
    </row>
    <row r="672" spans="1:7" x14ac:dyDescent="0.2">
      <c r="A672" s="42" t="s">
        <v>146</v>
      </c>
      <c r="B672" s="42" t="s">
        <v>16</v>
      </c>
      <c r="C672" s="42" t="s">
        <v>80</v>
      </c>
      <c r="D672" s="42" t="s">
        <v>134</v>
      </c>
      <c r="E672" s="42" t="s">
        <v>137</v>
      </c>
      <c r="F672" s="42" t="s">
        <v>62</v>
      </c>
      <c r="G672" s="43">
        <v>4</v>
      </c>
    </row>
    <row r="673" spans="1:7" x14ac:dyDescent="0.2">
      <c r="A673" s="42" t="s">
        <v>146</v>
      </c>
      <c r="B673" s="42" t="s">
        <v>16</v>
      </c>
      <c r="C673" s="42" t="s">
        <v>80</v>
      </c>
      <c r="D673" s="42" t="s">
        <v>134</v>
      </c>
      <c r="E673" s="42" t="s">
        <v>137</v>
      </c>
      <c r="F673" s="42" t="s">
        <v>63</v>
      </c>
      <c r="G673" s="43">
        <v>4</v>
      </c>
    </row>
    <row r="674" spans="1:7" x14ac:dyDescent="0.2">
      <c r="A674" s="42" t="s">
        <v>146</v>
      </c>
      <c r="B674" s="42" t="s">
        <v>16</v>
      </c>
      <c r="C674" s="42" t="s">
        <v>80</v>
      </c>
      <c r="D674" s="42" t="s">
        <v>134</v>
      </c>
      <c r="E674" s="42" t="s">
        <v>137</v>
      </c>
      <c r="F674" s="42" t="s">
        <v>64</v>
      </c>
      <c r="G674" s="43">
        <v>41</v>
      </c>
    </row>
    <row r="675" spans="1:7" x14ac:dyDescent="0.2">
      <c r="A675" s="42" t="s">
        <v>146</v>
      </c>
      <c r="B675" s="42" t="s">
        <v>17</v>
      </c>
      <c r="C675" s="42" t="s">
        <v>81</v>
      </c>
      <c r="D675" s="42" t="s">
        <v>134</v>
      </c>
      <c r="E675" s="42" t="s">
        <v>137</v>
      </c>
      <c r="F675" s="42" t="s">
        <v>63</v>
      </c>
      <c r="G675" s="43">
        <v>1</v>
      </c>
    </row>
    <row r="676" spans="1:7" x14ac:dyDescent="0.2">
      <c r="A676" s="42" t="s">
        <v>146</v>
      </c>
      <c r="B676" s="42" t="s">
        <v>17</v>
      </c>
      <c r="C676" s="42" t="s">
        <v>81</v>
      </c>
      <c r="D676" s="42" t="s">
        <v>134</v>
      </c>
      <c r="E676" s="42" t="s">
        <v>137</v>
      </c>
      <c r="F676" s="42" t="s">
        <v>64</v>
      </c>
      <c r="G676" s="43">
        <v>12</v>
      </c>
    </row>
    <row r="677" spans="1:7" x14ac:dyDescent="0.2">
      <c r="A677" s="42" t="s">
        <v>146</v>
      </c>
      <c r="B677" s="42" t="s">
        <v>18</v>
      </c>
      <c r="C677" s="42" t="s">
        <v>82</v>
      </c>
      <c r="D677" s="42" t="s">
        <v>48</v>
      </c>
      <c r="E677" s="42" t="s">
        <v>135</v>
      </c>
      <c r="F677" s="42" t="s">
        <v>63</v>
      </c>
      <c r="G677" s="43">
        <v>98</v>
      </c>
    </row>
    <row r="678" spans="1:7" x14ac:dyDescent="0.2">
      <c r="A678" s="42" t="s">
        <v>146</v>
      </c>
      <c r="B678" s="42" t="s">
        <v>18</v>
      </c>
      <c r="C678" s="42" t="s">
        <v>82</v>
      </c>
      <c r="D678" s="42" t="s">
        <v>48</v>
      </c>
      <c r="E678" s="42" t="s">
        <v>135</v>
      </c>
      <c r="F678" s="42" t="s">
        <v>64</v>
      </c>
      <c r="G678" s="43">
        <v>82</v>
      </c>
    </row>
    <row r="679" spans="1:7" x14ac:dyDescent="0.2">
      <c r="A679" s="42" t="s">
        <v>146</v>
      </c>
      <c r="B679" s="42" t="s">
        <v>19</v>
      </c>
      <c r="C679" s="42" t="s">
        <v>83</v>
      </c>
      <c r="D679" s="42" t="s">
        <v>48</v>
      </c>
      <c r="E679" s="42" t="s">
        <v>135</v>
      </c>
      <c r="F679" s="42" t="s">
        <v>62</v>
      </c>
      <c r="G679" s="43">
        <v>2</v>
      </c>
    </row>
    <row r="680" spans="1:7" x14ac:dyDescent="0.2">
      <c r="A680" s="42" t="s">
        <v>146</v>
      </c>
      <c r="B680" s="42" t="s">
        <v>19</v>
      </c>
      <c r="C680" s="42" t="s">
        <v>83</v>
      </c>
      <c r="D680" s="42" t="s">
        <v>48</v>
      </c>
      <c r="E680" s="42" t="s">
        <v>135</v>
      </c>
      <c r="F680" s="42" t="s">
        <v>63</v>
      </c>
      <c r="G680" s="43">
        <v>4</v>
      </c>
    </row>
    <row r="681" spans="1:7" x14ac:dyDescent="0.2">
      <c r="A681" s="42" t="s">
        <v>146</v>
      </c>
      <c r="B681" s="42" t="s">
        <v>19</v>
      </c>
      <c r="C681" s="42" t="s">
        <v>83</v>
      </c>
      <c r="D681" s="42" t="s">
        <v>48</v>
      </c>
      <c r="E681" s="42" t="s">
        <v>135</v>
      </c>
      <c r="F681" s="42" t="s">
        <v>64</v>
      </c>
      <c r="G681" s="43">
        <v>63</v>
      </c>
    </row>
    <row r="682" spans="1:7" x14ac:dyDescent="0.2">
      <c r="A682" s="42" t="s">
        <v>146</v>
      </c>
      <c r="B682" s="42" t="s">
        <v>124</v>
      </c>
      <c r="C682" s="42" t="s">
        <v>125</v>
      </c>
      <c r="D682" s="42" t="s">
        <v>134</v>
      </c>
      <c r="E682" s="42" t="s">
        <v>137</v>
      </c>
      <c r="F682" s="42" t="s">
        <v>62</v>
      </c>
      <c r="G682" s="43">
        <v>1</v>
      </c>
    </row>
    <row r="683" spans="1:7" x14ac:dyDescent="0.2">
      <c r="A683" s="42" t="s">
        <v>146</v>
      </c>
      <c r="B683" s="42" t="s">
        <v>124</v>
      </c>
      <c r="C683" s="42" t="s">
        <v>125</v>
      </c>
      <c r="D683" s="42" t="s">
        <v>134</v>
      </c>
      <c r="E683" s="42" t="s">
        <v>137</v>
      </c>
      <c r="F683" s="42" t="s">
        <v>63</v>
      </c>
      <c r="G683" s="43">
        <v>25</v>
      </c>
    </row>
    <row r="684" spans="1:7" x14ac:dyDescent="0.2">
      <c r="A684" s="42" t="s">
        <v>146</v>
      </c>
      <c r="B684" s="42" t="s">
        <v>124</v>
      </c>
      <c r="C684" s="42" t="s">
        <v>125</v>
      </c>
      <c r="D684" s="42" t="s">
        <v>134</v>
      </c>
      <c r="E684" s="42" t="s">
        <v>137</v>
      </c>
      <c r="F684" s="42" t="s">
        <v>64</v>
      </c>
      <c r="G684" s="43">
        <v>25</v>
      </c>
    </row>
    <row r="685" spans="1:7" x14ac:dyDescent="0.2">
      <c r="A685" s="42" t="s">
        <v>146</v>
      </c>
      <c r="B685" s="42" t="s">
        <v>21</v>
      </c>
      <c r="C685" s="42" t="s">
        <v>84</v>
      </c>
      <c r="D685" s="42" t="s">
        <v>134</v>
      </c>
      <c r="E685" s="42" t="s">
        <v>137</v>
      </c>
      <c r="F685" s="42" t="s">
        <v>63</v>
      </c>
      <c r="G685" s="43">
        <v>1</v>
      </c>
    </row>
    <row r="686" spans="1:7" x14ac:dyDescent="0.2">
      <c r="A686" s="42" t="s">
        <v>146</v>
      </c>
      <c r="B686" s="42" t="s">
        <v>21</v>
      </c>
      <c r="C686" s="42" t="s">
        <v>84</v>
      </c>
      <c r="D686" s="42" t="s">
        <v>134</v>
      </c>
      <c r="E686" s="42" t="s">
        <v>137</v>
      </c>
      <c r="F686" s="42" t="s">
        <v>64</v>
      </c>
      <c r="G686" s="43">
        <v>26</v>
      </c>
    </row>
    <row r="687" spans="1:7" x14ac:dyDescent="0.2">
      <c r="A687" s="42" t="s">
        <v>146</v>
      </c>
      <c r="B687" s="42" t="s">
        <v>22</v>
      </c>
      <c r="C687" s="42" t="s">
        <v>85</v>
      </c>
      <c r="D687" s="42" t="s">
        <v>134</v>
      </c>
      <c r="E687" s="42" t="s">
        <v>135</v>
      </c>
      <c r="F687" s="42" t="s">
        <v>63</v>
      </c>
      <c r="G687" s="43">
        <v>1</v>
      </c>
    </row>
    <row r="688" spans="1:7" x14ac:dyDescent="0.2">
      <c r="A688" s="42" t="s">
        <v>146</v>
      </c>
      <c r="B688" s="42" t="s">
        <v>22</v>
      </c>
      <c r="C688" s="42" t="s">
        <v>85</v>
      </c>
      <c r="D688" s="42" t="s">
        <v>134</v>
      </c>
      <c r="E688" s="42" t="s">
        <v>135</v>
      </c>
      <c r="F688" s="42" t="s">
        <v>64</v>
      </c>
      <c r="G688" s="43">
        <v>23</v>
      </c>
    </row>
    <row r="689" spans="1:7" x14ac:dyDescent="0.2">
      <c r="A689" s="42" t="s">
        <v>146</v>
      </c>
      <c r="B689" s="42" t="s">
        <v>23</v>
      </c>
      <c r="C689" s="42" t="s">
        <v>86</v>
      </c>
      <c r="D689" s="42" t="s">
        <v>134</v>
      </c>
      <c r="E689" s="42" t="s">
        <v>137</v>
      </c>
      <c r="F689" s="42" t="s">
        <v>62</v>
      </c>
      <c r="G689" s="43">
        <v>3</v>
      </c>
    </row>
    <row r="690" spans="1:7" x14ac:dyDescent="0.2">
      <c r="A690" s="42" t="s">
        <v>146</v>
      </c>
      <c r="B690" s="42" t="s">
        <v>23</v>
      </c>
      <c r="C690" s="42" t="s">
        <v>86</v>
      </c>
      <c r="D690" s="42" t="s">
        <v>134</v>
      </c>
      <c r="E690" s="42" t="s">
        <v>137</v>
      </c>
      <c r="F690" s="42" t="s">
        <v>64</v>
      </c>
      <c r="G690" s="43">
        <v>31</v>
      </c>
    </row>
    <row r="691" spans="1:7" x14ac:dyDescent="0.2">
      <c r="A691" s="42" t="s">
        <v>146</v>
      </c>
      <c r="B691" s="42" t="s">
        <v>25</v>
      </c>
      <c r="C691" s="42" t="s">
        <v>89</v>
      </c>
      <c r="D691" s="42" t="s">
        <v>134</v>
      </c>
      <c r="E691" s="42" t="s">
        <v>137</v>
      </c>
      <c r="F691" s="42" t="s">
        <v>63</v>
      </c>
      <c r="G691" s="43">
        <v>1</v>
      </c>
    </row>
    <row r="692" spans="1:7" x14ac:dyDescent="0.2">
      <c r="A692" s="42" t="s">
        <v>146</v>
      </c>
      <c r="B692" s="42" t="s">
        <v>25</v>
      </c>
      <c r="C692" s="42" t="s">
        <v>89</v>
      </c>
      <c r="D692" s="42" t="s">
        <v>134</v>
      </c>
      <c r="E692" s="42" t="s">
        <v>137</v>
      </c>
      <c r="F692" s="42" t="s">
        <v>64</v>
      </c>
      <c r="G692" s="43">
        <v>41</v>
      </c>
    </row>
    <row r="693" spans="1:7" x14ac:dyDescent="0.2">
      <c r="A693" s="42" t="s">
        <v>146</v>
      </c>
      <c r="B693" s="42" t="s">
        <v>26</v>
      </c>
      <c r="C693" s="42" t="s">
        <v>90</v>
      </c>
      <c r="D693" s="42" t="s">
        <v>134</v>
      </c>
      <c r="E693" s="42" t="s">
        <v>135</v>
      </c>
      <c r="F693" s="42" t="s">
        <v>64</v>
      </c>
      <c r="G693" s="43">
        <v>60</v>
      </c>
    </row>
    <row r="694" spans="1:7" x14ac:dyDescent="0.2">
      <c r="A694" s="42" t="s">
        <v>146</v>
      </c>
      <c r="B694" s="42" t="s">
        <v>27</v>
      </c>
      <c r="C694" s="42" t="s">
        <v>91</v>
      </c>
      <c r="D694" s="42" t="s">
        <v>134</v>
      </c>
      <c r="E694" s="42" t="s">
        <v>137</v>
      </c>
      <c r="F694" s="42" t="s">
        <v>64</v>
      </c>
      <c r="G694" s="43">
        <v>26</v>
      </c>
    </row>
    <row r="695" spans="1:7" x14ac:dyDescent="0.2">
      <c r="A695" s="42" t="s">
        <v>146</v>
      </c>
      <c r="B695" s="42" t="s">
        <v>28</v>
      </c>
      <c r="C695" s="42" t="s">
        <v>92</v>
      </c>
      <c r="D695" s="42" t="s">
        <v>134</v>
      </c>
      <c r="E695" s="42" t="s">
        <v>139</v>
      </c>
      <c r="F695" s="42" t="s">
        <v>62</v>
      </c>
      <c r="G695" s="43">
        <v>3</v>
      </c>
    </row>
    <row r="696" spans="1:7" x14ac:dyDescent="0.2">
      <c r="A696" s="42" t="s">
        <v>146</v>
      </c>
      <c r="B696" s="42" t="s">
        <v>28</v>
      </c>
      <c r="C696" s="42" t="s">
        <v>92</v>
      </c>
      <c r="D696" s="42" t="s">
        <v>134</v>
      </c>
      <c r="E696" s="42" t="s">
        <v>139</v>
      </c>
      <c r="F696" s="42" t="s">
        <v>64</v>
      </c>
      <c r="G696" s="43">
        <v>10</v>
      </c>
    </row>
    <row r="697" spans="1:7" x14ac:dyDescent="0.2">
      <c r="A697" s="42" t="s">
        <v>146</v>
      </c>
      <c r="B697" s="42" t="s">
        <v>29</v>
      </c>
      <c r="C697" s="42" t="s">
        <v>93</v>
      </c>
      <c r="D697" s="42" t="s">
        <v>48</v>
      </c>
      <c r="E697" s="42" t="s">
        <v>135</v>
      </c>
      <c r="F697" s="42" t="s">
        <v>64</v>
      </c>
      <c r="G697" s="43">
        <v>74</v>
      </c>
    </row>
    <row r="698" spans="1:7" x14ac:dyDescent="0.2">
      <c r="A698" s="42" t="s">
        <v>146</v>
      </c>
      <c r="B698" s="42" t="s">
        <v>30</v>
      </c>
      <c r="C698" s="42" t="s">
        <v>94</v>
      </c>
      <c r="D698" s="42" t="s">
        <v>134</v>
      </c>
      <c r="E698" s="42" t="s">
        <v>139</v>
      </c>
      <c r="F698" s="42" t="s">
        <v>64</v>
      </c>
      <c r="G698" s="43">
        <v>19</v>
      </c>
    </row>
    <row r="699" spans="1:7" x14ac:dyDescent="0.2">
      <c r="A699" s="42" t="s">
        <v>146</v>
      </c>
      <c r="B699" s="42" t="s">
        <v>31</v>
      </c>
      <c r="C699" s="42" t="s">
        <v>110</v>
      </c>
      <c r="D699" s="42" t="s">
        <v>134</v>
      </c>
      <c r="E699" s="42" t="s">
        <v>135</v>
      </c>
      <c r="F699" s="42" t="s">
        <v>62</v>
      </c>
      <c r="G699" s="43">
        <v>1</v>
      </c>
    </row>
    <row r="700" spans="1:7" x14ac:dyDescent="0.2">
      <c r="A700" s="42" t="s">
        <v>146</v>
      </c>
      <c r="B700" s="42" t="s">
        <v>31</v>
      </c>
      <c r="C700" s="42" t="s">
        <v>110</v>
      </c>
      <c r="D700" s="42" t="s">
        <v>134</v>
      </c>
      <c r="E700" s="42" t="s">
        <v>135</v>
      </c>
      <c r="F700" s="42" t="s">
        <v>64</v>
      </c>
      <c r="G700" s="43">
        <v>2</v>
      </c>
    </row>
    <row r="701" spans="1:7" x14ac:dyDescent="0.2">
      <c r="A701" s="42" t="s">
        <v>146</v>
      </c>
      <c r="B701" s="42" t="s">
        <v>32</v>
      </c>
      <c r="C701" s="42" t="s">
        <v>95</v>
      </c>
      <c r="D701" s="42" t="s">
        <v>134</v>
      </c>
      <c r="E701" s="42" t="s">
        <v>139</v>
      </c>
      <c r="F701" s="42" t="s">
        <v>64</v>
      </c>
      <c r="G701" s="43">
        <v>13</v>
      </c>
    </row>
    <row r="702" spans="1:7" x14ac:dyDescent="0.2">
      <c r="A702" s="42" t="s">
        <v>146</v>
      </c>
      <c r="B702" s="42" t="s">
        <v>33</v>
      </c>
      <c r="C702" s="42" t="s">
        <v>96</v>
      </c>
      <c r="D702" s="42" t="s">
        <v>134</v>
      </c>
      <c r="E702" s="42" t="s">
        <v>137</v>
      </c>
      <c r="F702" s="42" t="s">
        <v>64</v>
      </c>
      <c r="G702" s="43">
        <v>11</v>
      </c>
    </row>
    <row r="703" spans="1:7" x14ac:dyDescent="0.2">
      <c r="A703" s="42" t="s">
        <v>146</v>
      </c>
      <c r="B703" s="42" t="s">
        <v>34</v>
      </c>
      <c r="C703" s="42" t="s">
        <v>97</v>
      </c>
      <c r="D703" s="42" t="s">
        <v>134</v>
      </c>
      <c r="E703" s="42" t="s">
        <v>139</v>
      </c>
      <c r="F703" s="42" t="s">
        <v>64</v>
      </c>
      <c r="G703" s="43">
        <v>4</v>
      </c>
    </row>
    <row r="704" spans="1:7" x14ac:dyDescent="0.2">
      <c r="A704" s="42" t="s">
        <v>146</v>
      </c>
      <c r="B704" s="42" t="s">
        <v>35</v>
      </c>
      <c r="C704" s="42" t="s">
        <v>98</v>
      </c>
      <c r="D704" s="42" t="s">
        <v>134</v>
      </c>
      <c r="E704" s="42" t="s">
        <v>135</v>
      </c>
      <c r="F704" s="42" t="s">
        <v>62</v>
      </c>
      <c r="G704" s="43">
        <v>1</v>
      </c>
    </row>
    <row r="705" spans="1:7" x14ac:dyDescent="0.2">
      <c r="A705" s="42" t="s">
        <v>146</v>
      </c>
      <c r="B705" s="42" t="s">
        <v>35</v>
      </c>
      <c r="C705" s="42" t="s">
        <v>98</v>
      </c>
      <c r="D705" s="42" t="s">
        <v>134</v>
      </c>
      <c r="E705" s="42" t="s">
        <v>135</v>
      </c>
      <c r="F705" s="42" t="s">
        <v>63</v>
      </c>
      <c r="G705" s="43">
        <v>3</v>
      </c>
    </row>
    <row r="706" spans="1:7" x14ac:dyDescent="0.2">
      <c r="A706" s="42" t="s">
        <v>146</v>
      </c>
      <c r="B706" s="42" t="s">
        <v>35</v>
      </c>
      <c r="C706" s="42" t="s">
        <v>98</v>
      </c>
      <c r="D706" s="42" t="s">
        <v>134</v>
      </c>
      <c r="E706" s="42" t="s">
        <v>135</v>
      </c>
      <c r="F706" s="42" t="s">
        <v>64</v>
      </c>
      <c r="G706" s="43">
        <v>18</v>
      </c>
    </row>
    <row r="707" spans="1:7" x14ac:dyDescent="0.2">
      <c r="A707" s="42" t="s">
        <v>146</v>
      </c>
      <c r="B707" s="42" t="s">
        <v>36</v>
      </c>
      <c r="C707" s="42" t="s">
        <v>99</v>
      </c>
      <c r="D707" s="42" t="s">
        <v>134</v>
      </c>
      <c r="E707" s="42" t="s">
        <v>139</v>
      </c>
      <c r="F707" s="42" t="s">
        <v>64</v>
      </c>
      <c r="G707" s="43">
        <v>8</v>
      </c>
    </row>
    <row r="708" spans="1:7" x14ac:dyDescent="0.2">
      <c r="A708" s="42" t="s">
        <v>146</v>
      </c>
      <c r="B708" s="42" t="s">
        <v>37</v>
      </c>
      <c r="C708" s="42" t="s">
        <v>100</v>
      </c>
      <c r="D708" s="42" t="s">
        <v>134</v>
      </c>
      <c r="E708" s="42" t="s">
        <v>139</v>
      </c>
      <c r="F708" s="42" t="s">
        <v>64</v>
      </c>
      <c r="G708" s="43">
        <v>17</v>
      </c>
    </row>
    <row r="709" spans="1:7" x14ac:dyDescent="0.2">
      <c r="A709" s="42" t="s">
        <v>146</v>
      </c>
      <c r="B709" s="42" t="s">
        <v>38</v>
      </c>
      <c r="C709" s="42" t="s">
        <v>101</v>
      </c>
      <c r="D709" s="42" t="s">
        <v>48</v>
      </c>
      <c r="E709" s="42" t="s">
        <v>135</v>
      </c>
      <c r="F709" s="42" t="s">
        <v>64</v>
      </c>
      <c r="G709" s="43">
        <v>22</v>
      </c>
    </row>
    <row r="710" spans="1:7" x14ac:dyDescent="0.2">
      <c r="A710" s="42" t="s">
        <v>146</v>
      </c>
      <c r="B710" s="42" t="s">
        <v>39</v>
      </c>
      <c r="C710" s="42" t="s">
        <v>102</v>
      </c>
      <c r="D710" s="42" t="s">
        <v>134</v>
      </c>
      <c r="E710" s="42" t="s">
        <v>137</v>
      </c>
      <c r="F710" s="42" t="s">
        <v>63</v>
      </c>
      <c r="G710" s="43">
        <v>2</v>
      </c>
    </row>
    <row r="711" spans="1:7" x14ac:dyDescent="0.2">
      <c r="A711" s="42" t="s">
        <v>146</v>
      </c>
      <c r="B711" s="42" t="s">
        <v>39</v>
      </c>
      <c r="C711" s="42" t="s">
        <v>102</v>
      </c>
      <c r="D711" s="42" t="s">
        <v>134</v>
      </c>
      <c r="E711" s="42" t="s">
        <v>137</v>
      </c>
      <c r="F711" s="42" t="s">
        <v>64</v>
      </c>
      <c r="G711" s="43">
        <v>26</v>
      </c>
    </row>
    <row r="712" spans="1:7" x14ac:dyDescent="0.2">
      <c r="A712" s="42" t="s">
        <v>146</v>
      </c>
      <c r="B712" s="42" t="s">
        <v>40</v>
      </c>
      <c r="C712" s="42" t="s">
        <v>103</v>
      </c>
      <c r="D712" s="42" t="s">
        <v>134</v>
      </c>
      <c r="E712" s="42" t="s">
        <v>139</v>
      </c>
      <c r="F712" s="42" t="s">
        <v>62</v>
      </c>
      <c r="G712" s="43">
        <v>1</v>
      </c>
    </row>
    <row r="713" spans="1:7" x14ac:dyDescent="0.2">
      <c r="A713" s="42" t="s">
        <v>146</v>
      </c>
      <c r="B713" s="42" t="s">
        <v>40</v>
      </c>
      <c r="C713" s="42" t="s">
        <v>103</v>
      </c>
      <c r="D713" s="42" t="s">
        <v>134</v>
      </c>
      <c r="E713" s="42" t="s">
        <v>139</v>
      </c>
      <c r="F713" s="42" t="s">
        <v>63</v>
      </c>
      <c r="G713" s="43">
        <v>3</v>
      </c>
    </row>
    <row r="714" spans="1:7" x14ac:dyDescent="0.2">
      <c r="A714" s="42" t="s">
        <v>146</v>
      </c>
      <c r="B714" s="42" t="s">
        <v>40</v>
      </c>
      <c r="C714" s="42" t="s">
        <v>103</v>
      </c>
      <c r="D714" s="42" t="s">
        <v>134</v>
      </c>
      <c r="E714" s="42" t="s">
        <v>139</v>
      </c>
      <c r="F714" s="42" t="s">
        <v>64</v>
      </c>
      <c r="G714" s="43">
        <v>15</v>
      </c>
    </row>
    <row r="715" spans="1:7" x14ac:dyDescent="0.2">
      <c r="A715" s="42" t="s">
        <v>146</v>
      </c>
      <c r="B715" s="42" t="s">
        <v>41</v>
      </c>
      <c r="C715" s="42" t="s">
        <v>104</v>
      </c>
      <c r="D715" s="42" t="s">
        <v>134</v>
      </c>
      <c r="E715" s="42" t="s">
        <v>135</v>
      </c>
      <c r="F715" s="42" t="s">
        <v>64</v>
      </c>
      <c r="G715" s="43">
        <v>35</v>
      </c>
    </row>
    <row r="716" spans="1:7" x14ac:dyDescent="0.2">
      <c r="A716" s="42" t="s">
        <v>146</v>
      </c>
      <c r="B716" s="42" t="s">
        <v>42</v>
      </c>
      <c r="C716" s="42" t="s">
        <v>105</v>
      </c>
      <c r="D716" s="42" t="s">
        <v>48</v>
      </c>
      <c r="E716" s="42" t="s">
        <v>135</v>
      </c>
      <c r="F716" s="42" t="s">
        <v>64</v>
      </c>
      <c r="G716" s="43">
        <v>32</v>
      </c>
    </row>
    <row r="717" spans="1:7" x14ac:dyDescent="0.2">
      <c r="A717" s="42" t="s">
        <v>146</v>
      </c>
      <c r="B717" s="42" t="s">
        <v>43</v>
      </c>
      <c r="C717" s="42" t="s">
        <v>106</v>
      </c>
      <c r="D717" s="42" t="s">
        <v>134</v>
      </c>
      <c r="E717" s="42" t="s">
        <v>137</v>
      </c>
      <c r="F717" s="42" t="s">
        <v>63</v>
      </c>
      <c r="G717" s="43">
        <v>4</v>
      </c>
    </row>
    <row r="718" spans="1:7" x14ac:dyDescent="0.2">
      <c r="A718" s="42" t="s">
        <v>146</v>
      </c>
      <c r="B718" s="42" t="s">
        <v>43</v>
      </c>
      <c r="C718" s="42" t="s">
        <v>106</v>
      </c>
      <c r="D718" s="42" t="s">
        <v>134</v>
      </c>
      <c r="E718" s="42" t="s">
        <v>137</v>
      </c>
      <c r="F718" s="42" t="s">
        <v>64</v>
      </c>
      <c r="G718" s="43">
        <v>12</v>
      </c>
    </row>
    <row r="719" spans="1:7" x14ac:dyDescent="0.2">
      <c r="A719" s="42" t="s">
        <v>146</v>
      </c>
      <c r="B719" s="42" t="s">
        <v>44</v>
      </c>
      <c r="C719" s="42" t="s">
        <v>107</v>
      </c>
      <c r="D719" s="42" t="s">
        <v>48</v>
      </c>
      <c r="E719" s="42" t="s">
        <v>135</v>
      </c>
      <c r="F719" s="42" t="s">
        <v>63</v>
      </c>
      <c r="G719" s="43">
        <v>5</v>
      </c>
    </row>
    <row r="720" spans="1:7" x14ac:dyDescent="0.2">
      <c r="A720" s="42" t="s">
        <v>146</v>
      </c>
      <c r="B720" s="42" t="s">
        <v>44</v>
      </c>
      <c r="C720" s="42" t="s">
        <v>107</v>
      </c>
      <c r="D720" s="42" t="s">
        <v>48</v>
      </c>
      <c r="E720" s="42" t="s">
        <v>135</v>
      </c>
      <c r="F720" s="42" t="s">
        <v>64</v>
      </c>
      <c r="G720" s="43">
        <v>60</v>
      </c>
    </row>
    <row r="721" spans="1:7" x14ac:dyDescent="0.2">
      <c r="A721" s="42" t="s">
        <v>146</v>
      </c>
      <c r="B721" s="42" t="s">
        <v>45</v>
      </c>
      <c r="C721" s="42" t="s">
        <v>108</v>
      </c>
      <c r="D721" s="42" t="s">
        <v>134</v>
      </c>
      <c r="E721" s="42" t="s">
        <v>137</v>
      </c>
      <c r="F721" s="42" t="s">
        <v>63</v>
      </c>
      <c r="G721" s="43">
        <v>16</v>
      </c>
    </row>
    <row r="722" spans="1:7" x14ac:dyDescent="0.2">
      <c r="A722" s="42" t="s">
        <v>146</v>
      </c>
      <c r="B722" s="42" t="s">
        <v>45</v>
      </c>
      <c r="C722" s="42" t="s">
        <v>108</v>
      </c>
      <c r="D722" s="42" t="s">
        <v>134</v>
      </c>
      <c r="E722" s="42" t="s">
        <v>137</v>
      </c>
      <c r="F722" s="42" t="s">
        <v>64</v>
      </c>
      <c r="G722" s="43">
        <v>2</v>
      </c>
    </row>
    <row r="723" spans="1:7" x14ac:dyDescent="0.2">
      <c r="A723" s="42" t="s">
        <v>146</v>
      </c>
      <c r="B723" s="42" t="s">
        <v>46</v>
      </c>
      <c r="C723" s="42" t="s">
        <v>109</v>
      </c>
      <c r="D723" s="42" t="s">
        <v>48</v>
      </c>
      <c r="E723" s="42" t="s">
        <v>135</v>
      </c>
      <c r="F723" s="42" t="s">
        <v>63</v>
      </c>
      <c r="G723" s="43">
        <v>2</v>
      </c>
    </row>
    <row r="724" spans="1:7" x14ac:dyDescent="0.2">
      <c r="A724" s="42" t="s">
        <v>146</v>
      </c>
      <c r="B724" s="42" t="s">
        <v>46</v>
      </c>
      <c r="C724" s="42" t="s">
        <v>109</v>
      </c>
      <c r="D724" s="42" t="s">
        <v>48</v>
      </c>
      <c r="E724" s="42" t="s">
        <v>135</v>
      </c>
      <c r="F724" s="42" t="s">
        <v>64</v>
      </c>
      <c r="G724" s="43">
        <v>37</v>
      </c>
    </row>
    <row r="725" spans="1:7" x14ac:dyDescent="0.2">
      <c r="A725" s="42" t="s">
        <v>191</v>
      </c>
      <c r="B725" s="42" t="s">
        <v>3</v>
      </c>
      <c r="C725" s="42" t="s">
        <v>66</v>
      </c>
      <c r="D725" s="42" t="s">
        <v>134</v>
      </c>
      <c r="E725" s="42" t="s">
        <v>135</v>
      </c>
      <c r="F725" s="42" t="s">
        <v>63</v>
      </c>
      <c r="G725" s="43">
        <v>1</v>
      </c>
    </row>
    <row r="726" spans="1:7" x14ac:dyDescent="0.2">
      <c r="A726" s="42" t="s">
        <v>191</v>
      </c>
      <c r="B726" s="42" t="s">
        <v>3</v>
      </c>
      <c r="C726" s="42" t="s">
        <v>66</v>
      </c>
      <c r="D726" s="42" t="s">
        <v>134</v>
      </c>
      <c r="E726" s="42" t="s">
        <v>135</v>
      </c>
      <c r="F726" s="42" t="s">
        <v>64</v>
      </c>
      <c r="G726" s="43">
        <v>26</v>
      </c>
    </row>
    <row r="727" spans="1:7" x14ac:dyDescent="0.2">
      <c r="A727" s="42" t="s">
        <v>191</v>
      </c>
      <c r="B727" s="42" t="s">
        <v>4</v>
      </c>
      <c r="C727" s="42" t="s">
        <v>67</v>
      </c>
      <c r="D727" s="42" t="s">
        <v>134</v>
      </c>
      <c r="E727" s="42" t="s">
        <v>137</v>
      </c>
      <c r="F727" s="42" t="s">
        <v>63</v>
      </c>
      <c r="G727" s="43">
        <v>15</v>
      </c>
    </row>
    <row r="728" spans="1:7" x14ac:dyDescent="0.2">
      <c r="A728" s="42" t="s">
        <v>191</v>
      </c>
      <c r="B728" s="42" t="s">
        <v>4</v>
      </c>
      <c r="C728" s="42" t="s">
        <v>67</v>
      </c>
      <c r="D728" s="42" t="s">
        <v>134</v>
      </c>
      <c r="E728" s="42" t="s">
        <v>137</v>
      </c>
      <c r="F728" s="42" t="s">
        <v>64</v>
      </c>
      <c r="G728" s="43">
        <v>7</v>
      </c>
    </row>
    <row r="729" spans="1:7" x14ac:dyDescent="0.2">
      <c r="A729" s="42" t="s">
        <v>191</v>
      </c>
      <c r="B729" s="42" t="s">
        <v>5</v>
      </c>
      <c r="C729" s="42" t="s">
        <v>68</v>
      </c>
      <c r="D729" s="42" t="s">
        <v>134</v>
      </c>
      <c r="E729" s="42" t="s">
        <v>135</v>
      </c>
      <c r="F729" s="42" t="s">
        <v>64</v>
      </c>
      <c r="G729" s="43">
        <v>12</v>
      </c>
    </row>
    <row r="730" spans="1:7" x14ac:dyDescent="0.2">
      <c r="A730" s="42" t="s">
        <v>191</v>
      </c>
      <c r="B730" s="42" t="s">
        <v>6</v>
      </c>
      <c r="C730" s="42" t="s">
        <v>69</v>
      </c>
      <c r="D730" s="42" t="s">
        <v>134</v>
      </c>
      <c r="E730" s="42" t="s">
        <v>137</v>
      </c>
      <c r="F730" s="42" t="s">
        <v>62</v>
      </c>
      <c r="G730" s="43">
        <v>1</v>
      </c>
    </row>
    <row r="731" spans="1:7" x14ac:dyDescent="0.2">
      <c r="A731" s="42" t="s">
        <v>191</v>
      </c>
      <c r="B731" s="42" t="s">
        <v>6</v>
      </c>
      <c r="C731" s="42" t="s">
        <v>69</v>
      </c>
      <c r="D731" s="42" t="s">
        <v>134</v>
      </c>
      <c r="E731" s="42" t="s">
        <v>137</v>
      </c>
      <c r="F731" s="42" t="s">
        <v>63</v>
      </c>
      <c r="G731" s="43">
        <v>1</v>
      </c>
    </row>
    <row r="732" spans="1:7" x14ac:dyDescent="0.2">
      <c r="A732" s="42" t="s">
        <v>191</v>
      </c>
      <c r="B732" s="42" t="s">
        <v>6</v>
      </c>
      <c r="C732" s="42" t="s">
        <v>69</v>
      </c>
      <c r="D732" s="42" t="s">
        <v>134</v>
      </c>
      <c r="E732" s="42" t="s">
        <v>137</v>
      </c>
      <c r="F732" s="42" t="s">
        <v>64</v>
      </c>
      <c r="G732" s="43">
        <v>10</v>
      </c>
    </row>
    <row r="733" spans="1:7" x14ac:dyDescent="0.2">
      <c r="A733" s="42" t="s">
        <v>191</v>
      </c>
      <c r="B733" s="42" t="s">
        <v>7</v>
      </c>
      <c r="C733" s="42" t="s">
        <v>70</v>
      </c>
      <c r="D733" s="42" t="s">
        <v>134</v>
      </c>
      <c r="E733" s="42" t="s">
        <v>139</v>
      </c>
      <c r="F733" s="42" t="s">
        <v>62</v>
      </c>
      <c r="G733" s="43">
        <v>1</v>
      </c>
    </row>
    <row r="734" spans="1:7" x14ac:dyDescent="0.2">
      <c r="A734" s="42" t="s">
        <v>191</v>
      </c>
      <c r="B734" s="42" t="s">
        <v>7</v>
      </c>
      <c r="C734" s="42" t="s">
        <v>70</v>
      </c>
      <c r="D734" s="42" t="s">
        <v>134</v>
      </c>
      <c r="E734" s="42" t="s">
        <v>139</v>
      </c>
      <c r="F734" s="42" t="s">
        <v>64</v>
      </c>
      <c r="G734" s="43">
        <v>17</v>
      </c>
    </row>
    <row r="735" spans="1:7" x14ac:dyDescent="0.2">
      <c r="A735" s="42" t="s">
        <v>191</v>
      </c>
      <c r="B735" s="42" t="s">
        <v>8</v>
      </c>
      <c r="C735" s="42" t="s">
        <v>71</v>
      </c>
      <c r="D735" s="42" t="s">
        <v>134</v>
      </c>
      <c r="E735" s="42" t="s">
        <v>137</v>
      </c>
      <c r="F735" s="42" t="s">
        <v>62</v>
      </c>
      <c r="G735" s="43">
        <v>3</v>
      </c>
    </row>
    <row r="736" spans="1:7" x14ac:dyDescent="0.2">
      <c r="A736" s="42" t="s">
        <v>191</v>
      </c>
      <c r="B736" s="42" t="s">
        <v>8</v>
      </c>
      <c r="C736" s="42" t="s">
        <v>71</v>
      </c>
      <c r="D736" s="42" t="s">
        <v>134</v>
      </c>
      <c r="E736" s="42" t="s">
        <v>137</v>
      </c>
      <c r="F736" s="42" t="s">
        <v>63</v>
      </c>
      <c r="G736" s="43">
        <v>2</v>
      </c>
    </row>
    <row r="737" spans="1:7" x14ac:dyDescent="0.2">
      <c r="A737" s="42" t="s">
        <v>191</v>
      </c>
      <c r="B737" s="42" t="s">
        <v>8</v>
      </c>
      <c r="C737" s="42" t="s">
        <v>71</v>
      </c>
      <c r="D737" s="42" t="s">
        <v>134</v>
      </c>
      <c r="E737" s="42" t="s">
        <v>137</v>
      </c>
      <c r="F737" s="42" t="s">
        <v>64</v>
      </c>
      <c r="G737" s="43">
        <v>22</v>
      </c>
    </row>
    <row r="738" spans="1:7" x14ac:dyDescent="0.2">
      <c r="A738" s="42" t="s">
        <v>191</v>
      </c>
      <c r="B738" s="42" t="s">
        <v>9</v>
      </c>
      <c r="C738" s="42" t="s">
        <v>72</v>
      </c>
      <c r="D738" s="42" t="s">
        <v>134</v>
      </c>
      <c r="E738" s="42" t="s">
        <v>135</v>
      </c>
      <c r="F738" s="42" t="s">
        <v>63</v>
      </c>
      <c r="G738" s="43">
        <v>2</v>
      </c>
    </row>
    <row r="739" spans="1:7" x14ac:dyDescent="0.2">
      <c r="A739" s="42" t="s">
        <v>191</v>
      </c>
      <c r="B739" s="42" t="s">
        <v>9</v>
      </c>
      <c r="C739" s="42" t="s">
        <v>72</v>
      </c>
      <c r="D739" s="42" t="s">
        <v>134</v>
      </c>
      <c r="E739" s="42" t="s">
        <v>135</v>
      </c>
      <c r="F739" s="42" t="s">
        <v>64</v>
      </c>
      <c r="G739" s="43">
        <v>13</v>
      </c>
    </row>
    <row r="740" spans="1:7" x14ac:dyDescent="0.2">
      <c r="A740" s="42" t="s">
        <v>191</v>
      </c>
      <c r="B740" s="42" t="s">
        <v>10</v>
      </c>
      <c r="C740" s="42" t="s">
        <v>73</v>
      </c>
      <c r="D740" s="42" t="s">
        <v>134</v>
      </c>
      <c r="E740" s="42" t="s">
        <v>139</v>
      </c>
      <c r="F740" s="42" t="s">
        <v>62</v>
      </c>
      <c r="G740" s="43">
        <v>3</v>
      </c>
    </row>
    <row r="741" spans="1:7" x14ac:dyDescent="0.2">
      <c r="A741" s="42" t="s">
        <v>191</v>
      </c>
      <c r="B741" s="42" t="s">
        <v>10</v>
      </c>
      <c r="C741" s="42" t="s">
        <v>73</v>
      </c>
      <c r="D741" s="42" t="s">
        <v>134</v>
      </c>
      <c r="E741" s="42" t="s">
        <v>139</v>
      </c>
      <c r="F741" s="42" t="s">
        <v>64</v>
      </c>
      <c r="G741" s="43">
        <v>29</v>
      </c>
    </row>
    <row r="742" spans="1:7" x14ac:dyDescent="0.2">
      <c r="A742" s="42" t="s">
        <v>191</v>
      </c>
      <c r="B742" s="42" t="s">
        <v>11</v>
      </c>
      <c r="C742" s="42" t="s">
        <v>74</v>
      </c>
      <c r="D742" s="42" t="s">
        <v>134</v>
      </c>
      <c r="E742" s="42" t="s">
        <v>139</v>
      </c>
      <c r="F742" s="42" t="s">
        <v>63</v>
      </c>
      <c r="G742" s="43">
        <v>5</v>
      </c>
    </row>
    <row r="743" spans="1:7" x14ac:dyDescent="0.2">
      <c r="A743" s="42" t="s">
        <v>191</v>
      </c>
      <c r="B743" s="42" t="s">
        <v>11</v>
      </c>
      <c r="C743" s="42" t="s">
        <v>74</v>
      </c>
      <c r="D743" s="42" t="s">
        <v>134</v>
      </c>
      <c r="E743" s="42" t="s">
        <v>139</v>
      </c>
      <c r="F743" s="42" t="s">
        <v>64</v>
      </c>
      <c r="G743" s="43">
        <v>15</v>
      </c>
    </row>
    <row r="744" spans="1:7" x14ac:dyDescent="0.2">
      <c r="A744" s="42" t="s">
        <v>191</v>
      </c>
      <c r="B744" s="42" t="s">
        <v>12</v>
      </c>
      <c r="C744" s="42" t="s">
        <v>75</v>
      </c>
      <c r="D744" s="42" t="s">
        <v>134</v>
      </c>
      <c r="E744" s="42" t="s">
        <v>137</v>
      </c>
      <c r="F744" s="42" t="s">
        <v>63</v>
      </c>
      <c r="G744" s="43">
        <v>1</v>
      </c>
    </row>
    <row r="745" spans="1:7" x14ac:dyDescent="0.2">
      <c r="A745" s="42" t="s">
        <v>191</v>
      </c>
      <c r="B745" s="42" t="s">
        <v>12</v>
      </c>
      <c r="C745" s="42" t="s">
        <v>75</v>
      </c>
      <c r="D745" s="42" t="s">
        <v>134</v>
      </c>
      <c r="E745" s="42" t="s">
        <v>137</v>
      </c>
      <c r="F745" s="42" t="s">
        <v>64</v>
      </c>
      <c r="G745" s="43">
        <v>15</v>
      </c>
    </row>
    <row r="746" spans="1:7" x14ac:dyDescent="0.2">
      <c r="A746" s="42" t="s">
        <v>191</v>
      </c>
      <c r="B746" s="42" t="s">
        <v>13</v>
      </c>
      <c r="C746" s="42" t="s">
        <v>76</v>
      </c>
      <c r="D746" s="42" t="s">
        <v>134</v>
      </c>
      <c r="E746" s="42" t="s">
        <v>139</v>
      </c>
      <c r="F746" s="42" t="s">
        <v>63</v>
      </c>
      <c r="G746" s="43">
        <v>5</v>
      </c>
    </row>
    <row r="747" spans="1:7" x14ac:dyDescent="0.2">
      <c r="A747" s="42" t="s">
        <v>191</v>
      </c>
      <c r="B747" s="42" t="s">
        <v>13</v>
      </c>
      <c r="C747" s="42" t="s">
        <v>76</v>
      </c>
      <c r="D747" s="42" t="s">
        <v>134</v>
      </c>
      <c r="E747" s="42" t="s">
        <v>139</v>
      </c>
      <c r="F747" s="42" t="s">
        <v>64</v>
      </c>
      <c r="G747" s="43">
        <v>62</v>
      </c>
    </row>
    <row r="748" spans="1:7" x14ac:dyDescent="0.2">
      <c r="A748" s="42" t="s">
        <v>191</v>
      </c>
      <c r="B748" s="42" t="s">
        <v>60</v>
      </c>
      <c r="C748" s="42" t="s">
        <v>77</v>
      </c>
      <c r="D748" s="42" t="s">
        <v>134</v>
      </c>
      <c r="E748" s="42" t="s">
        <v>137</v>
      </c>
      <c r="F748" s="42" t="s">
        <v>62</v>
      </c>
      <c r="G748" s="43">
        <v>1</v>
      </c>
    </row>
    <row r="749" spans="1:7" x14ac:dyDescent="0.2">
      <c r="A749" s="42" t="s">
        <v>191</v>
      </c>
      <c r="B749" s="42" t="s">
        <v>60</v>
      </c>
      <c r="C749" s="42" t="s">
        <v>77</v>
      </c>
      <c r="D749" s="42" t="s">
        <v>134</v>
      </c>
      <c r="E749" s="42" t="s">
        <v>137</v>
      </c>
      <c r="F749" s="42" t="s">
        <v>63</v>
      </c>
      <c r="G749" s="43">
        <v>4</v>
      </c>
    </row>
    <row r="750" spans="1:7" x14ac:dyDescent="0.2">
      <c r="A750" s="42" t="s">
        <v>191</v>
      </c>
      <c r="B750" s="42" t="s">
        <v>60</v>
      </c>
      <c r="C750" s="42" t="s">
        <v>77</v>
      </c>
      <c r="D750" s="42" t="s">
        <v>134</v>
      </c>
      <c r="E750" s="42" t="s">
        <v>137</v>
      </c>
      <c r="F750" s="42" t="s">
        <v>64</v>
      </c>
      <c r="G750" s="43">
        <v>47</v>
      </c>
    </row>
    <row r="751" spans="1:7" x14ac:dyDescent="0.2">
      <c r="A751" s="42" t="s">
        <v>191</v>
      </c>
      <c r="B751" s="42" t="s">
        <v>14</v>
      </c>
      <c r="C751" s="42" t="s">
        <v>78</v>
      </c>
      <c r="D751" s="42" t="s">
        <v>134</v>
      </c>
      <c r="E751" s="42" t="s">
        <v>139</v>
      </c>
      <c r="F751" s="42" t="s">
        <v>63</v>
      </c>
      <c r="G751" s="43">
        <v>3</v>
      </c>
    </row>
    <row r="752" spans="1:7" x14ac:dyDescent="0.2">
      <c r="A752" s="42" t="s">
        <v>191</v>
      </c>
      <c r="B752" s="42" t="s">
        <v>14</v>
      </c>
      <c r="C752" s="42" t="s">
        <v>78</v>
      </c>
      <c r="D752" s="42" t="s">
        <v>134</v>
      </c>
      <c r="E752" s="42" t="s">
        <v>139</v>
      </c>
      <c r="F752" s="42" t="s">
        <v>64</v>
      </c>
      <c r="G752" s="43">
        <v>16</v>
      </c>
    </row>
    <row r="753" spans="1:7" x14ac:dyDescent="0.2">
      <c r="A753" s="42" t="s">
        <v>191</v>
      </c>
      <c r="B753" s="42" t="s">
        <v>15</v>
      </c>
      <c r="C753" s="42" t="s">
        <v>79</v>
      </c>
      <c r="D753" s="42" t="s">
        <v>134</v>
      </c>
      <c r="E753" s="42" t="s">
        <v>137</v>
      </c>
      <c r="F753" s="42" t="s">
        <v>62</v>
      </c>
      <c r="G753" s="43">
        <v>2</v>
      </c>
    </row>
    <row r="754" spans="1:7" x14ac:dyDescent="0.2">
      <c r="A754" s="42" t="s">
        <v>191</v>
      </c>
      <c r="B754" s="42" t="s">
        <v>15</v>
      </c>
      <c r="C754" s="42" t="s">
        <v>79</v>
      </c>
      <c r="D754" s="42" t="s">
        <v>134</v>
      </c>
      <c r="E754" s="42" t="s">
        <v>137</v>
      </c>
      <c r="F754" s="42" t="s">
        <v>64</v>
      </c>
      <c r="G754" s="43">
        <v>11</v>
      </c>
    </row>
    <row r="755" spans="1:7" x14ac:dyDescent="0.2">
      <c r="A755" s="42" t="s">
        <v>191</v>
      </c>
      <c r="B755" s="42" t="s">
        <v>16</v>
      </c>
      <c r="C755" s="42" t="s">
        <v>80</v>
      </c>
      <c r="D755" s="42" t="s">
        <v>134</v>
      </c>
      <c r="E755" s="42" t="s">
        <v>137</v>
      </c>
      <c r="F755" s="42" t="s">
        <v>62</v>
      </c>
      <c r="G755" s="43">
        <v>2</v>
      </c>
    </row>
    <row r="756" spans="1:7" x14ac:dyDescent="0.2">
      <c r="A756" s="42" t="s">
        <v>191</v>
      </c>
      <c r="B756" s="42" t="s">
        <v>16</v>
      </c>
      <c r="C756" s="42" t="s">
        <v>80</v>
      </c>
      <c r="D756" s="42" t="s">
        <v>134</v>
      </c>
      <c r="E756" s="42" t="s">
        <v>137</v>
      </c>
      <c r="F756" s="42" t="s">
        <v>63</v>
      </c>
      <c r="G756" s="43">
        <v>2</v>
      </c>
    </row>
    <row r="757" spans="1:7" x14ac:dyDescent="0.2">
      <c r="A757" s="42" t="s">
        <v>191</v>
      </c>
      <c r="B757" s="42" t="s">
        <v>16</v>
      </c>
      <c r="C757" s="42" t="s">
        <v>80</v>
      </c>
      <c r="D757" s="42" t="s">
        <v>134</v>
      </c>
      <c r="E757" s="42" t="s">
        <v>137</v>
      </c>
      <c r="F757" s="42" t="s">
        <v>64</v>
      </c>
      <c r="G757" s="43">
        <v>45</v>
      </c>
    </row>
    <row r="758" spans="1:7" x14ac:dyDescent="0.2">
      <c r="A758" s="42" t="s">
        <v>191</v>
      </c>
      <c r="B758" s="42" t="s">
        <v>17</v>
      </c>
      <c r="C758" s="42" t="s">
        <v>81</v>
      </c>
      <c r="D758" s="42" t="s">
        <v>134</v>
      </c>
      <c r="E758" s="42" t="s">
        <v>137</v>
      </c>
      <c r="F758" s="42" t="s">
        <v>63</v>
      </c>
      <c r="G758" s="43">
        <v>3</v>
      </c>
    </row>
    <row r="759" spans="1:7" x14ac:dyDescent="0.2">
      <c r="A759" s="42" t="s">
        <v>191</v>
      </c>
      <c r="B759" s="42" t="s">
        <v>17</v>
      </c>
      <c r="C759" s="42" t="s">
        <v>81</v>
      </c>
      <c r="D759" s="42" t="s">
        <v>134</v>
      </c>
      <c r="E759" s="42" t="s">
        <v>137</v>
      </c>
      <c r="F759" s="42" t="s">
        <v>64</v>
      </c>
      <c r="G759" s="43">
        <v>5</v>
      </c>
    </row>
    <row r="760" spans="1:7" x14ac:dyDescent="0.2">
      <c r="A760" s="42" t="s">
        <v>191</v>
      </c>
      <c r="B760" s="42" t="s">
        <v>18</v>
      </c>
      <c r="C760" s="42" t="s">
        <v>82</v>
      </c>
      <c r="D760" s="42" t="s">
        <v>48</v>
      </c>
      <c r="E760" s="42" t="s">
        <v>135</v>
      </c>
      <c r="F760" s="42" t="s">
        <v>63</v>
      </c>
      <c r="G760" s="43">
        <v>64</v>
      </c>
    </row>
    <row r="761" spans="1:7" x14ac:dyDescent="0.2">
      <c r="A761" s="42" t="s">
        <v>191</v>
      </c>
      <c r="B761" s="42" t="s">
        <v>18</v>
      </c>
      <c r="C761" s="42" t="s">
        <v>82</v>
      </c>
      <c r="D761" s="42" t="s">
        <v>48</v>
      </c>
      <c r="E761" s="42" t="s">
        <v>135</v>
      </c>
      <c r="F761" s="42" t="s">
        <v>64</v>
      </c>
      <c r="G761" s="43">
        <v>61</v>
      </c>
    </row>
    <row r="762" spans="1:7" x14ac:dyDescent="0.2">
      <c r="A762" s="42" t="s">
        <v>191</v>
      </c>
      <c r="B762" s="42" t="s">
        <v>19</v>
      </c>
      <c r="C762" s="42" t="s">
        <v>83</v>
      </c>
      <c r="D762" s="42" t="s">
        <v>48</v>
      </c>
      <c r="E762" s="42" t="s">
        <v>135</v>
      </c>
      <c r="F762" s="42" t="s">
        <v>62</v>
      </c>
      <c r="G762" s="43">
        <v>3</v>
      </c>
    </row>
    <row r="763" spans="1:7" x14ac:dyDescent="0.2">
      <c r="A763" s="42" t="s">
        <v>191</v>
      </c>
      <c r="B763" s="42" t="s">
        <v>19</v>
      </c>
      <c r="C763" s="42" t="s">
        <v>83</v>
      </c>
      <c r="D763" s="42" t="s">
        <v>48</v>
      </c>
      <c r="E763" s="42" t="s">
        <v>135</v>
      </c>
      <c r="F763" s="42" t="s">
        <v>63</v>
      </c>
      <c r="G763" s="43">
        <v>4</v>
      </c>
    </row>
    <row r="764" spans="1:7" x14ac:dyDescent="0.2">
      <c r="A764" s="42" t="s">
        <v>191</v>
      </c>
      <c r="B764" s="42" t="s">
        <v>19</v>
      </c>
      <c r="C764" s="42" t="s">
        <v>83</v>
      </c>
      <c r="D764" s="42" t="s">
        <v>48</v>
      </c>
      <c r="E764" s="42" t="s">
        <v>135</v>
      </c>
      <c r="F764" s="42" t="s">
        <v>64</v>
      </c>
      <c r="G764" s="43">
        <v>39</v>
      </c>
    </row>
    <row r="765" spans="1:7" x14ac:dyDescent="0.2">
      <c r="A765" s="42" t="s">
        <v>191</v>
      </c>
      <c r="B765" s="42" t="s">
        <v>124</v>
      </c>
      <c r="C765" s="42" t="s">
        <v>125</v>
      </c>
      <c r="D765" s="42" t="s">
        <v>134</v>
      </c>
      <c r="E765" s="42" t="s">
        <v>137</v>
      </c>
      <c r="F765" s="42" t="s">
        <v>62</v>
      </c>
      <c r="G765" s="43">
        <v>4</v>
      </c>
    </row>
    <row r="766" spans="1:7" x14ac:dyDescent="0.2">
      <c r="A766" s="42" t="s">
        <v>191</v>
      </c>
      <c r="B766" s="42" t="s">
        <v>124</v>
      </c>
      <c r="C766" s="42" t="s">
        <v>125</v>
      </c>
      <c r="D766" s="42" t="s">
        <v>134</v>
      </c>
      <c r="E766" s="42" t="s">
        <v>137</v>
      </c>
      <c r="F766" s="42" t="s">
        <v>63</v>
      </c>
      <c r="G766" s="43">
        <v>26</v>
      </c>
    </row>
    <row r="767" spans="1:7" x14ac:dyDescent="0.2">
      <c r="A767" s="42" t="s">
        <v>191</v>
      </c>
      <c r="B767" s="42" t="s">
        <v>124</v>
      </c>
      <c r="C767" s="42" t="s">
        <v>125</v>
      </c>
      <c r="D767" s="42" t="s">
        <v>134</v>
      </c>
      <c r="E767" s="42" t="s">
        <v>137</v>
      </c>
      <c r="F767" s="42" t="s">
        <v>64</v>
      </c>
      <c r="G767" s="43">
        <v>15</v>
      </c>
    </row>
    <row r="768" spans="1:7" x14ac:dyDescent="0.2">
      <c r="A768" s="42" t="s">
        <v>191</v>
      </c>
      <c r="B768" s="42" t="s">
        <v>21</v>
      </c>
      <c r="C768" s="42" t="s">
        <v>84</v>
      </c>
      <c r="D768" s="42" t="s">
        <v>134</v>
      </c>
      <c r="E768" s="42" t="s">
        <v>137</v>
      </c>
      <c r="F768" s="42" t="s">
        <v>63</v>
      </c>
      <c r="G768" s="43">
        <v>2</v>
      </c>
    </row>
    <row r="769" spans="1:7" x14ac:dyDescent="0.2">
      <c r="A769" s="42" t="s">
        <v>191</v>
      </c>
      <c r="B769" s="42" t="s">
        <v>21</v>
      </c>
      <c r="C769" s="42" t="s">
        <v>84</v>
      </c>
      <c r="D769" s="42" t="s">
        <v>134</v>
      </c>
      <c r="E769" s="42" t="s">
        <v>137</v>
      </c>
      <c r="F769" s="42" t="s">
        <v>64</v>
      </c>
      <c r="G769" s="43">
        <v>12</v>
      </c>
    </row>
    <row r="770" spans="1:7" x14ac:dyDescent="0.2">
      <c r="A770" s="42" t="s">
        <v>191</v>
      </c>
      <c r="B770" s="42" t="s">
        <v>22</v>
      </c>
      <c r="C770" s="42" t="s">
        <v>85</v>
      </c>
      <c r="D770" s="42" t="s">
        <v>134</v>
      </c>
      <c r="E770" s="42" t="s">
        <v>135</v>
      </c>
      <c r="F770" s="42" t="s">
        <v>63</v>
      </c>
      <c r="G770" s="43">
        <v>17</v>
      </c>
    </row>
    <row r="771" spans="1:7" x14ac:dyDescent="0.2">
      <c r="A771" s="42" t="s">
        <v>191</v>
      </c>
      <c r="B771" s="42" t="s">
        <v>22</v>
      </c>
      <c r="C771" s="42" t="s">
        <v>85</v>
      </c>
      <c r="D771" s="42" t="s">
        <v>134</v>
      </c>
      <c r="E771" s="42" t="s">
        <v>135</v>
      </c>
      <c r="F771" s="42" t="s">
        <v>64</v>
      </c>
      <c r="G771" s="43">
        <v>1</v>
      </c>
    </row>
    <row r="772" spans="1:7" x14ac:dyDescent="0.2">
      <c r="A772" s="42" t="s">
        <v>191</v>
      </c>
      <c r="B772" s="42" t="s">
        <v>23</v>
      </c>
      <c r="C772" s="42" t="s">
        <v>86</v>
      </c>
      <c r="D772" s="42" t="s">
        <v>134</v>
      </c>
      <c r="E772" s="42" t="s">
        <v>137</v>
      </c>
      <c r="F772" s="42" t="s">
        <v>63</v>
      </c>
      <c r="G772" s="43">
        <v>3</v>
      </c>
    </row>
    <row r="773" spans="1:7" x14ac:dyDescent="0.2">
      <c r="A773" s="42" t="s">
        <v>191</v>
      </c>
      <c r="B773" s="42" t="s">
        <v>23</v>
      </c>
      <c r="C773" s="42" t="s">
        <v>86</v>
      </c>
      <c r="D773" s="42" t="s">
        <v>134</v>
      </c>
      <c r="E773" s="42" t="s">
        <v>137</v>
      </c>
      <c r="F773" s="42" t="s">
        <v>64</v>
      </c>
      <c r="G773" s="43">
        <v>31</v>
      </c>
    </row>
    <row r="774" spans="1:7" x14ac:dyDescent="0.2">
      <c r="A774" s="42" t="s">
        <v>191</v>
      </c>
      <c r="B774" s="42" t="s">
        <v>87</v>
      </c>
      <c r="C774" s="42" t="s">
        <v>88</v>
      </c>
      <c r="D774" s="42" t="s">
        <v>134</v>
      </c>
      <c r="E774" s="42" t="s">
        <v>139</v>
      </c>
      <c r="F774" s="42" t="s">
        <v>64</v>
      </c>
      <c r="G774" s="43">
        <v>3</v>
      </c>
    </row>
    <row r="775" spans="1:7" x14ac:dyDescent="0.2">
      <c r="A775" s="42" t="s">
        <v>191</v>
      </c>
      <c r="B775" s="42" t="s">
        <v>25</v>
      </c>
      <c r="C775" s="42" t="s">
        <v>89</v>
      </c>
      <c r="D775" s="42" t="s">
        <v>134</v>
      </c>
      <c r="E775" s="42" t="s">
        <v>137</v>
      </c>
      <c r="F775" s="42" t="s">
        <v>63</v>
      </c>
      <c r="G775" s="43">
        <v>1</v>
      </c>
    </row>
    <row r="776" spans="1:7" x14ac:dyDescent="0.2">
      <c r="A776" s="42" t="s">
        <v>191</v>
      </c>
      <c r="B776" s="42" t="s">
        <v>25</v>
      </c>
      <c r="C776" s="42" t="s">
        <v>89</v>
      </c>
      <c r="D776" s="42" t="s">
        <v>134</v>
      </c>
      <c r="E776" s="42" t="s">
        <v>137</v>
      </c>
      <c r="F776" s="42" t="s">
        <v>64</v>
      </c>
      <c r="G776" s="43">
        <v>52</v>
      </c>
    </row>
    <row r="777" spans="1:7" x14ac:dyDescent="0.2">
      <c r="A777" s="42" t="s">
        <v>191</v>
      </c>
      <c r="B777" s="42" t="s">
        <v>26</v>
      </c>
      <c r="C777" s="42" t="s">
        <v>90</v>
      </c>
      <c r="D777" s="42" t="s">
        <v>134</v>
      </c>
      <c r="E777" s="42" t="s">
        <v>135</v>
      </c>
      <c r="F777" s="42" t="s">
        <v>63</v>
      </c>
      <c r="G777" s="43">
        <v>1</v>
      </c>
    </row>
    <row r="778" spans="1:7" x14ac:dyDescent="0.2">
      <c r="A778" s="42" t="s">
        <v>191</v>
      </c>
      <c r="B778" s="42" t="s">
        <v>26</v>
      </c>
      <c r="C778" s="42" t="s">
        <v>90</v>
      </c>
      <c r="D778" s="42" t="s">
        <v>134</v>
      </c>
      <c r="E778" s="42" t="s">
        <v>135</v>
      </c>
      <c r="F778" s="42" t="s">
        <v>64</v>
      </c>
      <c r="G778" s="43">
        <v>44</v>
      </c>
    </row>
    <row r="779" spans="1:7" x14ac:dyDescent="0.2">
      <c r="A779" s="42" t="s">
        <v>191</v>
      </c>
      <c r="B779" s="42" t="s">
        <v>27</v>
      </c>
      <c r="C779" s="42" t="s">
        <v>91</v>
      </c>
      <c r="D779" s="42" t="s">
        <v>134</v>
      </c>
      <c r="E779" s="42" t="s">
        <v>137</v>
      </c>
      <c r="F779" s="42" t="s">
        <v>63</v>
      </c>
      <c r="G779" s="43">
        <v>1</v>
      </c>
    </row>
    <row r="780" spans="1:7" x14ac:dyDescent="0.2">
      <c r="A780" s="42" t="s">
        <v>191</v>
      </c>
      <c r="B780" s="42" t="s">
        <v>27</v>
      </c>
      <c r="C780" s="42" t="s">
        <v>91</v>
      </c>
      <c r="D780" s="42" t="s">
        <v>134</v>
      </c>
      <c r="E780" s="42" t="s">
        <v>137</v>
      </c>
      <c r="F780" s="42" t="s">
        <v>64</v>
      </c>
      <c r="G780" s="43">
        <v>12</v>
      </c>
    </row>
    <row r="781" spans="1:7" x14ac:dyDescent="0.2">
      <c r="A781" s="42" t="s">
        <v>191</v>
      </c>
      <c r="B781" s="42" t="s">
        <v>28</v>
      </c>
      <c r="C781" s="42" t="s">
        <v>92</v>
      </c>
      <c r="D781" s="42" t="s">
        <v>134</v>
      </c>
      <c r="E781" s="42" t="s">
        <v>139</v>
      </c>
      <c r="F781" s="42" t="s">
        <v>62</v>
      </c>
      <c r="G781" s="43">
        <v>1</v>
      </c>
    </row>
    <row r="782" spans="1:7" x14ac:dyDescent="0.2">
      <c r="A782" s="42" t="s">
        <v>191</v>
      </c>
      <c r="B782" s="42" t="s">
        <v>28</v>
      </c>
      <c r="C782" s="42" t="s">
        <v>92</v>
      </c>
      <c r="D782" s="42" t="s">
        <v>134</v>
      </c>
      <c r="E782" s="42" t="s">
        <v>139</v>
      </c>
      <c r="F782" s="42" t="s">
        <v>64</v>
      </c>
      <c r="G782" s="43">
        <v>13</v>
      </c>
    </row>
    <row r="783" spans="1:7" x14ac:dyDescent="0.2">
      <c r="A783" s="42" t="s">
        <v>191</v>
      </c>
      <c r="B783" s="42" t="s">
        <v>29</v>
      </c>
      <c r="C783" s="42" t="s">
        <v>93</v>
      </c>
      <c r="D783" s="42" t="s">
        <v>48</v>
      </c>
      <c r="E783" s="42" t="s">
        <v>135</v>
      </c>
      <c r="F783" s="42" t="s">
        <v>63</v>
      </c>
      <c r="G783" s="43">
        <v>5</v>
      </c>
    </row>
    <row r="784" spans="1:7" x14ac:dyDescent="0.2">
      <c r="A784" s="42" t="s">
        <v>191</v>
      </c>
      <c r="B784" s="42" t="s">
        <v>29</v>
      </c>
      <c r="C784" s="42" t="s">
        <v>93</v>
      </c>
      <c r="D784" s="42" t="s">
        <v>48</v>
      </c>
      <c r="E784" s="42" t="s">
        <v>135</v>
      </c>
      <c r="F784" s="42" t="s">
        <v>64</v>
      </c>
      <c r="G784" s="43">
        <v>37</v>
      </c>
    </row>
    <row r="785" spans="1:7" x14ac:dyDescent="0.2">
      <c r="A785" s="42" t="s">
        <v>191</v>
      </c>
      <c r="B785" s="42" t="s">
        <v>30</v>
      </c>
      <c r="C785" s="42" t="s">
        <v>94</v>
      </c>
      <c r="D785" s="42" t="s">
        <v>134</v>
      </c>
      <c r="E785" s="42" t="s">
        <v>139</v>
      </c>
      <c r="F785" s="42" t="s">
        <v>62</v>
      </c>
      <c r="G785" s="43">
        <v>2</v>
      </c>
    </row>
    <row r="786" spans="1:7" x14ac:dyDescent="0.2">
      <c r="A786" s="42" t="s">
        <v>191</v>
      </c>
      <c r="B786" s="42" t="s">
        <v>30</v>
      </c>
      <c r="C786" s="42" t="s">
        <v>94</v>
      </c>
      <c r="D786" s="42" t="s">
        <v>134</v>
      </c>
      <c r="E786" s="42" t="s">
        <v>139</v>
      </c>
      <c r="F786" s="42" t="s">
        <v>64</v>
      </c>
      <c r="G786" s="43">
        <v>3</v>
      </c>
    </row>
    <row r="787" spans="1:7" x14ac:dyDescent="0.2">
      <c r="A787" s="42" t="s">
        <v>191</v>
      </c>
      <c r="B787" s="42" t="s">
        <v>31</v>
      </c>
      <c r="C787" s="42" t="s">
        <v>110</v>
      </c>
      <c r="D787" s="42" t="s">
        <v>134</v>
      </c>
      <c r="E787" s="42" t="s">
        <v>135</v>
      </c>
      <c r="F787" s="42" t="s">
        <v>64</v>
      </c>
      <c r="G787" s="43">
        <v>1</v>
      </c>
    </row>
    <row r="788" spans="1:7" x14ac:dyDescent="0.2">
      <c r="A788" s="42" t="s">
        <v>191</v>
      </c>
      <c r="B788" s="42" t="s">
        <v>32</v>
      </c>
      <c r="C788" s="42" t="s">
        <v>95</v>
      </c>
      <c r="D788" s="42" t="s">
        <v>134</v>
      </c>
      <c r="E788" s="42" t="s">
        <v>139</v>
      </c>
      <c r="F788" s="42" t="s">
        <v>62</v>
      </c>
      <c r="G788" s="43">
        <v>1</v>
      </c>
    </row>
    <row r="789" spans="1:7" x14ac:dyDescent="0.2">
      <c r="A789" s="42" t="s">
        <v>191</v>
      </c>
      <c r="B789" s="42" t="s">
        <v>32</v>
      </c>
      <c r="C789" s="42" t="s">
        <v>95</v>
      </c>
      <c r="D789" s="42" t="s">
        <v>134</v>
      </c>
      <c r="E789" s="42" t="s">
        <v>139</v>
      </c>
      <c r="F789" s="42" t="s">
        <v>63</v>
      </c>
      <c r="G789" s="43">
        <v>1</v>
      </c>
    </row>
    <row r="790" spans="1:7" x14ac:dyDescent="0.2">
      <c r="A790" s="42" t="s">
        <v>191</v>
      </c>
      <c r="B790" s="42" t="s">
        <v>32</v>
      </c>
      <c r="C790" s="42" t="s">
        <v>95</v>
      </c>
      <c r="D790" s="42" t="s">
        <v>134</v>
      </c>
      <c r="E790" s="42" t="s">
        <v>139</v>
      </c>
      <c r="F790" s="42" t="s">
        <v>64</v>
      </c>
      <c r="G790" s="43">
        <v>12</v>
      </c>
    </row>
    <row r="791" spans="1:7" x14ac:dyDescent="0.2">
      <c r="A791" s="42" t="s">
        <v>191</v>
      </c>
      <c r="B791" s="42" t="s">
        <v>33</v>
      </c>
      <c r="C791" s="42" t="s">
        <v>96</v>
      </c>
      <c r="D791" s="42" t="s">
        <v>134</v>
      </c>
      <c r="E791" s="42" t="s">
        <v>137</v>
      </c>
      <c r="F791" s="42" t="s">
        <v>63</v>
      </c>
      <c r="G791" s="43">
        <v>1</v>
      </c>
    </row>
    <row r="792" spans="1:7" x14ac:dyDescent="0.2">
      <c r="A792" s="42" t="s">
        <v>191</v>
      </c>
      <c r="B792" s="42" t="s">
        <v>33</v>
      </c>
      <c r="C792" s="42" t="s">
        <v>96</v>
      </c>
      <c r="D792" s="42" t="s">
        <v>134</v>
      </c>
      <c r="E792" s="42" t="s">
        <v>137</v>
      </c>
      <c r="F792" s="42" t="s">
        <v>64</v>
      </c>
      <c r="G792" s="43">
        <v>14</v>
      </c>
    </row>
    <row r="793" spans="1:7" x14ac:dyDescent="0.2">
      <c r="A793" s="42" t="s">
        <v>191</v>
      </c>
      <c r="B793" s="42" t="s">
        <v>34</v>
      </c>
      <c r="C793" s="42" t="s">
        <v>97</v>
      </c>
      <c r="D793" s="42" t="s">
        <v>134</v>
      </c>
      <c r="E793" s="42" t="s">
        <v>139</v>
      </c>
      <c r="F793" s="42" t="s">
        <v>63</v>
      </c>
      <c r="G793" s="43">
        <v>1</v>
      </c>
    </row>
    <row r="794" spans="1:7" x14ac:dyDescent="0.2">
      <c r="A794" s="42" t="s">
        <v>191</v>
      </c>
      <c r="B794" s="42" t="s">
        <v>34</v>
      </c>
      <c r="C794" s="42" t="s">
        <v>97</v>
      </c>
      <c r="D794" s="42" t="s">
        <v>134</v>
      </c>
      <c r="E794" s="42" t="s">
        <v>139</v>
      </c>
      <c r="F794" s="42" t="s">
        <v>64</v>
      </c>
      <c r="G794" s="43">
        <v>7</v>
      </c>
    </row>
    <row r="795" spans="1:7" x14ac:dyDescent="0.2">
      <c r="A795" s="42" t="s">
        <v>191</v>
      </c>
      <c r="B795" s="42" t="s">
        <v>35</v>
      </c>
      <c r="C795" s="42" t="s">
        <v>98</v>
      </c>
      <c r="D795" s="42" t="s">
        <v>134</v>
      </c>
      <c r="E795" s="42" t="s">
        <v>135</v>
      </c>
      <c r="F795" s="42" t="s">
        <v>63</v>
      </c>
      <c r="G795" s="43">
        <v>8</v>
      </c>
    </row>
    <row r="796" spans="1:7" x14ac:dyDescent="0.2">
      <c r="A796" s="42" t="s">
        <v>191</v>
      </c>
      <c r="B796" s="42" t="s">
        <v>35</v>
      </c>
      <c r="C796" s="42" t="s">
        <v>98</v>
      </c>
      <c r="D796" s="42" t="s">
        <v>134</v>
      </c>
      <c r="E796" s="42" t="s">
        <v>135</v>
      </c>
      <c r="F796" s="42" t="s">
        <v>64</v>
      </c>
      <c r="G796" s="43">
        <v>25</v>
      </c>
    </row>
    <row r="797" spans="1:7" x14ac:dyDescent="0.2">
      <c r="A797" s="42" t="s">
        <v>191</v>
      </c>
      <c r="B797" s="42" t="s">
        <v>36</v>
      </c>
      <c r="C797" s="42" t="s">
        <v>99</v>
      </c>
      <c r="D797" s="42" t="s">
        <v>134</v>
      </c>
      <c r="E797" s="42" t="s">
        <v>139</v>
      </c>
      <c r="F797" s="42" t="s">
        <v>64</v>
      </c>
      <c r="G797" s="43">
        <v>9</v>
      </c>
    </row>
    <row r="798" spans="1:7" x14ac:dyDescent="0.2">
      <c r="A798" s="42" t="s">
        <v>191</v>
      </c>
      <c r="B798" s="42" t="s">
        <v>37</v>
      </c>
      <c r="C798" s="42" t="s">
        <v>100</v>
      </c>
      <c r="D798" s="42" t="s">
        <v>134</v>
      </c>
      <c r="E798" s="42" t="s">
        <v>139</v>
      </c>
      <c r="F798" s="42" t="s">
        <v>63</v>
      </c>
      <c r="G798" s="43">
        <v>2</v>
      </c>
    </row>
    <row r="799" spans="1:7" x14ac:dyDescent="0.2">
      <c r="A799" s="42" t="s">
        <v>191</v>
      </c>
      <c r="B799" s="42" t="s">
        <v>37</v>
      </c>
      <c r="C799" s="42" t="s">
        <v>100</v>
      </c>
      <c r="D799" s="42" t="s">
        <v>134</v>
      </c>
      <c r="E799" s="42" t="s">
        <v>139</v>
      </c>
      <c r="F799" s="42" t="s">
        <v>64</v>
      </c>
      <c r="G799" s="43">
        <v>14</v>
      </c>
    </row>
    <row r="800" spans="1:7" x14ac:dyDescent="0.2">
      <c r="A800" s="42" t="s">
        <v>191</v>
      </c>
      <c r="B800" s="42" t="s">
        <v>38</v>
      </c>
      <c r="C800" s="42" t="s">
        <v>101</v>
      </c>
      <c r="D800" s="42" t="s">
        <v>48</v>
      </c>
      <c r="E800" s="42" t="s">
        <v>135</v>
      </c>
      <c r="F800" s="42" t="s">
        <v>63</v>
      </c>
      <c r="G800" s="43">
        <v>11</v>
      </c>
    </row>
    <row r="801" spans="1:7" x14ac:dyDescent="0.2">
      <c r="A801" s="42" t="s">
        <v>191</v>
      </c>
      <c r="B801" s="42" t="s">
        <v>38</v>
      </c>
      <c r="C801" s="42" t="s">
        <v>101</v>
      </c>
      <c r="D801" s="42" t="s">
        <v>48</v>
      </c>
      <c r="E801" s="42" t="s">
        <v>135</v>
      </c>
      <c r="F801" s="42" t="s">
        <v>64</v>
      </c>
      <c r="G801" s="43">
        <v>9</v>
      </c>
    </row>
    <row r="802" spans="1:7" x14ac:dyDescent="0.2">
      <c r="A802" s="42" t="s">
        <v>191</v>
      </c>
      <c r="B802" s="42" t="s">
        <v>39</v>
      </c>
      <c r="C802" s="42" t="s">
        <v>102</v>
      </c>
      <c r="D802" s="42" t="s">
        <v>134</v>
      </c>
      <c r="E802" s="42" t="s">
        <v>137</v>
      </c>
      <c r="F802" s="42" t="s">
        <v>62</v>
      </c>
      <c r="G802" s="43">
        <v>2</v>
      </c>
    </row>
    <row r="803" spans="1:7" x14ac:dyDescent="0.2">
      <c r="A803" s="42" t="s">
        <v>191</v>
      </c>
      <c r="B803" s="42" t="s">
        <v>39</v>
      </c>
      <c r="C803" s="42" t="s">
        <v>102</v>
      </c>
      <c r="D803" s="42" t="s">
        <v>134</v>
      </c>
      <c r="E803" s="42" t="s">
        <v>137</v>
      </c>
      <c r="F803" s="42" t="s">
        <v>64</v>
      </c>
      <c r="G803" s="43">
        <v>10</v>
      </c>
    </row>
    <row r="804" spans="1:7" x14ac:dyDescent="0.2">
      <c r="A804" s="42" t="s">
        <v>191</v>
      </c>
      <c r="B804" s="42" t="s">
        <v>40</v>
      </c>
      <c r="C804" s="42" t="s">
        <v>103</v>
      </c>
      <c r="D804" s="42" t="s">
        <v>134</v>
      </c>
      <c r="E804" s="42" t="s">
        <v>139</v>
      </c>
      <c r="F804" s="42" t="s">
        <v>63</v>
      </c>
      <c r="G804" s="43">
        <v>2</v>
      </c>
    </row>
    <row r="805" spans="1:7" x14ac:dyDescent="0.2">
      <c r="A805" s="42" t="s">
        <v>191</v>
      </c>
      <c r="B805" s="42" t="s">
        <v>40</v>
      </c>
      <c r="C805" s="42" t="s">
        <v>103</v>
      </c>
      <c r="D805" s="42" t="s">
        <v>134</v>
      </c>
      <c r="E805" s="42" t="s">
        <v>139</v>
      </c>
      <c r="F805" s="42" t="s">
        <v>64</v>
      </c>
      <c r="G805" s="43">
        <v>14</v>
      </c>
    </row>
    <row r="806" spans="1:7" x14ac:dyDescent="0.2">
      <c r="A806" s="42" t="s">
        <v>191</v>
      </c>
      <c r="B806" s="42" t="s">
        <v>41</v>
      </c>
      <c r="C806" s="42" t="s">
        <v>104</v>
      </c>
      <c r="D806" s="42" t="s">
        <v>134</v>
      </c>
      <c r="E806" s="42" t="s">
        <v>135</v>
      </c>
      <c r="F806" s="42" t="s">
        <v>63</v>
      </c>
      <c r="G806" s="43">
        <v>2</v>
      </c>
    </row>
    <row r="807" spans="1:7" x14ac:dyDescent="0.2">
      <c r="A807" s="42" t="s">
        <v>191</v>
      </c>
      <c r="B807" s="42" t="s">
        <v>41</v>
      </c>
      <c r="C807" s="42" t="s">
        <v>104</v>
      </c>
      <c r="D807" s="42" t="s">
        <v>134</v>
      </c>
      <c r="E807" s="42" t="s">
        <v>135</v>
      </c>
      <c r="F807" s="42" t="s">
        <v>64</v>
      </c>
      <c r="G807" s="43">
        <v>21</v>
      </c>
    </row>
    <row r="808" spans="1:7" x14ac:dyDescent="0.2">
      <c r="A808" s="42" t="s">
        <v>191</v>
      </c>
      <c r="B808" s="42" t="s">
        <v>42</v>
      </c>
      <c r="C808" s="42" t="s">
        <v>105</v>
      </c>
      <c r="D808" s="42" t="s">
        <v>48</v>
      </c>
      <c r="E808" s="42" t="s">
        <v>135</v>
      </c>
      <c r="F808" s="42" t="s">
        <v>64</v>
      </c>
      <c r="G808" s="43">
        <v>28</v>
      </c>
    </row>
    <row r="809" spans="1:7" x14ac:dyDescent="0.2">
      <c r="A809" s="42" t="s">
        <v>191</v>
      </c>
      <c r="B809" s="42" t="s">
        <v>43</v>
      </c>
      <c r="C809" s="42" t="s">
        <v>106</v>
      </c>
      <c r="D809" s="42" t="s">
        <v>134</v>
      </c>
      <c r="E809" s="42" t="s">
        <v>137</v>
      </c>
      <c r="F809" s="42" t="s">
        <v>63</v>
      </c>
      <c r="G809" s="43">
        <v>1</v>
      </c>
    </row>
    <row r="810" spans="1:7" x14ac:dyDescent="0.2">
      <c r="A810" s="42" t="s">
        <v>191</v>
      </c>
      <c r="B810" s="42" t="s">
        <v>43</v>
      </c>
      <c r="C810" s="42" t="s">
        <v>106</v>
      </c>
      <c r="D810" s="42" t="s">
        <v>134</v>
      </c>
      <c r="E810" s="42" t="s">
        <v>137</v>
      </c>
      <c r="F810" s="42" t="s">
        <v>64</v>
      </c>
      <c r="G810" s="43">
        <v>7</v>
      </c>
    </row>
    <row r="811" spans="1:7" x14ac:dyDescent="0.2">
      <c r="A811" s="42" t="s">
        <v>191</v>
      </c>
      <c r="B811" s="42" t="s">
        <v>44</v>
      </c>
      <c r="C811" s="42" t="s">
        <v>107</v>
      </c>
      <c r="D811" s="42" t="s">
        <v>48</v>
      </c>
      <c r="E811" s="42" t="s">
        <v>135</v>
      </c>
      <c r="F811" s="42" t="s">
        <v>63</v>
      </c>
      <c r="G811" s="43">
        <v>4</v>
      </c>
    </row>
    <row r="812" spans="1:7" x14ac:dyDescent="0.2">
      <c r="A812" s="42" t="s">
        <v>191</v>
      </c>
      <c r="B812" s="42" t="s">
        <v>44</v>
      </c>
      <c r="C812" s="42" t="s">
        <v>107</v>
      </c>
      <c r="D812" s="42" t="s">
        <v>48</v>
      </c>
      <c r="E812" s="42" t="s">
        <v>135</v>
      </c>
      <c r="F812" s="42" t="s">
        <v>64</v>
      </c>
      <c r="G812" s="43">
        <v>78</v>
      </c>
    </row>
    <row r="813" spans="1:7" x14ac:dyDescent="0.2">
      <c r="A813" s="42" t="s">
        <v>191</v>
      </c>
      <c r="B813" s="42" t="s">
        <v>45</v>
      </c>
      <c r="C813" s="42" t="s">
        <v>108</v>
      </c>
      <c r="D813" s="42" t="s">
        <v>134</v>
      </c>
      <c r="E813" s="42" t="s">
        <v>137</v>
      </c>
      <c r="F813" s="42" t="s">
        <v>63</v>
      </c>
      <c r="G813" s="43">
        <v>17</v>
      </c>
    </row>
    <row r="814" spans="1:7" x14ac:dyDescent="0.2">
      <c r="A814" s="42" t="s">
        <v>191</v>
      </c>
      <c r="B814" s="42" t="s">
        <v>45</v>
      </c>
      <c r="C814" s="42" t="s">
        <v>108</v>
      </c>
      <c r="D814" s="42" t="s">
        <v>134</v>
      </c>
      <c r="E814" s="42" t="s">
        <v>137</v>
      </c>
      <c r="F814" s="42" t="s">
        <v>64</v>
      </c>
      <c r="G814" s="43">
        <v>1</v>
      </c>
    </row>
    <row r="815" spans="1:7" x14ac:dyDescent="0.2">
      <c r="A815" s="42" t="s">
        <v>191</v>
      </c>
      <c r="B815" s="42" t="s">
        <v>46</v>
      </c>
      <c r="C815" s="42" t="s">
        <v>109</v>
      </c>
      <c r="D815" s="42" t="s">
        <v>48</v>
      </c>
      <c r="E815" s="42" t="s">
        <v>135</v>
      </c>
      <c r="F815" s="42" t="s">
        <v>62</v>
      </c>
      <c r="G815" s="43">
        <v>3</v>
      </c>
    </row>
    <row r="816" spans="1:7" x14ac:dyDescent="0.2">
      <c r="A816" s="42" t="s">
        <v>191</v>
      </c>
      <c r="B816" s="42" t="s">
        <v>46</v>
      </c>
      <c r="C816" s="42" t="s">
        <v>109</v>
      </c>
      <c r="D816" s="42" t="s">
        <v>48</v>
      </c>
      <c r="E816" s="42" t="s">
        <v>135</v>
      </c>
      <c r="F816" s="42" t="s">
        <v>63</v>
      </c>
      <c r="G816" s="43">
        <v>7</v>
      </c>
    </row>
    <row r="817" spans="1:7" x14ac:dyDescent="0.2">
      <c r="A817" s="42" t="s">
        <v>191</v>
      </c>
      <c r="B817" s="42" t="s">
        <v>46</v>
      </c>
      <c r="C817" s="42" t="s">
        <v>109</v>
      </c>
      <c r="D817" s="42" t="s">
        <v>48</v>
      </c>
      <c r="E817" s="42" t="s">
        <v>135</v>
      </c>
      <c r="F817" s="42" t="s">
        <v>64</v>
      </c>
      <c r="G817" s="43">
        <v>50</v>
      </c>
    </row>
    <row r="818" spans="1:7" x14ac:dyDescent="0.2">
      <c r="A818" s="42" t="s">
        <v>180</v>
      </c>
      <c r="B818" s="42" t="s">
        <v>3</v>
      </c>
      <c r="C818" s="42" t="s">
        <v>66</v>
      </c>
      <c r="D818" s="42" t="s">
        <v>134</v>
      </c>
      <c r="E818" s="42" t="s">
        <v>135</v>
      </c>
      <c r="F818" s="42" t="s">
        <v>62</v>
      </c>
      <c r="G818" s="43">
        <v>1</v>
      </c>
    </row>
    <row r="819" spans="1:7" x14ac:dyDescent="0.2">
      <c r="A819" s="42" t="s">
        <v>180</v>
      </c>
      <c r="B819" s="42" t="s">
        <v>3</v>
      </c>
      <c r="C819" s="42" t="s">
        <v>66</v>
      </c>
      <c r="D819" s="42" t="s">
        <v>134</v>
      </c>
      <c r="E819" s="42" t="s">
        <v>135</v>
      </c>
      <c r="F819" s="42" t="s">
        <v>63</v>
      </c>
      <c r="G819" s="43">
        <v>18</v>
      </c>
    </row>
    <row r="820" spans="1:7" x14ac:dyDescent="0.2">
      <c r="A820" s="42" t="s">
        <v>180</v>
      </c>
      <c r="B820" s="42" t="s">
        <v>3</v>
      </c>
      <c r="C820" s="42" t="s">
        <v>66</v>
      </c>
      <c r="D820" s="42" t="s">
        <v>134</v>
      </c>
      <c r="E820" s="42" t="s">
        <v>135</v>
      </c>
      <c r="F820" s="42" t="s">
        <v>64</v>
      </c>
      <c r="G820" s="43">
        <v>9</v>
      </c>
    </row>
    <row r="821" spans="1:7" x14ac:dyDescent="0.2">
      <c r="A821" s="42" t="s">
        <v>180</v>
      </c>
      <c r="B821" s="42" t="s">
        <v>4</v>
      </c>
      <c r="C821" s="42" t="s">
        <v>67</v>
      </c>
      <c r="D821" s="42" t="s">
        <v>134</v>
      </c>
      <c r="E821" s="42" t="s">
        <v>137</v>
      </c>
      <c r="F821" s="42" t="s">
        <v>62</v>
      </c>
      <c r="G821" s="43">
        <v>1</v>
      </c>
    </row>
    <row r="822" spans="1:7" x14ac:dyDescent="0.2">
      <c r="A822" s="42" t="s">
        <v>180</v>
      </c>
      <c r="B822" s="42" t="s">
        <v>4</v>
      </c>
      <c r="C822" s="42" t="s">
        <v>67</v>
      </c>
      <c r="D822" s="42" t="s">
        <v>134</v>
      </c>
      <c r="E822" s="42" t="s">
        <v>137</v>
      </c>
      <c r="F822" s="42" t="s">
        <v>63</v>
      </c>
      <c r="G822" s="43">
        <v>20</v>
      </c>
    </row>
    <row r="823" spans="1:7" x14ac:dyDescent="0.2">
      <c r="A823" s="42" t="s">
        <v>180</v>
      </c>
      <c r="B823" s="42" t="s">
        <v>4</v>
      </c>
      <c r="C823" s="42" t="s">
        <v>67</v>
      </c>
      <c r="D823" s="42" t="s">
        <v>134</v>
      </c>
      <c r="E823" s="42" t="s">
        <v>137</v>
      </c>
      <c r="F823" s="42" t="s">
        <v>64</v>
      </c>
      <c r="G823" s="43">
        <v>5</v>
      </c>
    </row>
    <row r="824" spans="1:7" x14ac:dyDescent="0.2">
      <c r="A824" s="42" t="s">
        <v>180</v>
      </c>
      <c r="B824" s="42" t="s">
        <v>5</v>
      </c>
      <c r="C824" s="42" t="s">
        <v>68</v>
      </c>
      <c r="D824" s="42" t="s">
        <v>134</v>
      </c>
      <c r="E824" s="42" t="s">
        <v>135</v>
      </c>
      <c r="F824" s="42" t="s">
        <v>62</v>
      </c>
      <c r="G824" s="43">
        <v>2</v>
      </c>
    </row>
    <row r="825" spans="1:7" x14ac:dyDescent="0.2">
      <c r="A825" s="42" t="s">
        <v>180</v>
      </c>
      <c r="B825" s="42" t="s">
        <v>5</v>
      </c>
      <c r="C825" s="42" t="s">
        <v>68</v>
      </c>
      <c r="D825" s="42" t="s">
        <v>134</v>
      </c>
      <c r="E825" s="42" t="s">
        <v>135</v>
      </c>
      <c r="F825" s="42" t="s">
        <v>63</v>
      </c>
      <c r="G825" s="43">
        <v>5</v>
      </c>
    </row>
    <row r="826" spans="1:7" x14ac:dyDescent="0.2">
      <c r="A826" s="42" t="s">
        <v>180</v>
      </c>
      <c r="B826" s="42" t="s">
        <v>5</v>
      </c>
      <c r="C826" s="42" t="s">
        <v>68</v>
      </c>
      <c r="D826" s="42" t="s">
        <v>134</v>
      </c>
      <c r="E826" s="42" t="s">
        <v>135</v>
      </c>
      <c r="F826" s="42" t="s">
        <v>64</v>
      </c>
      <c r="G826" s="43">
        <v>7</v>
      </c>
    </row>
    <row r="827" spans="1:7" x14ac:dyDescent="0.2">
      <c r="A827" s="42" t="s">
        <v>180</v>
      </c>
      <c r="B827" s="42" t="s">
        <v>6</v>
      </c>
      <c r="C827" s="42" t="s">
        <v>69</v>
      </c>
      <c r="D827" s="42" t="s">
        <v>134</v>
      </c>
      <c r="E827" s="42" t="s">
        <v>137</v>
      </c>
      <c r="F827" s="42" t="s">
        <v>64</v>
      </c>
      <c r="G827" s="43">
        <v>8</v>
      </c>
    </row>
    <row r="828" spans="1:7" x14ac:dyDescent="0.2">
      <c r="A828" s="42" t="s">
        <v>180</v>
      </c>
      <c r="B828" s="42" t="s">
        <v>7</v>
      </c>
      <c r="C828" s="42" t="s">
        <v>70</v>
      </c>
      <c r="D828" s="42" t="s">
        <v>134</v>
      </c>
      <c r="E828" s="42" t="s">
        <v>139</v>
      </c>
      <c r="F828" s="42" t="s">
        <v>64</v>
      </c>
      <c r="G828" s="43">
        <v>11</v>
      </c>
    </row>
    <row r="829" spans="1:7" x14ac:dyDescent="0.2">
      <c r="A829" s="42" t="s">
        <v>180</v>
      </c>
      <c r="B829" s="42" t="s">
        <v>8</v>
      </c>
      <c r="C829" s="42" t="s">
        <v>71</v>
      </c>
      <c r="D829" s="42" t="s">
        <v>134</v>
      </c>
      <c r="E829" s="42" t="s">
        <v>137</v>
      </c>
      <c r="F829" s="42" t="s">
        <v>62</v>
      </c>
      <c r="G829" s="43">
        <v>1</v>
      </c>
    </row>
    <row r="830" spans="1:7" x14ac:dyDescent="0.2">
      <c r="A830" s="42" t="s">
        <v>180</v>
      </c>
      <c r="B830" s="42" t="s">
        <v>8</v>
      </c>
      <c r="C830" s="42" t="s">
        <v>71</v>
      </c>
      <c r="D830" s="42" t="s">
        <v>134</v>
      </c>
      <c r="E830" s="42" t="s">
        <v>137</v>
      </c>
      <c r="F830" s="42" t="s">
        <v>64</v>
      </c>
      <c r="G830" s="43">
        <v>30</v>
      </c>
    </row>
    <row r="831" spans="1:7" x14ac:dyDescent="0.2">
      <c r="A831" s="42" t="s">
        <v>180</v>
      </c>
      <c r="B831" s="42" t="s">
        <v>9</v>
      </c>
      <c r="C831" s="42" t="s">
        <v>72</v>
      </c>
      <c r="D831" s="42" t="s">
        <v>134</v>
      </c>
      <c r="E831" s="42" t="s">
        <v>135</v>
      </c>
      <c r="F831" s="42" t="s">
        <v>63</v>
      </c>
      <c r="G831" s="43">
        <v>1</v>
      </c>
    </row>
    <row r="832" spans="1:7" x14ac:dyDescent="0.2">
      <c r="A832" s="42" t="s">
        <v>180</v>
      </c>
      <c r="B832" s="42" t="s">
        <v>9</v>
      </c>
      <c r="C832" s="42" t="s">
        <v>72</v>
      </c>
      <c r="D832" s="42" t="s">
        <v>134</v>
      </c>
      <c r="E832" s="42" t="s">
        <v>135</v>
      </c>
      <c r="F832" s="42" t="s">
        <v>64</v>
      </c>
      <c r="G832" s="43">
        <v>22</v>
      </c>
    </row>
    <row r="833" spans="1:7" x14ac:dyDescent="0.2">
      <c r="A833" s="42" t="s">
        <v>180</v>
      </c>
      <c r="B833" s="42" t="s">
        <v>10</v>
      </c>
      <c r="C833" s="42" t="s">
        <v>73</v>
      </c>
      <c r="D833" s="42" t="s">
        <v>134</v>
      </c>
      <c r="E833" s="42" t="s">
        <v>139</v>
      </c>
      <c r="F833" s="42" t="s">
        <v>62</v>
      </c>
      <c r="G833" s="43">
        <v>1</v>
      </c>
    </row>
    <row r="834" spans="1:7" x14ac:dyDescent="0.2">
      <c r="A834" s="42" t="s">
        <v>180</v>
      </c>
      <c r="B834" s="42" t="s">
        <v>10</v>
      </c>
      <c r="C834" s="42" t="s">
        <v>73</v>
      </c>
      <c r="D834" s="42" t="s">
        <v>134</v>
      </c>
      <c r="E834" s="42" t="s">
        <v>139</v>
      </c>
      <c r="F834" s="42" t="s">
        <v>63</v>
      </c>
      <c r="G834" s="43">
        <v>1</v>
      </c>
    </row>
    <row r="835" spans="1:7" x14ac:dyDescent="0.2">
      <c r="A835" s="42" t="s">
        <v>180</v>
      </c>
      <c r="B835" s="42" t="s">
        <v>10</v>
      </c>
      <c r="C835" s="42" t="s">
        <v>73</v>
      </c>
      <c r="D835" s="42" t="s">
        <v>134</v>
      </c>
      <c r="E835" s="42" t="s">
        <v>139</v>
      </c>
      <c r="F835" s="42" t="s">
        <v>64</v>
      </c>
      <c r="G835" s="43">
        <v>10</v>
      </c>
    </row>
    <row r="836" spans="1:7" x14ac:dyDescent="0.2">
      <c r="A836" s="42" t="s">
        <v>180</v>
      </c>
      <c r="B836" s="42" t="s">
        <v>11</v>
      </c>
      <c r="C836" s="42" t="s">
        <v>74</v>
      </c>
      <c r="D836" s="42" t="s">
        <v>134</v>
      </c>
      <c r="E836" s="42" t="s">
        <v>139</v>
      </c>
      <c r="F836" s="42" t="s">
        <v>63</v>
      </c>
      <c r="G836" s="43">
        <v>4</v>
      </c>
    </row>
    <row r="837" spans="1:7" x14ac:dyDescent="0.2">
      <c r="A837" s="42" t="s">
        <v>180</v>
      </c>
      <c r="B837" s="42" t="s">
        <v>11</v>
      </c>
      <c r="C837" s="42" t="s">
        <v>74</v>
      </c>
      <c r="D837" s="42" t="s">
        <v>134</v>
      </c>
      <c r="E837" s="42" t="s">
        <v>139</v>
      </c>
      <c r="F837" s="42" t="s">
        <v>64</v>
      </c>
      <c r="G837" s="43">
        <v>13</v>
      </c>
    </row>
    <row r="838" spans="1:7" x14ac:dyDescent="0.2">
      <c r="A838" s="42" t="s">
        <v>180</v>
      </c>
      <c r="B838" s="42" t="s">
        <v>12</v>
      </c>
      <c r="C838" s="42" t="s">
        <v>75</v>
      </c>
      <c r="D838" s="42" t="s">
        <v>134</v>
      </c>
      <c r="E838" s="42" t="s">
        <v>137</v>
      </c>
      <c r="F838" s="42" t="s">
        <v>62</v>
      </c>
      <c r="G838" s="43">
        <v>1</v>
      </c>
    </row>
    <row r="839" spans="1:7" x14ac:dyDescent="0.2">
      <c r="A839" s="42" t="s">
        <v>180</v>
      </c>
      <c r="B839" s="42" t="s">
        <v>12</v>
      </c>
      <c r="C839" s="42" t="s">
        <v>75</v>
      </c>
      <c r="D839" s="42" t="s">
        <v>134</v>
      </c>
      <c r="E839" s="42" t="s">
        <v>137</v>
      </c>
      <c r="F839" s="42" t="s">
        <v>64</v>
      </c>
      <c r="G839" s="43">
        <v>21</v>
      </c>
    </row>
    <row r="840" spans="1:7" x14ac:dyDescent="0.2">
      <c r="A840" s="42" t="s">
        <v>180</v>
      </c>
      <c r="B840" s="42" t="s">
        <v>13</v>
      </c>
      <c r="C840" s="42" t="s">
        <v>76</v>
      </c>
      <c r="D840" s="42" t="s">
        <v>134</v>
      </c>
      <c r="E840" s="42" t="s">
        <v>139</v>
      </c>
      <c r="F840" s="42" t="s">
        <v>62</v>
      </c>
      <c r="G840" s="43">
        <v>1</v>
      </c>
    </row>
    <row r="841" spans="1:7" x14ac:dyDescent="0.2">
      <c r="A841" s="42" t="s">
        <v>180</v>
      </c>
      <c r="B841" s="42" t="s">
        <v>13</v>
      </c>
      <c r="C841" s="42" t="s">
        <v>76</v>
      </c>
      <c r="D841" s="42" t="s">
        <v>134</v>
      </c>
      <c r="E841" s="42" t="s">
        <v>139</v>
      </c>
      <c r="F841" s="42" t="s">
        <v>63</v>
      </c>
      <c r="G841" s="43">
        <v>8</v>
      </c>
    </row>
    <row r="842" spans="1:7" x14ac:dyDescent="0.2">
      <c r="A842" s="42" t="s">
        <v>180</v>
      </c>
      <c r="B842" s="42" t="s">
        <v>13</v>
      </c>
      <c r="C842" s="42" t="s">
        <v>76</v>
      </c>
      <c r="D842" s="42" t="s">
        <v>134</v>
      </c>
      <c r="E842" s="42" t="s">
        <v>139</v>
      </c>
      <c r="F842" s="42" t="s">
        <v>64</v>
      </c>
      <c r="G842" s="43">
        <v>55</v>
      </c>
    </row>
    <row r="843" spans="1:7" x14ac:dyDescent="0.2">
      <c r="A843" s="42" t="s">
        <v>180</v>
      </c>
      <c r="B843" s="42" t="s">
        <v>60</v>
      </c>
      <c r="C843" s="42" t="s">
        <v>77</v>
      </c>
      <c r="D843" s="42" t="s">
        <v>134</v>
      </c>
      <c r="E843" s="42" t="s">
        <v>137</v>
      </c>
      <c r="F843" s="42" t="s">
        <v>62</v>
      </c>
      <c r="G843" s="43">
        <v>1</v>
      </c>
    </row>
    <row r="844" spans="1:7" x14ac:dyDescent="0.2">
      <c r="A844" s="42" t="s">
        <v>180</v>
      </c>
      <c r="B844" s="42" t="s">
        <v>60</v>
      </c>
      <c r="C844" s="42" t="s">
        <v>77</v>
      </c>
      <c r="D844" s="42" t="s">
        <v>134</v>
      </c>
      <c r="E844" s="42" t="s">
        <v>137</v>
      </c>
      <c r="F844" s="42" t="s">
        <v>63</v>
      </c>
      <c r="G844" s="43">
        <v>2</v>
      </c>
    </row>
    <row r="845" spans="1:7" x14ac:dyDescent="0.2">
      <c r="A845" s="42" t="s">
        <v>180</v>
      </c>
      <c r="B845" s="42" t="s">
        <v>60</v>
      </c>
      <c r="C845" s="42" t="s">
        <v>77</v>
      </c>
      <c r="D845" s="42" t="s">
        <v>134</v>
      </c>
      <c r="E845" s="42" t="s">
        <v>137</v>
      </c>
      <c r="F845" s="42" t="s">
        <v>64</v>
      </c>
      <c r="G845" s="43">
        <v>33</v>
      </c>
    </row>
    <row r="846" spans="1:7" x14ac:dyDescent="0.2">
      <c r="A846" s="42" t="s">
        <v>180</v>
      </c>
      <c r="B846" s="42" t="s">
        <v>14</v>
      </c>
      <c r="C846" s="42" t="s">
        <v>78</v>
      </c>
      <c r="D846" s="42" t="s">
        <v>134</v>
      </c>
      <c r="E846" s="42" t="s">
        <v>139</v>
      </c>
      <c r="F846" s="42" t="s">
        <v>64</v>
      </c>
      <c r="G846" s="43">
        <v>12</v>
      </c>
    </row>
    <row r="847" spans="1:7" x14ac:dyDescent="0.2">
      <c r="A847" s="42" t="s">
        <v>180</v>
      </c>
      <c r="B847" s="42" t="s">
        <v>15</v>
      </c>
      <c r="C847" s="42" t="s">
        <v>79</v>
      </c>
      <c r="D847" s="42" t="s">
        <v>134</v>
      </c>
      <c r="E847" s="42" t="s">
        <v>137</v>
      </c>
      <c r="F847" s="42" t="s">
        <v>63</v>
      </c>
      <c r="G847" s="43">
        <v>4</v>
      </c>
    </row>
    <row r="848" spans="1:7" x14ac:dyDescent="0.2">
      <c r="A848" s="42" t="s">
        <v>180</v>
      </c>
      <c r="B848" s="42" t="s">
        <v>15</v>
      </c>
      <c r="C848" s="42" t="s">
        <v>79</v>
      </c>
      <c r="D848" s="42" t="s">
        <v>134</v>
      </c>
      <c r="E848" s="42" t="s">
        <v>137</v>
      </c>
      <c r="F848" s="42" t="s">
        <v>64</v>
      </c>
      <c r="G848" s="43">
        <v>24</v>
      </c>
    </row>
    <row r="849" spans="1:7" x14ac:dyDescent="0.2">
      <c r="A849" s="42" t="s">
        <v>180</v>
      </c>
      <c r="B849" s="42" t="s">
        <v>16</v>
      </c>
      <c r="C849" s="42" t="s">
        <v>80</v>
      </c>
      <c r="D849" s="42" t="s">
        <v>134</v>
      </c>
      <c r="E849" s="42" t="s">
        <v>137</v>
      </c>
      <c r="F849" s="42" t="s">
        <v>62</v>
      </c>
      <c r="G849" s="43">
        <v>5</v>
      </c>
    </row>
    <row r="850" spans="1:7" x14ac:dyDescent="0.2">
      <c r="A850" s="42" t="s">
        <v>180</v>
      </c>
      <c r="B850" s="42" t="s">
        <v>16</v>
      </c>
      <c r="C850" s="42" t="s">
        <v>80</v>
      </c>
      <c r="D850" s="42" t="s">
        <v>134</v>
      </c>
      <c r="E850" s="42" t="s">
        <v>137</v>
      </c>
      <c r="F850" s="42" t="s">
        <v>63</v>
      </c>
      <c r="G850" s="43">
        <v>3</v>
      </c>
    </row>
    <row r="851" spans="1:7" x14ac:dyDescent="0.2">
      <c r="A851" s="42" t="s">
        <v>180</v>
      </c>
      <c r="B851" s="42" t="s">
        <v>16</v>
      </c>
      <c r="C851" s="42" t="s">
        <v>80</v>
      </c>
      <c r="D851" s="42" t="s">
        <v>134</v>
      </c>
      <c r="E851" s="42" t="s">
        <v>137</v>
      </c>
      <c r="F851" s="42" t="s">
        <v>64</v>
      </c>
      <c r="G851" s="43">
        <v>30</v>
      </c>
    </row>
    <row r="852" spans="1:7" x14ac:dyDescent="0.2">
      <c r="A852" s="42" t="s">
        <v>180</v>
      </c>
      <c r="B852" s="42" t="s">
        <v>17</v>
      </c>
      <c r="C852" s="42" t="s">
        <v>81</v>
      </c>
      <c r="D852" s="42" t="s">
        <v>134</v>
      </c>
      <c r="E852" s="42" t="s">
        <v>137</v>
      </c>
      <c r="F852" s="42" t="s">
        <v>63</v>
      </c>
      <c r="G852" s="43">
        <v>6</v>
      </c>
    </row>
    <row r="853" spans="1:7" x14ac:dyDescent="0.2">
      <c r="A853" s="42" t="s">
        <v>180</v>
      </c>
      <c r="B853" s="42" t="s">
        <v>17</v>
      </c>
      <c r="C853" s="42" t="s">
        <v>81</v>
      </c>
      <c r="D853" s="42" t="s">
        <v>134</v>
      </c>
      <c r="E853" s="42" t="s">
        <v>137</v>
      </c>
      <c r="F853" s="42" t="s">
        <v>64</v>
      </c>
      <c r="G853" s="43">
        <v>13</v>
      </c>
    </row>
    <row r="854" spans="1:7" x14ac:dyDescent="0.2">
      <c r="A854" s="42" t="s">
        <v>180</v>
      </c>
      <c r="B854" s="42" t="s">
        <v>18</v>
      </c>
      <c r="C854" s="42" t="s">
        <v>82</v>
      </c>
      <c r="D854" s="42" t="s">
        <v>48</v>
      </c>
      <c r="E854" s="42" t="s">
        <v>135</v>
      </c>
      <c r="F854" s="42" t="s">
        <v>63</v>
      </c>
      <c r="G854" s="43">
        <v>87</v>
      </c>
    </row>
    <row r="855" spans="1:7" x14ac:dyDescent="0.2">
      <c r="A855" s="42" t="s">
        <v>180</v>
      </c>
      <c r="B855" s="42" t="s">
        <v>18</v>
      </c>
      <c r="C855" s="42" t="s">
        <v>82</v>
      </c>
      <c r="D855" s="42" t="s">
        <v>48</v>
      </c>
      <c r="E855" s="42" t="s">
        <v>135</v>
      </c>
      <c r="F855" s="42" t="s">
        <v>64</v>
      </c>
      <c r="G855" s="43">
        <v>77</v>
      </c>
    </row>
    <row r="856" spans="1:7" x14ac:dyDescent="0.2">
      <c r="A856" s="42" t="s">
        <v>180</v>
      </c>
      <c r="B856" s="42" t="s">
        <v>19</v>
      </c>
      <c r="C856" s="42" t="s">
        <v>83</v>
      </c>
      <c r="D856" s="42" t="s">
        <v>48</v>
      </c>
      <c r="E856" s="42" t="s">
        <v>135</v>
      </c>
      <c r="F856" s="42" t="s">
        <v>62</v>
      </c>
      <c r="G856" s="43">
        <v>5</v>
      </c>
    </row>
    <row r="857" spans="1:7" x14ac:dyDescent="0.2">
      <c r="A857" s="42" t="s">
        <v>180</v>
      </c>
      <c r="B857" s="42" t="s">
        <v>19</v>
      </c>
      <c r="C857" s="42" t="s">
        <v>83</v>
      </c>
      <c r="D857" s="42" t="s">
        <v>48</v>
      </c>
      <c r="E857" s="42" t="s">
        <v>135</v>
      </c>
      <c r="F857" s="42" t="s">
        <v>63</v>
      </c>
      <c r="G857" s="43">
        <v>2</v>
      </c>
    </row>
    <row r="858" spans="1:7" x14ac:dyDescent="0.2">
      <c r="A858" s="42" t="s">
        <v>180</v>
      </c>
      <c r="B858" s="42" t="s">
        <v>19</v>
      </c>
      <c r="C858" s="42" t="s">
        <v>83</v>
      </c>
      <c r="D858" s="42" t="s">
        <v>48</v>
      </c>
      <c r="E858" s="42" t="s">
        <v>135</v>
      </c>
      <c r="F858" s="42" t="s">
        <v>64</v>
      </c>
      <c r="G858" s="43">
        <v>45</v>
      </c>
    </row>
    <row r="859" spans="1:7" x14ac:dyDescent="0.2">
      <c r="A859" s="42" t="s">
        <v>180</v>
      </c>
      <c r="B859" s="42" t="s">
        <v>124</v>
      </c>
      <c r="C859" s="42" t="s">
        <v>125</v>
      </c>
      <c r="D859" s="42" t="s">
        <v>134</v>
      </c>
      <c r="E859" s="42" t="s">
        <v>137</v>
      </c>
      <c r="F859" s="42" t="s">
        <v>62</v>
      </c>
      <c r="G859" s="43">
        <v>5</v>
      </c>
    </row>
    <row r="860" spans="1:7" x14ac:dyDescent="0.2">
      <c r="A860" s="42" t="s">
        <v>180</v>
      </c>
      <c r="B860" s="42" t="s">
        <v>124</v>
      </c>
      <c r="C860" s="42" t="s">
        <v>125</v>
      </c>
      <c r="D860" s="42" t="s">
        <v>134</v>
      </c>
      <c r="E860" s="42" t="s">
        <v>137</v>
      </c>
      <c r="F860" s="42" t="s">
        <v>63</v>
      </c>
      <c r="G860" s="43">
        <v>25</v>
      </c>
    </row>
    <row r="861" spans="1:7" x14ac:dyDescent="0.2">
      <c r="A861" s="42" t="s">
        <v>180</v>
      </c>
      <c r="B861" s="42" t="s">
        <v>124</v>
      </c>
      <c r="C861" s="42" t="s">
        <v>125</v>
      </c>
      <c r="D861" s="42" t="s">
        <v>134</v>
      </c>
      <c r="E861" s="42" t="s">
        <v>137</v>
      </c>
      <c r="F861" s="42" t="s">
        <v>64</v>
      </c>
      <c r="G861" s="43">
        <v>24</v>
      </c>
    </row>
    <row r="862" spans="1:7" x14ac:dyDescent="0.2">
      <c r="A862" s="42" t="s">
        <v>180</v>
      </c>
      <c r="B862" s="42" t="s">
        <v>21</v>
      </c>
      <c r="C862" s="42" t="s">
        <v>84</v>
      </c>
      <c r="D862" s="42" t="s">
        <v>134</v>
      </c>
      <c r="E862" s="42" t="s">
        <v>137</v>
      </c>
      <c r="F862" s="42" t="s">
        <v>62</v>
      </c>
      <c r="G862" s="43">
        <v>2</v>
      </c>
    </row>
    <row r="863" spans="1:7" x14ac:dyDescent="0.2">
      <c r="A863" s="42" t="s">
        <v>180</v>
      </c>
      <c r="B863" s="42" t="s">
        <v>21</v>
      </c>
      <c r="C863" s="42" t="s">
        <v>84</v>
      </c>
      <c r="D863" s="42" t="s">
        <v>134</v>
      </c>
      <c r="E863" s="42" t="s">
        <v>137</v>
      </c>
      <c r="F863" s="42" t="s">
        <v>63</v>
      </c>
      <c r="G863" s="43">
        <v>4</v>
      </c>
    </row>
    <row r="864" spans="1:7" x14ac:dyDescent="0.2">
      <c r="A864" s="42" t="s">
        <v>180</v>
      </c>
      <c r="B864" s="42" t="s">
        <v>21</v>
      </c>
      <c r="C864" s="42" t="s">
        <v>84</v>
      </c>
      <c r="D864" s="42" t="s">
        <v>134</v>
      </c>
      <c r="E864" s="42" t="s">
        <v>137</v>
      </c>
      <c r="F864" s="42" t="s">
        <v>64</v>
      </c>
      <c r="G864" s="43">
        <v>18</v>
      </c>
    </row>
    <row r="865" spans="1:7" x14ac:dyDescent="0.2">
      <c r="A865" s="42" t="s">
        <v>180</v>
      </c>
      <c r="B865" s="42" t="s">
        <v>22</v>
      </c>
      <c r="C865" s="42" t="s">
        <v>85</v>
      </c>
      <c r="D865" s="42" t="s">
        <v>134</v>
      </c>
      <c r="E865" s="42" t="s">
        <v>135</v>
      </c>
      <c r="F865" s="42" t="s">
        <v>63</v>
      </c>
      <c r="G865" s="43">
        <v>6</v>
      </c>
    </row>
    <row r="866" spans="1:7" x14ac:dyDescent="0.2">
      <c r="A866" s="42" t="s">
        <v>180</v>
      </c>
      <c r="B866" s="42" t="s">
        <v>22</v>
      </c>
      <c r="C866" s="42" t="s">
        <v>85</v>
      </c>
      <c r="D866" s="42" t="s">
        <v>134</v>
      </c>
      <c r="E866" s="42" t="s">
        <v>135</v>
      </c>
      <c r="F866" s="42" t="s">
        <v>64</v>
      </c>
      <c r="G866" s="43">
        <v>18</v>
      </c>
    </row>
    <row r="867" spans="1:7" x14ac:dyDescent="0.2">
      <c r="A867" s="42" t="s">
        <v>180</v>
      </c>
      <c r="B867" s="42" t="s">
        <v>23</v>
      </c>
      <c r="C867" s="42" t="s">
        <v>86</v>
      </c>
      <c r="D867" s="42" t="s">
        <v>134</v>
      </c>
      <c r="E867" s="42" t="s">
        <v>137</v>
      </c>
      <c r="F867" s="42" t="s">
        <v>63</v>
      </c>
      <c r="G867" s="43">
        <v>4</v>
      </c>
    </row>
    <row r="868" spans="1:7" x14ac:dyDescent="0.2">
      <c r="A868" s="42" t="s">
        <v>180</v>
      </c>
      <c r="B868" s="42" t="s">
        <v>23</v>
      </c>
      <c r="C868" s="42" t="s">
        <v>86</v>
      </c>
      <c r="D868" s="42" t="s">
        <v>134</v>
      </c>
      <c r="E868" s="42" t="s">
        <v>137</v>
      </c>
      <c r="F868" s="42" t="s">
        <v>64</v>
      </c>
      <c r="G868" s="43">
        <v>38</v>
      </c>
    </row>
    <row r="869" spans="1:7" x14ac:dyDescent="0.2">
      <c r="A869" s="42" t="s">
        <v>180</v>
      </c>
      <c r="B869" s="42" t="s">
        <v>87</v>
      </c>
      <c r="C869" s="42" t="s">
        <v>88</v>
      </c>
      <c r="D869" s="42" t="s">
        <v>134</v>
      </c>
      <c r="E869" s="42" t="s">
        <v>139</v>
      </c>
      <c r="F869" s="42" t="s">
        <v>64</v>
      </c>
      <c r="G869" s="43">
        <v>1</v>
      </c>
    </row>
    <row r="870" spans="1:7" x14ac:dyDescent="0.2">
      <c r="A870" s="42" t="s">
        <v>180</v>
      </c>
      <c r="B870" s="42" t="s">
        <v>25</v>
      </c>
      <c r="C870" s="42" t="s">
        <v>89</v>
      </c>
      <c r="D870" s="42" t="s">
        <v>134</v>
      </c>
      <c r="E870" s="42" t="s">
        <v>137</v>
      </c>
      <c r="F870" s="42" t="s">
        <v>62</v>
      </c>
      <c r="G870" s="43">
        <v>5</v>
      </c>
    </row>
    <row r="871" spans="1:7" x14ac:dyDescent="0.2">
      <c r="A871" s="42" t="s">
        <v>180</v>
      </c>
      <c r="B871" s="42" t="s">
        <v>25</v>
      </c>
      <c r="C871" s="42" t="s">
        <v>89</v>
      </c>
      <c r="D871" s="42" t="s">
        <v>134</v>
      </c>
      <c r="E871" s="42" t="s">
        <v>137</v>
      </c>
      <c r="F871" s="42" t="s">
        <v>63</v>
      </c>
      <c r="G871" s="43">
        <v>2</v>
      </c>
    </row>
    <row r="872" spans="1:7" x14ac:dyDescent="0.2">
      <c r="A872" s="42" t="s">
        <v>180</v>
      </c>
      <c r="B872" s="42" t="s">
        <v>25</v>
      </c>
      <c r="C872" s="42" t="s">
        <v>89</v>
      </c>
      <c r="D872" s="42" t="s">
        <v>134</v>
      </c>
      <c r="E872" s="42" t="s">
        <v>137</v>
      </c>
      <c r="F872" s="42" t="s">
        <v>64</v>
      </c>
      <c r="G872" s="43">
        <v>50</v>
      </c>
    </row>
    <row r="873" spans="1:7" x14ac:dyDescent="0.2">
      <c r="A873" s="42" t="s">
        <v>180</v>
      </c>
      <c r="B873" s="42" t="s">
        <v>26</v>
      </c>
      <c r="C873" s="42" t="s">
        <v>90</v>
      </c>
      <c r="D873" s="42" t="s">
        <v>134</v>
      </c>
      <c r="E873" s="42" t="s">
        <v>135</v>
      </c>
      <c r="F873" s="42" t="s">
        <v>63</v>
      </c>
      <c r="G873" s="43">
        <v>1</v>
      </c>
    </row>
    <row r="874" spans="1:7" x14ac:dyDescent="0.2">
      <c r="A874" s="42" t="s">
        <v>180</v>
      </c>
      <c r="B874" s="42" t="s">
        <v>26</v>
      </c>
      <c r="C874" s="42" t="s">
        <v>90</v>
      </c>
      <c r="D874" s="42" t="s">
        <v>134</v>
      </c>
      <c r="E874" s="42" t="s">
        <v>135</v>
      </c>
      <c r="F874" s="42" t="s">
        <v>64</v>
      </c>
      <c r="G874" s="43">
        <v>43</v>
      </c>
    </row>
    <row r="875" spans="1:7" x14ac:dyDescent="0.2">
      <c r="A875" s="42" t="s">
        <v>180</v>
      </c>
      <c r="B875" s="42" t="s">
        <v>27</v>
      </c>
      <c r="C875" s="42" t="s">
        <v>91</v>
      </c>
      <c r="D875" s="42" t="s">
        <v>134</v>
      </c>
      <c r="E875" s="42" t="s">
        <v>137</v>
      </c>
      <c r="F875" s="42" t="s">
        <v>64</v>
      </c>
      <c r="G875" s="43">
        <v>20</v>
      </c>
    </row>
    <row r="876" spans="1:7" x14ac:dyDescent="0.2">
      <c r="A876" s="42" t="s">
        <v>180</v>
      </c>
      <c r="B876" s="42" t="s">
        <v>28</v>
      </c>
      <c r="C876" s="42" t="s">
        <v>92</v>
      </c>
      <c r="D876" s="42" t="s">
        <v>134</v>
      </c>
      <c r="E876" s="42" t="s">
        <v>139</v>
      </c>
      <c r="F876" s="42" t="s">
        <v>62</v>
      </c>
      <c r="G876" s="43">
        <v>1</v>
      </c>
    </row>
    <row r="877" spans="1:7" x14ac:dyDescent="0.2">
      <c r="A877" s="42" t="s">
        <v>180</v>
      </c>
      <c r="B877" s="42" t="s">
        <v>28</v>
      </c>
      <c r="C877" s="42" t="s">
        <v>92</v>
      </c>
      <c r="D877" s="42" t="s">
        <v>134</v>
      </c>
      <c r="E877" s="42" t="s">
        <v>139</v>
      </c>
      <c r="F877" s="42" t="s">
        <v>64</v>
      </c>
      <c r="G877" s="43">
        <v>14</v>
      </c>
    </row>
    <row r="878" spans="1:7" x14ac:dyDescent="0.2">
      <c r="A878" s="42" t="s">
        <v>180</v>
      </c>
      <c r="B878" s="42" t="s">
        <v>29</v>
      </c>
      <c r="C878" s="42" t="s">
        <v>93</v>
      </c>
      <c r="D878" s="42" t="s">
        <v>48</v>
      </c>
      <c r="E878" s="42" t="s">
        <v>135</v>
      </c>
      <c r="F878" s="42" t="s">
        <v>63</v>
      </c>
      <c r="G878" s="43">
        <v>4</v>
      </c>
    </row>
    <row r="879" spans="1:7" x14ac:dyDescent="0.2">
      <c r="A879" s="42" t="s">
        <v>180</v>
      </c>
      <c r="B879" s="42" t="s">
        <v>29</v>
      </c>
      <c r="C879" s="42" t="s">
        <v>93</v>
      </c>
      <c r="D879" s="42" t="s">
        <v>48</v>
      </c>
      <c r="E879" s="42" t="s">
        <v>135</v>
      </c>
      <c r="F879" s="42" t="s">
        <v>64</v>
      </c>
      <c r="G879" s="43">
        <v>60</v>
      </c>
    </row>
    <row r="880" spans="1:7" x14ac:dyDescent="0.2">
      <c r="A880" s="42" t="s">
        <v>180</v>
      </c>
      <c r="B880" s="42" t="s">
        <v>30</v>
      </c>
      <c r="C880" s="42" t="s">
        <v>94</v>
      </c>
      <c r="D880" s="42" t="s">
        <v>134</v>
      </c>
      <c r="E880" s="42" t="s">
        <v>139</v>
      </c>
      <c r="F880" s="42" t="s">
        <v>63</v>
      </c>
      <c r="G880" s="43">
        <v>2</v>
      </c>
    </row>
    <row r="881" spans="1:7" x14ac:dyDescent="0.2">
      <c r="A881" s="42" t="s">
        <v>180</v>
      </c>
      <c r="B881" s="42" t="s">
        <v>30</v>
      </c>
      <c r="C881" s="42" t="s">
        <v>94</v>
      </c>
      <c r="D881" s="42" t="s">
        <v>134</v>
      </c>
      <c r="E881" s="42" t="s">
        <v>139</v>
      </c>
      <c r="F881" s="42" t="s">
        <v>64</v>
      </c>
      <c r="G881" s="43">
        <v>22</v>
      </c>
    </row>
    <row r="882" spans="1:7" x14ac:dyDescent="0.2">
      <c r="A882" s="42" t="s">
        <v>180</v>
      </c>
      <c r="B882" s="42" t="s">
        <v>31</v>
      </c>
      <c r="C882" s="42" t="s">
        <v>110</v>
      </c>
      <c r="D882" s="42" t="s">
        <v>134</v>
      </c>
      <c r="E882" s="42" t="s">
        <v>135</v>
      </c>
      <c r="F882" s="42" t="s">
        <v>62</v>
      </c>
      <c r="G882" s="43">
        <v>2</v>
      </c>
    </row>
    <row r="883" spans="1:7" x14ac:dyDescent="0.2">
      <c r="A883" s="42" t="s">
        <v>180</v>
      </c>
      <c r="B883" s="42" t="s">
        <v>31</v>
      </c>
      <c r="C883" s="42" t="s">
        <v>110</v>
      </c>
      <c r="D883" s="42" t="s">
        <v>134</v>
      </c>
      <c r="E883" s="42" t="s">
        <v>135</v>
      </c>
      <c r="F883" s="42" t="s">
        <v>64</v>
      </c>
      <c r="G883" s="43">
        <v>2</v>
      </c>
    </row>
    <row r="884" spans="1:7" x14ac:dyDescent="0.2">
      <c r="A884" s="42" t="s">
        <v>180</v>
      </c>
      <c r="B884" s="42" t="s">
        <v>32</v>
      </c>
      <c r="C884" s="42" t="s">
        <v>95</v>
      </c>
      <c r="D884" s="42" t="s">
        <v>134</v>
      </c>
      <c r="E884" s="42" t="s">
        <v>139</v>
      </c>
      <c r="F884" s="42" t="s">
        <v>62</v>
      </c>
      <c r="G884" s="43">
        <v>1</v>
      </c>
    </row>
    <row r="885" spans="1:7" x14ac:dyDescent="0.2">
      <c r="A885" s="42" t="s">
        <v>180</v>
      </c>
      <c r="B885" s="42" t="s">
        <v>32</v>
      </c>
      <c r="C885" s="42" t="s">
        <v>95</v>
      </c>
      <c r="D885" s="42" t="s">
        <v>134</v>
      </c>
      <c r="E885" s="42" t="s">
        <v>139</v>
      </c>
      <c r="F885" s="42" t="s">
        <v>63</v>
      </c>
      <c r="G885" s="43">
        <v>3</v>
      </c>
    </row>
    <row r="886" spans="1:7" x14ac:dyDescent="0.2">
      <c r="A886" s="42" t="s">
        <v>180</v>
      </c>
      <c r="B886" s="42" t="s">
        <v>32</v>
      </c>
      <c r="C886" s="42" t="s">
        <v>95</v>
      </c>
      <c r="D886" s="42" t="s">
        <v>134</v>
      </c>
      <c r="E886" s="42" t="s">
        <v>139</v>
      </c>
      <c r="F886" s="42" t="s">
        <v>64</v>
      </c>
      <c r="G886" s="43">
        <v>18</v>
      </c>
    </row>
    <row r="887" spans="1:7" x14ac:dyDescent="0.2">
      <c r="A887" s="42" t="s">
        <v>180</v>
      </c>
      <c r="B887" s="42" t="s">
        <v>33</v>
      </c>
      <c r="C887" s="42" t="s">
        <v>96</v>
      </c>
      <c r="D887" s="42" t="s">
        <v>134</v>
      </c>
      <c r="E887" s="42" t="s">
        <v>137</v>
      </c>
      <c r="F887" s="42" t="s">
        <v>64</v>
      </c>
      <c r="G887" s="43">
        <v>19</v>
      </c>
    </row>
    <row r="888" spans="1:7" x14ac:dyDescent="0.2">
      <c r="A888" s="42" t="s">
        <v>180</v>
      </c>
      <c r="B888" s="42" t="s">
        <v>34</v>
      </c>
      <c r="C888" s="42" t="s">
        <v>97</v>
      </c>
      <c r="D888" s="42" t="s">
        <v>134</v>
      </c>
      <c r="E888" s="42" t="s">
        <v>139</v>
      </c>
      <c r="F888" s="42" t="s">
        <v>63</v>
      </c>
      <c r="G888" s="43">
        <v>1</v>
      </c>
    </row>
    <row r="889" spans="1:7" x14ac:dyDescent="0.2">
      <c r="A889" s="42" t="s">
        <v>180</v>
      </c>
      <c r="B889" s="42" t="s">
        <v>34</v>
      </c>
      <c r="C889" s="42" t="s">
        <v>97</v>
      </c>
      <c r="D889" s="42" t="s">
        <v>134</v>
      </c>
      <c r="E889" s="42" t="s">
        <v>139</v>
      </c>
      <c r="F889" s="42" t="s">
        <v>64</v>
      </c>
      <c r="G889" s="43">
        <v>4</v>
      </c>
    </row>
    <row r="890" spans="1:7" x14ac:dyDescent="0.2">
      <c r="A890" s="42" t="s">
        <v>180</v>
      </c>
      <c r="B890" s="42" t="s">
        <v>35</v>
      </c>
      <c r="C890" s="42" t="s">
        <v>98</v>
      </c>
      <c r="D890" s="42" t="s">
        <v>134</v>
      </c>
      <c r="E890" s="42" t="s">
        <v>135</v>
      </c>
      <c r="F890" s="42" t="s">
        <v>63</v>
      </c>
      <c r="G890" s="43">
        <v>2</v>
      </c>
    </row>
    <row r="891" spans="1:7" x14ac:dyDescent="0.2">
      <c r="A891" s="42" t="s">
        <v>180</v>
      </c>
      <c r="B891" s="42" t="s">
        <v>35</v>
      </c>
      <c r="C891" s="42" t="s">
        <v>98</v>
      </c>
      <c r="D891" s="42" t="s">
        <v>134</v>
      </c>
      <c r="E891" s="42" t="s">
        <v>135</v>
      </c>
      <c r="F891" s="42" t="s">
        <v>64</v>
      </c>
      <c r="G891" s="43">
        <v>24</v>
      </c>
    </row>
    <row r="892" spans="1:7" x14ac:dyDescent="0.2">
      <c r="A892" s="42" t="s">
        <v>180</v>
      </c>
      <c r="B892" s="42" t="s">
        <v>36</v>
      </c>
      <c r="C892" s="42" t="s">
        <v>99</v>
      </c>
      <c r="D892" s="42" t="s">
        <v>134</v>
      </c>
      <c r="E892" s="42" t="s">
        <v>139</v>
      </c>
      <c r="F892" s="42" t="s">
        <v>63</v>
      </c>
      <c r="G892" s="43">
        <v>2</v>
      </c>
    </row>
    <row r="893" spans="1:7" x14ac:dyDescent="0.2">
      <c r="A893" s="42" t="s">
        <v>180</v>
      </c>
      <c r="B893" s="42" t="s">
        <v>36</v>
      </c>
      <c r="C893" s="42" t="s">
        <v>99</v>
      </c>
      <c r="D893" s="42" t="s">
        <v>134</v>
      </c>
      <c r="E893" s="42" t="s">
        <v>139</v>
      </c>
      <c r="F893" s="42" t="s">
        <v>64</v>
      </c>
      <c r="G893" s="43">
        <v>3</v>
      </c>
    </row>
    <row r="894" spans="1:7" x14ac:dyDescent="0.2">
      <c r="A894" s="42" t="s">
        <v>180</v>
      </c>
      <c r="B894" s="42" t="s">
        <v>37</v>
      </c>
      <c r="C894" s="42" t="s">
        <v>100</v>
      </c>
      <c r="D894" s="42" t="s">
        <v>134</v>
      </c>
      <c r="E894" s="42" t="s">
        <v>139</v>
      </c>
      <c r="F894" s="42" t="s">
        <v>64</v>
      </c>
      <c r="G894" s="43">
        <v>14</v>
      </c>
    </row>
    <row r="895" spans="1:7" x14ac:dyDescent="0.2">
      <c r="A895" s="42" t="s">
        <v>180</v>
      </c>
      <c r="B895" s="42" t="s">
        <v>38</v>
      </c>
      <c r="C895" s="42" t="s">
        <v>101</v>
      </c>
      <c r="D895" s="42" t="s">
        <v>48</v>
      </c>
      <c r="E895" s="42" t="s">
        <v>135</v>
      </c>
      <c r="F895" s="42" t="s">
        <v>63</v>
      </c>
      <c r="G895" s="43">
        <v>1</v>
      </c>
    </row>
    <row r="896" spans="1:7" x14ac:dyDescent="0.2">
      <c r="A896" s="42" t="s">
        <v>180</v>
      </c>
      <c r="B896" s="42" t="s">
        <v>38</v>
      </c>
      <c r="C896" s="42" t="s">
        <v>101</v>
      </c>
      <c r="D896" s="42" t="s">
        <v>48</v>
      </c>
      <c r="E896" s="42" t="s">
        <v>135</v>
      </c>
      <c r="F896" s="42" t="s">
        <v>64</v>
      </c>
      <c r="G896" s="43">
        <v>32</v>
      </c>
    </row>
    <row r="897" spans="1:7" x14ac:dyDescent="0.2">
      <c r="A897" s="42" t="s">
        <v>180</v>
      </c>
      <c r="B897" s="42" t="s">
        <v>39</v>
      </c>
      <c r="C897" s="42" t="s">
        <v>102</v>
      </c>
      <c r="D897" s="42" t="s">
        <v>134</v>
      </c>
      <c r="E897" s="42" t="s">
        <v>137</v>
      </c>
      <c r="F897" s="42" t="s">
        <v>62</v>
      </c>
      <c r="G897" s="43">
        <v>1</v>
      </c>
    </row>
    <row r="898" spans="1:7" x14ac:dyDescent="0.2">
      <c r="A898" s="42" t="s">
        <v>180</v>
      </c>
      <c r="B898" s="42" t="s">
        <v>39</v>
      </c>
      <c r="C898" s="42" t="s">
        <v>102</v>
      </c>
      <c r="D898" s="42" t="s">
        <v>134</v>
      </c>
      <c r="E898" s="42" t="s">
        <v>137</v>
      </c>
      <c r="F898" s="42" t="s">
        <v>63</v>
      </c>
      <c r="G898" s="43">
        <v>3</v>
      </c>
    </row>
    <row r="899" spans="1:7" x14ac:dyDescent="0.2">
      <c r="A899" s="42" t="s">
        <v>180</v>
      </c>
      <c r="B899" s="42" t="s">
        <v>39</v>
      </c>
      <c r="C899" s="42" t="s">
        <v>102</v>
      </c>
      <c r="D899" s="42" t="s">
        <v>134</v>
      </c>
      <c r="E899" s="42" t="s">
        <v>137</v>
      </c>
      <c r="F899" s="42" t="s">
        <v>64</v>
      </c>
      <c r="G899" s="43">
        <v>20</v>
      </c>
    </row>
    <row r="900" spans="1:7" x14ac:dyDescent="0.2">
      <c r="A900" s="42" t="s">
        <v>180</v>
      </c>
      <c r="B900" s="42" t="s">
        <v>40</v>
      </c>
      <c r="C900" s="42" t="s">
        <v>103</v>
      </c>
      <c r="D900" s="42" t="s">
        <v>134</v>
      </c>
      <c r="E900" s="42" t="s">
        <v>139</v>
      </c>
      <c r="F900" s="42" t="s">
        <v>62</v>
      </c>
      <c r="G900" s="43">
        <v>1</v>
      </c>
    </row>
    <row r="901" spans="1:7" x14ac:dyDescent="0.2">
      <c r="A901" s="42" t="s">
        <v>180</v>
      </c>
      <c r="B901" s="42" t="s">
        <v>40</v>
      </c>
      <c r="C901" s="42" t="s">
        <v>103</v>
      </c>
      <c r="D901" s="42" t="s">
        <v>134</v>
      </c>
      <c r="E901" s="42" t="s">
        <v>139</v>
      </c>
      <c r="F901" s="42" t="s">
        <v>63</v>
      </c>
      <c r="G901" s="43">
        <v>3</v>
      </c>
    </row>
    <row r="902" spans="1:7" x14ac:dyDescent="0.2">
      <c r="A902" s="42" t="s">
        <v>180</v>
      </c>
      <c r="B902" s="42" t="s">
        <v>40</v>
      </c>
      <c r="C902" s="42" t="s">
        <v>103</v>
      </c>
      <c r="D902" s="42" t="s">
        <v>134</v>
      </c>
      <c r="E902" s="42" t="s">
        <v>139</v>
      </c>
      <c r="F902" s="42" t="s">
        <v>64</v>
      </c>
      <c r="G902" s="43">
        <v>14</v>
      </c>
    </row>
    <row r="903" spans="1:7" x14ac:dyDescent="0.2">
      <c r="A903" s="42" t="s">
        <v>180</v>
      </c>
      <c r="B903" s="42" t="s">
        <v>41</v>
      </c>
      <c r="C903" s="42" t="s">
        <v>104</v>
      </c>
      <c r="D903" s="42" t="s">
        <v>134</v>
      </c>
      <c r="E903" s="42" t="s">
        <v>135</v>
      </c>
      <c r="F903" s="42" t="s">
        <v>64</v>
      </c>
      <c r="G903" s="43">
        <v>30</v>
      </c>
    </row>
    <row r="904" spans="1:7" x14ac:dyDescent="0.2">
      <c r="A904" s="42" t="s">
        <v>180</v>
      </c>
      <c r="B904" s="42" t="s">
        <v>42</v>
      </c>
      <c r="C904" s="42" t="s">
        <v>105</v>
      </c>
      <c r="D904" s="42" t="s">
        <v>48</v>
      </c>
      <c r="E904" s="42" t="s">
        <v>135</v>
      </c>
      <c r="F904" s="42" t="s">
        <v>64</v>
      </c>
      <c r="G904" s="43">
        <v>33</v>
      </c>
    </row>
    <row r="905" spans="1:7" x14ac:dyDescent="0.2">
      <c r="A905" s="42" t="s">
        <v>180</v>
      </c>
      <c r="B905" s="42" t="s">
        <v>43</v>
      </c>
      <c r="C905" s="42" t="s">
        <v>106</v>
      </c>
      <c r="D905" s="42" t="s">
        <v>134</v>
      </c>
      <c r="E905" s="42" t="s">
        <v>137</v>
      </c>
      <c r="F905" s="42" t="s">
        <v>63</v>
      </c>
      <c r="G905" s="43">
        <v>5</v>
      </c>
    </row>
    <row r="906" spans="1:7" x14ac:dyDescent="0.2">
      <c r="A906" s="42" t="s">
        <v>180</v>
      </c>
      <c r="B906" s="42" t="s">
        <v>43</v>
      </c>
      <c r="C906" s="42" t="s">
        <v>106</v>
      </c>
      <c r="D906" s="42" t="s">
        <v>134</v>
      </c>
      <c r="E906" s="42" t="s">
        <v>137</v>
      </c>
      <c r="F906" s="42" t="s">
        <v>64</v>
      </c>
      <c r="G906" s="43">
        <v>13</v>
      </c>
    </row>
    <row r="907" spans="1:7" x14ac:dyDescent="0.2">
      <c r="A907" s="42" t="s">
        <v>180</v>
      </c>
      <c r="B907" s="42" t="s">
        <v>44</v>
      </c>
      <c r="C907" s="42" t="s">
        <v>107</v>
      </c>
      <c r="D907" s="42" t="s">
        <v>48</v>
      </c>
      <c r="E907" s="42" t="s">
        <v>135</v>
      </c>
      <c r="F907" s="42" t="s">
        <v>62</v>
      </c>
      <c r="G907" s="43">
        <v>2</v>
      </c>
    </row>
    <row r="908" spans="1:7" x14ac:dyDescent="0.2">
      <c r="A908" s="42" t="s">
        <v>180</v>
      </c>
      <c r="B908" s="42" t="s">
        <v>44</v>
      </c>
      <c r="C908" s="42" t="s">
        <v>107</v>
      </c>
      <c r="D908" s="42" t="s">
        <v>48</v>
      </c>
      <c r="E908" s="42" t="s">
        <v>135</v>
      </c>
      <c r="F908" s="42" t="s">
        <v>63</v>
      </c>
      <c r="G908" s="43">
        <v>1</v>
      </c>
    </row>
    <row r="909" spans="1:7" x14ac:dyDescent="0.2">
      <c r="A909" s="42" t="s">
        <v>180</v>
      </c>
      <c r="B909" s="42" t="s">
        <v>44</v>
      </c>
      <c r="C909" s="42" t="s">
        <v>107</v>
      </c>
      <c r="D909" s="42" t="s">
        <v>48</v>
      </c>
      <c r="E909" s="42" t="s">
        <v>135</v>
      </c>
      <c r="F909" s="42" t="s">
        <v>64</v>
      </c>
      <c r="G909" s="43">
        <v>50</v>
      </c>
    </row>
    <row r="910" spans="1:7" x14ac:dyDescent="0.2">
      <c r="A910" s="42" t="s">
        <v>180</v>
      </c>
      <c r="B910" s="42" t="s">
        <v>45</v>
      </c>
      <c r="C910" s="42" t="s">
        <v>108</v>
      </c>
      <c r="D910" s="42" t="s">
        <v>134</v>
      </c>
      <c r="E910" s="42" t="s">
        <v>137</v>
      </c>
      <c r="F910" s="42" t="s">
        <v>62</v>
      </c>
      <c r="G910" s="43">
        <v>1</v>
      </c>
    </row>
    <row r="911" spans="1:7" x14ac:dyDescent="0.2">
      <c r="A911" s="42" t="s">
        <v>180</v>
      </c>
      <c r="B911" s="42" t="s">
        <v>45</v>
      </c>
      <c r="C911" s="42" t="s">
        <v>108</v>
      </c>
      <c r="D911" s="42" t="s">
        <v>134</v>
      </c>
      <c r="E911" s="42" t="s">
        <v>137</v>
      </c>
      <c r="F911" s="42" t="s">
        <v>63</v>
      </c>
      <c r="G911" s="43">
        <v>20</v>
      </c>
    </row>
    <row r="912" spans="1:7" x14ac:dyDescent="0.2">
      <c r="A912" s="42" t="s">
        <v>180</v>
      </c>
      <c r="B912" s="42" t="s">
        <v>45</v>
      </c>
      <c r="C912" s="42" t="s">
        <v>108</v>
      </c>
      <c r="D912" s="42" t="s">
        <v>134</v>
      </c>
      <c r="E912" s="42" t="s">
        <v>137</v>
      </c>
      <c r="F912" s="42" t="s">
        <v>64</v>
      </c>
      <c r="G912" s="43">
        <v>7</v>
      </c>
    </row>
    <row r="913" spans="1:7" x14ac:dyDescent="0.2">
      <c r="A913" s="42" t="s">
        <v>180</v>
      </c>
      <c r="B913" s="42" t="s">
        <v>46</v>
      </c>
      <c r="C913" s="42" t="s">
        <v>109</v>
      </c>
      <c r="D913" s="42" t="s">
        <v>48</v>
      </c>
      <c r="E913" s="42" t="s">
        <v>135</v>
      </c>
      <c r="F913" s="42" t="s">
        <v>62</v>
      </c>
      <c r="G913" s="43">
        <v>2</v>
      </c>
    </row>
    <row r="914" spans="1:7" x14ac:dyDescent="0.2">
      <c r="A914" s="42" t="s">
        <v>180</v>
      </c>
      <c r="B914" s="42" t="s">
        <v>46</v>
      </c>
      <c r="C914" s="42" t="s">
        <v>109</v>
      </c>
      <c r="D914" s="42" t="s">
        <v>48</v>
      </c>
      <c r="E914" s="42" t="s">
        <v>135</v>
      </c>
      <c r="F914" s="42" t="s">
        <v>63</v>
      </c>
      <c r="G914" s="43">
        <v>3</v>
      </c>
    </row>
    <row r="915" spans="1:7" x14ac:dyDescent="0.2">
      <c r="A915" s="42" t="s">
        <v>180</v>
      </c>
      <c r="B915" s="42" t="s">
        <v>46</v>
      </c>
      <c r="C915" s="42" t="s">
        <v>109</v>
      </c>
      <c r="D915" s="42" t="s">
        <v>48</v>
      </c>
      <c r="E915" s="42" t="s">
        <v>135</v>
      </c>
      <c r="F915" s="42" t="s">
        <v>64</v>
      </c>
      <c r="G915" s="43">
        <v>46</v>
      </c>
    </row>
    <row r="916" spans="1:7" x14ac:dyDescent="0.2">
      <c r="A916" s="42" t="s">
        <v>148</v>
      </c>
      <c r="B916" s="42" t="s">
        <v>3</v>
      </c>
      <c r="C916" s="42" t="s">
        <v>66</v>
      </c>
      <c r="D916" s="42" t="s">
        <v>134</v>
      </c>
      <c r="E916" s="42" t="s">
        <v>135</v>
      </c>
      <c r="F916" s="42" t="s">
        <v>157</v>
      </c>
      <c r="G916" s="43">
        <v>12</v>
      </c>
    </row>
    <row r="917" spans="1:7" x14ac:dyDescent="0.2">
      <c r="A917" s="42" t="s">
        <v>148</v>
      </c>
      <c r="B917" s="42" t="s">
        <v>4</v>
      </c>
      <c r="C917" s="42" t="s">
        <v>67</v>
      </c>
      <c r="D917" s="42" t="s">
        <v>134</v>
      </c>
      <c r="E917" s="42" t="s">
        <v>137</v>
      </c>
      <c r="F917" s="42" t="s">
        <v>58</v>
      </c>
      <c r="G917" s="43">
        <v>1</v>
      </c>
    </row>
    <row r="918" spans="1:7" x14ac:dyDescent="0.2">
      <c r="A918" s="42" t="s">
        <v>148</v>
      </c>
      <c r="B918" s="42" t="s">
        <v>4</v>
      </c>
      <c r="C918" s="42" t="s">
        <v>67</v>
      </c>
      <c r="D918" s="42" t="s">
        <v>134</v>
      </c>
      <c r="E918" s="42" t="s">
        <v>137</v>
      </c>
      <c r="F918" s="42" t="s">
        <v>157</v>
      </c>
      <c r="G918" s="43">
        <v>2</v>
      </c>
    </row>
    <row r="919" spans="1:7" x14ac:dyDescent="0.2">
      <c r="A919" s="42" t="s">
        <v>148</v>
      </c>
      <c r="B919" s="42" t="s">
        <v>5</v>
      </c>
      <c r="C919" s="42" t="s">
        <v>68</v>
      </c>
      <c r="D919" s="42" t="s">
        <v>134</v>
      </c>
      <c r="E919" s="42" t="s">
        <v>135</v>
      </c>
      <c r="F919" s="42" t="s">
        <v>58</v>
      </c>
      <c r="G919" s="43">
        <v>1</v>
      </c>
    </row>
    <row r="920" spans="1:7" x14ac:dyDescent="0.2">
      <c r="A920" s="42" t="s">
        <v>148</v>
      </c>
      <c r="B920" s="42" t="s">
        <v>5</v>
      </c>
      <c r="C920" s="42" t="s">
        <v>68</v>
      </c>
      <c r="D920" s="42" t="s">
        <v>134</v>
      </c>
      <c r="E920" s="42" t="s">
        <v>135</v>
      </c>
      <c r="F920" s="42" t="s">
        <v>157</v>
      </c>
      <c r="G920" s="43">
        <v>5</v>
      </c>
    </row>
    <row r="921" spans="1:7" x14ac:dyDescent="0.2">
      <c r="A921" s="42" t="s">
        <v>148</v>
      </c>
      <c r="B921" s="42" t="s">
        <v>6</v>
      </c>
      <c r="C921" s="42" t="s">
        <v>69</v>
      </c>
      <c r="D921" s="42" t="s">
        <v>134</v>
      </c>
      <c r="E921" s="42" t="s">
        <v>137</v>
      </c>
      <c r="F921" s="42" t="s">
        <v>157</v>
      </c>
      <c r="G921" s="43">
        <v>8</v>
      </c>
    </row>
    <row r="922" spans="1:7" x14ac:dyDescent="0.2">
      <c r="A922" s="42" t="s">
        <v>148</v>
      </c>
      <c r="B922" s="42" t="s">
        <v>7</v>
      </c>
      <c r="C922" s="42" t="s">
        <v>70</v>
      </c>
      <c r="D922" s="42" t="s">
        <v>134</v>
      </c>
      <c r="E922" s="42" t="s">
        <v>139</v>
      </c>
      <c r="F922" s="42" t="s">
        <v>58</v>
      </c>
      <c r="G922" s="43">
        <v>1</v>
      </c>
    </row>
    <row r="923" spans="1:7" x14ac:dyDescent="0.2">
      <c r="A923" s="42" t="s">
        <v>148</v>
      </c>
      <c r="B923" s="42" t="s">
        <v>7</v>
      </c>
      <c r="C923" s="42" t="s">
        <v>70</v>
      </c>
      <c r="D923" s="42" t="s">
        <v>134</v>
      </c>
      <c r="E923" s="42" t="s">
        <v>139</v>
      </c>
      <c r="F923" s="42" t="s">
        <v>157</v>
      </c>
      <c r="G923" s="43">
        <v>10</v>
      </c>
    </row>
    <row r="924" spans="1:7" x14ac:dyDescent="0.2">
      <c r="A924" s="42" t="s">
        <v>148</v>
      </c>
      <c r="B924" s="42" t="s">
        <v>8</v>
      </c>
      <c r="C924" s="42" t="s">
        <v>71</v>
      </c>
      <c r="D924" s="42" t="s">
        <v>134</v>
      </c>
      <c r="E924" s="42" t="s">
        <v>137</v>
      </c>
      <c r="F924" s="42" t="s">
        <v>157</v>
      </c>
      <c r="G924" s="43">
        <v>30</v>
      </c>
    </row>
    <row r="925" spans="1:7" x14ac:dyDescent="0.2">
      <c r="A925" s="42" t="s">
        <v>148</v>
      </c>
      <c r="B925" s="42" t="s">
        <v>9</v>
      </c>
      <c r="C925" s="42" t="s">
        <v>72</v>
      </c>
      <c r="D925" s="42" t="s">
        <v>134</v>
      </c>
      <c r="E925" s="42" t="s">
        <v>135</v>
      </c>
      <c r="F925" s="42" t="s">
        <v>157</v>
      </c>
      <c r="G925" s="43">
        <v>32</v>
      </c>
    </row>
    <row r="926" spans="1:7" x14ac:dyDescent="0.2">
      <c r="A926" s="42" t="s">
        <v>148</v>
      </c>
      <c r="B926" s="42" t="s">
        <v>10</v>
      </c>
      <c r="C926" s="42" t="s">
        <v>73</v>
      </c>
      <c r="D926" s="42" t="s">
        <v>134</v>
      </c>
      <c r="E926" s="42" t="s">
        <v>139</v>
      </c>
      <c r="F926" s="42" t="s">
        <v>58</v>
      </c>
      <c r="G926" s="43">
        <v>1</v>
      </c>
    </row>
    <row r="927" spans="1:7" x14ac:dyDescent="0.2">
      <c r="A927" s="42" t="s">
        <v>148</v>
      </c>
      <c r="B927" s="42" t="s">
        <v>10</v>
      </c>
      <c r="C927" s="42" t="s">
        <v>73</v>
      </c>
      <c r="D927" s="42" t="s">
        <v>134</v>
      </c>
      <c r="E927" s="42" t="s">
        <v>139</v>
      </c>
      <c r="F927" s="42" t="s">
        <v>157</v>
      </c>
      <c r="G927" s="43">
        <v>8</v>
      </c>
    </row>
    <row r="928" spans="1:7" x14ac:dyDescent="0.2">
      <c r="A928" s="42" t="s">
        <v>148</v>
      </c>
      <c r="B928" s="42" t="s">
        <v>11</v>
      </c>
      <c r="C928" s="42" t="s">
        <v>74</v>
      </c>
      <c r="D928" s="42" t="s">
        <v>134</v>
      </c>
      <c r="E928" s="42" t="s">
        <v>139</v>
      </c>
      <c r="F928" s="42" t="s">
        <v>157</v>
      </c>
      <c r="G928" s="43">
        <v>21</v>
      </c>
    </row>
    <row r="929" spans="1:7" x14ac:dyDescent="0.2">
      <c r="A929" s="42" t="s">
        <v>148</v>
      </c>
      <c r="B929" s="42" t="s">
        <v>12</v>
      </c>
      <c r="C929" s="42" t="s">
        <v>75</v>
      </c>
      <c r="D929" s="42" t="s">
        <v>134</v>
      </c>
      <c r="E929" s="42" t="s">
        <v>137</v>
      </c>
      <c r="F929" s="42" t="s">
        <v>58</v>
      </c>
      <c r="G929" s="43">
        <v>3</v>
      </c>
    </row>
    <row r="930" spans="1:7" x14ac:dyDescent="0.2">
      <c r="A930" s="42" t="s">
        <v>148</v>
      </c>
      <c r="B930" s="42" t="s">
        <v>12</v>
      </c>
      <c r="C930" s="42" t="s">
        <v>75</v>
      </c>
      <c r="D930" s="42" t="s">
        <v>134</v>
      </c>
      <c r="E930" s="42" t="s">
        <v>137</v>
      </c>
      <c r="F930" s="42" t="s">
        <v>157</v>
      </c>
      <c r="G930" s="43">
        <v>15</v>
      </c>
    </row>
    <row r="931" spans="1:7" x14ac:dyDescent="0.2">
      <c r="A931" s="42" t="s">
        <v>148</v>
      </c>
      <c r="B931" s="42" t="s">
        <v>13</v>
      </c>
      <c r="C931" s="42" t="s">
        <v>76</v>
      </c>
      <c r="D931" s="42" t="s">
        <v>134</v>
      </c>
      <c r="E931" s="42" t="s">
        <v>139</v>
      </c>
      <c r="F931" s="42" t="s">
        <v>58</v>
      </c>
      <c r="G931" s="43">
        <v>2</v>
      </c>
    </row>
    <row r="932" spans="1:7" x14ac:dyDescent="0.2">
      <c r="A932" s="42" t="s">
        <v>148</v>
      </c>
      <c r="B932" s="42" t="s">
        <v>13</v>
      </c>
      <c r="C932" s="42" t="s">
        <v>76</v>
      </c>
      <c r="D932" s="42" t="s">
        <v>134</v>
      </c>
      <c r="E932" s="42" t="s">
        <v>139</v>
      </c>
      <c r="F932" s="42" t="s">
        <v>157</v>
      </c>
      <c r="G932" s="43">
        <v>19</v>
      </c>
    </row>
    <row r="933" spans="1:7" x14ac:dyDescent="0.2">
      <c r="A933" s="42" t="s">
        <v>148</v>
      </c>
      <c r="B933" s="42" t="s">
        <v>60</v>
      </c>
      <c r="C933" s="42" t="s">
        <v>77</v>
      </c>
      <c r="D933" s="42" t="s">
        <v>134</v>
      </c>
      <c r="E933" s="42" t="s">
        <v>137</v>
      </c>
      <c r="F933" s="42" t="s">
        <v>58</v>
      </c>
      <c r="G933" s="43">
        <v>2</v>
      </c>
    </row>
    <row r="934" spans="1:7" x14ac:dyDescent="0.2">
      <c r="A934" s="42" t="s">
        <v>148</v>
      </c>
      <c r="B934" s="42" t="s">
        <v>60</v>
      </c>
      <c r="C934" s="42" t="s">
        <v>77</v>
      </c>
      <c r="D934" s="42" t="s">
        <v>134</v>
      </c>
      <c r="E934" s="42" t="s">
        <v>137</v>
      </c>
      <c r="F934" s="42" t="s">
        <v>157</v>
      </c>
      <c r="G934" s="43">
        <v>27</v>
      </c>
    </row>
    <row r="935" spans="1:7" x14ac:dyDescent="0.2">
      <c r="A935" s="42" t="s">
        <v>148</v>
      </c>
      <c r="B935" s="42" t="s">
        <v>14</v>
      </c>
      <c r="C935" s="42" t="s">
        <v>78</v>
      </c>
      <c r="D935" s="42" t="s">
        <v>134</v>
      </c>
      <c r="E935" s="42" t="s">
        <v>139</v>
      </c>
      <c r="F935" s="42" t="s">
        <v>157</v>
      </c>
      <c r="G935" s="43">
        <v>11</v>
      </c>
    </row>
    <row r="936" spans="1:7" x14ac:dyDescent="0.2">
      <c r="A936" s="42" t="s">
        <v>148</v>
      </c>
      <c r="B936" s="42" t="s">
        <v>15</v>
      </c>
      <c r="C936" s="42" t="s">
        <v>79</v>
      </c>
      <c r="D936" s="42" t="s">
        <v>134</v>
      </c>
      <c r="E936" s="42" t="s">
        <v>137</v>
      </c>
      <c r="F936" s="42" t="s">
        <v>157</v>
      </c>
      <c r="G936" s="43">
        <v>17</v>
      </c>
    </row>
    <row r="937" spans="1:7" x14ac:dyDescent="0.2">
      <c r="A937" s="42" t="s">
        <v>148</v>
      </c>
      <c r="B937" s="42" t="s">
        <v>16</v>
      </c>
      <c r="C937" s="42" t="s">
        <v>80</v>
      </c>
      <c r="D937" s="42" t="s">
        <v>134</v>
      </c>
      <c r="E937" s="42" t="s">
        <v>137</v>
      </c>
      <c r="F937" s="42" t="s">
        <v>58</v>
      </c>
      <c r="G937" s="43">
        <v>2</v>
      </c>
    </row>
    <row r="938" spans="1:7" x14ac:dyDescent="0.2">
      <c r="A938" s="42" t="s">
        <v>148</v>
      </c>
      <c r="B938" s="42" t="s">
        <v>16</v>
      </c>
      <c r="C938" s="42" t="s">
        <v>80</v>
      </c>
      <c r="D938" s="42" t="s">
        <v>134</v>
      </c>
      <c r="E938" s="42" t="s">
        <v>137</v>
      </c>
      <c r="F938" s="42" t="s">
        <v>157</v>
      </c>
      <c r="G938" s="43">
        <v>58</v>
      </c>
    </row>
    <row r="939" spans="1:7" x14ac:dyDescent="0.2">
      <c r="A939" s="42" t="s">
        <v>148</v>
      </c>
      <c r="B939" s="42" t="s">
        <v>17</v>
      </c>
      <c r="C939" s="42" t="s">
        <v>81</v>
      </c>
      <c r="D939" s="42" t="s">
        <v>134</v>
      </c>
      <c r="E939" s="42" t="s">
        <v>137</v>
      </c>
      <c r="F939" s="42" t="s">
        <v>157</v>
      </c>
      <c r="G939" s="43">
        <v>11</v>
      </c>
    </row>
    <row r="940" spans="1:7" x14ac:dyDescent="0.2">
      <c r="A940" s="42" t="s">
        <v>148</v>
      </c>
      <c r="B940" s="42" t="s">
        <v>18</v>
      </c>
      <c r="C940" s="42" t="s">
        <v>82</v>
      </c>
      <c r="D940" s="42" t="s">
        <v>48</v>
      </c>
      <c r="E940" s="42" t="s">
        <v>135</v>
      </c>
      <c r="F940" s="42" t="s">
        <v>58</v>
      </c>
      <c r="G940" s="43">
        <v>12</v>
      </c>
    </row>
    <row r="941" spans="1:7" x14ac:dyDescent="0.2">
      <c r="A941" s="42" t="s">
        <v>148</v>
      </c>
      <c r="B941" s="42" t="s">
        <v>18</v>
      </c>
      <c r="C941" s="42" t="s">
        <v>82</v>
      </c>
      <c r="D941" s="42" t="s">
        <v>48</v>
      </c>
      <c r="E941" s="42" t="s">
        <v>135</v>
      </c>
      <c r="F941" s="42" t="s">
        <v>157</v>
      </c>
      <c r="G941" s="43">
        <v>270</v>
      </c>
    </row>
    <row r="942" spans="1:7" x14ac:dyDescent="0.2">
      <c r="A942" s="42" t="s">
        <v>148</v>
      </c>
      <c r="B942" s="42" t="s">
        <v>19</v>
      </c>
      <c r="C942" s="42" t="s">
        <v>83</v>
      </c>
      <c r="D942" s="42" t="s">
        <v>48</v>
      </c>
      <c r="E942" s="42" t="s">
        <v>135</v>
      </c>
      <c r="F942" s="42" t="s">
        <v>58</v>
      </c>
      <c r="G942" s="43">
        <v>4</v>
      </c>
    </row>
    <row r="943" spans="1:7" x14ac:dyDescent="0.2">
      <c r="A943" s="42" t="s">
        <v>148</v>
      </c>
      <c r="B943" s="42" t="s">
        <v>19</v>
      </c>
      <c r="C943" s="42" t="s">
        <v>83</v>
      </c>
      <c r="D943" s="42" t="s">
        <v>48</v>
      </c>
      <c r="E943" s="42" t="s">
        <v>135</v>
      </c>
      <c r="F943" s="42" t="s">
        <v>157</v>
      </c>
      <c r="G943" s="43">
        <v>104</v>
      </c>
    </row>
    <row r="944" spans="1:7" x14ac:dyDescent="0.2">
      <c r="A944" s="42" t="s">
        <v>148</v>
      </c>
      <c r="B944" s="42" t="s">
        <v>124</v>
      </c>
      <c r="C944" s="42" t="s">
        <v>125</v>
      </c>
      <c r="D944" s="42" t="s">
        <v>134</v>
      </c>
      <c r="E944" s="42" t="s">
        <v>137</v>
      </c>
      <c r="F944" s="42" t="s">
        <v>58</v>
      </c>
      <c r="G944" s="43">
        <v>3</v>
      </c>
    </row>
    <row r="945" spans="1:7" x14ac:dyDescent="0.2">
      <c r="A945" s="42" t="s">
        <v>148</v>
      </c>
      <c r="B945" s="42" t="s">
        <v>124</v>
      </c>
      <c r="C945" s="42" t="s">
        <v>125</v>
      </c>
      <c r="D945" s="42" t="s">
        <v>134</v>
      </c>
      <c r="E945" s="42" t="s">
        <v>137</v>
      </c>
      <c r="F945" s="42" t="s">
        <v>157</v>
      </c>
      <c r="G945" s="43">
        <v>32</v>
      </c>
    </row>
    <row r="946" spans="1:7" x14ac:dyDescent="0.2">
      <c r="A946" s="42" t="s">
        <v>148</v>
      </c>
      <c r="B946" s="42" t="s">
        <v>21</v>
      </c>
      <c r="C946" s="42" t="s">
        <v>84</v>
      </c>
      <c r="D946" s="42" t="s">
        <v>134</v>
      </c>
      <c r="E946" s="42" t="s">
        <v>137</v>
      </c>
      <c r="F946" s="42" t="s">
        <v>58</v>
      </c>
      <c r="G946" s="43">
        <v>3</v>
      </c>
    </row>
    <row r="947" spans="1:7" x14ac:dyDescent="0.2">
      <c r="A947" s="42" t="s">
        <v>148</v>
      </c>
      <c r="B947" s="42" t="s">
        <v>21</v>
      </c>
      <c r="C947" s="42" t="s">
        <v>84</v>
      </c>
      <c r="D947" s="42" t="s">
        <v>134</v>
      </c>
      <c r="E947" s="42" t="s">
        <v>137</v>
      </c>
      <c r="F947" s="42" t="s">
        <v>157</v>
      </c>
      <c r="G947" s="43">
        <v>32</v>
      </c>
    </row>
    <row r="948" spans="1:7" x14ac:dyDescent="0.2">
      <c r="A948" s="42" t="s">
        <v>148</v>
      </c>
      <c r="B948" s="42" t="s">
        <v>22</v>
      </c>
      <c r="C948" s="42" t="s">
        <v>85</v>
      </c>
      <c r="D948" s="42" t="s">
        <v>134</v>
      </c>
      <c r="E948" s="42" t="s">
        <v>135</v>
      </c>
      <c r="F948" s="42" t="s">
        <v>58</v>
      </c>
      <c r="G948" s="43">
        <v>1</v>
      </c>
    </row>
    <row r="949" spans="1:7" x14ac:dyDescent="0.2">
      <c r="A949" s="42" t="s">
        <v>148</v>
      </c>
      <c r="B949" s="42" t="s">
        <v>22</v>
      </c>
      <c r="C949" s="42" t="s">
        <v>85</v>
      </c>
      <c r="D949" s="42" t="s">
        <v>134</v>
      </c>
      <c r="E949" s="42" t="s">
        <v>135</v>
      </c>
      <c r="F949" s="42" t="s">
        <v>157</v>
      </c>
      <c r="G949" s="43">
        <v>34</v>
      </c>
    </row>
    <row r="950" spans="1:7" x14ac:dyDescent="0.2">
      <c r="A950" s="42" t="s">
        <v>148</v>
      </c>
      <c r="B950" s="42" t="s">
        <v>23</v>
      </c>
      <c r="C950" s="42" t="s">
        <v>86</v>
      </c>
      <c r="D950" s="42" t="s">
        <v>134</v>
      </c>
      <c r="E950" s="42" t="s">
        <v>137</v>
      </c>
      <c r="F950" s="42" t="s">
        <v>58</v>
      </c>
      <c r="G950" s="43">
        <v>1</v>
      </c>
    </row>
    <row r="951" spans="1:7" x14ac:dyDescent="0.2">
      <c r="A951" s="42" t="s">
        <v>148</v>
      </c>
      <c r="B951" s="42" t="s">
        <v>23</v>
      </c>
      <c r="C951" s="42" t="s">
        <v>86</v>
      </c>
      <c r="D951" s="42" t="s">
        <v>134</v>
      </c>
      <c r="E951" s="42" t="s">
        <v>137</v>
      </c>
      <c r="F951" s="42" t="s">
        <v>157</v>
      </c>
      <c r="G951" s="43">
        <v>28</v>
      </c>
    </row>
    <row r="952" spans="1:7" x14ac:dyDescent="0.2">
      <c r="A952" s="42" t="s">
        <v>148</v>
      </c>
      <c r="B952" s="42" t="s">
        <v>24</v>
      </c>
      <c r="C952" s="42" t="s">
        <v>88</v>
      </c>
      <c r="D952" s="42" t="s">
        <v>134</v>
      </c>
      <c r="E952" s="42" t="s">
        <v>139</v>
      </c>
      <c r="F952" s="42" t="s">
        <v>157</v>
      </c>
      <c r="G952" s="43">
        <v>2</v>
      </c>
    </row>
    <row r="953" spans="1:7" x14ac:dyDescent="0.2">
      <c r="A953" s="42" t="s">
        <v>148</v>
      </c>
      <c r="B953" s="42" t="s">
        <v>25</v>
      </c>
      <c r="C953" s="42" t="s">
        <v>89</v>
      </c>
      <c r="D953" s="42" t="s">
        <v>134</v>
      </c>
      <c r="E953" s="42" t="s">
        <v>137</v>
      </c>
      <c r="F953" s="42" t="s">
        <v>58</v>
      </c>
      <c r="G953" s="43">
        <v>4</v>
      </c>
    </row>
    <row r="954" spans="1:7" x14ac:dyDescent="0.2">
      <c r="A954" s="42" t="s">
        <v>148</v>
      </c>
      <c r="B954" s="42" t="s">
        <v>25</v>
      </c>
      <c r="C954" s="42" t="s">
        <v>89</v>
      </c>
      <c r="D954" s="42" t="s">
        <v>134</v>
      </c>
      <c r="E954" s="42" t="s">
        <v>137</v>
      </c>
      <c r="F954" s="42" t="s">
        <v>157</v>
      </c>
      <c r="G954" s="43">
        <v>33</v>
      </c>
    </row>
    <row r="955" spans="1:7" x14ac:dyDescent="0.2">
      <c r="A955" s="42" t="s">
        <v>148</v>
      </c>
      <c r="B955" s="42" t="s">
        <v>26</v>
      </c>
      <c r="C955" s="42" t="s">
        <v>90</v>
      </c>
      <c r="D955" s="42" t="s">
        <v>134</v>
      </c>
      <c r="E955" s="42" t="s">
        <v>135</v>
      </c>
      <c r="F955" s="42" t="s">
        <v>157</v>
      </c>
      <c r="G955" s="43">
        <v>35</v>
      </c>
    </row>
    <row r="956" spans="1:7" x14ac:dyDescent="0.2">
      <c r="A956" s="42" t="s">
        <v>148</v>
      </c>
      <c r="B956" s="42" t="s">
        <v>27</v>
      </c>
      <c r="C956" s="42" t="s">
        <v>91</v>
      </c>
      <c r="D956" s="42" t="s">
        <v>134</v>
      </c>
      <c r="E956" s="42" t="s">
        <v>137</v>
      </c>
      <c r="F956" s="42" t="s">
        <v>58</v>
      </c>
      <c r="G956" s="43">
        <v>3</v>
      </c>
    </row>
    <row r="957" spans="1:7" x14ac:dyDescent="0.2">
      <c r="A957" s="42" t="s">
        <v>148</v>
      </c>
      <c r="B957" s="42" t="s">
        <v>27</v>
      </c>
      <c r="C957" s="42" t="s">
        <v>91</v>
      </c>
      <c r="D957" s="42" t="s">
        <v>134</v>
      </c>
      <c r="E957" s="42" t="s">
        <v>137</v>
      </c>
      <c r="F957" s="42" t="s">
        <v>157</v>
      </c>
      <c r="G957" s="43">
        <v>19</v>
      </c>
    </row>
    <row r="958" spans="1:7" x14ac:dyDescent="0.2">
      <c r="A958" s="42" t="s">
        <v>148</v>
      </c>
      <c r="B958" s="42" t="s">
        <v>28</v>
      </c>
      <c r="C958" s="42" t="s">
        <v>92</v>
      </c>
      <c r="D958" s="42" t="s">
        <v>134</v>
      </c>
      <c r="E958" s="42" t="s">
        <v>139</v>
      </c>
      <c r="F958" s="42" t="s">
        <v>58</v>
      </c>
      <c r="G958" s="43">
        <v>4</v>
      </c>
    </row>
    <row r="959" spans="1:7" x14ac:dyDescent="0.2">
      <c r="A959" s="42" t="s">
        <v>148</v>
      </c>
      <c r="B959" s="42" t="s">
        <v>28</v>
      </c>
      <c r="C959" s="42" t="s">
        <v>92</v>
      </c>
      <c r="D959" s="42" t="s">
        <v>134</v>
      </c>
      <c r="E959" s="42" t="s">
        <v>139</v>
      </c>
      <c r="F959" s="42" t="s">
        <v>157</v>
      </c>
      <c r="G959" s="43">
        <v>6</v>
      </c>
    </row>
    <row r="960" spans="1:7" x14ac:dyDescent="0.2">
      <c r="A960" s="42" t="s">
        <v>148</v>
      </c>
      <c r="B960" s="42" t="s">
        <v>29</v>
      </c>
      <c r="C960" s="42" t="s">
        <v>93</v>
      </c>
      <c r="D960" s="42" t="s">
        <v>48</v>
      </c>
      <c r="E960" s="42" t="s">
        <v>135</v>
      </c>
      <c r="F960" s="42" t="s">
        <v>157</v>
      </c>
      <c r="G960" s="43">
        <v>83</v>
      </c>
    </row>
    <row r="961" spans="1:7" x14ac:dyDescent="0.2">
      <c r="A961" s="42" t="s">
        <v>148</v>
      </c>
      <c r="B961" s="42" t="s">
        <v>30</v>
      </c>
      <c r="C961" s="42" t="s">
        <v>94</v>
      </c>
      <c r="D961" s="42" t="s">
        <v>134</v>
      </c>
      <c r="E961" s="42" t="s">
        <v>139</v>
      </c>
      <c r="F961" s="42" t="s">
        <v>157</v>
      </c>
      <c r="G961" s="43">
        <v>19</v>
      </c>
    </row>
    <row r="962" spans="1:7" x14ac:dyDescent="0.2">
      <c r="A962" s="42" t="s">
        <v>148</v>
      </c>
      <c r="B962" s="42" t="s">
        <v>32</v>
      </c>
      <c r="C962" s="42" t="s">
        <v>95</v>
      </c>
      <c r="D962" s="42" t="s">
        <v>134</v>
      </c>
      <c r="E962" s="42" t="s">
        <v>139</v>
      </c>
      <c r="F962" s="42" t="s">
        <v>58</v>
      </c>
      <c r="G962" s="43">
        <v>1</v>
      </c>
    </row>
    <row r="963" spans="1:7" x14ac:dyDescent="0.2">
      <c r="A963" s="42" t="s">
        <v>148</v>
      </c>
      <c r="B963" s="42" t="s">
        <v>32</v>
      </c>
      <c r="C963" s="42" t="s">
        <v>95</v>
      </c>
      <c r="D963" s="42" t="s">
        <v>134</v>
      </c>
      <c r="E963" s="42" t="s">
        <v>139</v>
      </c>
      <c r="F963" s="42" t="s">
        <v>157</v>
      </c>
      <c r="G963" s="43">
        <v>14</v>
      </c>
    </row>
    <row r="964" spans="1:7" x14ac:dyDescent="0.2">
      <c r="A964" s="42" t="s">
        <v>148</v>
      </c>
      <c r="B964" s="42" t="s">
        <v>33</v>
      </c>
      <c r="C964" s="42" t="s">
        <v>96</v>
      </c>
      <c r="D964" s="42" t="s">
        <v>134</v>
      </c>
      <c r="E964" s="42" t="s">
        <v>137</v>
      </c>
      <c r="F964" s="42" t="s">
        <v>157</v>
      </c>
      <c r="G964" s="43">
        <v>11</v>
      </c>
    </row>
    <row r="965" spans="1:7" x14ac:dyDescent="0.2">
      <c r="A965" s="42" t="s">
        <v>148</v>
      </c>
      <c r="B965" s="42" t="s">
        <v>34</v>
      </c>
      <c r="C965" s="42" t="s">
        <v>97</v>
      </c>
      <c r="D965" s="42" t="s">
        <v>134</v>
      </c>
      <c r="E965" s="42" t="s">
        <v>139</v>
      </c>
      <c r="F965" s="42" t="s">
        <v>157</v>
      </c>
      <c r="G965" s="43">
        <v>17</v>
      </c>
    </row>
    <row r="966" spans="1:7" x14ac:dyDescent="0.2">
      <c r="A966" s="42" t="s">
        <v>148</v>
      </c>
      <c r="B966" s="42" t="s">
        <v>35</v>
      </c>
      <c r="C966" s="42" t="s">
        <v>98</v>
      </c>
      <c r="D966" s="42" t="s">
        <v>134</v>
      </c>
      <c r="E966" s="42" t="s">
        <v>135</v>
      </c>
      <c r="F966" s="42" t="s">
        <v>58</v>
      </c>
      <c r="G966" s="43">
        <v>1</v>
      </c>
    </row>
    <row r="967" spans="1:7" x14ac:dyDescent="0.2">
      <c r="A967" s="42" t="s">
        <v>148</v>
      </c>
      <c r="B967" s="42" t="s">
        <v>35</v>
      </c>
      <c r="C967" s="42" t="s">
        <v>98</v>
      </c>
      <c r="D967" s="42" t="s">
        <v>134</v>
      </c>
      <c r="E967" s="42" t="s">
        <v>135</v>
      </c>
      <c r="F967" s="42" t="s">
        <v>157</v>
      </c>
      <c r="G967" s="43">
        <v>20</v>
      </c>
    </row>
    <row r="968" spans="1:7" x14ac:dyDescent="0.2">
      <c r="A968" s="42" t="s">
        <v>148</v>
      </c>
      <c r="B968" s="42" t="s">
        <v>36</v>
      </c>
      <c r="C968" s="42" t="s">
        <v>99</v>
      </c>
      <c r="D968" s="42" t="s">
        <v>134</v>
      </c>
      <c r="E968" s="42" t="s">
        <v>139</v>
      </c>
      <c r="F968" s="42" t="s">
        <v>157</v>
      </c>
      <c r="G968" s="43">
        <v>8</v>
      </c>
    </row>
    <row r="969" spans="1:7" x14ac:dyDescent="0.2">
      <c r="A969" s="42" t="s">
        <v>148</v>
      </c>
      <c r="B969" s="42" t="s">
        <v>37</v>
      </c>
      <c r="C969" s="42" t="s">
        <v>100</v>
      </c>
      <c r="D969" s="42" t="s">
        <v>134</v>
      </c>
      <c r="E969" s="42" t="s">
        <v>139</v>
      </c>
      <c r="F969" s="42" t="s">
        <v>58</v>
      </c>
      <c r="G969" s="43">
        <v>1</v>
      </c>
    </row>
    <row r="970" spans="1:7" x14ac:dyDescent="0.2">
      <c r="A970" s="42" t="s">
        <v>148</v>
      </c>
      <c r="B970" s="42" t="s">
        <v>37</v>
      </c>
      <c r="C970" s="42" t="s">
        <v>100</v>
      </c>
      <c r="D970" s="42" t="s">
        <v>134</v>
      </c>
      <c r="E970" s="42" t="s">
        <v>139</v>
      </c>
      <c r="F970" s="42" t="s">
        <v>157</v>
      </c>
      <c r="G970" s="43">
        <v>19</v>
      </c>
    </row>
    <row r="971" spans="1:7" x14ac:dyDescent="0.2">
      <c r="A971" s="42" t="s">
        <v>148</v>
      </c>
      <c r="B971" s="42" t="s">
        <v>38</v>
      </c>
      <c r="C971" s="42" t="s">
        <v>101</v>
      </c>
      <c r="D971" s="42" t="s">
        <v>48</v>
      </c>
      <c r="E971" s="42" t="s">
        <v>135</v>
      </c>
      <c r="F971" s="42" t="s">
        <v>58</v>
      </c>
      <c r="G971" s="43">
        <v>1</v>
      </c>
    </row>
    <row r="972" spans="1:7" x14ac:dyDescent="0.2">
      <c r="A972" s="42" t="s">
        <v>148</v>
      </c>
      <c r="B972" s="42" t="s">
        <v>38</v>
      </c>
      <c r="C972" s="42" t="s">
        <v>101</v>
      </c>
      <c r="D972" s="42" t="s">
        <v>48</v>
      </c>
      <c r="E972" s="42" t="s">
        <v>135</v>
      </c>
      <c r="F972" s="42" t="s">
        <v>157</v>
      </c>
      <c r="G972" s="43">
        <v>43</v>
      </c>
    </row>
    <row r="973" spans="1:7" x14ac:dyDescent="0.2">
      <c r="A973" s="42" t="s">
        <v>148</v>
      </c>
      <c r="B973" s="42" t="s">
        <v>39</v>
      </c>
      <c r="C973" s="42" t="s">
        <v>102</v>
      </c>
      <c r="D973" s="42" t="s">
        <v>134</v>
      </c>
      <c r="E973" s="42" t="s">
        <v>137</v>
      </c>
      <c r="F973" s="42" t="s">
        <v>58</v>
      </c>
      <c r="G973" s="43">
        <v>1</v>
      </c>
    </row>
    <row r="974" spans="1:7" x14ac:dyDescent="0.2">
      <c r="A974" s="42" t="s">
        <v>148</v>
      </c>
      <c r="B974" s="42" t="s">
        <v>39</v>
      </c>
      <c r="C974" s="42" t="s">
        <v>102</v>
      </c>
      <c r="D974" s="42" t="s">
        <v>134</v>
      </c>
      <c r="E974" s="42" t="s">
        <v>137</v>
      </c>
      <c r="F974" s="42" t="s">
        <v>157</v>
      </c>
      <c r="G974" s="43">
        <v>21</v>
      </c>
    </row>
    <row r="975" spans="1:7" x14ac:dyDescent="0.2">
      <c r="A975" s="42" t="s">
        <v>148</v>
      </c>
      <c r="B975" s="42" t="s">
        <v>40</v>
      </c>
      <c r="C975" s="42" t="s">
        <v>103</v>
      </c>
      <c r="D975" s="42" t="s">
        <v>134</v>
      </c>
      <c r="E975" s="42" t="s">
        <v>139</v>
      </c>
      <c r="F975" s="42" t="s">
        <v>157</v>
      </c>
      <c r="G975" s="43">
        <v>5</v>
      </c>
    </row>
    <row r="976" spans="1:7" x14ac:dyDescent="0.2">
      <c r="A976" s="42" t="s">
        <v>148</v>
      </c>
      <c r="B976" s="42" t="s">
        <v>41</v>
      </c>
      <c r="C976" s="42" t="s">
        <v>104</v>
      </c>
      <c r="D976" s="42" t="s">
        <v>134</v>
      </c>
      <c r="E976" s="42" t="s">
        <v>135</v>
      </c>
      <c r="F976" s="42" t="s">
        <v>157</v>
      </c>
      <c r="G976" s="43">
        <v>3</v>
      </c>
    </row>
    <row r="977" spans="1:7" x14ac:dyDescent="0.2">
      <c r="A977" s="42" t="s">
        <v>148</v>
      </c>
      <c r="B977" s="42" t="s">
        <v>42</v>
      </c>
      <c r="C977" s="42" t="s">
        <v>105</v>
      </c>
      <c r="D977" s="42" t="s">
        <v>48</v>
      </c>
      <c r="E977" s="42" t="s">
        <v>135</v>
      </c>
      <c r="F977" s="42" t="s">
        <v>58</v>
      </c>
      <c r="G977" s="43">
        <v>3</v>
      </c>
    </row>
    <row r="978" spans="1:7" x14ac:dyDescent="0.2">
      <c r="A978" s="42" t="s">
        <v>148</v>
      </c>
      <c r="B978" s="42" t="s">
        <v>42</v>
      </c>
      <c r="C978" s="42" t="s">
        <v>105</v>
      </c>
      <c r="D978" s="42" t="s">
        <v>48</v>
      </c>
      <c r="E978" s="42" t="s">
        <v>135</v>
      </c>
      <c r="F978" s="42" t="s">
        <v>157</v>
      </c>
      <c r="G978" s="43">
        <v>29</v>
      </c>
    </row>
    <row r="979" spans="1:7" x14ac:dyDescent="0.2">
      <c r="A979" s="42" t="s">
        <v>148</v>
      </c>
      <c r="B979" s="42" t="s">
        <v>43</v>
      </c>
      <c r="C979" s="42" t="s">
        <v>106</v>
      </c>
      <c r="D979" s="42" t="s">
        <v>134</v>
      </c>
      <c r="E979" s="42" t="s">
        <v>137</v>
      </c>
      <c r="F979" s="42" t="s">
        <v>58</v>
      </c>
      <c r="G979" s="43">
        <v>2</v>
      </c>
    </row>
    <row r="980" spans="1:7" x14ac:dyDescent="0.2">
      <c r="A980" s="42" t="s">
        <v>148</v>
      </c>
      <c r="B980" s="42" t="s">
        <v>43</v>
      </c>
      <c r="C980" s="42" t="s">
        <v>106</v>
      </c>
      <c r="D980" s="42" t="s">
        <v>134</v>
      </c>
      <c r="E980" s="42" t="s">
        <v>137</v>
      </c>
      <c r="F980" s="42" t="s">
        <v>157</v>
      </c>
      <c r="G980" s="43">
        <v>14</v>
      </c>
    </row>
    <row r="981" spans="1:7" x14ac:dyDescent="0.2">
      <c r="A981" s="42" t="s">
        <v>148</v>
      </c>
      <c r="B981" s="42" t="s">
        <v>44</v>
      </c>
      <c r="C981" s="42" t="s">
        <v>107</v>
      </c>
      <c r="D981" s="42" t="s">
        <v>48</v>
      </c>
      <c r="E981" s="42" t="s">
        <v>135</v>
      </c>
      <c r="F981" s="42" t="s">
        <v>58</v>
      </c>
      <c r="G981" s="43">
        <v>2</v>
      </c>
    </row>
    <row r="982" spans="1:7" x14ac:dyDescent="0.2">
      <c r="A982" s="42" t="s">
        <v>148</v>
      </c>
      <c r="B982" s="42" t="s">
        <v>44</v>
      </c>
      <c r="C982" s="42" t="s">
        <v>107</v>
      </c>
      <c r="D982" s="42" t="s">
        <v>48</v>
      </c>
      <c r="E982" s="42" t="s">
        <v>135</v>
      </c>
      <c r="F982" s="42" t="s">
        <v>157</v>
      </c>
      <c r="G982" s="43">
        <v>103</v>
      </c>
    </row>
    <row r="983" spans="1:7" x14ac:dyDescent="0.2">
      <c r="A983" s="42" t="s">
        <v>148</v>
      </c>
      <c r="B983" s="42" t="s">
        <v>45</v>
      </c>
      <c r="C983" s="42" t="s">
        <v>108</v>
      </c>
      <c r="D983" s="42" t="s">
        <v>134</v>
      </c>
      <c r="E983" s="42" t="s">
        <v>137</v>
      </c>
      <c r="F983" s="42" t="s">
        <v>58</v>
      </c>
      <c r="G983" s="43">
        <v>1</v>
      </c>
    </row>
    <row r="984" spans="1:7" x14ac:dyDescent="0.2">
      <c r="A984" s="42" t="s">
        <v>148</v>
      </c>
      <c r="B984" s="42" t="s">
        <v>45</v>
      </c>
      <c r="C984" s="42" t="s">
        <v>108</v>
      </c>
      <c r="D984" s="42" t="s">
        <v>134</v>
      </c>
      <c r="E984" s="42" t="s">
        <v>137</v>
      </c>
      <c r="F984" s="42" t="s">
        <v>157</v>
      </c>
      <c r="G984" s="43">
        <v>18</v>
      </c>
    </row>
    <row r="985" spans="1:7" x14ac:dyDescent="0.2">
      <c r="A985" s="42" t="s">
        <v>148</v>
      </c>
      <c r="B985" s="42" t="s">
        <v>46</v>
      </c>
      <c r="C985" s="42" t="s">
        <v>109</v>
      </c>
      <c r="D985" s="42" t="s">
        <v>48</v>
      </c>
      <c r="E985" s="42" t="s">
        <v>135</v>
      </c>
      <c r="F985" s="42" t="s">
        <v>58</v>
      </c>
      <c r="G985" s="43">
        <v>4</v>
      </c>
    </row>
    <row r="986" spans="1:7" x14ac:dyDescent="0.2">
      <c r="A986" s="42" t="s">
        <v>148</v>
      </c>
      <c r="B986" s="42" t="s">
        <v>46</v>
      </c>
      <c r="C986" s="42" t="s">
        <v>109</v>
      </c>
      <c r="D986" s="42" t="s">
        <v>48</v>
      </c>
      <c r="E986" s="42" t="s">
        <v>135</v>
      </c>
      <c r="F986" s="42" t="s">
        <v>157</v>
      </c>
      <c r="G986" s="43">
        <v>94</v>
      </c>
    </row>
    <row r="987" spans="1:7" x14ac:dyDescent="0.2">
      <c r="A987" s="42" t="s">
        <v>149</v>
      </c>
      <c r="B987" s="42" t="s">
        <v>3</v>
      </c>
      <c r="C987" s="42" t="s">
        <v>66</v>
      </c>
      <c r="D987" s="42" t="s">
        <v>134</v>
      </c>
      <c r="E987" s="42" t="s">
        <v>135</v>
      </c>
      <c r="F987" s="42" t="s">
        <v>157</v>
      </c>
      <c r="G987" s="43">
        <v>13</v>
      </c>
    </row>
    <row r="988" spans="1:7" x14ac:dyDescent="0.2">
      <c r="A988" s="42" t="s">
        <v>149</v>
      </c>
      <c r="B988" s="42" t="s">
        <v>4</v>
      </c>
      <c r="C988" s="42" t="s">
        <v>67</v>
      </c>
      <c r="D988" s="42" t="s">
        <v>134</v>
      </c>
      <c r="E988" s="42" t="s">
        <v>137</v>
      </c>
      <c r="F988" s="42" t="s">
        <v>58</v>
      </c>
      <c r="G988" s="43">
        <v>1</v>
      </c>
    </row>
    <row r="989" spans="1:7" x14ac:dyDescent="0.2">
      <c r="A989" s="42" t="s">
        <v>149</v>
      </c>
      <c r="B989" s="42" t="s">
        <v>4</v>
      </c>
      <c r="C989" s="42" t="s">
        <v>67</v>
      </c>
      <c r="D989" s="42" t="s">
        <v>134</v>
      </c>
      <c r="E989" s="42" t="s">
        <v>137</v>
      </c>
      <c r="F989" s="42" t="s">
        <v>157</v>
      </c>
      <c r="G989" s="43">
        <v>15</v>
      </c>
    </row>
    <row r="990" spans="1:7" x14ac:dyDescent="0.2">
      <c r="A990" s="42" t="s">
        <v>149</v>
      </c>
      <c r="B990" s="42" t="s">
        <v>5</v>
      </c>
      <c r="C990" s="42" t="s">
        <v>68</v>
      </c>
      <c r="D990" s="42" t="s">
        <v>134</v>
      </c>
      <c r="E990" s="42" t="s">
        <v>135</v>
      </c>
      <c r="F990" s="42" t="s">
        <v>58</v>
      </c>
      <c r="G990" s="43">
        <v>1</v>
      </c>
    </row>
    <row r="991" spans="1:7" x14ac:dyDescent="0.2">
      <c r="A991" s="42" t="s">
        <v>149</v>
      </c>
      <c r="B991" s="42" t="s">
        <v>5</v>
      </c>
      <c r="C991" s="42" t="s">
        <v>68</v>
      </c>
      <c r="D991" s="42" t="s">
        <v>134</v>
      </c>
      <c r="E991" s="42" t="s">
        <v>135</v>
      </c>
      <c r="F991" s="42" t="s">
        <v>157</v>
      </c>
      <c r="G991" s="43">
        <v>13</v>
      </c>
    </row>
    <row r="992" spans="1:7" x14ac:dyDescent="0.2">
      <c r="A992" s="42" t="s">
        <v>149</v>
      </c>
      <c r="B992" s="42" t="s">
        <v>6</v>
      </c>
      <c r="C992" s="42" t="s">
        <v>69</v>
      </c>
      <c r="D992" s="42" t="s">
        <v>134</v>
      </c>
      <c r="E992" s="42" t="s">
        <v>137</v>
      </c>
      <c r="F992" s="42" t="s">
        <v>157</v>
      </c>
      <c r="G992" s="43">
        <v>11</v>
      </c>
    </row>
    <row r="993" spans="1:7" x14ac:dyDescent="0.2">
      <c r="A993" s="42" t="s">
        <v>149</v>
      </c>
      <c r="B993" s="42" t="s">
        <v>7</v>
      </c>
      <c r="C993" s="42" t="s">
        <v>70</v>
      </c>
      <c r="D993" s="42" t="s">
        <v>134</v>
      </c>
      <c r="E993" s="42" t="s">
        <v>139</v>
      </c>
      <c r="F993" s="42" t="s">
        <v>58</v>
      </c>
      <c r="G993" s="43">
        <v>3</v>
      </c>
    </row>
    <row r="994" spans="1:7" x14ac:dyDescent="0.2">
      <c r="A994" s="42" t="s">
        <v>149</v>
      </c>
      <c r="B994" s="42" t="s">
        <v>7</v>
      </c>
      <c r="C994" s="42" t="s">
        <v>70</v>
      </c>
      <c r="D994" s="42" t="s">
        <v>134</v>
      </c>
      <c r="E994" s="42" t="s">
        <v>139</v>
      </c>
      <c r="F994" s="42" t="s">
        <v>157</v>
      </c>
      <c r="G994" s="43">
        <v>9</v>
      </c>
    </row>
    <row r="995" spans="1:7" x14ac:dyDescent="0.2">
      <c r="A995" s="42" t="s">
        <v>149</v>
      </c>
      <c r="B995" s="42" t="s">
        <v>8</v>
      </c>
      <c r="C995" s="42" t="s">
        <v>71</v>
      </c>
      <c r="D995" s="42" t="s">
        <v>134</v>
      </c>
      <c r="E995" s="42" t="s">
        <v>137</v>
      </c>
      <c r="F995" s="42" t="s">
        <v>157</v>
      </c>
      <c r="G995" s="43">
        <v>28</v>
      </c>
    </row>
    <row r="996" spans="1:7" x14ac:dyDescent="0.2">
      <c r="A996" s="42" t="s">
        <v>149</v>
      </c>
      <c r="B996" s="42" t="s">
        <v>9</v>
      </c>
      <c r="C996" s="42" t="s">
        <v>72</v>
      </c>
      <c r="D996" s="42" t="s">
        <v>134</v>
      </c>
      <c r="E996" s="42" t="s">
        <v>135</v>
      </c>
      <c r="F996" s="42" t="s">
        <v>58</v>
      </c>
      <c r="G996" s="43">
        <v>1</v>
      </c>
    </row>
    <row r="997" spans="1:7" x14ac:dyDescent="0.2">
      <c r="A997" s="42" t="s">
        <v>149</v>
      </c>
      <c r="B997" s="42" t="s">
        <v>9</v>
      </c>
      <c r="C997" s="42" t="s">
        <v>72</v>
      </c>
      <c r="D997" s="42" t="s">
        <v>134</v>
      </c>
      <c r="E997" s="42" t="s">
        <v>135</v>
      </c>
      <c r="F997" s="42" t="s">
        <v>157</v>
      </c>
      <c r="G997" s="43">
        <v>42</v>
      </c>
    </row>
    <row r="998" spans="1:7" x14ac:dyDescent="0.2">
      <c r="A998" s="42" t="s">
        <v>149</v>
      </c>
      <c r="B998" s="42" t="s">
        <v>10</v>
      </c>
      <c r="C998" s="42" t="s">
        <v>73</v>
      </c>
      <c r="D998" s="42" t="s">
        <v>134</v>
      </c>
      <c r="E998" s="42" t="s">
        <v>139</v>
      </c>
      <c r="F998" s="42" t="s">
        <v>157</v>
      </c>
      <c r="G998" s="43">
        <v>12</v>
      </c>
    </row>
    <row r="999" spans="1:7" x14ac:dyDescent="0.2">
      <c r="A999" s="42" t="s">
        <v>149</v>
      </c>
      <c r="B999" s="42" t="s">
        <v>11</v>
      </c>
      <c r="C999" s="42" t="s">
        <v>74</v>
      </c>
      <c r="D999" s="42" t="s">
        <v>134</v>
      </c>
      <c r="E999" s="42" t="s">
        <v>139</v>
      </c>
      <c r="F999" s="42" t="s">
        <v>58</v>
      </c>
      <c r="G999" s="43">
        <v>2</v>
      </c>
    </row>
    <row r="1000" spans="1:7" x14ac:dyDescent="0.2">
      <c r="A1000" s="42" t="s">
        <v>149</v>
      </c>
      <c r="B1000" s="42" t="s">
        <v>11</v>
      </c>
      <c r="C1000" s="42" t="s">
        <v>74</v>
      </c>
      <c r="D1000" s="42" t="s">
        <v>134</v>
      </c>
      <c r="E1000" s="42" t="s">
        <v>139</v>
      </c>
      <c r="F1000" s="42" t="s">
        <v>157</v>
      </c>
      <c r="G1000" s="43">
        <v>23</v>
      </c>
    </row>
    <row r="1001" spans="1:7" x14ac:dyDescent="0.2">
      <c r="A1001" s="42" t="s">
        <v>149</v>
      </c>
      <c r="B1001" s="42" t="s">
        <v>12</v>
      </c>
      <c r="C1001" s="42" t="s">
        <v>75</v>
      </c>
      <c r="D1001" s="42" t="s">
        <v>134</v>
      </c>
      <c r="E1001" s="42" t="s">
        <v>137</v>
      </c>
      <c r="F1001" s="42" t="s">
        <v>58</v>
      </c>
      <c r="G1001" s="43">
        <v>5</v>
      </c>
    </row>
    <row r="1002" spans="1:7" x14ac:dyDescent="0.2">
      <c r="A1002" s="42" t="s">
        <v>149</v>
      </c>
      <c r="B1002" s="42" t="s">
        <v>12</v>
      </c>
      <c r="C1002" s="42" t="s">
        <v>75</v>
      </c>
      <c r="D1002" s="42" t="s">
        <v>134</v>
      </c>
      <c r="E1002" s="42" t="s">
        <v>137</v>
      </c>
      <c r="F1002" s="42" t="s">
        <v>157</v>
      </c>
      <c r="G1002" s="43">
        <v>21</v>
      </c>
    </row>
    <row r="1003" spans="1:7" x14ac:dyDescent="0.2">
      <c r="A1003" s="42" t="s">
        <v>149</v>
      </c>
      <c r="B1003" s="42" t="s">
        <v>13</v>
      </c>
      <c r="C1003" s="42" t="s">
        <v>76</v>
      </c>
      <c r="D1003" s="42" t="s">
        <v>134</v>
      </c>
      <c r="E1003" s="42" t="s">
        <v>139</v>
      </c>
      <c r="F1003" s="42" t="s">
        <v>58</v>
      </c>
      <c r="G1003" s="43">
        <v>4</v>
      </c>
    </row>
    <row r="1004" spans="1:7" x14ac:dyDescent="0.2">
      <c r="A1004" s="42" t="s">
        <v>149</v>
      </c>
      <c r="B1004" s="42" t="s">
        <v>13</v>
      </c>
      <c r="C1004" s="42" t="s">
        <v>76</v>
      </c>
      <c r="D1004" s="42" t="s">
        <v>134</v>
      </c>
      <c r="E1004" s="42" t="s">
        <v>139</v>
      </c>
      <c r="F1004" s="42" t="s">
        <v>157</v>
      </c>
      <c r="G1004" s="43">
        <v>21</v>
      </c>
    </row>
    <row r="1005" spans="1:7" x14ac:dyDescent="0.2">
      <c r="A1005" s="42" t="s">
        <v>149</v>
      </c>
      <c r="B1005" s="42" t="s">
        <v>60</v>
      </c>
      <c r="C1005" s="42" t="s">
        <v>77</v>
      </c>
      <c r="D1005" s="42" t="s">
        <v>134</v>
      </c>
      <c r="E1005" s="42" t="s">
        <v>137</v>
      </c>
      <c r="F1005" s="42" t="s">
        <v>58</v>
      </c>
      <c r="G1005" s="43">
        <v>2</v>
      </c>
    </row>
    <row r="1006" spans="1:7" x14ac:dyDescent="0.2">
      <c r="A1006" s="42" t="s">
        <v>149</v>
      </c>
      <c r="B1006" s="42" t="s">
        <v>60</v>
      </c>
      <c r="C1006" s="42" t="s">
        <v>77</v>
      </c>
      <c r="D1006" s="42" t="s">
        <v>134</v>
      </c>
      <c r="E1006" s="42" t="s">
        <v>137</v>
      </c>
      <c r="F1006" s="42" t="s">
        <v>157</v>
      </c>
      <c r="G1006" s="43">
        <v>25</v>
      </c>
    </row>
    <row r="1007" spans="1:7" x14ac:dyDescent="0.2">
      <c r="A1007" s="42" t="s">
        <v>149</v>
      </c>
      <c r="B1007" s="42" t="s">
        <v>14</v>
      </c>
      <c r="C1007" s="42" t="s">
        <v>78</v>
      </c>
      <c r="D1007" s="42" t="s">
        <v>134</v>
      </c>
      <c r="E1007" s="42" t="s">
        <v>139</v>
      </c>
      <c r="F1007" s="42" t="s">
        <v>58</v>
      </c>
      <c r="G1007" s="43">
        <v>1</v>
      </c>
    </row>
    <row r="1008" spans="1:7" x14ac:dyDescent="0.2">
      <c r="A1008" s="42" t="s">
        <v>149</v>
      </c>
      <c r="B1008" s="42" t="s">
        <v>14</v>
      </c>
      <c r="C1008" s="42" t="s">
        <v>78</v>
      </c>
      <c r="D1008" s="42" t="s">
        <v>134</v>
      </c>
      <c r="E1008" s="42" t="s">
        <v>139</v>
      </c>
      <c r="F1008" s="42" t="s">
        <v>157</v>
      </c>
      <c r="G1008" s="43">
        <v>16</v>
      </c>
    </row>
    <row r="1009" spans="1:7" x14ac:dyDescent="0.2">
      <c r="A1009" s="42" t="s">
        <v>149</v>
      </c>
      <c r="B1009" s="42" t="s">
        <v>15</v>
      </c>
      <c r="C1009" s="42" t="s">
        <v>79</v>
      </c>
      <c r="D1009" s="42" t="s">
        <v>134</v>
      </c>
      <c r="E1009" s="42" t="s">
        <v>137</v>
      </c>
      <c r="F1009" s="42" t="s">
        <v>157</v>
      </c>
      <c r="G1009" s="43">
        <v>10</v>
      </c>
    </row>
    <row r="1010" spans="1:7" x14ac:dyDescent="0.2">
      <c r="A1010" s="42" t="s">
        <v>149</v>
      </c>
      <c r="B1010" s="42" t="s">
        <v>16</v>
      </c>
      <c r="C1010" s="42" t="s">
        <v>80</v>
      </c>
      <c r="D1010" s="42" t="s">
        <v>134</v>
      </c>
      <c r="E1010" s="42" t="s">
        <v>137</v>
      </c>
      <c r="F1010" s="42" t="s">
        <v>58</v>
      </c>
      <c r="G1010" s="43">
        <v>1</v>
      </c>
    </row>
    <row r="1011" spans="1:7" x14ac:dyDescent="0.2">
      <c r="A1011" s="42" t="s">
        <v>149</v>
      </c>
      <c r="B1011" s="42" t="s">
        <v>16</v>
      </c>
      <c r="C1011" s="42" t="s">
        <v>80</v>
      </c>
      <c r="D1011" s="42" t="s">
        <v>134</v>
      </c>
      <c r="E1011" s="42" t="s">
        <v>137</v>
      </c>
      <c r="F1011" s="42" t="s">
        <v>157</v>
      </c>
      <c r="G1011" s="43">
        <v>28</v>
      </c>
    </row>
    <row r="1012" spans="1:7" x14ac:dyDescent="0.2">
      <c r="A1012" s="42" t="s">
        <v>149</v>
      </c>
      <c r="B1012" s="42" t="s">
        <v>17</v>
      </c>
      <c r="C1012" s="42" t="s">
        <v>81</v>
      </c>
      <c r="D1012" s="42" t="s">
        <v>134</v>
      </c>
      <c r="E1012" s="42" t="s">
        <v>137</v>
      </c>
      <c r="F1012" s="42" t="s">
        <v>58</v>
      </c>
      <c r="G1012" s="43">
        <v>2</v>
      </c>
    </row>
    <row r="1013" spans="1:7" x14ac:dyDescent="0.2">
      <c r="A1013" s="42" t="s">
        <v>149</v>
      </c>
      <c r="B1013" s="42" t="s">
        <v>17</v>
      </c>
      <c r="C1013" s="42" t="s">
        <v>81</v>
      </c>
      <c r="D1013" s="42" t="s">
        <v>134</v>
      </c>
      <c r="E1013" s="42" t="s">
        <v>137</v>
      </c>
      <c r="F1013" s="42" t="s">
        <v>157</v>
      </c>
      <c r="G1013" s="43">
        <v>12</v>
      </c>
    </row>
    <row r="1014" spans="1:7" x14ac:dyDescent="0.2">
      <c r="A1014" s="42" t="s">
        <v>149</v>
      </c>
      <c r="B1014" s="42" t="s">
        <v>18</v>
      </c>
      <c r="C1014" s="42" t="s">
        <v>82</v>
      </c>
      <c r="D1014" s="42" t="s">
        <v>48</v>
      </c>
      <c r="E1014" s="42" t="s">
        <v>135</v>
      </c>
      <c r="F1014" s="42" t="s">
        <v>58</v>
      </c>
      <c r="G1014" s="43">
        <v>1</v>
      </c>
    </row>
    <row r="1015" spans="1:7" x14ac:dyDescent="0.2">
      <c r="A1015" s="42" t="s">
        <v>149</v>
      </c>
      <c r="B1015" s="42" t="s">
        <v>18</v>
      </c>
      <c r="C1015" s="42" t="s">
        <v>82</v>
      </c>
      <c r="D1015" s="42" t="s">
        <v>48</v>
      </c>
      <c r="E1015" s="42" t="s">
        <v>135</v>
      </c>
      <c r="F1015" s="42" t="s">
        <v>157</v>
      </c>
      <c r="G1015" s="43">
        <v>216</v>
      </c>
    </row>
    <row r="1016" spans="1:7" x14ac:dyDescent="0.2">
      <c r="A1016" s="42" t="s">
        <v>149</v>
      </c>
      <c r="B1016" s="42" t="s">
        <v>19</v>
      </c>
      <c r="C1016" s="42" t="s">
        <v>83</v>
      </c>
      <c r="D1016" s="42" t="s">
        <v>48</v>
      </c>
      <c r="E1016" s="42" t="s">
        <v>135</v>
      </c>
      <c r="F1016" s="42" t="s">
        <v>58</v>
      </c>
      <c r="G1016" s="43">
        <v>5</v>
      </c>
    </row>
    <row r="1017" spans="1:7" x14ac:dyDescent="0.2">
      <c r="A1017" s="42" t="s">
        <v>149</v>
      </c>
      <c r="B1017" s="42" t="s">
        <v>19</v>
      </c>
      <c r="C1017" s="42" t="s">
        <v>83</v>
      </c>
      <c r="D1017" s="42" t="s">
        <v>48</v>
      </c>
      <c r="E1017" s="42" t="s">
        <v>135</v>
      </c>
      <c r="F1017" s="42" t="s">
        <v>157</v>
      </c>
      <c r="G1017" s="43">
        <v>91</v>
      </c>
    </row>
    <row r="1018" spans="1:7" x14ac:dyDescent="0.2">
      <c r="A1018" s="42" t="s">
        <v>149</v>
      </c>
      <c r="B1018" s="42" t="s">
        <v>124</v>
      </c>
      <c r="C1018" s="42" t="s">
        <v>125</v>
      </c>
      <c r="D1018" s="42" t="s">
        <v>134</v>
      </c>
      <c r="E1018" s="42" t="s">
        <v>137</v>
      </c>
      <c r="F1018" s="42" t="s">
        <v>58</v>
      </c>
      <c r="G1018" s="43">
        <v>2</v>
      </c>
    </row>
    <row r="1019" spans="1:7" x14ac:dyDescent="0.2">
      <c r="A1019" s="42" t="s">
        <v>149</v>
      </c>
      <c r="B1019" s="42" t="s">
        <v>124</v>
      </c>
      <c r="C1019" s="42" t="s">
        <v>125</v>
      </c>
      <c r="D1019" s="42" t="s">
        <v>134</v>
      </c>
      <c r="E1019" s="42" t="s">
        <v>137</v>
      </c>
      <c r="F1019" s="42" t="s">
        <v>157</v>
      </c>
      <c r="G1019" s="43">
        <v>31</v>
      </c>
    </row>
    <row r="1020" spans="1:7" x14ac:dyDescent="0.2">
      <c r="A1020" s="42" t="s">
        <v>149</v>
      </c>
      <c r="B1020" s="42" t="s">
        <v>21</v>
      </c>
      <c r="C1020" s="42" t="s">
        <v>84</v>
      </c>
      <c r="D1020" s="42" t="s">
        <v>134</v>
      </c>
      <c r="E1020" s="42" t="s">
        <v>137</v>
      </c>
      <c r="F1020" s="42" t="s">
        <v>157</v>
      </c>
      <c r="G1020" s="43">
        <v>28</v>
      </c>
    </row>
    <row r="1021" spans="1:7" x14ac:dyDescent="0.2">
      <c r="A1021" s="42" t="s">
        <v>149</v>
      </c>
      <c r="B1021" s="42" t="s">
        <v>22</v>
      </c>
      <c r="C1021" s="42" t="s">
        <v>85</v>
      </c>
      <c r="D1021" s="42" t="s">
        <v>134</v>
      </c>
      <c r="E1021" s="42" t="s">
        <v>135</v>
      </c>
      <c r="F1021" s="42" t="s">
        <v>157</v>
      </c>
      <c r="G1021" s="43">
        <v>24</v>
      </c>
    </row>
    <row r="1022" spans="1:7" x14ac:dyDescent="0.2">
      <c r="A1022" s="42" t="s">
        <v>149</v>
      </c>
      <c r="B1022" s="42" t="s">
        <v>23</v>
      </c>
      <c r="C1022" s="42" t="s">
        <v>86</v>
      </c>
      <c r="D1022" s="42" t="s">
        <v>134</v>
      </c>
      <c r="E1022" s="42" t="s">
        <v>137</v>
      </c>
      <c r="F1022" s="42" t="s">
        <v>157</v>
      </c>
      <c r="G1022" s="43">
        <v>24</v>
      </c>
    </row>
    <row r="1023" spans="1:7" x14ac:dyDescent="0.2">
      <c r="A1023" s="42" t="s">
        <v>149</v>
      </c>
      <c r="B1023" s="42" t="s">
        <v>24</v>
      </c>
      <c r="C1023" s="42" t="s">
        <v>88</v>
      </c>
      <c r="D1023" s="42" t="s">
        <v>134</v>
      </c>
      <c r="E1023" s="42" t="s">
        <v>139</v>
      </c>
      <c r="F1023" s="42" t="s">
        <v>58</v>
      </c>
      <c r="G1023" s="43">
        <v>1</v>
      </c>
    </row>
    <row r="1024" spans="1:7" x14ac:dyDescent="0.2">
      <c r="A1024" s="42" t="s">
        <v>149</v>
      </c>
      <c r="B1024" s="42" t="s">
        <v>25</v>
      </c>
      <c r="C1024" s="42" t="s">
        <v>89</v>
      </c>
      <c r="D1024" s="42" t="s">
        <v>134</v>
      </c>
      <c r="E1024" s="42" t="s">
        <v>137</v>
      </c>
      <c r="F1024" s="42" t="s">
        <v>58</v>
      </c>
      <c r="G1024" s="43">
        <v>5</v>
      </c>
    </row>
    <row r="1025" spans="1:7" x14ac:dyDescent="0.2">
      <c r="A1025" s="42" t="s">
        <v>149</v>
      </c>
      <c r="B1025" s="42" t="s">
        <v>25</v>
      </c>
      <c r="C1025" s="42" t="s">
        <v>89</v>
      </c>
      <c r="D1025" s="42" t="s">
        <v>134</v>
      </c>
      <c r="E1025" s="42" t="s">
        <v>137</v>
      </c>
      <c r="F1025" s="42" t="s">
        <v>157</v>
      </c>
      <c r="G1025" s="43">
        <v>39</v>
      </c>
    </row>
    <row r="1026" spans="1:7" x14ac:dyDescent="0.2">
      <c r="A1026" s="42" t="s">
        <v>149</v>
      </c>
      <c r="B1026" s="42" t="s">
        <v>26</v>
      </c>
      <c r="C1026" s="42" t="s">
        <v>90</v>
      </c>
      <c r="D1026" s="42" t="s">
        <v>134</v>
      </c>
      <c r="E1026" s="42" t="s">
        <v>135</v>
      </c>
      <c r="F1026" s="42" t="s">
        <v>58</v>
      </c>
      <c r="G1026" s="43">
        <v>1</v>
      </c>
    </row>
    <row r="1027" spans="1:7" x14ac:dyDescent="0.2">
      <c r="A1027" s="42" t="s">
        <v>149</v>
      </c>
      <c r="B1027" s="42" t="s">
        <v>26</v>
      </c>
      <c r="C1027" s="42" t="s">
        <v>90</v>
      </c>
      <c r="D1027" s="42" t="s">
        <v>134</v>
      </c>
      <c r="E1027" s="42" t="s">
        <v>135</v>
      </c>
      <c r="F1027" s="42" t="s">
        <v>157</v>
      </c>
      <c r="G1027" s="43">
        <v>42</v>
      </c>
    </row>
    <row r="1028" spans="1:7" x14ac:dyDescent="0.2">
      <c r="A1028" s="42" t="s">
        <v>149</v>
      </c>
      <c r="B1028" s="42" t="s">
        <v>27</v>
      </c>
      <c r="C1028" s="42" t="s">
        <v>91</v>
      </c>
      <c r="D1028" s="42" t="s">
        <v>134</v>
      </c>
      <c r="E1028" s="42" t="s">
        <v>137</v>
      </c>
      <c r="F1028" s="42" t="s">
        <v>157</v>
      </c>
      <c r="G1028" s="43">
        <v>27</v>
      </c>
    </row>
    <row r="1029" spans="1:7" x14ac:dyDescent="0.2">
      <c r="A1029" s="42" t="s">
        <v>149</v>
      </c>
      <c r="B1029" s="42" t="s">
        <v>28</v>
      </c>
      <c r="C1029" s="42" t="s">
        <v>92</v>
      </c>
      <c r="D1029" s="42" t="s">
        <v>134</v>
      </c>
      <c r="E1029" s="42" t="s">
        <v>139</v>
      </c>
      <c r="F1029" s="42" t="s">
        <v>58</v>
      </c>
      <c r="G1029" s="43">
        <v>3</v>
      </c>
    </row>
    <row r="1030" spans="1:7" x14ac:dyDescent="0.2">
      <c r="A1030" s="42" t="s">
        <v>149</v>
      </c>
      <c r="B1030" s="42" t="s">
        <v>28</v>
      </c>
      <c r="C1030" s="42" t="s">
        <v>92</v>
      </c>
      <c r="D1030" s="42" t="s">
        <v>134</v>
      </c>
      <c r="E1030" s="42" t="s">
        <v>139</v>
      </c>
      <c r="F1030" s="42" t="s">
        <v>157</v>
      </c>
      <c r="G1030" s="43">
        <v>10</v>
      </c>
    </row>
    <row r="1031" spans="1:7" x14ac:dyDescent="0.2">
      <c r="A1031" s="42" t="s">
        <v>149</v>
      </c>
      <c r="B1031" s="42" t="s">
        <v>29</v>
      </c>
      <c r="C1031" s="42" t="s">
        <v>93</v>
      </c>
      <c r="D1031" s="42" t="s">
        <v>48</v>
      </c>
      <c r="E1031" s="42" t="s">
        <v>135</v>
      </c>
      <c r="F1031" s="42" t="s">
        <v>157</v>
      </c>
      <c r="G1031" s="43">
        <v>45</v>
      </c>
    </row>
    <row r="1032" spans="1:7" x14ac:dyDescent="0.2">
      <c r="A1032" s="42" t="s">
        <v>149</v>
      </c>
      <c r="B1032" s="42" t="s">
        <v>30</v>
      </c>
      <c r="C1032" s="42" t="s">
        <v>94</v>
      </c>
      <c r="D1032" s="42" t="s">
        <v>134</v>
      </c>
      <c r="E1032" s="42" t="s">
        <v>139</v>
      </c>
      <c r="F1032" s="42" t="s">
        <v>58</v>
      </c>
      <c r="G1032" s="43">
        <v>1</v>
      </c>
    </row>
    <row r="1033" spans="1:7" x14ac:dyDescent="0.2">
      <c r="A1033" s="42" t="s">
        <v>149</v>
      </c>
      <c r="B1033" s="42" t="s">
        <v>30</v>
      </c>
      <c r="C1033" s="42" t="s">
        <v>94</v>
      </c>
      <c r="D1033" s="42" t="s">
        <v>134</v>
      </c>
      <c r="E1033" s="42" t="s">
        <v>139</v>
      </c>
      <c r="F1033" s="42" t="s">
        <v>157</v>
      </c>
      <c r="G1033" s="43">
        <v>16</v>
      </c>
    </row>
    <row r="1034" spans="1:7" x14ac:dyDescent="0.2">
      <c r="A1034" s="42" t="s">
        <v>149</v>
      </c>
      <c r="B1034" s="42" t="s">
        <v>32</v>
      </c>
      <c r="C1034" s="42" t="s">
        <v>95</v>
      </c>
      <c r="D1034" s="42" t="s">
        <v>134</v>
      </c>
      <c r="E1034" s="42" t="s">
        <v>139</v>
      </c>
      <c r="F1034" s="42" t="s">
        <v>58</v>
      </c>
      <c r="G1034" s="43">
        <v>5</v>
      </c>
    </row>
    <row r="1035" spans="1:7" x14ac:dyDescent="0.2">
      <c r="A1035" s="42" t="s">
        <v>149</v>
      </c>
      <c r="B1035" s="42" t="s">
        <v>32</v>
      </c>
      <c r="C1035" s="42" t="s">
        <v>95</v>
      </c>
      <c r="D1035" s="42" t="s">
        <v>134</v>
      </c>
      <c r="E1035" s="42" t="s">
        <v>139</v>
      </c>
      <c r="F1035" s="42" t="s">
        <v>157</v>
      </c>
      <c r="G1035" s="43">
        <v>9</v>
      </c>
    </row>
    <row r="1036" spans="1:7" x14ac:dyDescent="0.2">
      <c r="A1036" s="42" t="s">
        <v>149</v>
      </c>
      <c r="B1036" s="42" t="s">
        <v>33</v>
      </c>
      <c r="C1036" s="42" t="s">
        <v>96</v>
      </c>
      <c r="D1036" s="42" t="s">
        <v>134</v>
      </c>
      <c r="E1036" s="42" t="s">
        <v>137</v>
      </c>
      <c r="F1036" s="42" t="s">
        <v>58</v>
      </c>
      <c r="G1036" s="43">
        <v>1</v>
      </c>
    </row>
    <row r="1037" spans="1:7" x14ac:dyDescent="0.2">
      <c r="A1037" s="42" t="s">
        <v>149</v>
      </c>
      <c r="B1037" s="42" t="s">
        <v>33</v>
      </c>
      <c r="C1037" s="42" t="s">
        <v>96</v>
      </c>
      <c r="D1037" s="42" t="s">
        <v>134</v>
      </c>
      <c r="E1037" s="42" t="s">
        <v>137</v>
      </c>
      <c r="F1037" s="42" t="s">
        <v>157</v>
      </c>
      <c r="G1037" s="43">
        <v>9</v>
      </c>
    </row>
    <row r="1038" spans="1:7" x14ac:dyDescent="0.2">
      <c r="A1038" s="42" t="s">
        <v>149</v>
      </c>
      <c r="B1038" s="42" t="s">
        <v>34</v>
      </c>
      <c r="C1038" s="42" t="s">
        <v>97</v>
      </c>
      <c r="D1038" s="42" t="s">
        <v>134</v>
      </c>
      <c r="E1038" s="42" t="s">
        <v>139</v>
      </c>
      <c r="F1038" s="42" t="s">
        <v>58</v>
      </c>
      <c r="G1038" s="43">
        <v>3</v>
      </c>
    </row>
    <row r="1039" spans="1:7" x14ac:dyDescent="0.2">
      <c r="A1039" s="42" t="s">
        <v>149</v>
      </c>
      <c r="B1039" s="42" t="s">
        <v>34</v>
      </c>
      <c r="C1039" s="42" t="s">
        <v>97</v>
      </c>
      <c r="D1039" s="42" t="s">
        <v>134</v>
      </c>
      <c r="E1039" s="42" t="s">
        <v>139</v>
      </c>
      <c r="F1039" s="42" t="s">
        <v>157</v>
      </c>
      <c r="G1039" s="43">
        <v>8</v>
      </c>
    </row>
    <row r="1040" spans="1:7" x14ac:dyDescent="0.2">
      <c r="A1040" s="42" t="s">
        <v>149</v>
      </c>
      <c r="B1040" s="42" t="s">
        <v>35</v>
      </c>
      <c r="C1040" s="42" t="s">
        <v>98</v>
      </c>
      <c r="D1040" s="42" t="s">
        <v>134</v>
      </c>
      <c r="E1040" s="42" t="s">
        <v>135</v>
      </c>
      <c r="F1040" s="42" t="s">
        <v>58</v>
      </c>
      <c r="G1040" s="43">
        <v>2</v>
      </c>
    </row>
    <row r="1041" spans="1:7" x14ac:dyDescent="0.2">
      <c r="A1041" s="42" t="s">
        <v>149</v>
      </c>
      <c r="B1041" s="42" t="s">
        <v>35</v>
      </c>
      <c r="C1041" s="42" t="s">
        <v>98</v>
      </c>
      <c r="D1041" s="42" t="s">
        <v>134</v>
      </c>
      <c r="E1041" s="42" t="s">
        <v>135</v>
      </c>
      <c r="F1041" s="42" t="s">
        <v>157</v>
      </c>
      <c r="G1041" s="43">
        <v>21</v>
      </c>
    </row>
    <row r="1042" spans="1:7" x14ac:dyDescent="0.2">
      <c r="A1042" s="42" t="s">
        <v>149</v>
      </c>
      <c r="B1042" s="42" t="s">
        <v>36</v>
      </c>
      <c r="C1042" s="42" t="s">
        <v>99</v>
      </c>
      <c r="D1042" s="42" t="s">
        <v>134</v>
      </c>
      <c r="E1042" s="42" t="s">
        <v>139</v>
      </c>
      <c r="F1042" s="42" t="s">
        <v>58</v>
      </c>
      <c r="G1042" s="43">
        <v>2</v>
      </c>
    </row>
    <row r="1043" spans="1:7" x14ac:dyDescent="0.2">
      <c r="A1043" s="42" t="s">
        <v>149</v>
      </c>
      <c r="B1043" s="42" t="s">
        <v>36</v>
      </c>
      <c r="C1043" s="42" t="s">
        <v>99</v>
      </c>
      <c r="D1043" s="42" t="s">
        <v>134</v>
      </c>
      <c r="E1043" s="42" t="s">
        <v>139</v>
      </c>
      <c r="F1043" s="42" t="s">
        <v>157</v>
      </c>
      <c r="G1043" s="43">
        <v>19</v>
      </c>
    </row>
    <row r="1044" spans="1:7" x14ac:dyDescent="0.2">
      <c r="A1044" s="42" t="s">
        <v>149</v>
      </c>
      <c r="B1044" s="42" t="s">
        <v>37</v>
      </c>
      <c r="C1044" s="42" t="s">
        <v>100</v>
      </c>
      <c r="D1044" s="42" t="s">
        <v>134</v>
      </c>
      <c r="E1044" s="42" t="s">
        <v>139</v>
      </c>
      <c r="F1044" s="42" t="s">
        <v>58</v>
      </c>
      <c r="G1044" s="43">
        <v>2</v>
      </c>
    </row>
    <row r="1045" spans="1:7" x14ac:dyDescent="0.2">
      <c r="A1045" s="42" t="s">
        <v>149</v>
      </c>
      <c r="B1045" s="42" t="s">
        <v>37</v>
      </c>
      <c r="C1045" s="42" t="s">
        <v>100</v>
      </c>
      <c r="D1045" s="42" t="s">
        <v>134</v>
      </c>
      <c r="E1045" s="42" t="s">
        <v>139</v>
      </c>
      <c r="F1045" s="42" t="s">
        <v>157</v>
      </c>
      <c r="G1045" s="43">
        <v>8</v>
      </c>
    </row>
    <row r="1046" spans="1:7" x14ac:dyDescent="0.2">
      <c r="A1046" s="42" t="s">
        <v>149</v>
      </c>
      <c r="B1046" s="42" t="s">
        <v>38</v>
      </c>
      <c r="C1046" s="42" t="s">
        <v>101</v>
      </c>
      <c r="D1046" s="42" t="s">
        <v>48</v>
      </c>
      <c r="E1046" s="42" t="s">
        <v>135</v>
      </c>
      <c r="F1046" s="42" t="s">
        <v>58</v>
      </c>
      <c r="G1046" s="43">
        <v>1</v>
      </c>
    </row>
    <row r="1047" spans="1:7" x14ac:dyDescent="0.2">
      <c r="A1047" s="42" t="s">
        <v>149</v>
      </c>
      <c r="B1047" s="42" t="s">
        <v>38</v>
      </c>
      <c r="C1047" s="42" t="s">
        <v>101</v>
      </c>
      <c r="D1047" s="42" t="s">
        <v>48</v>
      </c>
      <c r="E1047" s="42" t="s">
        <v>135</v>
      </c>
      <c r="F1047" s="42" t="s">
        <v>157</v>
      </c>
      <c r="G1047" s="43">
        <v>28</v>
      </c>
    </row>
    <row r="1048" spans="1:7" x14ac:dyDescent="0.2">
      <c r="A1048" s="42" t="s">
        <v>149</v>
      </c>
      <c r="B1048" s="42" t="s">
        <v>39</v>
      </c>
      <c r="C1048" s="42" t="s">
        <v>102</v>
      </c>
      <c r="D1048" s="42" t="s">
        <v>134</v>
      </c>
      <c r="E1048" s="42" t="s">
        <v>137</v>
      </c>
      <c r="F1048" s="42" t="s">
        <v>157</v>
      </c>
      <c r="G1048" s="43">
        <v>29</v>
      </c>
    </row>
    <row r="1049" spans="1:7" x14ac:dyDescent="0.2">
      <c r="A1049" s="42" t="s">
        <v>149</v>
      </c>
      <c r="B1049" s="42" t="s">
        <v>40</v>
      </c>
      <c r="C1049" s="42" t="s">
        <v>103</v>
      </c>
      <c r="D1049" s="42" t="s">
        <v>134</v>
      </c>
      <c r="E1049" s="42" t="s">
        <v>139</v>
      </c>
      <c r="F1049" s="42" t="s">
        <v>58</v>
      </c>
      <c r="G1049" s="43">
        <v>7</v>
      </c>
    </row>
    <row r="1050" spans="1:7" x14ac:dyDescent="0.2">
      <c r="A1050" s="42" t="s">
        <v>149</v>
      </c>
      <c r="B1050" s="42" t="s">
        <v>40</v>
      </c>
      <c r="C1050" s="42" t="s">
        <v>103</v>
      </c>
      <c r="D1050" s="42" t="s">
        <v>134</v>
      </c>
      <c r="E1050" s="42" t="s">
        <v>139</v>
      </c>
      <c r="F1050" s="42" t="s">
        <v>157</v>
      </c>
      <c r="G1050" s="43">
        <v>10</v>
      </c>
    </row>
    <row r="1051" spans="1:7" x14ac:dyDescent="0.2">
      <c r="A1051" s="42" t="s">
        <v>149</v>
      </c>
      <c r="B1051" s="42" t="s">
        <v>41</v>
      </c>
      <c r="C1051" s="42" t="s">
        <v>104</v>
      </c>
      <c r="D1051" s="42" t="s">
        <v>134</v>
      </c>
      <c r="E1051" s="42" t="s">
        <v>135</v>
      </c>
      <c r="F1051" s="42" t="s">
        <v>157</v>
      </c>
      <c r="G1051" s="43">
        <v>29</v>
      </c>
    </row>
    <row r="1052" spans="1:7" x14ac:dyDescent="0.2">
      <c r="A1052" s="42" t="s">
        <v>149</v>
      </c>
      <c r="B1052" s="42" t="s">
        <v>42</v>
      </c>
      <c r="C1052" s="42" t="s">
        <v>105</v>
      </c>
      <c r="D1052" s="42" t="s">
        <v>48</v>
      </c>
      <c r="E1052" s="42" t="s">
        <v>135</v>
      </c>
      <c r="F1052" s="42" t="s">
        <v>157</v>
      </c>
      <c r="G1052" s="43">
        <v>43</v>
      </c>
    </row>
    <row r="1053" spans="1:7" x14ac:dyDescent="0.2">
      <c r="A1053" s="42" t="s">
        <v>149</v>
      </c>
      <c r="B1053" s="42" t="s">
        <v>43</v>
      </c>
      <c r="C1053" s="42" t="s">
        <v>106</v>
      </c>
      <c r="D1053" s="42" t="s">
        <v>134</v>
      </c>
      <c r="E1053" s="42" t="s">
        <v>137</v>
      </c>
      <c r="F1053" s="42" t="s">
        <v>58</v>
      </c>
      <c r="G1053" s="43">
        <v>1</v>
      </c>
    </row>
    <row r="1054" spans="1:7" x14ac:dyDescent="0.2">
      <c r="A1054" s="42" t="s">
        <v>149</v>
      </c>
      <c r="B1054" s="42" t="s">
        <v>43</v>
      </c>
      <c r="C1054" s="42" t="s">
        <v>106</v>
      </c>
      <c r="D1054" s="42" t="s">
        <v>134</v>
      </c>
      <c r="E1054" s="42" t="s">
        <v>137</v>
      </c>
      <c r="F1054" s="42" t="s">
        <v>157</v>
      </c>
      <c r="G1054" s="43">
        <v>22</v>
      </c>
    </row>
    <row r="1055" spans="1:7" x14ac:dyDescent="0.2">
      <c r="A1055" s="42" t="s">
        <v>149</v>
      </c>
      <c r="B1055" s="42" t="s">
        <v>44</v>
      </c>
      <c r="C1055" s="42" t="s">
        <v>107</v>
      </c>
      <c r="D1055" s="42" t="s">
        <v>48</v>
      </c>
      <c r="E1055" s="42" t="s">
        <v>135</v>
      </c>
      <c r="F1055" s="42" t="s">
        <v>58</v>
      </c>
      <c r="G1055" s="43">
        <v>3</v>
      </c>
    </row>
    <row r="1056" spans="1:7" x14ac:dyDescent="0.2">
      <c r="A1056" s="42" t="s">
        <v>149</v>
      </c>
      <c r="B1056" s="42" t="s">
        <v>44</v>
      </c>
      <c r="C1056" s="42" t="s">
        <v>107</v>
      </c>
      <c r="D1056" s="42" t="s">
        <v>48</v>
      </c>
      <c r="E1056" s="42" t="s">
        <v>135</v>
      </c>
      <c r="F1056" s="42" t="s">
        <v>157</v>
      </c>
      <c r="G1056" s="43">
        <v>73</v>
      </c>
    </row>
    <row r="1057" spans="1:7" x14ac:dyDescent="0.2">
      <c r="A1057" s="42" t="s">
        <v>149</v>
      </c>
      <c r="B1057" s="42" t="s">
        <v>45</v>
      </c>
      <c r="C1057" s="42" t="s">
        <v>108</v>
      </c>
      <c r="D1057" s="42" t="s">
        <v>134</v>
      </c>
      <c r="E1057" s="42" t="s">
        <v>137</v>
      </c>
      <c r="F1057" s="42" t="s">
        <v>157</v>
      </c>
      <c r="G1057" s="43">
        <v>15</v>
      </c>
    </row>
    <row r="1058" spans="1:7" x14ac:dyDescent="0.2">
      <c r="A1058" s="42" t="s">
        <v>149</v>
      </c>
      <c r="B1058" s="42" t="s">
        <v>46</v>
      </c>
      <c r="C1058" s="42" t="s">
        <v>109</v>
      </c>
      <c r="D1058" s="42" t="s">
        <v>48</v>
      </c>
      <c r="E1058" s="42" t="s">
        <v>135</v>
      </c>
      <c r="F1058" s="42" t="s">
        <v>58</v>
      </c>
      <c r="G1058" s="43">
        <v>9</v>
      </c>
    </row>
    <row r="1059" spans="1:7" x14ac:dyDescent="0.2">
      <c r="A1059" s="42" t="s">
        <v>149</v>
      </c>
      <c r="B1059" s="42" t="s">
        <v>46</v>
      </c>
      <c r="C1059" s="42" t="s">
        <v>109</v>
      </c>
      <c r="D1059" s="42" t="s">
        <v>48</v>
      </c>
      <c r="E1059" s="42" t="s">
        <v>135</v>
      </c>
      <c r="F1059" s="42" t="s">
        <v>157</v>
      </c>
      <c r="G1059" s="43">
        <v>69</v>
      </c>
    </row>
    <row r="1060" spans="1:7" x14ac:dyDescent="0.2">
      <c r="A1060" s="42" t="s">
        <v>150</v>
      </c>
      <c r="B1060" s="42" t="s">
        <v>3</v>
      </c>
      <c r="C1060" s="42" t="s">
        <v>66</v>
      </c>
      <c r="D1060" s="42" t="s">
        <v>134</v>
      </c>
      <c r="E1060" s="42" t="s">
        <v>135</v>
      </c>
      <c r="F1060" s="42" t="s">
        <v>157</v>
      </c>
      <c r="G1060" s="43">
        <v>15</v>
      </c>
    </row>
    <row r="1061" spans="1:7" x14ac:dyDescent="0.2">
      <c r="A1061" s="42" t="s">
        <v>150</v>
      </c>
      <c r="B1061" s="42" t="s">
        <v>4</v>
      </c>
      <c r="C1061" s="42" t="s">
        <v>67</v>
      </c>
      <c r="D1061" s="42" t="s">
        <v>134</v>
      </c>
      <c r="E1061" s="42" t="s">
        <v>137</v>
      </c>
      <c r="F1061" s="42" t="s">
        <v>157</v>
      </c>
      <c r="G1061" s="43">
        <v>7</v>
      </c>
    </row>
    <row r="1062" spans="1:7" x14ac:dyDescent="0.2">
      <c r="A1062" s="42" t="s">
        <v>150</v>
      </c>
      <c r="B1062" s="42" t="s">
        <v>5</v>
      </c>
      <c r="C1062" s="42" t="s">
        <v>68</v>
      </c>
      <c r="D1062" s="42" t="s">
        <v>134</v>
      </c>
      <c r="E1062" s="42" t="s">
        <v>135</v>
      </c>
      <c r="F1062" s="42" t="s">
        <v>58</v>
      </c>
      <c r="G1062" s="43">
        <v>3</v>
      </c>
    </row>
    <row r="1063" spans="1:7" x14ac:dyDescent="0.2">
      <c r="A1063" s="42" t="s">
        <v>150</v>
      </c>
      <c r="B1063" s="42" t="s">
        <v>5</v>
      </c>
      <c r="C1063" s="42" t="s">
        <v>68</v>
      </c>
      <c r="D1063" s="42" t="s">
        <v>134</v>
      </c>
      <c r="E1063" s="42" t="s">
        <v>135</v>
      </c>
      <c r="F1063" s="42" t="s">
        <v>157</v>
      </c>
      <c r="G1063" s="43">
        <v>10</v>
      </c>
    </row>
    <row r="1064" spans="1:7" x14ac:dyDescent="0.2">
      <c r="A1064" s="42" t="s">
        <v>150</v>
      </c>
      <c r="B1064" s="42" t="s">
        <v>6</v>
      </c>
      <c r="C1064" s="42" t="s">
        <v>69</v>
      </c>
      <c r="D1064" s="42" t="s">
        <v>134</v>
      </c>
      <c r="E1064" s="42" t="s">
        <v>137</v>
      </c>
      <c r="F1064" s="42" t="s">
        <v>157</v>
      </c>
      <c r="G1064" s="43">
        <v>10</v>
      </c>
    </row>
    <row r="1065" spans="1:7" x14ac:dyDescent="0.2">
      <c r="A1065" s="42" t="s">
        <v>150</v>
      </c>
      <c r="B1065" s="42" t="s">
        <v>7</v>
      </c>
      <c r="C1065" s="42" t="s">
        <v>70</v>
      </c>
      <c r="D1065" s="42" t="s">
        <v>134</v>
      </c>
      <c r="E1065" s="42" t="s">
        <v>139</v>
      </c>
      <c r="F1065" s="42" t="s">
        <v>58</v>
      </c>
      <c r="G1065" s="43">
        <v>2</v>
      </c>
    </row>
    <row r="1066" spans="1:7" x14ac:dyDescent="0.2">
      <c r="A1066" s="42" t="s">
        <v>150</v>
      </c>
      <c r="B1066" s="42" t="s">
        <v>7</v>
      </c>
      <c r="C1066" s="42" t="s">
        <v>70</v>
      </c>
      <c r="D1066" s="42" t="s">
        <v>134</v>
      </c>
      <c r="E1066" s="42" t="s">
        <v>139</v>
      </c>
      <c r="F1066" s="42" t="s">
        <v>157</v>
      </c>
      <c r="G1066" s="43">
        <v>11</v>
      </c>
    </row>
    <row r="1067" spans="1:7" x14ac:dyDescent="0.2">
      <c r="A1067" s="42" t="s">
        <v>150</v>
      </c>
      <c r="B1067" s="42" t="s">
        <v>8</v>
      </c>
      <c r="C1067" s="42" t="s">
        <v>71</v>
      </c>
      <c r="D1067" s="42" t="s">
        <v>134</v>
      </c>
      <c r="E1067" s="42" t="s">
        <v>137</v>
      </c>
      <c r="F1067" s="42" t="s">
        <v>157</v>
      </c>
      <c r="G1067" s="43">
        <v>32</v>
      </c>
    </row>
    <row r="1068" spans="1:7" x14ac:dyDescent="0.2">
      <c r="A1068" s="42" t="s">
        <v>150</v>
      </c>
      <c r="B1068" s="42" t="s">
        <v>9</v>
      </c>
      <c r="C1068" s="42" t="s">
        <v>72</v>
      </c>
      <c r="D1068" s="42" t="s">
        <v>134</v>
      </c>
      <c r="E1068" s="42" t="s">
        <v>135</v>
      </c>
      <c r="F1068" s="42" t="s">
        <v>157</v>
      </c>
      <c r="G1068" s="43">
        <v>29</v>
      </c>
    </row>
    <row r="1069" spans="1:7" x14ac:dyDescent="0.2">
      <c r="A1069" s="42" t="s">
        <v>150</v>
      </c>
      <c r="B1069" s="42" t="s">
        <v>10</v>
      </c>
      <c r="C1069" s="42" t="s">
        <v>73</v>
      </c>
      <c r="D1069" s="42" t="s">
        <v>134</v>
      </c>
      <c r="E1069" s="42" t="s">
        <v>139</v>
      </c>
      <c r="F1069" s="42" t="s">
        <v>58</v>
      </c>
      <c r="G1069" s="43">
        <v>2</v>
      </c>
    </row>
    <row r="1070" spans="1:7" x14ac:dyDescent="0.2">
      <c r="A1070" s="42" t="s">
        <v>150</v>
      </c>
      <c r="B1070" s="42" t="s">
        <v>10</v>
      </c>
      <c r="C1070" s="42" t="s">
        <v>73</v>
      </c>
      <c r="D1070" s="42" t="s">
        <v>134</v>
      </c>
      <c r="E1070" s="42" t="s">
        <v>139</v>
      </c>
      <c r="F1070" s="42" t="s">
        <v>157</v>
      </c>
      <c r="G1070" s="43">
        <v>11</v>
      </c>
    </row>
    <row r="1071" spans="1:7" x14ac:dyDescent="0.2">
      <c r="A1071" s="42" t="s">
        <v>150</v>
      </c>
      <c r="B1071" s="42" t="s">
        <v>11</v>
      </c>
      <c r="C1071" s="42" t="s">
        <v>74</v>
      </c>
      <c r="D1071" s="42" t="s">
        <v>134</v>
      </c>
      <c r="E1071" s="42" t="s">
        <v>139</v>
      </c>
      <c r="F1071" s="42" t="s">
        <v>157</v>
      </c>
      <c r="G1071" s="43">
        <v>8</v>
      </c>
    </row>
    <row r="1072" spans="1:7" x14ac:dyDescent="0.2">
      <c r="A1072" s="42" t="s">
        <v>150</v>
      </c>
      <c r="B1072" s="42" t="s">
        <v>12</v>
      </c>
      <c r="C1072" s="42" t="s">
        <v>75</v>
      </c>
      <c r="D1072" s="42" t="s">
        <v>134</v>
      </c>
      <c r="E1072" s="42" t="s">
        <v>137</v>
      </c>
      <c r="F1072" s="42" t="s">
        <v>58</v>
      </c>
      <c r="G1072" s="43">
        <v>4</v>
      </c>
    </row>
    <row r="1073" spans="1:7" x14ac:dyDescent="0.2">
      <c r="A1073" s="42" t="s">
        <v>150</v>
      </c>
      <c r="B1073" s="42" t="s">
        <v>12</v>
      </c>
      <c r="C1073" s="42" t="s">
        <v>75</v>
      </c>
      <c r="D1073" s="42" t="s">
        <v>134</v>
      </c>
      <c r="E1073" s="42" t="s">
        <v>137</v>
      </c>
      <c r="F1073" s="42" t="s">
        <v>157</v>
      </c>
      <c r="G1073" s="43">
        <v>30</v>
      </c>
    </row>
    <row r="1074" spans="1:7" x14ac:dyDescent="0.2">
      <c r="A1074" s="42" t="s">
        <v>150</v>
      </c>
      <c r="B1074" s="42" t="s">
        <v>13</v>
      </c>
      <c r="C1074" s="42" t="s">
        <v>76</v>
      </c>
      <c r="D1074" s="42" t="s">
        <v>134</v>
      </c>
      <c r="E1074" s="42" t="s">
        <v>139</v>
      </c>
      <c r="F1074" s="42" t="s">
        <v>58</v>
      </c>
      <c r="G1074" s="43">
        <v>5</v>
      </c>
    </row>
    <row r="1075" spans="1:7" x14ac:dyDescent="0.2">
      <c r="A1075" s="42" t="s">
        <v>150</v>
      </c>
      <c r="B1075" s="42" t="s">
        <v>13</v>
      </c>
      <c r="C1075" s="42" t="s">
        <v>76</v>
      </c>
      <c r="D1075" s="42" t="s">
        <v>134</v>
      </c>
      <c r="E1075" s="42" t="s">
        <v>139</v>
      </c>
      <c r="F1075" s="42" t="s">
        <v>157</v>
      </c>
      <c r="G1075" s="43">
        <v>38</v>
      </c>
    </row>
    <row r="1076" spans="1:7" x14ac:dyDescent="0.2">
      <c r="A1076" s="42" t="s">
        <v>150</v>
      </c>
      <c r="B1076" s="42" t="s">
        <v>60</v>
      </c>
      <c r="C1076" s="42" t="s">
        <v>77</v>
      </c>
      <c r="D1076" s="42" t="s">
        <v>134</v>
      </c>
      <c r="E1076" s="42" t="s">
        <v>137</v>
      </c>
      <c r="F1076" s="42" t="s">
        <v>157</v>
      </c>
      <c r="G1076" s="43">
        <v>25</v>
      </c>
    </row>
    <row r="1077" spans="1:7" x14ac:dyDescent="0.2">
      <c r="A1077" s="42" t="s">
        <v>150</v>
      </c>
      <c r="B1077" s="42" t="s">
        <v>14</v>
      </c>
      <c r="C1077" s="42" t="s">
        <v>78</v>
      </c>
      <c r="D1077" s="42" t="s">
        <v>134</v>
      </c>
      <c r="E1077" s="42" t="s">
        <v>139</v>
      </c>
      <c r="F1077" s="42" t="s">
        <v>58</v>
      </c>
      <c r="G1077" s="43">
        <v>1</v>
      </c>
    </row>
    <row r="1078" spans="1:7" x14ac:dyDescent="0.2">
      <c r="A1078" s="42" t="s">
        <v>150</v>
      </c>
      <c r="B1078" s="42" t="s">
        <v>14</v>
      </c>
      <c r="C1078" s="42" t="s">
        <v>78</v>
      </c>
      <c r="D1078" s="42" t="s">
        <v>134</v>
      </c>
      <c r="E1078" s="42" t="s">
        <v>139</v>
      </c>
      <c r="F1078" s="42" t="s">
        <v>157</v>
      </c>
      <c r="G1078" s="43">
        <v>14</v>
      </c>
    </row>
    <row r="1079" spans="1:7" x14ac:dyDescent="0.2">
      <c r="A1079" s="42" t="s">
        <v>150</v>
      </c>
      <c r="B1079" s="42" t="s">
        <v>15</v>
      </c>
      <c r="C1079" s="42" t="s">
        <v>79</v>
      </c>
      <c r="D1079" s="42" t="s">
        <v>134</v>
      </c>
      <c r="E1079" s="42" t="s">
        <v>137</v>
      </c>
      <c r="F1079" s="42" t="s">
        <v>58</v>
      </c>
      <c r="G1079" s="43">
        <v>1</v>
      </c>
    </row>
    <row r="1080" spans="1:7" x14ac:dyDescent="0.2">
      <c r="A1080" s="42" t="s">
        <v>150</v>
      </c>
      <c r="B1080" s="42" t="s">
        <v>15</v>
      </c>
      <c r="C1080" s="42" t="s">
        <v>79</v>
      </c>
      <c r="D1080" s="42" t="s">
        <v>134</v>
      </c>
      <c r="E1080" s="42" t="s">
        <v>137</v>
      </c>
      <c r="F1080" s="42" t="s">
        <v>157</v>
      </c>
      <c r="G1080" s="43">
        <v>17</v>
      </c>
    </row>
    <row r="1081" spans="1:7" x14ac:dyDescent="0.2">
      <c r="A1081" s="42" t="s">
        <v>150</v>
      </c>
      <c r="B1081" s="42" t="s">
        <v>16</v>
      </c>
      <c r="C1081" s="42" t="s">
        <v>80</v>
      </c>
      <c r="D1081" s="42" t="s">
        <v>134</v>
      </c>
      <c r="E1081" s="42" t="s">
        <v>137</v>
      </c>
      <c r="F1081" s="42" t="s">
        <v>157</v>
      </c>
      <c r="G1081" s="43">
        <v>38</v>
      </c>
    </row>
    <row r="1082" spans="1:7" x14ac:dyDescent="0.2">
      <c r="A1082" s="42" t="s">
        <v>150</v>
      </c>
      <c r="B1082" s="42" t="s">
        <v>17</v>
      </c>
      <c r="C1082" s="42" t="s">
        <v>81</v>
      </c>
      <c r="D1082" s="42" t="s">
        <v>134</v>
      </c>
      <c r="E1082" s="42" t="s">
        <v>137</v>
      </c>
      <c r="F1082" s="42" t="s">
        <v>58</v>
      </c>
      <c r="G1082" s="43">
        <v>1</v>
      </c>
    </row>
    <row r="1083" spans="1:7" x14ac:dyDescent="0.2">
      <c r="A1083" s="42" t="s">
        <v>150</v>
      </c>
      <c r="B1083" s="42" t="s">
        <v>17</v>
      </c>
      <c r="C1083" s="42" t="s">
        <v>81</v>
      </c>
      <c r="D1083" s="42" t="s">
        <v>134</v>
      </c>
      <c r="E1083" s="42" t="s">
        <v>137</v>
      </c>
      <c r="F1083" s="42" t="s">
        <v>157</v>
      </c>
      <c r="G1083" s="43">
        <v>3</v>
      </c>
    </row>
    <row r="1084" spans="1:7" x14ac:dyDescent="0.2">
      <c r="A1084" s="42" t="s">
        <v>150</v>
      </c>
      <c r="B1084" s="42" t="s">
        <v>18</v>
      </c>
      <c r="C1084" s="42" t="s">
        <v>82</v>
      </c>
      <c r="D1084" s="42" t="s">
        <v>48</v>
      </c>
      <c r="E1084" s="42" t="s">
        <v>135</v>
      </c>
      <c r="F1084" s="42" t="s">
        <v>58</v>
      </c>
      <c r="G1084" s="43">
        <v>20</v>
      </c>
    </row>
    <row r="1085" spans="1:7" x14ac:dyDescent="0.2">
      <c r="A1085" s="42" t="s">
        <v>150</v>
      </c>
      <c r="B1085" s="42" t="s">
        <v>18</v>
      </c>
      <c r="C1085" s="42" t="s">
        <v>82</v>
      </c>
      <c r="D1085" s="42" t="s">
        <v>48</v>
      </c>
      <c r="E1085" s="42" t="s">
        <v>135</v>
      </c>
      <c r="F1085" s="42" t="s">
        <v>157</v>
      </c>
      <c r="G1085" s="43">
        <v>234</v>
      </c>
    </row>
    <row r="1086" spans="1:7" x14ac:dyDescent="0.2">
      <c r="A1086" s="42" t="s">
        <v>150</v>
      </c>
      <c r="B1086" s="42" t="s">
        <v>19</v>
      </c>
      <c r="C1086" s="42" t="s">
        <v>83</v>
      </c>
      <c r="D1086" s="42" t="s">
        <v>48</v>
      </c>
      <c r="E1086" s="42" t="s">
        <v>135</v>
      </c>
      <c r="F1086" s="42" t="s">
        <v>157</v>
      </c>
      <c r="G1086" s="43">
        <v>111</v>
      </c>
    </row>
    <row r="1087" spans="1:7" x14ac:dyDescent="0.2">
      <c r="A1087" s="42" t="s">
        <v>150</v>
      </c>
      <c r="B1087" s="42" t="s">
        <v>124</v>
      </c>
      <c r="C1087" s="42" t="s">
        <v>125</v>
      </c>
      <c r="D1087" s="42" t="s">
        <v>134</v>
      </c>
      <c r="E1087" s="42" t="s">
        <v>137</v>
      </c>
      <c r="F1087" s="42" t="s">
        <v>58</v>
      </c>
      <c r="G1087" s="43">
        <v>3</v>
      </c>
    </row>
    <row r="1088" spans="1:7" x14ac:dyDescent="0.2">
      <c r="A1088" s="42" t="s">
        <v>150</v>
      </c>
      <c r="B1088" s="42" t="s">
        <v>124</v>
      </c>
      <c r="C1088" s="42" t="s">
        <v>125</v>
      </c>
      <c r="D1088" s="42" t="s">
        <v>134</v>
      </c>
      <c r="E1088" s="42" t="s">
        <v>137</v>
      </c>
      <c r="F1088" s="42" t="s">
        <v>157</v>
      </c>
      <c r="G1088" s="43">
        <v>38</v>
      </c>
    </row>
    <row r="1089" spans="1:7" x14ac:dyDescent="0.2">
      <c r="A1089" s="42" t="s">
        <v>150</v>
      </c>
      <c r="B1089" s="42" t="s">
        <v>21</v>
      </c>
      <c r="C1089" s="42" t="s">
        <v>84</v>
      </c>
      <c r="D1089" s="42" t="s">
        <v>134</v>
      </c>
      <c r="E1089" s="42" t="s">
        <v>137</v>
      </c>
      <c r="F1089" s="42" t="s">
        <v>58</v>
      </c>
      <c r="G1089" s="43">
        <v>3</v>
      </c>
    </row>
    <row r="1090" spans="1:7" x14ac:dyDescent="0.2">
      <c r="A1090" s="42" t="s">
        <v>150</v>
      </c>
      <c r="B1090" s="42" t="s">
        <v>21</v>
      </c>
      <c r="C1090" s="42" t="s">
        <v>84</v>
      </c>
      <c r="D1090" s="42" t="s">
        <v>134</v>
      </c>
      <c r="E1090" s="42" t="s">
        <v>137</v>
      </c>
      <c r="F1090" s="42" t="s">
        <v>157</v>
      </c>
      <c r="G1090" s="43">
        <v>9</v>
      </c>
    </row>
    <row r="1091" spans="1:7" x14ac:dyDescent="0.2">
      <c r="A1091" s="42" t="s">
        <v>150</v>
      </c>
      <c r="B1091" s="42" t="s">
        <v>22</v>
      </c>
      <c r="C1091" s="42" t="s">
        <v>85</v>
      </c>
      <c r="D1091" s="42" t="s">
        <v>134</v>
      </c>
      <c r="E1091" s="42" t="s">
        <v>135</v>
      </c>
      <c r="F1091" s="42" t="s">
        <v>157</v>
      </c>
      <c r="G1091" s="43">
        <v>16</v>
      </c>
    </row>
    <row r="1092" spans="1:7" x14ac:dyDescent="0.2">
      <c r="A1092" s="42" t="s">
        <v>150</v>
      </c>
      <c r="B1092" s="42" t="s">
        <v>23</v>
      </c>
      <c r="C1092" s="42" t="s">
        <v>86</v>
      </c>
      <c r="D1092" s="42" t="s">
        <v>134</v>
      </c>
      <c r="E1092" s="42" t="s">
        <v>137</v>
      </c>
      <c r="F1092" s="42" t="s">
        <v>58</v>
      </c>
      <c r="G1092" s="43">
        <v>3</v>
      </c>
    </row>
    <row r="1093" spans="1:7" x14ac:dyDescent="0.2">
      <c r="A1093" s="42" t="s">
        <v>150</v>
      </c>
      <c r="B1093" s="42" t="s">
        <v>23</v>
      </c>
      <c r="C1093" s="42" t="s">
        <v>86</v>
      </c>
      <c r="D1093" s="42" t="s">
        <v>134</v>
      </c>
      <c r="E1093" s="42" t="s">
        <v>137</v>
      </c>
      <c r="F1093" s="42" t="s">
        <v>157</v>
      </c>
      <c r="G1093" s="43">
        <v>40</v>
      </c>
    </row>
    <row r="1094" spans="1:7" x14ac:dyDescent="0.2">
      <c r="A1094" s="42" t="s">
        <v>150</v>
      </c>
      <c r="B1094" s="42" t="s">
        <v>24</v>
      </c>
      <c r="C1094" s="42" t="s">
        <v>88</v>
      </c>
      <c r="D1094" s="42" t="s">
        <v>134</v>
      </c>
      <c r="E1094" s="42" t="s">
        <v>139</v>
      </c>
      <c r="F1094" s="42" t="s">
        <v>157</v>
      </c>
      <c r="G1094" s="43">
        <v>1</v>
      </c>
    </row>
    <row r="1095" spans="1:7" x14ac:dyDescent="0.2">
      <c r="A1095" s="42" t="s">
        <v>150</v>
      </c>
      <c r="B1095" s="42" t="s">
        <v>25</v>
      </c>
      <c r="C1095" s="42" t="s">
        <v>89</v>
      </c>
      <c r="D1095" s="42" t="s">
        <v>134</v>
      </c>
      <c r="E1095" s="42" t="s">
        <v>137</v>
      </c>
      <c r="F1095" s="42" t="s">
        <v>58</v>
      </c>
      <c r="G1095" s="43">
        <v>2</v>
      </c>
    </row>
    <row r="1096" spans="1:7" x14ac:dyDescent="0.2">
      <c r="A1096" s="42" t="s">
        <v>150</v>
      </c>
      <c r="B1096" s="42" t="s">
        <v>25</v>
      </c>
      <c r="C1096" s="42" t="s">
        <v>89</v>
      </c>
      <c r="D1096" s="42" t="s">
        <v>134</v>
      </c>
      <c r="E1096" s="42" t="s">
        <v>137</v>
      </c>
      <c r="F1096" s="42" t="s">
        <v>157</v>
      </c>
      <c r="G1096" s="43">
        <v>23</v>
      </c>
    </row>
    <row r="1097" spans="1:7" x14ac:dyDescent="0.2">
      <c r="A1097" s="42" t="s">
        <v>150</v>
      </c>
      <c r="B1097" s="42" t="s">
        <v>26</v>
      </c>
      <c r="C1097" s="42" t="s">
        <v>90</v>
      </c>
      <c r="D1097" s="42" t="s">
        <v>134</v>
      </c>
      <c r="E1097" s="42" t="s">
        <v>135</v>
      </c>
      <c r="F1097" s="42" t="s">
        <v>58</v>
      </c>
      <c r="G1097" s="43">
        <v>1</v>
      </c>
    </row>
    <row r="1098" spans="1:7" x14ac:dyDescent="0.2">
      <c r="A1098" s="42" t="s">
        <v>150</v>
      </c>
      <c r="B1098" s="42" t="s">
        <v>26</v>
      </c>
      <c r="C1098" s="42" t="s">
        <v>90</v>
      </c>
      <c r="D1098" s="42" t="s">
        <v>134</v>
      </c>
      <c r="E1098" s="42" t="s">
        <v>135</v>
      </c>
      <c r="F1098" s="42" t="s">
        <v>157</v>
      </c>
      <c r="G1098" s="43">
        <v>38</v>
      </c>
    </row>
    <row r="1099" spans="1:7" x14ac:dyDescent="0.2">
      <c r="A1099" s="42" t="s">
        <v>150</v>
      </c>
      <c r="B1099" s="42" t="s">
        <v>27</v>
      </c>
      <c r="C1099" s="42" t="s">
        <v>91</v>
      </c>
      <c r="D1099" s="42" t="s">
        <v>134</v>
      </c>
      <c r="E1099" s="42" t="s">
        <v>137</v>
      </c>
      <c r="F1099" s="42" t="s">
        <v>58</v>
      </c>
      <c r="G1099" s="43">
        <v>1</v>
      </c>
    </row>
    <row r="1100" spans="1:7" x14ac:dyDescent="0.2">
      <c r="A1100" s="42" t="s">
        <v>150</v>
      </c>
      <c r="B1100" s="42" t="s">
        <v>27</v>
      </c>
      <c r="C1100" s="42" t="s">
        <v>91</v>
      </c>
      <c r="D1100" s="42" t="s">
        <v>134</v>
      </c>
      <c r="E1100" s="42" t="s">
        <v>137</v>
      </c>
      <c r="F1100" s="42" t="s">
        <v>157</v>
      </c>
      <c r="G1100" s="43">
        <v>22</v>
      </c>
    </row>
    <row r="1101" spans="1:7" x14ac:dyDescent="0.2">
      <c r="A1101" s="42" t="s">
        <v>150</v>
      </c>
      <c r="B1101" s="42" t="s">
        <v>28</v>
      </c>
      <c r="C1101" s="42" t="s">
        <v>92</v>
      </c>
      <c r="D1101" s="42" t="s">
        <v>134</v>
      </c>
      <c r="E1101" s="42" t="s">
        <v>139</v>
      </c>
      <c r="F1101" s="42" t="s">
        <v>58</v>
      </c>
      <c r="G1101" s="43">
        <v>3</v>
      </c>
    </row>
    <row r="1102" spans="1:7" x14ac:dyDescent="0.2">
      <c r="A1102" s="42" t="s">
        <v>150</v>
      </c>
      <c r="B1102" s="42" t="s">
        <v>28</v>
      </c>
      <c r="C1102" s="42" t="s">
        <v>92</v>
      </c>
      <c r="D1102" s="42" t="s">
        <v>134</v>
      </c>
      <c r="E1102" s="42" t="s">
        <v>139</v>
      </c>
      <c r="F1102" s="42" t="s">
        <v>157</v>
      </c>
      <c r="G1102" s="43">
        <v>8</v>
      </c>
    </row>
    <row r="1103" spans="1:7" x14ac:dyDescent="0.2">
      <c r="A1103" s="42" t="s">
        <v>150</v>
      </c>
      <c r="B1103" s="42" t="s">
        <v>29</v>
      </c>
      <c r="C1103" s="42" t="s">
        <v>93</v>
      </c>
      <c r="D1103" s="42" t="s">
        <v>48</v>
      </c>
      <c r="E1103" s="42" t="s">
        <v>135</v>
      </c>
      <c r="F1103" s="42" t="s">
        <v>58</v>
      </c>
      <c r="G1103" s="43">
        <v>3</v>
      </c>
    </row>
    <row r="1104" spans="1:7" x14ac:dyDescent="0.2">
      <c r="A1104" s="42" t="s">
        <v>150</v>
      </c>
      <c r="B1104" s="42" t="s">
        <v>29</v>
      </c>
      <c r="C1104" s="42" t="s">
        <v>93</v>
      </c>
      <c r="D1104" s="42" t="s">
        <v>48</v>
      </c>
      <c r="E1104" s="42" t="s">
        <v>135</v>
      </c>
      <c r="F1104" s="42" t="s">
        <v>157</v>
      </c>
      <c r="G1104" s="43">
        <v>71</v>
      </c>
    </row>
    <row r="1105" spans="1:7" x14ac:dyDescent="0.2">
      <c r="A1105" s="42" t="s">
        <v>150</v>
      </c>
      <c r="B1105" s="42" t="s">
        <v>30</v>
      </c>
      <c r="C1105" s="42" t="s">
        <v>94</v>
      </c>
      <c r="D1105" s="42" t="s">
        <v>134</v>
      </c>
      <c r="E1105" s="42" t="s">
        <v>139</v>
      </c>
      <c r="F1105" s="42" t="s">
        <v>58</v>
      </c>
      <c r="G1105" s="43">
        <v>4</v>
      </c>
    </row>
    <row r="1106" spans="1:7" x14ac:dyDescent="0.2">
      <c r="A1106" s="42" t="s">
        <v>150</v>
      </c>
      <c r="B1106" s="42" t="s">
        <v>30</v>
      </c>
      <c r="C1106" s="42" t="s">
        <v>94</v>
      </c>
      <c r="D1106" s="42" t="s">
        <v>134</v>
      </c>
      <c r="E1106" s="42" t="s">
        <v>139</v>
      </c>
      <c r="F1106" s="42" t="s">
        <v>157</v>
      </c>
      <c r="G1106" s="43">
        <v>13</v>
      </c>
    </row>
    <row r="1107" spans="1:7" x14ac:dyDescent="0.2">
      <c r="A1107" s="42" t="s">
        <v>150</v>
      </c>
      <c r="B1107" s="42" t="s">
        <v>32</v>
      </c>
      <c r="C1107" s="42" t="s">
        <v>95</v>
      </c>
      <c r="D1107" s="42" t="s">
        <v>134</v>
      </c>
      <c r="E1107" s="42" t="s">
        <v>139</v>
      </c>
      <c r="F1107" s="42" t="s">
        <v>58</v>
      </c>
      <c r="G1107" s="43">
        <v>3</v>
      </c>
    </row>
    <row r="1108" spans="1:7" x14ac:dyDescent="0.2">
      <c r="A1108" s="42" t="s">
        <v>150</v>
      </c>
      <c r="B1108" s="42" t="s">
        <v>32</v>
      </c>
      <c r="C1108" s="42" t="s">
        <v>95</v>
      </c>
      <c r="D1108" s="42" t="s">
        <v>134</v>
      </c>
      <c r="E1108" s="42" t="s">
        <v>139</v>
      </c>
      <c r="F1108" s="42" t="s">
        <v>157</v>
      </c>
      <c r="G1108" s="43">
        <v>8</v>
      </c>
    </row>
    <row r="1109" spans="1:7" x14ac:dyDescent="0.2">
      <c r="A1109" s="42" t="s">
        <v>150</v>
      </c>
      <c r="B1109" s="42" t="s">
        <v>33</v>
      </c>
      <c r="C1109" s="42" t="s">
        <v>96</v>
      </c>
      <c r="D1109" s="42" t="s">
        <v>134</v>
      </c>
      <c r="E1109" s="42" t="s">
        <v>137</v>
      </c>
      <c r="F1109" s="42" t="s">
        <v>157</v>
      </c>
      <c r="G1109" s="43">
        <v>6</v>
      </c>
    </row>
    <row r="1110" spans="1:7" x14ac:dyDescent="0.2">
      <c r="A1110" s="42" t="s">
        <v>150</v>
      </c>
      <c r="B1110" s="42" t="s">
        <v>34</v>
      </c>
      <c r="C1110" s="42" t="s">
        <v>97</v>
      </c>
      <c r="D1110" s="42" t="s">
        <v>134</v>
      </c>
      <c r="E1110" s="42" t="s">
        <v>139</v>
      </c>
      <c r="F1110" s="42" t="s">
        <v>157</v>
      </c>
      <c r="G1110" s="43">
        <v>4</v>
      </c>
    </row>
    <row r="1111" spans="1:7" x14ac:dyDescent="0.2">
      <c r="A1111" s="42" t="s">
        <v>150</v>
      </c>
      <c r="B1111" s="42" t="s">
        <v>35</v>
      </c>
      <c r="C1111" s="42" t="s">
        <v>98</v>
      </c>
      <c r="D1111" s="42" t="s">
        <v>134</v>
      </c>
      <c r="E1111" s="42" t="s">
        <v>135</v>
      </c>
      <c r="F1111" s="42" t="s">
        <v>58</v>
      </c>
      <c r="G1111" s="43">
        <v>2</v>
      </c>
    </row>
    <row r="1112" spans="1:7" x14ac:dyDescent="0.2">
      <c r="A1112" s="42" t="s">
        <v>150</v>
      </c>
      <c r="B1112" s="42" t="s">
        <v>35</v>
      </c>
      <c r="C1112" s="42" t="s">
        <v>98</v>
      </c>
      <c r="D1112" s="42" t="s">
        <v>134</v>
      </c>
      <c r="E1112" s="42" t="s">
        <v>135</v>
      </c>
      <c r="F1112" s="42" t="s">
        <v>157</v>
      </c>
      <c r="G1112" s="43">
        <v>31</v>
      </c>
    </row>
    <row r="1113" spans="1:7" x14ac:dyDescent="0.2">
      <c r="A1113" s="42" t="s">
        <v>150</v>
      </c>
      <c r="B1113" s="42" t="s">
        <v>36</v>
      </c>
      <c r="C1113" s="42" t="s">
        <v>99</v>
      </c>
      <c r="D1113" s="42" t="s">
        <v>134</v>
      </c>
      <c r="E1113" s="42" t="s">
        <v>139</v>
      </c>
      <c r="F1113" s="42" t="s">
        <v>58</v>
      </c>
      <c r="G1113" s="43">
        <v>1</v>
      </c>
    </row>
    <row r="1114" spans="1:7" x14ac:dyDescent="0.2">
      <c r="A1114" s="42" t="s">
        <v>150</v>
      </c>
      <c r="B1114" s="42" t="s">
        <v>36</v>
      </c>
      <c r="C1114" s="42" t="s">
        <v>99</v>
      </c>
      <c r="D1114" s="42" t="s">
        <v>134</v>
      </c>
      <c r="E1114" s="42" t="s">
        <v>139</v>
      </c>
      <c r="F1114" s="42" t="s">
        <v>157</v>
      </c>
      <c r="G1114" s="43">
        <v>14</v>
      </c>
    </row>
    <row r="1115" spans="1:7" x14ac:dyDescent="0.2">
      <c r="A1115" s="42" t="s">
        <v>150</v>
      </c>
      <c r="B1115" s="42" t="s">
        <v>37</v>
      </c>
      <c r="C1115" s="42" t="s">
        <v>100</v>
      </c>
      <c r="D1115" s="42" t="s">
        <v>134</v>
      </c>
      <c r="E1115" s="42" t="s">
        <v>139</v>
      </c>
      <c r="F1115" s="42" t="s">
        <v>58</v>
      </c>
      <c r="G1115" s="43">
        <v>1</v>
      </c>
    </row>
    <row r="1116" spans="1:7" x14ac:dyDescent="0.2">
      <c r="A1116" s="42" t="s">
        <v>150</v>
      </c>
      <c r="B1116" s="42" t="s">
        <v>37</v>
      </c>
      <c r="C1116" s="42" t="s">
        <v>100</v>
      </c>
      <c r="D1116" s="42" t="s">
        <v>134</v>
      </c>
      <c r="E1116" s="42" t="s">
        <v>139</v>
      </c>
      <c r="F1116" s="42" t="s">
        <v>157</v>
      </c>
      <c r="G1116" s="43">
        <v>7</v>
      </c>
    </row>
    <row r="1117" spans="1:7" x14ac:dyDescent="0.2">
      <c r="A1117" s="42" t="s">
        <v>150</v>
      </c>
      <c r="B1117" s="42" t="s">
        <v>38</v>
      </c>
      <c r="C1117" s="42" t="s">
        <v>101</v>
      </c>
      <c r="D1117" s="42" t="s">
        <v>48</v>
      </c>
      <c r="E1117" s="42" t="s">
        <v>135</v>
      </c>
      <c r="F1117" s="42" t="s">
        <v>58</v>
      </c>
      <c r="G1117" s="43">
        <v>4</v>
      </c>
    </row>
    <row r="1118" spans="1:7" x14ac:dyDescent="0.2">
      <c r="A1118" s="42" t="s">
        <v>150</v>
      </c>
      <c r="B1118" s="42" t="s">
        <v>38</v>
      </c>
      <c r="C1118" s="42" t="s">
        <v>101</v>
      </c>
      <c r="D1118" s="42" t="s">
        <v>48</v>
      </c>
      <c r="E1118" s="42" t="s">
        <v>135</v>
      </c>
      <c r="F1118" s="42" t="s">
        <v>157</v>
      </c>
      <c r="G1118" s="43">
        <v>19</v>
      </c>
    </row>
    <row r="1119" spans="1:7" x14ac:dyDescent="0.2">
      <c r="A1119" s="42" t="s">
        <v>150</v>
      </c>
      <c r="B1119" s="42" t="s">
        <v>39</v>
      </c>
      <c r="C1119" s="42" t="s">
        <v>102</v>
      </c>
      <c r="D1119" s="42" t="s">
        <v>134</v>
      </c>
      <c r="E1119" s="42" t="s">
        <v>137</v>
      </c>
      <c r="F1119" s="42" t="s">
        <v>58</v>
      </c>
      <c r="G1119" s="43">
        <v>4</v>
      </c>
    </row>
    <row r="1120" spans="1:7" x14ac:dyDescent="0.2">
      <c r="A1120" s="42" t="s">
        <v>150</v>
      </c>
      <c r="B1120" s="42" t="s">
        <v>39</v>
      </c>
      <c r="C1120" s="42" t="s">
        <v>102</v>
      </c>
      <c r="D1120" s="42" t="s">
        <v>134</v>
      </c>
      <c r="E1120" s="42" t="s">
        <v>137</v>
      </c>
      <c r="F1120" s="42" t="s">
        <v>157</v>
      </c>
      <c r="G1120" s="43">
        <v>24</v>
      </c>
    </row>
    <row r="1121" spans="1:7" x14ac:dyDescent="0.2">
      <c r="A1121" s="42" t="s">
        <v>150</v>
      </c>
      <c r="B1121" s="42" t="s">
        <v>40</v>
      </c>
      <c r="C1121" s="42" t="s">
        <v>103</v>
      </c>
      <c r="D1121" s="42" t="s">
        <v>134</v>
      </c>
      <c r="E1121" s="42" t="s">
        <v>139</v>
      </c>
      <c r="F1121" s="42" t="s">
        <v>58</v>
      </c>
      <c r="G1121" s="43">
        <v>1</v>
      </c>
    </row>
    <row r="1122" spans="1:7" x14ac:dyDescent="0.2">
      <c r="A1122" s="42" t="s">
        <v>150</v>
      </c>
      <c r="B1122" s="42" t="s">
        <v>40</v>
      </c>
      <c r="C1122" s="42" t="s">
        <v>103</v>
      </c>
      <c r="D1122" s="42" t="s">
        <v>134</v>
      </c>
      <c r="E1122" s="42" t="s">
        <v>139</v>
      </c>
      <c r="F1122" s="42" t="s">
        <v>157</v>
      </c>
      <c r="G1122" s="43">
        <v>7</v>
      </c>
    </row>
    <row r="1123" spans="1:7" x14ac:dyDescent="0.2">
      <c r="A1123" s="42" t="s">
        <v>150</v>
      </c>
      <c r="B1123" s="42" t="s">
        <v>41</v>
      </c>
      <c r="C1123" s="42" t="s">
        <v>104</v>
      </c>
      <c r="D1123" s="42" t="s">
        <v>134</v>
      </c>
      <c r="E1123" s="42" t="s">
        <v>135</v>
      </c>
      <c r="F1123" s="42" t="s">
        <v>157</v>
      </c>
      <c r="G1123" s="43">
        <v>17</v>
      </c>
    </row>
    <row r="1124" spans="1:7" x14ac:dyDescent="0.2">
      <c r="A1124" s="42" t="s">
        <v>150</v>
      </c>
      <c r="B1124" s="42" t="s">
        <v>42</v>
      </c>
      <c r="C1124" s="42" t="s">
        <v>105</v>
      </c>
      <c r="D1124" s="42" t="s">
        <v>48</v>
      </c>
      <c r="E1124" s="42" t="s">
        <v>135</v>
      </c>
      <c r="F1124" s="42" t="s">
        <v>58</v>
      </c>
      <c r="G1124" s="43">
        <v>2</v>
      </c>
    </row>
    <row r="1125" spans="1:7" x14ac:dyDescent="0.2">
      <c r="A1125" s="42" t="s">
        <v>150</v>
      </c>
      <c r="B1125" s="42" t="s">
        <v>42</v>
      </c>
      <c r="C1125" s="42" t="s">
        <v>105</v>
      </c>
      <c r="D1125" s="42" t="s">
        <v>48</v>
      </c>
      <c r="E1125" s="42" t="s">
        <v>135</v>
      </c>
      <c r="F1125" s="42" t="s">
        <v>157</v>
      </c>
      <c r="G1125" s="43">
        <v>40</v>
      </c>
    </row>
    <row r="1126" spans="1:7" x14ac:dyDescent="0.2">
      <c r="A1126" s="42" t="s">
        <v>150</v>
      </c>
      <c r="B1126" s="42" t="s">
        <v>43</v>
      </c>
      <c r="C1126" s="42" t="s">
        <v>106</v>
      </c>
      <c r="D1126" s="42" t="s">
        <v>134</v>
      </c>
      <c r="E1126" s="42" t="s">
        <v>137</v>
      </c>
      <c r="F1126" s="42" t="s">
        <v>58</v>
      </c>
      <c r="G1126" s="43">
        <v>2</v>
      </c>
    </row>
    <row r="1127" spans="1:7" x14ac:dyDescent="0.2">
      <c r="A1127" s="42" t="s">
        <v>150</v>
      </c>
      <c r="B1127" s="42" t="s">
        <v>43</v>
      </c>
      <c r="C1127" s="42" t="s">
        <v>106</v>
      </c>
      <c r="D1127" s="42" t="s">
        <v>134</v>
      </c>
      <c r="E1127" s="42" t="s">
        <v>137</v>
      </c>
      <c r="F1127" s="42" t="s">
        <v>157</v>
      </c>
      <c r="G1127" s="43">
        <v>14</v>
      </c>
    </row>
    <row r="1128" spans="1:7" x14ac:dyDescent="0.2">
      <c r="A1128" s="42" t="s">
        <v>150</v>
      </c>
      <c r="B1128" s="42" t="s">
        <v>44</v>
      </c>
      <c r="C1128" s="42" t="s">
        <v>107</v>
      </c>
      <c r="D1128" s="42" t="s">
        <v>48</v>
      </c>
      <c r="E1128" s="42" t="s">
        <v>135</v>
      </c>
      <c r="F1128" s="42" t="s">
        <v>58</v>
      </c>
      <c r="G1128" s="43">
        <v>1</v>
      </c>
    </row>
    <row r="1129" spans="1:7" x14ac:dyDescent="0.2">
      <c r="A1129" s="42" t="s">
        <v>150</v>
      </c>
      <c r="B1129" s="42" t="s">
        <v>44</v>
      </c>
      <c r="C1129" s="42" t="s">
        <v>107</v>
      </c>
      <c r="D1129" s="42" t="s">
        <v>48</v>
      </c>
      <c r="E1129" s="42" t="s">
        <v>135</v>
      </c>
      <c r="F1129" s="42" t="s">
        <v>157</v>
      </c>
      <c r="G1129" s="43">
        <v>46</v>
      </c>
    </row>
    <row r="1130" spans="1:7" x14ac:dyDescent="0.2">
      <c r="A1130" s="42" t="s">
        <v>150</v>
      </c>
      <c r="B1130" s="42" t="s">
        <v>45</v>
      </c>
      <c r="C1130" s="42" t="s">
        <v>108</v>
      </c>
      <c r="D1130" s="42" t="s">
        <v>134</v>
      </c>
      <c r="E1130" s="42" t="s">
        <v>137</v>
      </c>
      <c r="F1130" s="42" t="s">
        <v>157</v>
      </c>
      <c r="G1130" s="43">
        <v>12</v>
      </c>
    </row>
    <row r="1131" spans="1:7" x14ac:dyDescent="0.2">
      <c r="A1131" s="42" t="s">
        <v>150</v>
      </c>
      <c r="B1131" s="42" t="s">
        <v>46</v>
      </c>
      <c r="C1131" s="42" t="s">
        <v>109</v>
      </c>
      <c r="D1131" s="42" t="s">
        <v>48</v>
      </c>
      <c r="E1131" s="42" t="s">
        <v>135</v>
      </c>
      <c r="F1131" s="42" t="s">
        <v>58</v>
      </c>
      <c r="G1131" s="43">
        <v>7</v>
      </c>
    </row>
    <row r="1132" spans="1:7" x14ac:dyDescent="0.2">
      <c r="A1132" s="42" t="s">
        <v>150</v>
      </c>
      <c r="B1132" s="42" t="s">
        <v>46</v>
      </c>
      <c r="C1132" s="42" t="s">
        <v>109</v>
      </c>
      <c r="D1132" s="42" t="s">
        <v>48</v>
      </c>
      <c r="E1132" s="42" t="s">
        <v>135</v>
      </c>
      <c r="F1132" s="42" t="s">
        <v>157</v>
      </c>
      <c r="G1132" s="43">
        <v>49</v>
      </c>
    </row>
    <row r="1133" spans="1:7" x14ac:dyDescent="0.2">
      <c r="A1133" s="42" t="s">
        <v>151</v>
      </c>
      <c r="B1133" s="42" t="s">
        <v>3</v>
      </c>
      <c r="C1133" s="42" t="s">
        <v>66</v>
      </c>
      <c r="D1133" s="42" t="s">
        <v>134</v>
      </c>
      <c r="E1133" s="42" t="s">
        <v>135</v>
      </c>
      <c r="F1133" s="42" t="s">
        <v>58</v>
      </c>
      <c r="G1133" s="43">
        <v>2</v>
      </c>
    </row>
    <row r="1134" spans="1:7" x14ac:dyDescent="0.2">
      <c r="A1134" s="42" t="s">
        <v>151</v>
      </c>
      <c r="B1134" s="42" t="s">
        <v>3</v>
      </c>
      <c r="C1134" s="42" t="s">
        <v>66</v>
      </c>
      <c r="D1134" s="42" t="s">
        <v>134</v>
      </c>
      <c r="E1134" s="42" t="s">
        <v>135</v>
      </c>
      <c r="F1134" s="42" t="s">
        <v>157</v>
      </c>
      <c r="G1134" s="43">
        <v>29</v>
      </c>
    </row>
    <row r="1135" spans="1:7" x14ac:dyDescent="0.2">
      <c r="A1135" s="42" t="s">
        <v>151</v>
      </c>
      <c r="B1135" s="42" t="s">
        <v>4</v>
      </c>
      <c r="C1135" s="42" t="s">
        <v>67</v>
      </c>
      <c r="D1135" s="42" t="s">
        <v>134</v>
      </c>
      <c r="E1135" s="42" t="s">
        <v>137</v>
      </c>
      <c r="F1135" s="42" t="s">
        <v>58</v>
      </c>
      <c r="G1135" s="43">
        <v>1</v>
      </c>
    </row>
    <row r="1136" spans="1:7" x14ac:dyDescent="0.2">
      <c r="A1136" s="42" t="s">
        <v>151</v>
      </c>
      <c r="B1136" s="42" t="s">
        <v>4</v>
      </c>
      <c r="C1136" s="42" t="s">
        <v>67</v>
      </c>
      <c r="D1136" s="42" t="s">
        <v>134</v>
      </c>
      <c r="E1136" s="42" t="s">
        <v>137</v>
      </c>
      <c r="F1136" s="42" t="s">
        <v>157</v>
      </c>
      <c r="G1136" s="43">
        <v>26</v>
      </c>
    </row>
    <row r="1137" spans="1:7" x14ac:dyDescent="0.2">
      <c r="A1137" s="42" t="s">
        <v>151</v>
      </c>
      <c r="B1137" s="42" t="s">
        <v>5</v>
      </c>
      <c r="C1137" s="42" t="s">
        <v>68</v>
      </c>
      <c r="D1137" s="42" t="s">
        <v>134</v>
      </c>
      <c r="E1137" s="42" t="s">
        <v>135</v>
      </c>
      <c r="F1137" s="42" t="s">
        <v>157</v>
      </c>
      <c r="G1137" s="43">
        <v>12</v>
      </c>
    </row>
    <row r="1138" spans="1:7" x14ac:dyDescent="0.2">
      <c r="A1138" s="42" t="s">
        <v>151</v>
      </c>
      <c r="B1138" s="42" t="s">
        <v>6</v>
      </c>
      <c r="C1138" s="42" t="s">
        <v>69</v>
      </c>
      <c r="D1138" s="42" t="s">
        <v>134</v>
      </c>
      <c r="E1138" s="42" t="s">
        <v>137</v>
      </c>
      <c r="F1138" s="42" t="s">
        <v>157</v>
      </c>
      <c r="G1138" s="43">
        <v>11</v>
      </c>
    </row>
    <row r="1139" spans="1:7" x14ac:dyDescent="0.2">
      <c r="A1139" s="42" t="s">
        <v>151</v>
      </c>
      <c r="B1139" s="42" t="s">
        <v>7</v>
      </c>
      <c r="C1139" s="42" t="s">
        <v>70</v>
      </c>
      <c r="D1139" s="42" t="s">
        <v>134</v>
      </c>
      <c r="E1139" s="42" t="s">
        <v>139</v>
      </c>
      <c r="F1139" s="42" t="s">
        <v>58</v>
      </c>
      <c r="G1139" s="43">
        <v>3</v>
      </c>
    </row>
    <row r="1140" spans="1:7" x14ac:dyDescent="0.2">
      <c r="A1140" s="42" t="s">
        <v>151</v>
      </c>
      <c r="B1140" s="42" t="s">
        <v>7</v>
      </c>
      <c r="C1140" s="42" t="s">
        <v>70</v>
      </c>
      <c r="D1140" s="42" t="s">
        <v>134</v>
      </c>
      <c r="E1140" s="42" t="s">
        <v>139</v>
      </c>
      <c r="F1140" s="42" t="s">
        <v>157</v>
      </c>
      <c r="G1140" s="43">
        <v>8</v>
      </c>
    </row>
    <row r="1141" spans="1:7" x14ac:dyDescent="0.2">
      <c r="A1141" s="42" t="s">
        <v>151</v>
      </c>
      <c r="B1141" s="42" t="s">
        <v>8</v>
      </c>
      <c r="C1141" s="42" t="s">
        <v>71</v>
      </c>
      <c r="D1141" s="42" t="s">
        <v>134</v>
      </c>
      <c r="E1141" s="42" t="s">
        <v>137</v>
      </c>
      <c r="F1141" s="42" t="s">
        <v>157</v>
      </c>
      <c r="G1141" s="43">
        <v>20</v>
      </c>
    </row>
    <row r="1142" spans="1:7" x14ac:dyDescent="0.2">
      <c r="A1142" s="42" t="s">
        <v>151</v>
      </c>
      <c r="B1142" s="42" t="s">
        <v>9</v>
      </c>
      <c r="C1142" s="42" t="s">
        <v>72</v>
      </c>
      <c r="D1142" s="42" t="s">
        <v>134</v>
      </c>
      <c r="E1142" s="42" t="s">
        <v>135</v>
      </c>
      <c r="F1142" s="42" t="s">
        <v>157</v>
      </c>
      <c r="G1142" s="43">
        <v>19</v>
      </c>
    </row>
    <row r="1143" spans="1:7" x14ac:dyDescent="0.2">
      <c r="A1143" s="42" t="s">
        <v>151</v>
      </c>
      <c r="B1143" s="42" t="s">
        <v>10</v>
      </c>
      <c r="C1143" s="42" t="s">
        <v>73</v>
      </c>
      <c r="D1143" s="42" t="s">
        <v>134</v>
      </c>
      <c r="E1143" s="42" t="s">
        <v>139</v>
      </c>
      <c r="F1143" s="42" t="s">
        <v>58</v>
      </c>
      <c r="G1143" s="43">
        <v>2</v>
      </c>
    </row>
    <row r="1144" spans="1:7" x14ac:dyDescent="0.2">
      <c r="A1144" s="42" t="s">
        <v>151</v>
      </c>
      <c r="B1144" s="42" t="s">
        <v>10</v>
      </c>
      <c r="C1144" s="42" t="s">
        <v>73</v>
      </c>
      <c r="D1144" s="42" t="s">
        <v>134</v>
      </c>
      <c r="E1144" s="42" t="s">
        <v>139</v>
      </c>
      <c r="F1144" s="42" t="s">
        <v>157</v>
      </c>
      <c r="G1144" s="43">
        <v>13</v>
      </c>
    </row>
    <row r="1145" spans="1:7" x14ac:dyDescent="0.2">
      <c r="A1145" s="42" t="s">
        <v>151</v>
      </c>
      <c r="B1145" s="42" t="s">
        <v>11</v>
      </c>
      <c r="C1145" s="42" t="s">
        <v>74</v>
      </c>
      <c r="D1145" s="42" t="s">
        <v>134</v>
      </c>
      <c r="E1145" s="42" t="s">
        <v>139</v>
      </c>
      <c r="F1145" s="42" t="s">
        <v>58</v>
      </c>
      <c r="G1145" s="43">
        <v>1</v>
      </c>
    </row>
    <row r="1146" spans="1:7" x14ac:dyDescent="0.2">
      <c r="A1146" s="42" t="s">
        <v>151</v>
      </c>
      <c r="B1146" s="42" t="s">
        <v>11</v>
      </c>
      <c r="C1146" s="42" t="s">
        <v>74</v>
      </c>
      <c r="D1146" s="42" t="s">
        <v>134</v>
      </c>
      <c r="E1146" s="42" t="s">
        <v>139</v>
      </c>
      <c r="F1146" s="42" t="s">
        <v>157</v>
      </c>
      <c r="G1146" s="43">
        <v>9</v>
      </c>
    </row>
    <row r="1147" spans="1:7" x14ac:dyDescent="0.2">
      <c r="A1147" s="42" t="s">
        <v>151</v>
      </c>
      <c r="B1147" s="42" t="s">
        <v>12</v>
      </c>
      <c r="C1147" s="42" t="s">
        <v>75</v>
      </c>
      <c r="D1147" s="42" t="s">
        <v>134</v>
      </c>
      <c r="E1147" s="42" t="s">
        <v>137</v>
      </c>
      <c r="F1147" s="42" t="s">
        <v>58</v>
      </c>
      <c r="G1147" s="43">
        <v>5</v>
      </c>
    </row>
    <row r="1148" spans="1:7" x14ac:dyDescent="0.2">
      <c r="A1148" s="42" t="s">
        <v>151</v>
      </c>
      <c r="B1148" s="42" t="s">
        <v>12</v>
      </c>
      <c r="C1148" s="42" t="s">
        <v>75</v>
      </c>
      <c r="D1148" s="42" t="s">
        <v>134</v>
      </c>
      <c r="E1148" s="42" t="s">
        <v>137</v>
      </c>
      <c r="F1148" s="42" t="s">
        <v>157</v>
      </c>
      <c r="G1148" s="43">
        <v>12</v>
      </c>
    </row>
    <row r="1149" spans="1:7" x14ac:dyDescent="0.2">
      <c r="A1149" s="42" t="s">
        <v>151</v>
      </c>
      <c r="B1149" s="42" t="s">
        <v>13</v>
      </c>
      <c r="C1149" s="42" t="s">
        <v>76</v>
      </c>
      <c r="D1149" s="42" t="s">
        <v>134</v>
      </c>
      <c r="E1149" s="42" t="s">
        <v>139</v>
      </c>
      <c r="F1149" s="42" t="s">
        <v>58</v>
      </c>
      <c r="G1149" s="43">
        <v>5</v>
      </c>
    </row>
    <row r="1150" spans="1:7" x14ac:dyDescent="0.2">
      <c r="A1150" s="42" t="s">
        <v>151</v>
      </c>
      <c r="B1150" s="42" t="s">
        <v>13</v>
      </c>
      <c r="C1150" s="42" t="s">
        <v>76</v>
      </c>
      <c r="D1150" s="42" t="s">
        <v>134</v>
      </c>
      <c r="E1150" s="42" t="s">
        <v>139</v>
      </c>
      <c r="F1150" s="42" t="s">
        <v>157</v>
      </c>
      <c r="G1150" s="43">
        <v>27</v>
      </c>
    </row>
    <row r="1151" spans="1:7" x14ac:dyDescent="0.2">
      <c r="A1151" s="42" t="s">
        <v>151</v>
      </c>
      <c r="B1151" s="42" t="s">
        <v>60</v>
      </c>
      <c r="C1151" s="42" t="s">
        <v>77</v>
      </c>
      <c r="D1151" s="42" t="s">
        <v>134</v>
      </c>
      <c r="E1151" s="42" t="s">
        <v>137</v>
      </c>
      <c r="F1151" s="42" t="s">
        <v>58</v>
      </c>
      <c r="G1151" s="43">
        <v>3</v>
      </c>
    </row>
    <row r="1152" spans="1:7" x14ac:dyDescent="0.2">
      <c r="A1152" s="42" t="s">
        <v>151</v>
      </c>
      <c r="B1152" s="42" t="s">
        <v>60</v>
      </c>
      <c r="C1152" s="42" t="s">
        <v>77</v>
      </c>
      <c r="D1152" s="42" t="s">
        <v>134</v>
      </c>
      <c r="E1152" s="42" t="s">
        <v>137</v>
      </c>
      <c r="F1152" s="42" t="s">
        <v>157</v>
      </c>
      <c r="G1152" s="43">
        <v>19</v>
      </c>
    </row>
    <row r="1153" spans="1:7" x14ac:dyDescent="0.2">
      <c r="A1153" s="42" t="s">
        <v>151</v>
      </c>
      <c r="B1153" s="42" t="s">
        <v>14</v>
      </c>
      <c r="C1153" s="42" t="s">
        <v>78</v>
      </c>
      <c r="D1153" s="42" t="s">
        <v>134</v>
      </c>
      <c r="E1153" s="42" t="s">
        <v>139</v>
      </c>
      <c r="F1153" s="42" t="s">
        <v>157</v>
      </c>
      <c r="G1153" s="43">
        <v>12</v>
      </c>
    </row>
    <row r="1154" spans="1:7" x14ac:dyDescent="0.2">
      <c r="A1154" s="42" t="s">
        <v>151</v>
      </c>
      <c r="B1154" s="42" t="s">
        <v>15</v>
      </c>
      <c r="C1154" s="42" t="s">
        <v>79</v>
      </c>
      <c r="D1154" s="42" t="s">
        <v>134</v>
      </c>
      <c r="E1154" s="42" t="s">
        <v>137</v>
      </c>
      <c r="F1154" s="42" t="s">
        <v>58</v>
      </c>
      <c r="G1154" s="43">
        <v>5</v>
      </c>
    </row>
    <row r="1155" spans="1:7" x14ac:dyDescent="0.2">
      <c r="A1155" s="42" t="s">
        <v>151</v>
      </c>
      <c r="B1155" s="42" t="s">
        <v>15</v>
      </c>
      <c r="C1155" s="42" t="s">
        <v>79</v>
      </c>
      <c r="D1155" s="42" t="s">
        <v>134</v>
      </c>
      <c r="E1155" s="42" t="s">
        <v>137</v>
      </c>
      <c r="F1155" s="42" t="s">
        <v>157</v>
      </c>
      <c r="G1155" s="43">
        <v>16</v>
      </c>
    </row>
    <row r="1156" spans="1:7" x14ac:dyDescent="0.2">
      <c r="A1156" s="42" t="s">
        <v>151</v>
      </c>
      <c r="B1156" s="42" t="s">
        <v>16</v>
      </c>
      <c r="C1156" s="42" t="s">
        <v>80</v>
      </c>
      <c r="D1156" s="42" t="s">
        <v>134</v>
      </c>
      <c r="E1156" s="42" t="s">
        <v>137</v>
      </c>
      <c r="F1156" s="42" t="s">
        <v>58</v>
      </c>
      <c r="G1156" s="43">
        <v>1</v>
      </c>
    </row>
    <row r="1157" spans="1:7" x14ac:dyDescent="0.2">
      <c r="A1157" s="42" t="s">
        <v>151</v>
      </c>
      <c r="B1157" s="42" t="s">
        <v>16</v>
      </c>
      <c r="C1157" s="42" t="s">
        <v>80</v>
      </c>
      <c r="D1157" s="42" t="s">
        <v>134</v>
      </c>
      <c r="E1157" s="42" t="s">
        <v>137</v>
      </c>
      <c r="F1157" s="42" t="s">
        <v>157</v>
      </c>
      <c r="G1157" s="43">
        <v>32</v>
      </c>
    </row>
    <row r="1158" spans="1:7" x14ac:dyDescent="0.2">
      <c r="A1158" s="42" t="s">
        <v>151</v>
      </c>
      <c r="B1158" s="42" t="s">
        <v>17</v>
      </c>
      <c r="C1158" s="42" t="s">
        <v>81</v>
      </c>
      <c r="D1158" s="42" t="s">
        <v>134</v>
      </c>
      <c r="E1158" s="42" t="s">
        <v>137</v>
      </c>
      <c r="F1158" s="42" t="s">
        <v>58</v>
      </c>
      <c r="G1158" s="43">
        <v>2</v>
      </c>
    </row>
    <row r="1159" spans="1:7" x14ac:dyDescent="0.2">
      <c r="A1159" s="42" t="s">
        <v>151</v>
      </c>
      <c r="B1159" s="42" t="s">
        <v>17</v>
      </c>
      <c r="C1159" s="42" t="s">
        <v>81</v>
      </c>
      <c r="D1159" s="42" t="s">
        <v>134</v>
      </c>
      <c r="E1159" s="42" t="s">
        <v>137</v>
      </c>
      <c r="F1159" s="42" t="s">
        <v>157</v>
      </c>
      <c r="G1159" s="43">
        <v>12</v>
      </c>
    </row>
    <row r="1160" spans="1:7" x14ac:dyDescent="0.2">
      <c r="A1160" s="42" t="s">
        <v>151</v>
      </c>
      <c r="B1160" s="42" t="s">
        <v>18</v>
      </c>
      <c r="C1160" s="42" t="s">
        <v>82</v>
      </c>
      <c r="D1160" s="42" t="s">
        <v>48</v>
      </c>
      <c r="E1160" s="42" t="s">
        <v>135</v>
      </c>
      <c r="F1160" s="42" t="s">
        <v>58</v>
      </c>
      <c r="G1160" s="43">
        <v>14</v>
      </c>
    </row>
    <row r="1161" spans="1:7" x14ac:dyDescent="0.2">
      <c r="A1161" s="42" t="s">
        <v>151</v>
      </c>
      <c r="B1161" s="42" t="s">
        <v>18</v>
      </c>
      <c r="C1161" s="42" t="s">
        <v>82</v>
      </c>
      <c r="D1161" s="42" t="s">
        <v>48</v>
      </c>
      <c r="E1161" s="42" t="s">
        <v>135</v>
      </c>
      <c r="F1161" s="42" t="s">
        <v>157</v>
      </c>
      <c r="G1161" s="43">
        <v>155</v>
      </c>
    </row>
    <row r="1162" spans="1:7" x14ac:dyDescent="0.2">
      <c r="A1162" s="42" t="s">
        <v>151</v>
      </c>
      <c r="B1162" s="42" t="s">
        <v>19</v>
      </c>
      <c r="C1162" s="42" t="s">
        <v>83</v>
      </c>
      <c r="D1162" s="42" t="s">
        <v>48</v>
      </c>
      <c r="E1162" s="42" t="s">
        <v>135</v>
      </c>
      <c r="F1162" s="42" t="s">
        <v>58</v>
      </c>
      <c r="G1162" s="43">
        <v>1</v>
      </c>
    </row>
    <row r="1163" spans="1:7" x14ac:dyDescent="0.2">
      <c r="A1163" s="42" t="s">
        <v>151</v>
      </c>
      <c r="B1163" s="42" t="s">
        <v>19</v>
      </c>
      <c r="C1163" s="42" t="s">
        <v>83</v>
      </c>
      <c r="D1163" s="42" t="s">
        <v>48</v>
      </c>
      <c r="E1163" s="42" t="s">
        <v>135</v>
      </c>
      <c r="F1163" s="42" t="s">
        <v>157</v>
      </c>
      <c r="G1163" s="43">
        <v>74</v>
      </c>
    </row>
    <row r="1164" spans="1:7" x14ac:dyDescent="0.2">
      <c r="A1164" s="42" t="s">
        <v>151</v>
      </c>
      <c r="B1164" s="42" t="s">
        <v>124</v>
      </c>
      <c r="C1164" s="42" t="s">
        <v>125</v>
      </c>
      <c r="D1164" s="42" t="s">
        <v>134</v>
      </c>
      <c r="E1164" s="42" t="s">
        <v>137</v>
      </c>
      <c r="F1164" s="42" t="s">
        <v>58</v>
      </c>
      <c r="G1164" s="43">
        <v>2</v>
      </c>
    </row>
    <row r="1165" spans="1:7" x14ac:dyDescent="0.2">
      <c r="A1165" s="42" t="s">
        <v>151</v>
      </c>
      <c r="B1165" s="42" t="s">
        <v>124</v>
      </c>
      <c r="C1165" s="42" t="s">
        <v>125</v>
      </c>
      <c r="D1165" s="42" t="s">
        <v>134</v>
      </c>
      <c r="E1165" s="42" t="s">
        <v>137</v>
      </c>
      <c r="F1165" s="42" t="s">
        <v>157</v>
      </c>
      <c r="G1165" s="43">
        <v>22</v>
      </c>
    </row>
    <row r="1166" spans="1:7" x14ac:dyDescent="0.2">
      <c r="A1166" s="42" t="s">
        <v>151</v>
      </c>
      <c r="B1166" s="42" t="s">
        <v>21</v>
      </c>
      <c r="C1166" s="42" t="s">
        <v>84</v>
      </c>
      <c r="D1166" s="42" t="s">
        <v>134</v>
      </c>
      <c r="E1166" s="42" t="s">
        <v>137</v>
      </c>
      <c r="F1166" s="42" t="s">
        <v>58</v>
      </c>
      <c r="G1166" s="43">
        <v>2</v>
      </c>
    </row>
    <row r="1167" spans="1:7" x14ac:dyDescent="0.2">
      <c r="A1167" s="42" t="s">
        <v>151</v>
      </c>
      <c r="B1167" s="42" t="s">
        <v>21</v>
      </c>
      <c r="C1167" s="42" t="s">
        <v>84</v>
      </c>
      <c r="D1167" s="42" t="s">
        <v>134</v>
      </c>
      <c r="E1167" s="42" t="s">
        <v>137</v>
      </c>
      <c r="F1167" s="42" t="s">
        <v>157</v>
      </c>
      <c r="G1167" s="43">
        <v>8</v>
      </c>
    </row>
    <row r="1168" spans="1:7" x14ac:dyDescent="0.2">
      <c r="A1168" s="42" t="s">
        <v>151</v>
      </c>
      <c r="B1168" s="42" t="s">
        <v>22</v>
      </c>
      <c r="C1168" s="42" t="s">
        <v>85</v>
      </c>
      <c r="D1168" s="42" t="s">
        <v>134</v>
      </c>
      <c r="E1168" s="42" t="s">
        <v>135</v>
      </c>
      <c r="F1168" s="42" t="s">
        <v>157</v>
      </c>
      <c r="G1168" s="43">
        <v>24</v>
      </c>
    </row>
    <row r="1169" spans="1:7" x14ac:dyDescent="0.2">
      <c r="A1169" s="42" t="s">
        <v>151</v>
      </c>
      <c r="B1169" s="42" t="s">
        <v>23</v>
      </c>
      <c r="C1169" s="42" t="s">
        <v>86</v>
      </c>
      <c r="D1169" s="42" t="s">
        <v>134</v>
      </c>
      <c r="E1169" s="42" t="s">
        <v>137</v>
      </c>
      <c r="F1169" s="42" t="s">
        <v>58</v>
      </c>
      <c r="G1169" s="43">
        <v>6</v>
      </c>
    </row>
    <row r="1170" spans="1:7" x14ac:dyDescent="0.2">
      <c r="A1170" s="42" t="s">
        <v>151</v>
      </c>
      <c r="B1170" s="42" t="s">
        <v>23</v>
      </c>
      <c r="C1170" s="42" t="s">
        <v>86</v>
      </c>
      <c r="D1170" s="42" t="s">
        <v>134</v>
      </c>
      <c r="E1170" s="42" t="s">
        <v>137</v>
      </c>
      <c r="F1170" s="42" t="s">
        <v>157</v>
      </c>
      <c r="G1170" s="43">
        <v>17</v>
      </c>
    </row>
    <row r="1171" spans="1:7" x14ac:dyDescent="0.2">
      <c r="A1171" s="42" t="s">
        <v>151</v>
      </c>
      <c r="B1171" s="42" t="s">
        <v>24</v>
      </c>
      <c r="C1171" s="42" t="s">
        <v>88</v>
      </c>
      <c r="D1171" s="42" t="s">
        <v>134</v>
      </c>
      <c r="E1171" s="42" t="s">
        <v>139</v>
      </c>
      <c r="F1171" s="42" t="s">
        <v>157</v>
      </c>
      <c r="G1171" s="43">
        <v>2</v>
      </c>
    </row>
    <row r="1172" spans="1:7" x14ac:dyDescent="0.2">
      <c r="A1172" s="42" t="s">
        <v>151</v>
      </c>
      <c r="B1172" s="42" t="s">
        <v>25</v>
      </c>
      <c r="C1172" s="42" t="s">
        <v>89</v>
      </c>
      <c r="D1172" s="42" t="s">
        <v>134</v>
      </c>
      <c r="E1172" s="42" t="s">
        <v>137</v>
      </c>
      <c r="F1172" s="42" t="s">
        <v>157</v>
      </c>
      <c r="G1172" s="43">
        <v>23</v>
      </c>
    </row>
    <row r="1173" spans="1:7" x14ac:dyDescent="0.2">
      <c r="A1173" s="42" t="s">
        <v>151</v>
      </c>
      <c r="B1173" s="42" t="s">
        <v>26</v>
      </c>
      <c r="C1173" s="42" t="s">
        <v>90</v>
      </c>
      <c r="D1173" s="42" t="s">
        <v>134</v>
      </c>
      <c r="E1173" s="42" t="s">
        <v>135</v>
      </c>
      <c r="F1173" s="42" t="s">
        <v>58</v>
      </c>
      <c r="G1173" s="43">
        <v>3</v>
      </c>
    </row>
    <row r="1174" spans="1:7" x14ac:dyDescent="0.2">
      <c r="A1174" s="42" t="s">
        <v>151</v>
      </c>
      <c r="B1174" s="42" t="s">
        <v>26</v>
      </c>
      <c r="C1174" s="42" t="s">
        <v>90</v>
      </c>
      <c r="D1174" s="42" t="s">
        <v>134</v>
      </c>
      <c r="E1174" s="42" t="s">
        <v>135</v>
      </c>
      <c r="F1174" s="42" t="s">
        <v>157</v>
      </c>
      <c r="G1174" s="43">
        <v>33</v>
      </c>
    </row>
    <row r="1175" spans="1:7" x14ac:dyDescent="0.2">
      <c r="A1175" s="42" t="s">
        <v>151</v>
      </c>
      <c r="B1175" s="42" t="s">
        <v>27</v>
      </c>
      <c r="C1175" s="42" t="s">
        <v>91</v>
      </c>
      <c r="D1175" s="42" t="s">
        <v>134</v>
      </c>
      <c r="E1175" s="42" t="s">
        <v>137</v>
      </c>
      <c r="F1175" s="42" t="s">
        <v>157</v>
      </c>
      <c r="G1175" s="43">
        <v>11</v>
      </c>
    </row>
    <row r="1176" spans="1:7" x14ac:dyDescent="0.2">
      <c r="A1176" s="42" t="s">
        <v>151</v>
      </c>
      <c r="B1176" s="42" t="s">
        <v>28</v>
      </c>
      <c r="C1176" s="42" t="s">
        <v>92</v>
      </c>
      <c r="D1176" s="42" t="s">
        <v>134</v>
      </c>
      <c r="E1176" s="42" t="s">
        <v>139</v>
      </c>
      <c r="F1176" s="42" t="s">
        <v>58</v>
      </c>
      <c r="G1176" s="43">
        <v>1</v>
      </c>
    </row>
    <row r="1177" spans="1:7" x14ac:dyDescent="0.2">
      <c r="A1177" s="42" t="s">
        <v>151</v>
      </c>
      <c r="B1177" s="42" t="s">
        <v>28</v>
      </c>
      <c r="C1177" s="42" t="s">
        <v>92</v>
      </c>
      <c r="D1177" s="42" t="s">
        <v>134</v>
      </c>
      <c r="E1177" s="42" t="s">
        <v>139</v>
      </c>
      <c r="F1177" s="42" t="s">
        <v>157</v>
      </c>
      <c r="G1177" s="43">
        <v>6</v>
      </c>
    </row>
    <row r="1178" spans="1:7" x14ac:dyDescent="0.2">
      <c r="A1178" s="42" t="s">
        <v>151</v>
      </c>
      <c r="B1178" s="42" t="s">
        <v>29</v>
      </c>
      <c r="C1178" s="42" t="s">
        <v>93</v>
      </c>
      <c r="D1178" s="42" t="s">
        <v>48</v>
      </c>
      <c r="E1178" s="42" t="s">
        <v>135</v>
      </c>
      <c r="F1178" s="42" t="s">
        <v>58</v>
      </c>
      <c r="G1178" s="43">
        <v>12</v>
      </c>
    </row>
    <row r="1179" spans="1:7" x14ac:dyDescent="0.2">
      <c r="A1179" s="42" t="s">
        <v>151</v>
      </c>
      <c r="B1179" s="42" t="s">
        <v>29</v>
      </c>
      <c r="C1179" s="42" t="s">
        <v>93</v>
      </c>
      <c r="D1179" s="42" t="s">
        <v>48</v>
      </c>
      <c r="E1179" s="42" t="s">
        <v>135</v>
      </c>
      <c r="F1179" s="42" t="s">
        <v>157</v>
      </c>
      <c r="G1179" s="43">
        <v>25</v>
      </c>
    </row>
    <row r="1180" spans="1:7" x14ac:dyDescent="0.2">
      <c r="A1180" s="42" t="s">
        <v>151</v>
      </c>
      <c r="B1180" s="42" t="s">
        <v>30</v>
      </c>
      <c r="C1180" s="42" t="s">
        <v>94</v>
      </c>
      <c r="D1180" s="42" t="s">
        <v>134</v>
      </c>
      <c r="E1180" s="42" t="s">
        <v>139</v>
      </c>
      <c r="F1180" s="42" t="s">
        <v>58</v>
      </c>
      <c r="G1180" s="43">
        <v>5</v>
      </c>
    </row>
    <row r="1181" spans="1:7" x14ac:dyDescent="0.2">
      <c r="A1181" s="42" t="s">
        <v>151</v>
      </c>
      <c r="B1181" s="42" t="s">
        <v>30</v>
      </c>
      <c r="C1181" s="42" t="s">
        <v>94</v>
      </c>
      <c r="D1181" s="42" t="s">
        <v>134</v>
      </c>
      <c r="E1181" s="42" t="s">
        <v>139</v>
      </c>
      <c r="F1181" s="42" t="s">
        <v>157</v>
      </c>
      <c r="G1181" s="43">
        <v>10</v>
      </c>
    </row>
    <row r="1182" spans="1:7" x14ac:dyDescent="0.2">
      <c r="A1182" s="42" t="s">
        <v>151</v>
      </c>
      <c r="B1182" s="42" t="s">
        <v>32</v>
      </c>
      <c r="C1182" s="42" t="s">
        <v>95</v>
      </c>
      <c r="D1182" s="42" t="s">
        <v>134</v>
      </c>
      <c r="E1182" s="42" t="s">
        <v>139</v>
      </c>
      <c r="F1182" s="42" t="s">
        <v>58</v>
      </c>
      <c r="G1182" s="43">
        <v>5</v>
      </c>
    </row>
    <row r="1183" spans="1:7" x14ac:dyDescent="0.2">
      <c r="A1183" s="42" t="s">
        <v>151</v>
      </c>
      <c r="B1183" s="42" t="s">
        <v>32</v>
      </c>
      <c r="C1183" s="42" t="s">
        <v>95</v>
      </c>
      <c r="D1183" s="42" t="s">
        <v>134</v>
      </c>
      <c r="E1183" s="42" t="s">
        <v>139</v>
      </c>
      <c r="F1183" s="42" t="s">
        <v>157</v>
      </c>
      <c r="G1183" s="43">
        <v>11</v>
      </c>
    </row>
    <row r="1184" spans="1:7" x14ac:dyDescent="0.2">
      <c r="A1184" s="42" t="s">
        <v>151</v>
      </c>
      <c r="B1184" s="42" t="s">
        <v>33</v>
      </c>
      <c r="C1184" s="42" t="s">
        <v>96</v>
      </c>
      <c r="D1184" s="42" t="s">
        <v>134</v>
      </c>
      <c r="E1184" s="42" t="s">
        <v>137</v>
      </c>
      <c r="F1184" s="42" t="s">
        <v>157</v>
      </c>
      <c r="G1184" s="43">
        <v>11</v>
      </c>
    </row>
    <row r="1185" spans="1:7" x14ac:dyDescent="0.2">
      <c r="A1185" s="42" t="s">
        <v>151</v>
      </c>
      <c r="B1185" s="42" t="s">
        <v>34</v>
      </c>
      <c r="C1185" s="42" t="s">
        <v>97</v>
      </c>
      <c r="D1185" s="42" t="s">
        <v>134</v>
      </c>
      <c r="E1185" s="42" t="s">
        <v>139</v>
      </c>
      <c r="F1185" s="42" t="s">
        <v>58</v>
      </c>
      <c r="G1185" s="43">
        <v>2</v>
      </c>
    </row>
    <row r="1186" spans="1:7" x14ac:dyDescent="0.2">
      <c r="A1186" s="42" t="s">
        <v>151</v>
      </c>
      <c r="B1186" s="42" t="s">
        <v>34</v>
      </c>
      <c r="C1186" s="42" t="s">
        <v>97</v>
      </c>
      <c r="D1186" s="42" t="s">
        <v>134</v>
      </c>
      <c r="E1186" s="42" t="s">
        <v>139</v>
      </c>
      <c r="F1186" s="42" t="s">
        <v>157</v>
      </c>
      <c r="G1186" s="43">
        <v>5</v>
      </c>
    </row>
    <row r="1187" spans="1:7" x14ac:dyDescent="0.2">
      <c r="A1187" s="42" t="s">
        <v>151</v>
      </c>
      <c r="B1187" s="42" t="s">
        <v>35</v>
      </c>
      <c r="C1187" s="42" t="s">
        <v>98</v>
      </c>
      <c r="D1187" s="42" t="s">
        <v>134</v>
      </c>
      <c r="E1187" s="42" t="s">
        <v>135</v>
      </c>
      <c r="F1187" s="42" t="s">
        <v>58</v>
      </c>
      <c r="G1187" s="43">
        <v>1</v>
      </c>
    </row>
    <row r="1188" spans="1:7" x14ac:dyDescent="0.2">
      <c r="A1188" s="42" t="s">
        <v>151</v>
      </c>
      <c r="B1188" s="42" t="s">
        <v>35</v>
      </c>
      <c r="C1188" s="42" t="s">
        <v>98</v>
      </c>
      <c r="D1188" s="42" t="s">
        <v>134</v>
      </c>
      <c r="E1188" s="42" t="s">
        <v>135</v>
      </c>
      <c r="F1188" s="42" t="s">
        <v>157</v>
      </c>
      <c r="G1188" s="43">
        <v>30</v>
      </c>
    </row>
    <row r="1189" spans="1:7" x14ac:dyDescent="0.2">
      <c r="A1189" s="42" t="s">
        <v>151</v>
      </c>
      <c r="B1189" s="42" t="s">
        <v>36</v>
      </c>
      <c r="C1189" s="42" t="s">
        <v>99</v>
      </c>
      <c r="D1189" s="42" t="s">
        <v>134</v>
      </c>
      <c r="E1189" s="42" t="s">
        <v>139</v>
      </c>
      <c r="F1189" s="42" t="s">
        <v>58</v>
      </c>
      <c r="G1189" s="43">
        <v>5</v>
      </c>
    </row>
    <row r="1190" spans="1:7" x14ac:dyDescent="0.2">
      <c r="A1190" s="42" t="s">
        <v>151</v>
      </c>
      <c r="B1190" s="42" t="s">
        <v>36</v>
      </c>
      <c r="C1190" s="42" t="s">
        <v>99</v>
      </c>
      <c r="D1190" s="42" t="s">
        <v>134</v>
      </c>
      <c r="E1190" s="42" t="s">
        <v>139</v>
      </c>
      <c r="F1190" s="42" t="s">
        <v>157</v>
      </c>
      <c r="G1190" s="43">
        <v>12</v>
      </c>
    </row>
    <row r="1191" spans="1:7" x14ac:dyDescent="0.2">
      <c r="A1191" s="42" t="s">
        <v>151</v>
      </c>
      <c r="B1191" s="42" t="s">
        <v>37</v>
      </c>
      <c r="C1191" s="42" t="s">
        <v>100</v>
      </c>
      <c r="D1191" s="42" t="s">
        <v>134</v>
      </c>
      <c r="E1191" s="42" t="s">
        <v>139</v>
      </c>
      <c r="F1191" s="42" t="s">
        <v>58</v>
      </c>
      <c r="G1191" s="43">
        <v>2</v>
      </c>
    </row>
    <row r="1192" spans="1:7" x14ac:dyDescent="0.2">
      <c r="A1192" s="42" t="s">
        <v>151</v>
      </c>
      <c r="B1192" s="42" t="s">
        <v>37</v>
      </c>
      <c r="C1192" s="42" t="s">
        <v>100</v>
      </c>
      <c r="D1192" s="42" t="s">
        <v>134</v>
      </c>
      <c r="E1192" s="42" t="s">
        <v>139</v>
      </c>
      <c r="F1192" s="42" t="s">
        <v>157</v>
      </c>
      <c r="G1192" s="43">
        <v>12</v>
      </c>
    </row>
    <row r="1193" spans="1:7" x14ac:dyDescent="0.2">
      <c r="A1193" s="42" t="s">
        <v>151</v>
      </c>
      <c r="B1193" s="42" t="s">
        <v>38</v>
      </c>
      <c r="C1193" s="42" t="s">
        <v>101</v>
      </c>
      <c r="D1193" s="42" t="s">
        <v>48</v>
      </c>
      <c r="E1193" s="42" t="s">
        <v>135</v>
      </c>
      <c r="F1193" s="42" t="s">
        <v>58</v>
      </c>
      <c r="G1193" s="43">
        <v>1</v>
      </c>
    </row>
    <row r="1194" spans="1:7" x14ac:dyDescent="0.2">
      <c r="A1194" s="42" t="s">
        <v>151</v>
      </c>
      <c r="B1194" s="42" t="s">
        <v>38</v>
      </c>
      <c r="C1194" s="42" t="s">
        <v>101</v>
      </c>
      <c r="D1194" s="42" t="s">
        <v>48</v>
      </c>
      <c r="E1194" s="42" t="s">
        <v>135</v>
      </c>
      <c r="F1194" s="42" t="s">
        <v>157</v>
      </c>
      <c r="G1194" s="43">
        <v>30</v>
      </c>
    </row>
    <row r="1195" spans="1:7" x14ac:dyDescent="0.2">
      <c r="A1195" s="42" t="s">
        <v>151</v>
      </c>
      <c r="B1195" s="42" t="s">
        <v>39</v>
      </c>
      <c r="C1195" s="42" t="s">
        <v>102</v>
      </c>
      <c r="D1195" s="42" t="s">
        <v>134</v>
      </c>
      <c r="E1195" s="42" t="s">
        <v>137</v>
      </c>
      <c r="F1195" s="42" t="s">
        <v>58</v>
      </c>
      <c r="G1195" s="43">
        <v>1</v>
      </c>
    </row>
    <row r="1196" spans="1:7" x14ac:dyDescent="0.2">
      <c r="A1196" s="42" t="s">
        <v>151</v>
      </c>
      <c r="B1196" s="42" t="s">
        <v>39</v>
      </c>
      <c r="C1196" s="42" t="s">
        <v>102</v>
      </c>
      <c r="D1196" s="42" t="s">
        <v>134</v>
      </c>
      <c r="E1196" s="42" t="s">
        <v>137</v>
      </c>
      <c r="F1196" s="42" t="s">
        <v>157</v>
      </c>
      <c r="G1196" s="43">
        <v>20</v>
      </c>
    </row>
    <row r="1197" spans="1:7" x14ac:dyDescent="0.2">
      <c r="A1197" s="42" t="s">
        <v>151</v>
      </c>
      <c r="B1197" s="42" t="s">
        <v>40</v>
      </c>
      <c r="C1197" s="42" t="s">
        <v>103</v>
      </c>
      <c r="D1197" s="42" t="s">
        <v>134</v>
      </c>
      <c r="E1197" s="42" t="s">
        <v>139</v>
      </c>
      <c r="F1197" s="42" t="s">
        <v>58</v>
      </c>
      <c r="G1197" s="43">
        <v>1</v>
      </c>
    </row>
    <row r="1198" spans="1:7" x14ac:dyDescent="0.2">
      <c r="A1198" s="42" t="s">
        <v>151</v>
      </c>
      <c r="B1198" s="42" t="s">
        <v>40</v>
      </c>
      <c r="C1198" s="42" t="s">
        <v>103</v>
      </c>
      <c r="D1198" s="42" t="s">
        <v>134</v>
      </c>
      <c r="E1198" s="42" t="s">
        <v>139</v>
      </c>
      <c r="F1198" s="42" t="s">
        <v>157</v>
      </c>
      <c r="G1198" s="43">
        <v>7</v>
      </c>
    </row>
    <row r="1199" spans="1:7" x14ac:dyDescent="0.2">
      <c r="A1199" s="42" t="s">
        <v>151</v>
      </c>
      <c r="B1199" s="42" t="s">
        <v>41</v>
      </c>
      <c r="C1199" s="42" t="s">
        <v>104</v>
      </c>
      <c r="D1199" s="42" t="s">
        <v>134</v>
      </c>
      <c r="E1199" s="42" t="s">
        <v>135</v>
      </c>
      <c r="F1199" s="42" t="s">
        <v>157</v>
      </c>
      <c r="G1199" s="43">
        <v>20</v>
      </c>
    </row>
    <row r="1200" spans="1:7" x14ac:dyDescent="0.2">
      <c r="A1200" s="42" t="s">
        <v>151</v>
      </c>
      <c r="B1200" s="42" t="s">
        <v>42</v>
      </c>
      <c r="C1200" s="42" t="s">
        <v>105</v>
      </c>
      <c r="D1200" s="42" t="s">
        <v>48</v>
      </c>
      <c r="E1200" s="42" t="s">
        <v>135</v>
      </c>
      <c r="F1200" s="42" t="s">
        <v>58</v>
      </c>
      <c r="G1200" s="43">
        <v>1</v>
      </c>
    </row>
    <row r="1201" spans="1:7" x14ac:dyDescent="0.2">
      <c r="A1201" s="42" t="s">
        <v>151</v>
      </c>
      <c r="B1201" s="42" t="s">
        <v>42</v>
      </c>
      <c r="C1201" s="42" t="s">
        <v>105</v>
      </c>
      <c r="D1201" s="42" t="s">
        <v>48</v>
      </c>
      <c r="E1201" s="42" t="s">
        <v>135</v>
      </c>
      <c r="F1201" s="42" t="s">
        <v>157</v>
      </c>
      <c r="G1201" s="43">
        <v>43</v>
      </c>
    </row>
    <row r="1202" spans="1:7" x14ac:dyDescent="0.2">
      <c r="A1202" s="42" t="s">
        <v>151</v>
      </c>
      <c r="B1202" s="42" t="s">
        <v>43</v>
      </c>
      <c r="C1202" s="42" t="s">
        <v>106</v>
      </c>
      <c r="D1202" s="42" t="s">
        <v>134</v>
      </c>
      <c r="E1202" s="42" t="s">
        <v>137</v>
      </c>
      <c r="F1202" s="42" t="s">
        <v>58</v>
      </c>
      <c r="G1202" s="43">
        <v>2</v>
      </c>
    </row>
    <row r="1203" spans="1:7" x14ac:dyDescent="0.2">
      <c r="A1203" s="42" t="s">
        <v>151</v>
      </c>
      <c r="B1203" s="42" t="s">
        <v>43</v>
      </c>
      <c r="C1203" s="42" t="s">
        <v>106</v>
      </c>
      <c r="D1203" s="42" t="s">
        <v>134</v>
      </c>
      <c r="E1203" s="42" t="s">
        <v>137</v>
      </c>
      <c r="F1203" s="42" t="s">
        <v>157</v>
      </c>
      <c r="G1203" s="43">
        <v>8</v>
      </c>
    </row>
    <row r="1204" spans="1:7" x14ac:dyDescent="0.2">
      <c r="A1204" s="42" t="s">
        <v>151</v>
      </c>
      <c r="B1204" s="42" t="s">
        <v>44</v>
      </c>
      <c r="C1204" s="42" t="s">
        <v>107</v>
      </c>
      <c r="D1204" s="42" t="s">
        <v>48</v>
      </c>
      <c r="E1204" s="42" t="s">
        <v>135</v>
      </c>
      <c r="F1204" s="42" t="s">
        <v>58</v>
      </c>
      <c r="G1204" s="43">
        <v>5</v>
      </c>
    </row>
    <row r="1205" spans="1:7" x14ac:dyDescent="0.2">
      <c r="A1205" s="42" t="s">
        <v>151</v>
      </c>
      <c r="B1205" s="42" t="s">
        <v>44</v>
      </c>
      <c r="C1205" s="42" t="s">
        <v>107</v>
      </c>
      <c r="D1205" s="42" t="s">
        <v>48</v>
      </c>
      <c r="E1205" s="42" t="s">
        <v>135</v>
      </c>
      <c r="F1205" s="42" t="s">
        <v>157</v>
      </c>
      <c r="G1205" s="43">
        <v>59</v>
      </c>
    </row>
    <row r="1206" spans="1:7" x14ac:dyDescent="0.2">
      <c r="A1206" s="42" t="s">
        <v>151</v>
      </c>
      <c r="B1206" s="42" t="s">
        <v>45</v>
      </c>
      <c r="C1206" s="42" t="s">
        <v>108</v>
      </c>
      <c r="D1206" s="42" t="s">
        <v>134</v>
      </c>
      <c r="E1206" s="42" t="s">
        <v>137</v>
      </c>
      <c r="F1206" s="42" t="s">
        <v>157</v>
      </c>
      <c r="G1206" s="43">
        <v>6</v>
      </c>
    </row>
    <row r="1207" spans="1:7" x14ac:dyDescent="0.2">
      <c r="A1207" s="42" t="s">
        <v>151</v>
      </c>
      <c r="B1207" s="42" t="s">
        <v>46</v>
      </c>
      <c r="C1207" s="42" t="s">
        <v>109</v>
      </c>
      <c r="D1207" s="42" t="s">
        <v>48</v>
      </c>
      <c r="E1207" s="42" t="s">
        <v>135</v>
      </c>
      <c r="F1207" s="42" t="s">
        <v>58</v>
      </c>
      <c r="G1207" s="43">
        <v>7</v>
      </c>
    </row>
    <row r="1208" spans="1:7" x14ac:dyDescent="0.2">
      <c r="A1208" s="42" t="s">
        <v>151</v>
      </c>
      <c r="B1208" s="42" t="s">
        <v>46</v>
      </c>
      <c r="C1208" s="42" t="s">
        <v>109</v>
      </c>
      <c r="D1208" s="42" t="s">
        <v>48</v>
      </c>
      <c r="E1208" s="42" t="s">
        <v>135</v>
      </c>
      <c r="F1208" s="42" t="s">
        <v>157</v>
      </c>
      <c r="G1208" s="43">
        <v>75</v>
      </c>
    </row>
    <row r="1209" spans="1:7" x14ac:dyDescent="0.2">
      <c r="A1209" s="42" t="s">
        <v>152</v>
      </c>
      <c r="B1209" s="42" t="s">
        <v>3</v>
      </c>
      <c r="C1209" s="42" t="s">
        <v>66</v>
      </c>
      <c r="D1209" s="42" t="s">
        <v>134</v>
      </c>
      <c r="E1209" s="42" t="s">
        <v>135</v>
      </c>
      <c r="F1209" s="42" t="s">
        <v>58</v>
      </c>
      <c r="G1209" s="43">
        <v>2</v>
      </c>
    </row>
    <row r="1210" spans="1:7" x14ac:dyDescent="0.2">
      <c r="A1210" s="42" t="s">
        <v>152</v>
      </c>
      <c r="B1210" s="42" t="s">
        <v>3</v>
      </c>
      <c r="C1210" s="42" t="s">
        <v>66</v>
      </c>
      <c r="D1210" s="42" t="s">
        <v>134</v>
      </c>
      <c r="E1210" s="42" t="s">
        <v>135</v>
      </c>
      <c r="F1210" s="42" t="s">
        <v>157</v>
      </c>
      <c r="G1210" s="43">
        <v>26</v>
      </c>
    </row>
    <row r="1211" spans="1:7" x14ac:dyDescent="0.2">
      <c r="A1211" s="42" t="s">
        <v>152</v>
      </c>
      <c r="B1211" s="42" t="s">
        <v>4</v>
      </c>
      <c r="C1211" s="42" t="s">
        <v>67</v>
      </c>
      <c r="D1211" s="42" t="s">
        <v>134</v>
      </c>
      <c r="E1211" s="42" t="s">
        <v>137</v>
      </c>
      <c r="F1211" s="42" t="s">
        <v>58</v>
      </c>
      <c r="G1211" s="43">
        <v>1</v>
      </c>
    </row>
    <row r="1212" spans="1:7" x14ac:dyDescent="0.2">
      <c r="A1212" s="42" t="s">
        <v>152</v>
      </c>
      <c r="B1212" s="42" t="s">
        <v>4</v>
      </c>
      <c r="C1212" s="42" t="s">
        <v>67</v>
      </c>
      <c r="D1212" s="42" t="s">
        <v>134</v>
      </c>
      <c r="E1212" s="42" t="s">
        <v>137</v>
      </c>
      <c r="F1212" s="42" t="s">
        <v>157</v>
      </c>
      <c r="G1212" s="43">
        <v>23</v>
      </c>
    </row>
    <row r="1213" spans="1:7" x14ac:dyDescent="0.2">
      <c r="A1213" s="42" t="s">
        <v>152</v>
      </c>
      <c r="B1213" s="42" t="s">
        <v>5</v>
      </c>
      <c r="C1213" s="42" t="s">
        <v>68</v>
      </c>
      <c r="D1213" s="42" t="s">
        <v>134</v>
      </c>
      <c r="E1213" s="42" t="s">
        <v>135</v>
      </c>
      <c r="F1213" s="42" t="s">
        <v>58</v>
      </c>
      <c r="G1213" s="43">
        <v>1</v>
      </c>
    </row>
    <row r="1214" spans="1:7" x14ac:dyDescent="0.2">
      <c r="A1214" s="42" t="s">
        <v>152</v>
      </c>
      <c r="B1214" s="42" t="s">
        <v>5</v>
      </c>
      <c r="C1214" s="42" t="s">
        <v>68</v>
      </c>
      <c r="D1214" s="42" t="s">
        <v>134</v>
      </c>
      <c r="E1214" s="42" t="s">
        <v>135</v>
      </c>
      <c r="F1214" s="42" t="s">
        <v>157</v>
      </c>
      <c r="G1214" s="43">
        <v>14</v>
      </c>
    </row>
    <row r="1215" spans="1:7" x14ac:dyDescent="0.2">
      <c r="A1215" s="42" t="s">
        <v>152</v>
      </c>
      <c r="B1215" s="42" t="s">
        <v>6</v>
      </c>
      <c r="C1215" s="42" t="s">
        <v>69</v>
      </c>
      <c r="D1215" s="42" t="s">
        <v>134</v>
      </c>
      <c r="E1215" s="42" t="s">
        <v>137</v>
      </c>
      <c r="F1215" s="42" t="s">
        <v>58</v>
      </c>
      <c r="G1215" s="43">
        <v>1</v>
      </c>
    </row>
    <row r="1216" spans="1:7" x14ac:dyDescent="0.2">
      <c r="A1216" s="42" t="s">
        <v>152</v>
      </c>
      <c r="B1216" s="42" t="s">
        <v>6</v>
      </c>
      <c r="C1216" s="42" t="s">
        <v>69</v>
      </c>
      <c r="D1216" s="42" t="s">
        <v>134</v>
      </c>
      <c r="E1216" s="42" t="s">
        <v>137</v>
      </c>
      <c r="F1216" s="42" t="s">
        <v>157</v>
      </c>
      <c r="G1216" s="43">
        <v>16</v>
      </c>
    </row>
    <row r="1217" spans="1:7" x14ac:dyDescent="0.2">
      <c r="A1217" s="42" t="s">
        <v>152</v>
      </c>
      <c r="B1217" s="42" t="s">
        <v>7</v>
      </c>
      <c r="C1217" s="42" t="s">
        <v>70</v>
      </c>
      <c r="D1217" s="42" t="s">
        <v>134</v>
      </c>
      <c r="E1217" s="42" t="s">
        <v>139</v>
      </c>
      <c r="F1217" s="42" t="s">
        <v>157</v>
      </c>
      <c r="G1217" s="43">
        <v>21</v>
      </c>
    </row>
    <row r="1218" spans="1:7" x14ac:dyDescent="0.2">
      <c r="A1218" s="42" t="s">
        <v>152</v>
      </c>
      <c r="B1218" s="42" t="s">
        <v>8</v>
      </c>
      <c r="C1218" s="42" t="s">
        <v>71</v>
      </c>
      <c r="D1218" s="42" t="s">
        <v>134</v>
      </c>
      <c r="E1218" s="42" t="s">
        <v>137</v>
      </c>
      <c r="F1218" s="42" t="s">
        <v>58</v>
      </c>
      <c r="G1218" s="43">
        <v>1</v>
      </c>
    </row>
    <row r="1219" spans="1:7" x14ac:dyDescent="0.2">
      <c r="A1219" s="42" t="s">
        <v>152</v>
      </c>
      <c r="B1219" s="42" t="s">
        <v>8</v>
      </c>
      <c r="C1219" s="42" t="s">
        <v>71</v>
      </c>
      <c r="D1219" s="42" t="s">
        <v>134</v>
      </c>
      <c r="E1219" s="42" t="s">
        <v>137</v>
      </c>
      <c r="F1219" s="42" t="s">
        <v>157</v>
      </c>
      <c r="G1219" s="43">
        <v>21</v>
      </c>
    </row>
    <row r="1220" spans="1:7" x14ac:dyDescent="0.2">
      <c r="A1220" s="42" t="s">
        <v>152</v>
      </c>
      <c r="B1220" s="42" t="s">
        <v>9</v>
      </c>
      <c r="C1220" s="42" t="s">
        <v>72</v>
      </c>
      <c r="D1220" s="42" t="s">
        <v>134</v>
      </c>
      <c r="E1220" s="42" t="s">
        <v>135</v>
      </c>
      <c r="F1220" s="42" t="s">
        <v>157</v>
      </c>
      <c r="G1220" s="43">
        <v>19</v>
      </c>
    </row>
    <row r="1221" spans="1:7" x14ac:dyDescent="0.2">
      <c r="A1221" s="42" t="s">
        <v>152</v>
      </c>
      <c r="B1221" s="42" t="s">
        <v>10</v>
      </c>
      <c r="C1221" s="42" t="s">
        <v>73</v>
      </c>
      <c r="D1221" s="42" t="s">
        <v>134</v>
      </c>
      <c r="E1221" s="42" t="s">
        <v>139</v>
      </c>
      <c r="F1221" s="42" t="s">
        <v>58</v>
      </c>
      <c r="G1221" s="43">
        <v>1</v>
      </c>
    </row>
    <row r="1222" spans="1:7" x14ac:dyDescent="0.2">
      <c r="A1222" s="42" t="s">
        <v>152</v>
      </c>
      <c r="B1222" s="42" t="s">
        <v>10</v>
      </c>
      <c r="C1222" s="42" t="s">
        <v>73</v>
      </c>
      <c r="D1222" s="42" t="s">
        <v>134</v>
      </c>
      <c r="E1222" s="42" t="s">
        <v>139</v>
      </c>
      <c r="F1222" s="42" t="s">
        <v>157</v>
      </c>
      <c r="G1222" s="43">
        <v>17</v>
      </c>
    </row>
    <row r="1223" spans="1:7" x14ac:dyDescent="0.2">
      <c r="A1223" s="42" t="s">
        <v>152</v>
      </c>
      <c r="B1223" s="42" t="s">
        <v>11</v>
      </c>
      <c r="C1223" s="42" t="s">
        <v>74</v>
      </c>
      <c r="D1223" s="42" t="s">
        <v>134</v>
      </c>
      <c r="E1223" s="42" t="s">
        <v>139</v>
      </c>
      <c r="F1223" s="42" t="s">
        <v>58</v>
      </c>
      <c r="G1223" s="43">
        <v>3</v>
      </c>
    </row>
    <row r="1224" spans="1:7" x14ac:dyDescent="0.2">
      <c r="A1224" s="42" t="s">
        <v>152</v>
      </c>
      <c r="B1224" s="42" t="s">
        <v>11</v>
      </c>
      <c r="C1224" s="42" t="s">
        <v>74</v>
      </c>
      <c r="D1224" s="42" t="s">
        <v>134</v>
      </c>
      <c r="E1224" s="42" t="s">
        <v>139</v>
      </c>
      <c r="F1224" s="42" t="s">
        <v>157</v>
      </c>
      <c r="G1224" s="43">
        <v>13</v>
      </c>
    </row>
    <row r="1225" spans="1:7" x14ac:dyDescent="0.2">
      <c r="A1225" s="42" t="s">
        <v>152</v>
      </c>
      <c r="B1225" s="42" t="s">
        <v>12</v>
      </c>
      <c r="C1225" s="42" t="s">
        <v>75</v>
      </c>
      <c r="D1225" s="42" t="s">
        <v>134</v>
      </c>
      <c r="E1225" s="42" t="s">
        <v>137</v>
      </c>
      <c r="F1225" s="42" t="s">
        <v>58</v>
      </c>
      <c r="G1225" s="43">
        <v>2</v>
      </c>
    </row>
    <row r="1226" spans="1:7" x14ac:dyDescent="0.2">
      <c r="A1226" s="42" t="s">
        <v>152</v>
      </c>
      <c r="B1226" s="42" t="s">
        <v>12</v>
      </c>
      <c r="C1226" s="42" t="s">
        <v>75</v>
      </c>
      <c r="D1226" s="42" t="s">
        <v>134</v>
      </c>
      <c r="E1226" s="42" t="s">
        <v>137</v>
      </c>
      <c r="F1226" s="42" t="s">
        <v>157</v>
      </c>
      <c r="G1226" s="43">
        <v>15</v>
      </c>
    </row>
    <row r="1227" spans="1:7" x14ac:dyDescent="0.2">
      <c r="A1227" s="42" t="s">
        <v>152</v>
      </c>
      <c r="B1227" s="42" t="s">
        <v>13</v>
      </c>
      <c r="C1227" s="42" t="s">
        <v>76</v>
      </c>
      <c r="D1227" s="42" t="s">
        <v>134</v>
      </c>
      <c r="E1227" s="42" t="s">
        <v>139</v>
      </c>
      <c r="F1227" s="42" t="s">
        <v>58</v>
      </c>
      <c r="G1227" s="43">
        <v>6</v>
      </c>
    </row>
    <row r="1228" spans="1:7" x14ac:dyDescent="0.2">
      <c r="A1228" s="42" t="s">
        <v>152</v>
      </c>
      <c r="B1228" s="42" t="s">
        <v>13</v>
      </c>
      <c r="C1228" s="42" t="s">
        <v>76</v>
      </c>
      <c r="D1228" s="42" t="s">
        <v>134</v>
      </c>
      <c r="E1228" s="42" t="s">
        <v>139</v>
      </c>
      <c r="F1228" s="42" t="s">
        <v>157</v>
      </c>
      <c r="G1228" s="43">
        <v>32</v>
      </c>
    </row>
    <row r="1229" spans="1:7" x14ac:dyDescent="0.2">
      <c r="A1229" s="42" t="s">
        <v>152</v>
      </c>
      <c r="B1229" s="42" t="s">
        <v>60</v>
      </c>
      <c r="C1229" s="42" t="s">
        <v>77</v>
      </c>
      <c r="D1229" s="42" t="s">
        <v>134</v>
      </c>
      <c r="E1229" s="42" t="s">
        <v>137</v>
      </c>
      <c r="F1229" s="42" t="s">
        <v>58</v>
      </c>
      <c r="G1229" s="43">
        <v>3</v>
      </c>
    </row>
    <row r="1230" spans="1:7" x14ac:dyDescent="0.2">
      <c r="A1230" s="42" t="s">
        <v>152</v>
      </c>
      <c r="B1230" s="42" t="s">
        <v>60</v>
      </c>
      <c r="C1230" s="42" t="s">
        <v>77</v>
      </c>
      <c r="D1230" s="42" t="s">
        <v>134</v>
      </c>
      <c r="E1230" s="42" t="s">
        <v>137</v>
      </c>
      <c r="F1230" s="42" t="s">
        <v>157</v>
      </c>
      <c r="G1230" s="43">
        <v>20</v>
      </c>
    </row>
    <row r="1231" spans="1:7" x14ac:dyDescent="0.2">
      <c r="A1231" s="42" t="s">
        <v>152</v>
      </c>
      <c r="B1231" s="42" t="s">
        <v>14</v>
      </c>
      <c r="C1231" s="42" t="s">
        <v>78</v>
      </c>
      <c r="D1231" s="42" t="s">
        <v>134</v>
      </c>
      <c r="E1231" s="42" t="s">
        <v>139</v>
      </c>
      <c r="F1231" s="42" t="s">
        <v>58</v>
      </c>
      <c r="G1231" s="43">
        <v>1</v>
      </c>
    </row>
    <row r="1232" spans="1:7" x14ac:dyDescent="0.2">
      <c r="A1232" s="42" t="s">
        <v>152</v>
      </c>
      <c r="B1232" s="42" t="s">
        <v>14</v>
      </c>
      <c r="C1232" s="42" t="s">
        <v>78</v>
      </c>
      <c r="D1232" s="42" t="s">
        <v>134</v>
      </c>
      <c r="E1232" s="42" t="s">
        <v>139</v>
      </c>
      <c r="F1232" s="42" t="s">
        <v>157</v>
      </c>
      <c r="G1232" s="43">
        <v>7</v>
      </c>
    </row>
    <row r="1233" spans="1:7" x14ac:dyDescent="0.2">
      <c r="A1233" s="42" t="s">
        <v>152</v>
      </c>
      <c r="B1233" s="42" t="s">
        <v>15</v>
      </c>
      <c r="C1233" s="42" t="s">
        <v>79</v>
      </c>
      <c r="D1233" s="42" t="s">
        <v>134</v>
      </c>
      <c r="E1233" s="42" t="s">
        <v>137</v>
      </c>
      <c r="F1233" s="42" t="s">
        <v>58</v>
      </c>
      <c r="G1233" s="43">
        <v>3</v>
      </c>
    </row>
    <row r="1234" spans="1:7" x14ac:dyDescent="0.2">
      <c r="A1234" s="42" t="s">
        <v>152</v>
      </c>
      <c r="B1234" s="42" t="s">
        <v>15</v>
      </c>
      <c r="C1234" s="42" t="s">
        <v>79</v>
      </c>
      <c r="D1234" s="42" t="s">
        <v>134</v>
      </c>
      <c r="E1234" s="42" t="s">
        <v>137</v>
      </c>
      <c r="F1234" s="42" t="s">
        <v>157</v>
      </c>
      <c r="G1234" s="43">
        <v>11</v>
      </c>
    </row>
    <row r="1235" spans="1:7" x14ac:dyDescent="0.2">
      <c r="A1235" s="42" t="s">
        <v>152</v>
      </c>
      <c r="B1235" s="42" t="s">
        <v>16</v>
      </c>
      <c r="C1235" s="42" t="s">
        <v>80</v>
      </c>
      <c r="D1235" s="42" t="s">
        <v>134</v>
      </c>
      <c r="E1235" s="42" t="s">
        <v>137</v>
      </c>
      <c r="F1235" s="42" t="s">
        <v>58</v>
      </c>
      <c r="G1235" s="43">
        <v>1</v>
      </c>
    </row>
    <row r="1236" spans="1:7" x14ac:dyDescent="0.2">
      <c r="A1236" s="42" t="s">
        <v>152</v>
      </c>
      <c r="B1236" s="42" t="s">
        <v>16</v>
      </c>
      <c r="C1236" s="42" t="s">
        <v>80</v>
      </c>
      <c r="D1236" s="42" t="s">
        <v>134</v>
      </c>
      <c r="E1236" s="42" t="s">
        <v>137</v>
      </c>
      <c r="F1236" s="42" t="s">
        <v>157</v>
      </c>
      <c r="G1236" s="43">
        <v>40</v>
      </c>
    </row>
    <row r="1237" spans="1:7" x14ac:dyDescent="0.2">
      <c r="A1237" s="42" t="s">
        <v>152</v>
      </c>
      <c r="B1237" s="42" t="s">
        <v>17</v>
      </c>
      <c r="C1237" s="42" t="s">
        <v>81</v>
      </c>
      <c r="D1237" s="42" t="s">
        <v>134</v>
      </c>
      <c r="E1237" s="42" t="s">
        <v>137</v>
      </c>
      <c r="F1237" s="42" t="s">
        <v>58</v>
      </c>
      <c r="G1237" s="43">
        <v>2</v>
      </c>
    </row>
    <row r="1238" spans="1:7" x14ac:dyDescent="0.2">
      <c r="A1238" s="42" t="s">
        <v>152</v>
      </c>
      <c r="B1238" s="42" t="s">
        <v>17</v>
      </c>
      <c r="C1238" s="42" t="s">
        <v>81</v>
      </c>
      <c r="D1238" s="42" t="s">
        <v>134</v>
      </c>
      <c r="E1238" s="42" t="s">
        <v>137</v>
      </c>
      <c r="F1238" s="42" t="s">
        <v>157</v>
      </c>
      <c r="G1238" s="43">
        <v>13</v>
      </c>
    </row>
    <row r="1239" spans="1:7" x14ac:dyDescent="0.2">
      <c r="A1239" s="42" t="s">
        <v>152</v>
      </c>
      <c r="B1239" s="42" t="s">
        <v>18</v>
      </c>
      <c r="C1239" s="42" t="s">
        <v>82</v>
      </c>
      <c r="D1239" s="42" t="s">
        <v>48</v>
      </c>
      <c r="E1239" s="42" t="s">
        <v>135</v>
      </c>
      <c r="F1239" s="42" t="s">
        <v>58</v>
      </c>
      <c r="G1239" s="43">
        <v>16</v>
      </c>
    </row>
    <row r="1240" spans="1:7" x14ac:dyDescent="0.2">
      <c r="A1240" s="42" t="s">
        <v>152</v>
      </c>
      <c r="B1240" s="42" t="s">
        <v>18</v>
      </c>
      <c r="C1240" s="42" t="s">
        <v>82</v>
      </c>
      <c r="D1240" s="42" t="s">
        <v>48</v>
      </c>
      <c r="E1240" s="42" t="s">
        <v>135</v>
      </c>
      <c r="F1240" s="42" t="s">
        <v>157</v>
      </c>
      <c r="G1240" s="43">
        <v>226</v>
      </c>
    </row>
    <row r="1241" spans="1:7" x14ac:dyDescent="0.2">
      <c r="A1241" s="42" t="s">
        <v>152</v>
      </c>
      <c r="B1241" s="42" t="s">
        <v>19</v>
      </c>
      <c r="C1241" s="42" t="s">
        <v>83</v>
      </c>
      <c r="D1241" s="42" t="s">
        <v>48</v>
      </c>
      <c r="E1241" s="42" t="s">
        <v>135</v>
      </c>
      <c r="F1241" s="42" t="s">
        <v>58</v>
      </c>
      <c r="G1241" s="43">
        <v>1</v>
      </c>
    </row>
    <row r="1242" spans="1:7" x14ac:dyDescent="0.2">
      <c r="A1242" s="42" t="s">
        <v>152</v>
      </c>
      <c r="B1242" s="42" t="s">
        <v>19</v>
      </c>
      <c r="C1242" s="42" t="s">
        <v>83</v>
      </c>
      <c r="D1242" s="42" t="s">
        <v>48</v>
      </c>
      <c r="E1242" s="42" t="s">
        <v>135</v>
      </c>
      <c r="F1242" s="42" t="s">
        <v>157</v>
      </c>
      <c r="G1242" s="43">
        <v>79</v>
      </c>
    </row>
    <row r="1243" spans="1:7" x14ac:dyDescent="0.2">
      <c r="A1243" s="42" t="s">
        <v>152</v>
      </c>
      <c r="B1243" s="42" t="s">
        <v>20</v>
      </c>
      <c r="C1243" s="40"/>
      <c r="D1243" s="40"/>
      <c r="E1243" s="40"/>
      <c r="F1243" s="42" t="s">
        <v>58</v>
      </c>
      <c r="G1243" s="43">
        <v>8</v>
      </c>
    </row>
    <row r="1244" spans="1:7" x14ac:dyDescent="0.2">
      <c r="A1244" s="42" t="s">
        <v>152</v>
      </c>
      <c r="B1244" s="42" t="s">
        <v>20</v>
      </c>
      <c r="C1244" s="40"/>
      <c r="D1244" s="40"/>
      <c r="E1244" s="40"/>
      <c r="F1244" s="42" t="s">
        <v>157</v>
      </c>
      <c r="G1244" s="43">
        <v>41</v>
      </c>
    </row>
    <row r="1245" spans="1:7" x14ac:dyDescent="0.2">
      <c r="A1245" s="42" t="s">
        <v>152</v>
      </c>
      <c r="B1245" s="42" t="s">
        <v>21</v>
      </c>
      <c r="C1245" s="42" t="s">
        <v>84</v>
      </c>
      <c r="D1245" s="42" t="s">
        <v>134</v>
      </c>
      <c r="E1245" s="42" t="s">
        <v>137</v>
      </c>
      <c r="F1245" s="42" t="s">
        <v>58</v>
      </c>
      <c r="G1245" s="43">
        <v>1</v>
      </c>
    </row>
    <row r="1246" spans="1:7" x14ac:dyDescent="0.2">
      <c r="A1246" s="42" t="s">
        <v>152</v>
      </c>
      <c r="B1246" s="42" t="s">
        <v>21</v>
      </c>
      <c r="C1246" s="42" t="s">
        <v>84</v>
      </c>
      <c r="D1246" s="42" t="s">
        <v>134</v>
      </c>
      <c r="E1246" s="42" t="s">
        <v>137</v>
      </c>
      <c r="F1246" s="42" t="s">
        <v>157</v>
      </c>
      <c r="G1246" s="43">
        <v>15</v>
      </c>
    </row>
    <row r="1247" spans="1:7" x14ac:dyDescent="0.2">
      <c r="A1247" s="42" t="s">
        <v>152</v>
      </c>
      <c r="B1247" s="42" t="s">
        <v>22</v>
      </c>
      <c r="C1247" s="42" t="s">
        <v>85</v>
      </c>
      <c r="D1247" s="42" t="s">
        <v>134</v>
      </c>
      <c r="E1247" s="42" t="s">
        <v>135</v>
      </c>
      <c r="F1247" s="42" t="s">
        <v>157</v>
      </c>
      <c r="G1247" s="43">
        <v>10</v>
      </c>
    </row>
    <row r="1248" spans="1:7" x14ac:dyDescent="0.2">
      <c r="A1248" s="42" t="s">
        <v>152</v>
      </c>
      <c r="B1248" s="42" t="s">
        <v>23</v>
      </c>
      <c r="C1248" s="42" t="s">
        <v>86</v>
      </c>
      <c r="D1248" s="42" t="s">
        <v>134</v>
      </c>
      <c r="E1248" s="42" t="s">
        <v>137</v>
      </c>
      <c r="F1248" s="42" t="s">
        <v>58</v>
      </c>
      <c r="G1248" s="43">
        <v>1</v>
      </c>
    </row>
    <row r="1249" spans="1:7" x14ac:dyDescent="0.2">
      <c r="A1249" s="42" t="s">
        <v>152</v>
      </c>
      <c r="B1249" s="42" t="s">
        <v>25</v>
      </c>
      <c r="C1249" s="42" t="s">
        <v>89</v>
      </c>
      <c r="D1249" s="42" t="s">
        <v>134</v>
      </c>
      <c r="E1249" s="42" t="s">
        <v>137</v>
      </c>
      <c r="F1249" s="42" t="s">
        <v>58</v>
      </c>
      <c r="G1249" s="43">
        <v>1</v>
      </c>
    </row>
    <row r="1250" spans="1:7" x14ac:dyDescent="0.2">
      <c r="A1250" s="42" t="s">
        <v>152</v>
      </c>
      <c r="B1250" s="42" t="s">
        <v>25</v>
      </c>
      <c r="C1250" s="42" t="s">
        <v>89</v>
      </c>
      <c r="D1250" s="42" t="s">
        <v>134</v>
      </c>
      <c r="E1250" s="42" t="s">
        <v>137</v>
      </c>
      <c r="F1250" s="42" t="s">
        <v>157</v>
      </c>
      <c r="G1250" s="43">
        <v>36</v>
      </c>
    </row>
    <row r="1251" spans="1:7" x14ac:dyDescent="0.2">
      <c r="A1251" s="42" t="s">
        <v>152</v>
      </c>
      <c r="B1251" s="42" t="s">
        <v>26</v>
      </c>
      <c r="C1251" s="42" t="s">
        <v>90</v>
      </c>
      <c r="D1251" s="42" t="s">
        <v>134</v>
      </c>
      <c r="E1251" s="42" t="s">
        <v>135</v>
      </c>
      <c r="F1251" s="42" t="s">
        <v>58</v>
      </c>
      <c r="G1251" s="43">
        <v>4</v>
      </c>
    </row>
    <row r="1252" spans="1:7" x14ac:dyDescent="0.2">
      <c r="A1252" s="42" t="s">
        <v>152</v>
      </c>
      <c r="B1252" s="42" t="s">
        <v>26</v>
      </c>
      <c r="C1252" s="42" t="s">
        <v>90</v>
      </c>
      <c r="D1252" s="42" t="s">
        <v>134</v>
      </c>
      <c r="E1252" s="42" t="s">
        <v>135</v>
      </c>
      <c r="F1252" s="42" t="s">
        <v>157</v>
      </c>
      <c r="G1252" s="43">
        <v>61</v>
      </c>
    </row>
    <row r="1253" spans="1:7" x14ac:dyDescent="0.2">
      <c r="A1253" s="42" t="s">
        <v>152</v>
      </c>
      <c r="B1253" s="42" t="s">
        <v>27</v>
      </c>
      <c r="C1253" s="42" t="s">
        <v>91</v>
      </c>
      <c r="D1253" s="42" t="s">
        <v>134</v>
      </c>
      <c r="E1253" s="42" t="s">
        <v>137</v>
      </c>
      <c r="F1253" s="42" t="s">
        <v>157</v>
      </c>
      <c r="G1253" s="43">
        <v>19</v>
      </c>
    </row>
    <row r="1254" spans="1:7" x14ac:dyDescent="0.2">
      <c r="A1254" s="42" t="s">
        <v>152</v>
      </c>
      <c r="B1254" s="42" t="s">
        <v>28</v>
      </c>
      <c r="C1254" s="42" t="s">
        <v>92</v>
      </c>
      <c r="D1254" s="42" t="s">
        <v>134</v>
      </c>
      <c r="E1254" s="42" t="s">
        <v>139</v>
      </c>
      <c r="F1254" s="42" t="s">
        <v>58</v>
      </c>
      <c r="G1254" s="43">
        <v>1</v>
      </c>
    </row>
    <row r="1255" spans="1:7" x14ac:dyDescent="0.2">
      <c r="A1255" s="42" t="s">
        <v>152</v>
      </c>
      <c r="B1255" s="42" t="s">
        <v>28</v>
      </c>
      <c r="C1255" s="42" t="s">
        <v>92</v>
      </c>
      <c r="D1255" s="42" t="s">
        <v>134</v>
      </c>
      <c r="E1255" s="42" t="s">
        <v>139</v>
      </c>
      <c r="F1255" s="42" t="s">
        <v>157</v>
      </c>
      <c r="G1255" s="43">
        <v>9</v>
      </c>
    </row>
    <row r="1256" spans="1:7" x14ac:dyDescent="0.2">
      <c r="A1256" s="42" t="s">
        <v>152</v>
      </c>
      <c r="B1256" s="42" t="s">
        <v>29</v>
      </c>
      <c r="C1256" s="42" t="s">
        <v>93</v>
      </c>
      <c r="D1256" s="42" t="s">
        <v>48</v>
      </c>
      <c r="E1256" s="42" t="s">
        <v>135</v>
      </c>
      <c r="F1256" s="42" t="s">
        <v>157</v>
      </c>
      <c r="G1256" s="43">
        <v>30</v>
      </c>
    </row>
    <row r="1257" spans="1:7" x14ac:dyDescent="0.2">
      <c r="A1257" s="42" t="s">
        <v>152</v>
      </c>
      <c r="B1257" s="42" t="s">
        <v>30</v>
      </c>
      <c r="C1257" s="42" t="s">
        <v>94</v>
      </c>
      <c r="D1257" s="42" t="s">
        <v>134</v>
      </c>
      <c r="E1257" s="42" t="s">
        <v>139</v>
      </c>
      <c r="F1257" s="42" t="s">
        <v>58</v>
      </c>
      <c r="G1257" s="43">
        <v>5</v>
      </c>
    </row>
    <row r="1258" spans="1:7" x14ac:dyDescent="0.2">
      <c r="A1258" s="42" t="s">
        <v>152</v>
      </c>
      <c r="B1258" s="42" t="s">
        <v>30</v>
      </c>
      <c r="C1258" s="42" t="s">
        <v>94</v>
      </c>
      <c r="D1258" s="42" t="s">
        <v>134</v>
      </c>
      <c r="E1258" s="42" t="s">
        <v>139</v>
      </c>
      <c r="F1258" s="42" t="s">
        <v>157</v>
      </c>
      <c r="G1258" s="43">
        <v>11</v>
      </c>
    </row>
    <row r="1259" spans="1:7" x14ac:dyDescent="0.2">
      <c r="A1259" s="42" t="s">
        <v>152</v>
      </c>
      <c r="B1259" s="42" t="s">
        <v>32</v>
      </c>
      <c r="C1259" s="42" t="s">
        <v>95</v>
      </c>
      <c r="D1259" s="42" t="s">
        <v>134</v>
      </c>
      <c r="E1259" s="42" t="s">
        <v>139</v>
      </c>
      <c r="F1259" s="42" t="s">
        <v>58</v>
      </c>
      <c r="G1259" s="43">
        <v>4</v>
      </c>
    </row>
    <row r="1260" spans="1:7" x14ac:dyDescent="0.2">
      <c r="A1260" s="42" t="s">
        <v>152</v>
      </c>
      <c r="B1260" s="42" t="s">
        <v>32</v>
      </c>
      <c r="C1260" s="42" t="s">
        <v>95</v>
      </c>
      <c r="D1260" s="42" t="s">
        <v>134</v>
      </c>
      <c r="E1260" s="42" t="s">
        <v>139</v>
      </c>
      <c r="F1260" s="42" t="s">
        <v>157</v>
      </c>
      <c r="G1260" s="43">
        <v>11</v>
      </c>
    </row>
    <row r="1261" spans="1:7" x14ac:dyDescent="0.2">
      <c r="A1261" s="42" t="s">
        <v>152</v>
      </c>
      <c r="B1261" s="42" t="s">
        <v>33</v>
      </c>
      <c r="C1261" s="42" t="s">
        <v>96</v>
      </c>
      <c r="D1261" s="42" t="s">
        <v>134</v>
      </c>
      <c r="E1261" s="42" t="s">
        <v>137</v>
      </c>
      <c r="F1261" s="42" t="s">
        <v>58</v>
      </c>
      <c r="G1261" s="43">
        <v>2</v>
      </c>
    </row>
    <row r="1262" spans="1:7" x14ac:dyDescent="0.2">
      <c r="A1262" s="42" t="s">
        <v>152</v>
      </c>
      <c r="B1262" s="42" t="s">
        <v>33</v>
      </c>
      <c r="C1262" s="42" t="s">
        <v>96</v>
      </c>
      <c r="D1262" s="42" t="s">
        <v>134</v>
      </c>
      <c r="E1262" s="42" t="s">
        <v>137</v>
      </c>
      <c r="F1262" s="42" t="s">
        <v>157</v>
      </c>
      <c r="G1262" s="43">
        <v>18</v>
      </c>
    </row>
    <row r="1263" spans="1:7" x14ac:dyDescent="0.2">
      <c r="A1263" s="42" t="s">
        <v>152</v>
      </c>
      <c r="B1263" s="42" t="s">
        <v>34</v>
      </c>
      <c r="C1263" s="42" t="s">
        <v>97</v>
      </c>
      <c r="D1263" s="42" t="s">
        <v>134</v>
      </c>
      <c r="E1263" s="42" t="s">
        <v>139</v>
      </c>
      <c r="F1263" s="42" t="s">
        <v>157</v>
      </c>
      <c r="G1263" s="43">
        <v>9</v>
      </c>
    </row>
    <row r="1264" spans="1:7" x14ac:dyDescent="0.2">
      <c r="A1264" s="42" t="s">
        <v>152</v>
      </c>
      <c r="B1264" s="42" t="s">
        <v>35</v>
      </c>
      <c r="C1264" s="42" t="s">
        <v>98</v>
      </c>
      <c r="D1264" s="42" t="s">
        <v>134</v>
      </c>
      <c r="E1264" s="42" t="s">
        <v>135</v>
      </c>
      <c r="F1264" s="42" t="s">
        <v>157</v>
      </c>
      <c r="G1264" s="43">
        <v>29</v>
      </c>
    </row>
    <row r="1265" spans="1:7" x14ac:dyDescent="0.2">
      <c r="A1265" s="42" t="s">
        <v>152</v>
      </c>
      <c r="B1265" s="42" t="s">
        <v>36</v>
      </c>
      <c r="C1265" s="42" t="s">
        <v>99</v>
      </c>
      <c r="D1265" s="42" t="s">
        <v>134</v>
      </c>
      <c r="E1265" s="42" t="s">
        <v>139</v>
      </c>
      <c r="F1265" s="42" t="s">
        <v>157</v>
      </c>
      <c r="G1265" s="43">
        <v>8</v>
      </c>
    </row>
    <row r="1266" spans="1:7" x14ac:dyDescent="0.2">
      <c r="A1266" s="42" t="s">
        <v>152</v>
      </c>
      <c r="B1266" s="42" t="s">
        <v>37</v>
      </c>
      <c r="C1266" s="42" t="s">
        <v>100</v>
      </c>
      <c r="D1266" s="42" t="s">
        <v>134</v>
      </c>
      <c r="E1266" s="42" t="s">
        <v>139</v>
      </c>
      <c r="F1266" s="42" t="s">
        <v>58</v>
      </c>
      <c r="G1266" s="43">
        <v>1</v>
      </c>
    </row>
    <row r="1267" spans="1:7" x14ac:dyDescent="0.2">
      <c r="A1267" s="42" t="s">
        <v>152</v>
      </c>
      <c r="B1267" s="42" t="s">
        <v>37</v>
      </c>
      <c r="C1267" s="42" t="s">
        <v>100</v>
      </c>
      <c r="D1267" s="42" t="s">
        <v>134</v>
      </c>
      <c r="E1267" s="42" t="s">
        <v>139</v>
      </c>
      <c r="F1267" s="42" t="s">
        <v>157</v>
      </c>
      <c r="G1267" s="43">
        <v>9</v>
      </c>
    </row>
    <row r="1268" spans="1:7" x14ac:dyDescent="0.2">
      <c r="A1268" s="42" t="s">
        <v>152</v>
      </c>
      <c r="B1268" s="42" t="s">
        <v>38</v>
      </c>
      <c r="C1268" s="42" t="s">
        <v>101</v>
      </c>
      <c r="D1268" s="42" t="s">
        <v>48</v>
      </c>
      <c r="E1268" s="42" t="s">
        <v>135</v>
      </c>
      <c r="F1268" s="42" t="s">
        <v>157</v>
      </c>
      <c r="G1268" s="43">
        <v>40</v>
      </c>
    </row>
    <row r="1269" spans="1:7" x14ac:dyDescent="0.2">
      <c r="A1269" s="42" t="s">
        <v>152</v>
      </c>
      <c r="B1269" s="42" t="s">
        <v>39</v>
      </c>
      <c r="C1269" s="42" t="s">
        <v>102</v>
      </c>
      <c r="D1269" s="42" t="s">
        <v>134</v>
      </c>
      <c r="E1269" s="42" t="s">
        <v>137</v>
      </c>
      <c r="F1269" s="42" t="s">
        <v>58</v>
      </c>
      <c r="G1269" s="43">
        <v>3</v>
      </c>
    </row>
    <row r="1270" spans="1:7" x14ac:dyDescent="0.2">
      <c r="A1270" s="42" t="s">
        <v>152</v>
      </c>
      <c r="B1270" s="42" t="s">
        <v>39</v>
      </c>
      <c r="C1270" s="42" t="s">
        <v>102</v>
      </c>
      <c r="D1270" s="42" t="s">
        <v>134</v>
      </c>
      <c r="E1270" s="42" t="s">
        <v>137</v>
      </c>
      <c r="F1270" s="42" t="s">
        <v>157</v>
      </c>
      <c r="G1270" s="43">
        <v>26</v>
      </c>
    </row>
    <row r="1271" spans="1:7" x14ac:dyDescent="0.2">
      <c r="A1271" s="42" t="s">
        <v>152</v>
      </c>
      <c r="B1271" s="42" t="s">
        <v>40</v>
      </c>
      <c r="C1271" s="42" t="s">
        <v>103</v>
      </c>
      <c r="D1271" s="42" t="s">
        <v>134</v>
      </c>
      <c r="E1271" s="42" t="s">
        <v>139</v>
      </c>
      <c r="F1271" s="42" t="s">
        <v>157</v>
      </c>
      <c r="G1271" s="43">
        <v>16</v>
      </c>
    </row>
    <row r="1272" spans="1:7" x14ac:dyDescent="0.2">
      <c r="A1272" s="42" t="s">
        <v>152</v>
      </c>
      <c r="B1272" s="42" t="s">
        <v>41</v>
      </c>
      <c r="C1272" s="42" t="s">
        <v>104</v>
      </c>
      <c r="D1272" s="42" t="s">
        <v>134</v>
      </c>
      <c r="E1272" s="42" t="s">
        <v>135</v>
      </c>
      <c r="F1272" s="42" t="s">
        <v>58</v>
      </c>
      <c r="G1272" s="43">
        <v>1</v>
      </c>
    </row>
    <row r="1273" spans="1:7" x14ac:dyDescent="0.2">
      <c r="A1273" s="42" t="s">
        <v>152</v>
      </c>
      <c r="B1273" s="42" t="s">
        <v>41</v>
      </c>
      <c r="C1273" s="42" t="s">
        <v>104</v>
      </c>
      <c r="D1273" s="42" t="s">
        <v>134</v>
      </c>
      <c r="E1273" s="42" t="s">
        <v>135</v>
      </c>
      <c r="F1273" s="42" t="s">
        <v>157</v>
      </c>
      <c r="G1273" s="43">
        <v>17</v>
      </c>
    </row>
    <row r="1274" spans="1:7" x14ac:dyDescent="0.2">
      <c r="A1274" s="42" t="s">
        <v>152</v>
      </c>
      <c r="B1274" s="42" t="s">
        <v>42</v>
      </c>
      <c r="C1274" s="42" t="s">
        <v>105</v>
      </c>
      <c r="D1274" s="42" t="s">
        <v>48</v>
      </c>
      <c r="E1274" s="42" t="s">
        <v>135</v>
      </c>
      <c r="F1274" s="42" t="s">
        <v>157</v>
      </c>
      <c r="G1274" s="43">
        <v>44</v>
      </c>
    </row>
    <row r="1275" spans="1:7" x14ac:dyDescent="0.2">
      <c r="A1275" s="42" t="s">
        <v>152</v>
      </c>
      <c r="B1275" s="42" t="s">
        <v>43</v>
      </c>
      <c r="C1275" s="42" t="s">
        <v>106</v>
      </c>
      <c r="D1275" s="42" t="s">
        <v>134</v>
      </c>
      <c r="E1275" s="42" t="s">
        <v>137</v>
      </c>
      <c r="F1275" s="42" t="s">
        <v>58</v>
      </c>
      <c r="G1275" s="43">
        <v>1</v>
      </c>
    </row>
    <row r="1276" spans="1:7" x14ac:dyDescent="0.2">
      <c r="A1276" s="42" t="s">
        <v>152</v>
      </c>
      <c r="B1276" s="42" t="s">
        <v>43</v>
      </c>
      <c r="C1276" s="42" t="s">
        <v>106</v>
      </c>
      <c r="D1276" s="42" t="s">
        <v>134</v>
      </c>
      <c r="E1276" s="42" t="s">
        <v>137</v>
      </c>
      <c r="F1276" s="42" t="s">
        <v>157</v>
      </c>
      <c r="G1276" s="43">
        <v>9</v>
      </c>
    </row>
    <row r="1277" spans="1:7" x14ac:dyDescent="0.2">
      <c r="A1277" s="42" t="s">
        <v>152</v>
      </c>
      <c r="B1277" s="42" t="s">
        <v>44</v>
      </c>
      <c r="C1277" s="42" t="s">
        <v>107</v>
      </c>
      <c r="D1277" s="42" t="s">
        <v>48</v>
      </c>
      <c r="E1277" s="42" t="s">
        <v>135</v>
      </c>
      <c r="F1277" s="42" t="s">
        <v>157</v>
      </c>
      <c r="G1277" s="43">
        <v>64</v>
      </c>
    </row>
    <row r="1278" spans="1:7" x14ac:dyDescent="0.2">
      <c r="A1278" s="42" t="s">
        <v>152</v>
      </c>
      <c r="B1278" s="42" t="s">
        <v>45</v>
      </c>
      <c r="C1278" s="42" t="s">
        <v>108</v>
      </c>
      <c r="D1278" s="42" t="s">
        <v>134</v>
      </c>
      <c r="E1278" s="42" t="s">
        <v>137</v>
      </c>
      <c r="F1278" s="42" t="s">
        <v>58</v>
      </c>
      <c r="G1278" s="43">
        <v>1</v>
      </c>
    </row>
    <row r="1279" spans="1:7" x14ac:dyDescent="0.2">
      <c r="A1279" s="42" t="s">
        <v>152</v>
      </c>
      <c r="B1279" s="42" t="s">
        <v>45</v>
      </c>
      <c r="C1279" s="42" t="s">
        <v>108</v>
      </c>
      <c r="D1279" s="42" t="s">
        <v>134</v>
      </c>
      <c r="E1279" s="42" t="s">
        <v>137</v>
      </c>
      <c r="F1279" s="42" t="s">
        <v>157</v>
      </c>
      <c r="G1279" s="43">
        <v>11</v>
      </c>
    </row>
    <row r="1280" spans="1:7" x14ac:dyDescent="0.2">
      <c r="A1280" s="42" t="s">
        <v>152</v>
      </c>
      <c r="B1280" s="42" t="s">
        <v>46</v>
      </c>
      <c r="C1280" s="42" t="s">
        <v>109</v>
      </c>
      <c r="D1280" s="42" t="s">
        <v>48</v>
      </c>
      <c r="E1280" s="42" t="s">
        <v>135</v>
      </c>
      <c r="F1280" s="42" t="s">
        <v>58</v>
      </c>
      <c r="G1280" s="43">
        <v>5</v>
      </c>
    </row>
    <row r="1281" spans="1:7" x14ac:dyDescent="0.2">
      <c r="A1281" s="42" t="s">
        <v>152</v>
      </c>
      <c r="B1281" s="42" t="s">
        <v>46</v>
      </c>
      <c r="C1281" s="42" t="s">
        <v>109</v>
      </c>
      <c r="D1281" s="42" t="s">
        <v>48</v>
      </c>
      <c r="E1281" s="42" t="s">
        <v>135</v>
      </c>
      <c r="F1281" s="42" t="s">
        <v>157</v>
      </c>
      <c r="G1281" s="43">
        <v>65</v>
      </c>
    </row>
    <row r="1282" spans="1:7" x14ac:dyDescent="0.2">
      <c r="A1282" s="42" t="s">
        <v>153</v>
      </c>
      <c r="B1282" s="42" t="s">
        <v>3</v>
      </c>
      <c r="C1282" s="42" t="s">
        <v>66</v>
      </c>
      <c r="D1282" s="42" t="s">
        <v>134</v>
      </c>
      <c r="E1282" s="42" t="s">
        <v>135</v>
      </c>
      <c r="F1282" s="42" t="s">
        <v>58</v>
      </c>
      <c r="G1282" s="43">
        <v>2</v>
      </c>
    </row>
    <row r="1283" spans="1:7" x14ac:dyDescent="0.2">
      <c r="A1283" s="42" t="s">
        <v>153</v>
      </c>
      <c r="B1283" s="42" t="s">
        <v>3</v>
      </c>
      <c r="C1283" s="42" t="s">
        <v>66</v>
      </c>
      <c r="D1283" s="42" t="s">
        <v>134</v>
      </c>
      <c r="E1283" s="42" t="s">
        <v>135</v>
      </c>
      <c r="F1283" s="42" t="s">
        <v>157</v>
      </c>
      <c r="G1283" s="43">
        <v>30</v>
      </c>
    </row>
    <row r="1284" spans="1:7" x14ac:dyDescent="0.2">
      <c r="A1284" s="42" t="s">
        <v>153</v>
      </c>
      <c r="B1284" s="42" t="s">
        <v>4</v>
      </c>
      <c r="C1284" s="42" t="s">
        <v>67</v>
      </c>
      <c r="D1284" s="42" t="s">
        <v>134</v>
      </c>
      <c r="E1284" s="42" t="s">
        <v>137</v>
      </c>
      <c r="F1284" s="42" t="s">
        <v>58</v>
      </c>
      <c r="G1284" s="43">
        <v>1</v>
      </c>
    </row>
    <row r="1285" spans="1:7" x14ac:dyDescent="0.2">
      <c r="A1285" s="42" t="s">
        <v>153</v>
      </c>
      <c r="B1285" s="42" t="s">
        <v>4</v>
      </c>
      <c r="C1285" s="42" t="s">
        <v>67</v>
      </c>
      <c r="D1285" s="42" t="s">
        <v>134</v>
      </c>
      <c r="E1285" s="42" t="s">
        <v>137</v>
      </c>
      <c r="F1285" s="42" t="s">
        <v>157</v>
      </c>
      <c r="G1285" s="43">
        <v>18</v>
      </c>
    </row>
    <row r="1286" spans="1:7" x14ac:dyDescent="0.2">
      <c r="A1286" s="42" t="s">
        <v>153</v>
      </c>
      <c r="B1286" s="42" t="s">
        <v>5</v>
      </c>
      <c r="C1286" s="42" t="s">
        <v>68</v>
      </c>
      <c r="D1286" s="42" t="s">
        <v>134</v>
      </c>
      <c r="E1286" s="42" t="s">
        <v>135</v>
      </c>
      <c r="F1286" s="42" t="s">
        <v>157</v>
      </c>
      <c r="G1286" s="43">
        <v>15</v>
      </c>
    </row>
    <row r="1287" spans="1:7" x14ac:dyDescent="0.2">
      <c r="A1287" s="42" t="s">
        <v>153</v>
      </c>
      <c r="B1287" s="42" t="s">
        <v>6</v>
      </c>
      <c r="C1287" s="42" t="s">
        <v>69</v>
      </c>
      <c r="D1287" s="42" t="s">
        <v>134</v>
      </c>
      <c r="E1287" s="42" t="s">
        <v>137</v>
      </c>
      <c r="F1287" s="42" t="s">
        <v>58</v>
      </c>
      <c r="G1287" s="43">
        <v>1</v>
      </c>
    </row>
    <row r="1288" spans="1:7" x14ac:dyDescent="0.2">
      <c r="A1288" s="42" t="s">
        <v>153</v>
      </c>
      <c r="B1288" s="42" t="s">
        <v>6</v>
      </c>
      <c r="C1288" s="42" t="s">
        <v>69</v>
      </c>
      <c r="D1288" s="42" t="s">
        <v>134</v>
      </c>
      <c r="E1288" s="42" t="s">
        <v>137</v>
      </c>
      <c r="F1288" s="42" t="s">
        <v>157</v>
      </c>
      <c r="G1288" s="43">
        <v>23</v>
      </c>
    </row>
    <row r="1289" spans="1:7" x14ac:dyDescent="0.2">
      <c r="A1289" s="42" t="s">
        <v>153</v>
      </c>
      <c r="B1289" s="42" t="s">
        <v>7</v>
      </c>
      <c r="C1289" s="42" t="s">
        <v>70</v>
      </c>
      <c r="D1289" s="42" t="s">
        <v>134</v>
      </c>
      <c r="E1289" s="42" t="s">
        <v>139</v>
      </c>
      <c r="F1289" s="42" t="s">
        <v>58</v>
      </c>
      <c r="G1289" s="43">
        <v>3</v>
      </c>
    </row>
    <row r="1290" spans="1:7" x14ac:dyDescent="0.2">
      <c r="A1290" s="42" t="s">
        <v>153</v>
      </c>
      <c r="B1290" s="42" t="s">
        <v>7</v>
      </c>
      <c r="C1290" s="42" t="s">
        <v>70</v>
      </c>
      <c r="D1290" s="42" t="s">
        <v>134</v>
      </c>
      <c r="E1290" s="42" t="s">
        <v>139</v>
      </c>
      <c r="F1290" s="42" t="s">
        <v>157</v>
      </c>
      <c r="G1290" s="43">
        <v>17</v>
      </c>
    </row>
    <row r="1291" spans="1:7" x14ac:dyDescent="0.2">
      <c r="A1291" s="42" t="s">
        <v>153</v>
      </c>
      <c r="B1291" s="42" t="s">
        <v>8</v>
      </c>
      <c r="C1291" s="42" t="s">
        <v>71</v>
      </c>
      <c r="D1291" s="42" t="s">
        <v>134</v>
      </c>
      <c r="E1291" s="42" t="s">
        <v>137</v>
      </c>
      <c r="F1291" s="42" t="s">
        <v>157</v>
      </c>
      <c r="G1291" s="43">
        <v>25</v>
      </c>
    </row>
    <row r="1292" spans="1:7" x14ac:dyDescent="0.2">
      <c r="A1292" s="42" t="s">
        <v>153</v>
      </c>
      <c r="B1292" s="42" t="s">
        <v>9</v>
      </c>
      <c r="C1292" s="42" t="s">
        <v>72</v>
      </c>
      <c r="D1292" s="42" t="s">
        <v>134</v>
      </c>
      <c r="E1292" s="42" t="s">
        <v>135</v>
      </c>
      <c r="F1292" s="42" t="s">
        <v>157</v>
      </c>
      <c r="G1292" s="43">
        <v>21</v>
      </c>
    </row>
    <row r="1293" spans="1:7" x14ac:dyDescent="0.2">
      <c r="A1293" s="42" t="s">
        <v>153</v>
      </c>
      <c r="B1293" s="42" t="s">
        <v>10</v>
      </c>
      <c r="C1293" s="42" t="s">
        <v>73</v>
      </c>
      <c r="D1293" s="42" t="s">
        <v>134</v>
      </c>
      <c r="E1293" s="42" t="s">
        <v>139</v>
      </c>
      <c r="F1293" s="42" t="s">
        <v>58</v>
      </c>
      <c r="G1293" s="43">
        <v>3</v>
      </c>
    </row>
    <row r="1294" spans="1:7" x14ac:dyDescent="0.2">
      <c r="A1294" s="42" t="s">
        <v>153</v>
      </c>
      <c r="B1294" s="42" t="s">
        <v>10</v>
      </c>
      <c r="C1294" s="42" t="s">
        <v>73</v>
      </c>
      <c r="D1294" s="42" t="s">
        <v>134</v>
      </c>
      <c r="E1294" s="42" t="s">
        <v>139</v>
      </c>
      <c r="F1294" s="42" t="s">
        <v>157</v>
      </c>
      <c r="G1294" s="43">
        <v>10</v>
      </c>
    </row>
    <row r="1295" spans="1:7" x14ac:dyDescent="0.2">
      <c r="A1295" s="42" t="s">
        <v>153</v>
      </c>
      <c r="B1295" s="42" t="s">
        <v>11</v>
      </c>
      <c r="C1295" s="42" t="s">
        <v>74</v>
      </c>
      <c r="D1295" s="42" t="s">
        <v>134</v>
      </c>
      <c r="E1295" s="42" t="s">
        <v>139</v>
      </c>
      <c r="F1295" s="42" t="s">
        <v>157</v>
      </c>
      <c r="G1295" s="43">
        <v>14</v>
      </c>
    </row>
    <row r="1296" spans="1:7" x14ac:dyDescent="0.2">
      <c r="A1296" s="42" t="s">
        <v>153</v>
      </c>
      <c r="B1296" s="42" t="s">
        <v>12</v>
      </c>
      <c r="C1296" s="42" t="s">
        <v>75</v>
      </c>
      <c r="D1296" s="42" t="s">
        <v>134</v>
      </c>
      <c r="E1296" s="42" t="s">
        <v>137</v>
      </c>
      <c r="F1296" s="42" t="s">
        <v>58</v>
      </c>
      <c r="G1296" s="43">
        <v>1</v>
      </c>
    </row>
    <row r="1297" spans="1:7" x14ac:dyDescent="0.2">
      <c r="A1297" s="42" t="s">
        <v>153</v>
      </c>
      <c r="B1297" s="42" t="s">
        <v>12</v>
      </c>
      <c r="C1297" s="42" t="s">
        <v>75</v>
      </c>
      <c r="D1297" s="42" t="s">
        <v>134</v>
      </c>
      <c r="E1297" s="42" t="s">
        <v>137</v>
      </c>
      <c r="F1297" s="42" t="s">
        <v>157</v>
      </c>
      <c r="G1297" s="43">
        <v>18</v>
      </c>
    </row>
    <row r="1298" spans="1:7" x14ac:dyDescent="0.2">
      <c r="A1298" s="42" t="s">
        <v>153</v>
      </c>
      <c r="B1298" s="42" t="s">
        <v>13</v>
      </c>
      <c r="C1298" s="42" t="s">
        <v>76</v>
      </c>
      <c r="D1298" s="42" t="s">
        <v>134</v>
      </c>
      <c r="E1298" s="42" t="s">
        <v>139</v>
      </c>
      <c r="F1298" s="42" t="s">
        <v>58</v>
      </c>
      <c r="G1298" s="43">
        <v>8</v>
      </c>
    </row>
    <row r="1299" spans="1:7" x14ac:dyDescent="0.2">
      <c r="A1299" s="42" t="s">
        <v>153</v>
      </c>
      <c r="B1299" s="42" t="s">
        <v>13</v>
      </c>
      <c r="C1299" s="42" t="s">
        <v>76</v>
      </c>
      <c r="D1299" s="42" t="s">
        <v>134</v>
      </c>
      <c r="E1299" s="42" t="s">
        <v>139</v>
      </c>
      <c r="F1299" s="42" t="s">
        <v>157</v>
      </c>
      <c r="G1299" s="43">
        <v>25</v>
      </c>
    </row>
    <row r="1300" spans="1:7" x14ac:dyDescent="0.2">
      <c r="A1300" s="42" t="s">
        <v>153</v>
      </c>
      <c r="B1300" s="42" t="s">
        <v>60</v>
      </c>
      <c r="C1300" s="42" t="s">
        <v>77</v>
      </c>
      <c r="D1300" s="42" t="s">
        <v>134</v>
      </c>
      <c r="E1300" s="42" t="s">
        <v>137</v>
      </c>
      <c r="F1300" s="42" t="s">
        <v>58</v>
      </c>
      <c r="G1300" s="43">
        <v>3</v>
      </c>
    </row>
    <row r="1301" spans="1:7" x14ac:dyDescent="0.2">
      <c r="A1301" s="42" t="s">
        <v>153</v>
      </c>
      <c r="B1301" s="42" t="s">
        <v>60</v>
      </c>
      <c r="C1301" s="42" t="s">
        <v>77</v>
      </c>
      <c r="D1301" s="42" t="s">
        <v>134</v>
      </c>
      <c r="E1301" s="42" t="s">
        <v>137</v>
      </c>
      <c r="F1301" s="42" t="s">
        <v>157</v>
      </c>
      <c r="G1301" s="43">
        <v>23</v>
      </c>
    </row>
    <row r="1302" spans="1:7" x14ac:dyDescent="0.2">
      <c r="A1302" s="42" t="s">
        <v>153</v>
      </c>
      <c r="B1302" s="42" t="s">
        <v>14</v>
      </c>
      <c r="C1302" s="42" t="s">
        <v>78</v>
      </c>
      <c r="D1302" s="42" t="s">
        <v>134</v>
      </c>
      <c r="E1302" s="42" t="s">
        <v>139</v>
      </c>
      <c r="F1302" s="42" t="s">
        <v>157</v>
      </c>
      <c r="G1302" s="43">
        <v>11</v>
      </c>
    </row>
    <row r="1303" spans="1:7" x14ac:dyDescent="0.2">
      <c r="A1303" s="42" t="s">
        <v>153</v>
      </c>
      <c r="B1303" s="42" t="s">
        <v>15</v>
      </c>
      <c r="C1303" s="42" t="s">
        <v>79</v>
      </c>
      <c r="D1303" s="42" t="s">
        <v>134</v>
      </c>
      <c r="E1303" s="42" t="s">
        <v>137</v>
      </c>
      <c r="F1303" s="42" t="s">
        <v>58</v>
      </c>
      <c r="G1303" s="43">
        <v>2</v>
      </c>
    </row>
    <row r="1304" spans="1:7" x14ac:dyDescent="0.2">
      <c r="A1304" s="42" t="s">
        <v>153</v>
      </c>
      <c r="B1304" s="42" t="s">
        <v>15</v>
      </c>
      <c r="C1304" s="42" t="s">
        <v>79</v>
      </c>
      <c r="D1304" s="42" t="s">
        <v>134</v>
      </c>
      <c r="E1304" s="42" t="s">
        <v>137</v>
      </c>
      <c r="F1304" s="42" t="s">
        <v>157</v>
      </c>
      <c r="G1304" s="43">
        <v>12</v>
      </c>
    </row>
    <row r="1305" spans="1:7" x14ac:dyDescent="0.2">
      <c r="A1305" s="42" t="s">
        <v>153</v>
      </c>
      <c r="B1305" s="42" t="s">
        <v>16</v>
      </c>
      <c r="C1305" s="42" t="s">
        <v>80</v>
      </c>
      <c r="D1305" s="42" t="s">
        <v>134</v>
      </c>
      <c r="E1305" s="42" t="s">
        <v>137</v>
      </c>
      <c r="F1305" s="42" t="s">
        <v>58</v>
      </c>
      <c r="G1305" s="43">
        <v>3</v>
      </c>
    </row>
    <row r="1306" spans="1:7" x14ac:dyDescent="0.2">
      <c r="A1306" s="42" t="s">
        <v>153</v>
      </c>
      <c r="B1306" s="42" t="s">
        <v>16</v>
      </c>
      <c r="C1306" s="42" t="s">
        <v>80</v>
      </c>
      <c r="D1306" s="42" t="s">
        <v>134</v>
      </c>
      <c r="E1306" s="42" t="s">
        <v>137</v>
      </c>
      <c r="F1306" s="42" t="s">
        <v>157</v>
      </c>
      <c r="G1306" s="43">
        <v>27</v>
      </c>
    </row>
    <row r="1307" spans="1:7" x14ac:dyDescent="0.2">
      <c r="A1307" s="42" t="s">
        <v>153</v>
      </c>
      <c r="B1307" s="42" t="s">
        <v>17</v>
      </c>
      <c r="C1307" s="42" t="s">
        <v>81</v>
      </c>
      <c r="D1307" s="42" t="s">
        <v>134</v>
      </c>
      <c r="E1307" s="42" t="s">
        <v>137</v>
      </c>
      <c r="F1307" s="42" t="s">
        <v>58</v>
      </c>
      <c r="G1307" s="43">
        <v>1</v>
      </c>
    </row>
    <row r="1308" spans="1:7" x14ac:dyDescent="0.2">
      <c r="A1308" s="42" t="s">
        <v>153</v>
      </c>
      <c r="B1308" s="42" t="s">
        <v>17</v>
      </c>
      <c r="C1308" s="42" t="s">
        <v>81</v>
      </c>
      <c r="D1308" s="42" t="s">
        <v>134</v>
      </c>
      <c r="E1308" s="42" t="s">
        <v>137</v>
      </c>
      <c r="F1308" s="42" t="s">
        <v>157</v>
      </c>
      <c r="G1308" s="43">
        <v>9</v>
      </c>
    </row>
    <row r="1309" spans="1:7" x14ac:dyDescent="0.2">
      <c r="A1309" s="42" t="s">
        <v>153</v>
      </c>
      <c r="B1309" s="42" t="s">
        <v>18</v>
      </c>
      <c r="C1309" s="42" t="s">
        <v>82</v>
      </c>
      <c r="D1309" s="42" t="s">
        <v>48</v>
      </c>
      <c r="E1309" s="42" t="s">
        <v>135</v>
      </c>
      <c r="F1309" s="42" t="s">
        <v>58</v>
      </c>
      <c r="G1309" s="43">
        <v>12</v>
      </c>
    </row>
    <row r="1310" spans="1:7" x14ac:dyDescent="0.2">
      <c r="A1310" s="42" t="s">
        <v>153</v>
      </c>
      <c r="B1310" s="42" t="s">
        <v>18</v>
      </c>
      <c r="C1310" s="42" t="s">
        <v>82</v>
      </c>
      <c r="D1310" s="42" t="s">
        <v>48</v>
      </c>
      <c r="E1310" s="42" t="s">
        <v>135</v>
      </c>
      <c r="F1310" s="42" t="s">
        <v>157</v>
      </c>
      <c r="G1310" s="43">
        <v>193</v>
      </c>
    </row>
    <row r="1311" spans="1:7" x14ac:dyDescent="0.2">
      <c r="A1311" s="42" t="s">
        <v>153</v>
      </c>
      <c r="B1311" s="42" t="s">
        <v>19</v>
      </c>
      <c r="C1311" s="42" t="s">
        <v>83</v>
      </c>
      <c r="D1311" s="42" t="s">
        <v>48</v>
      </c>
      <c r="E1311" s="42" t="s">
        <v>135</v>
      </c>
      <c r="F1311" s="42" t="s">
        <v>157</v>
      </c>
      <c r="G1311" s="43">
        <v>93</v>
      </c>
    </row>
    <row r="1312" spans="1:7" x14ac:dyDescent="0.2">
      <c r="A1312" s="42" t="s">
        <v>153</v>
      </c>
      <c r="B1312" s="42" t="s">
        <v>20</v>
      </c>
      <c r="C1312" s="40"/>
      <c r="D1312" s="40"/>
      <c r="E1312" s="40"/>
      <c r="F1312" s="42" t="s">
        <v>58</v>
      </c>
      <c r="G1312" s="43">
        <v>8</v>
      </c>
    </row>
    <row r="1313" spans="1:7" x14ac:dyDescent="0.2">
      <c r="A1313" s="42" t="s">
        <v>153</v>
      </c>
      <c r="B1313" s="42" t="s">
        <v>20</v>
      </c>
      <c r="C1313" s="40"/>
      <c r="D1313" s="40"/>
      <c r="E1313" s="40"/>
      <c r="F1313" s="42" t="s">
        <v>157</v>
      </c>
      <c r="G1313" s="43">
        <v>42</v>
      </c>
    </row>
    <row r="1314" spans="1:7" x14ac:dyDescent="0.2">
      <c r="A1314" s="42" t="s">
        <v>153</v>
      </c>
      <c r="B1314" s="42" t="s">
        <v>21</v>
      </c>
      <c r="C1314" s="42" t="s">
        <v>84</v>
      </c>
      <c r="D1314" s="42" t="s">
        <v>134</v>
      </c>
      <c r="E1314" s="42" t="s">
        <v>137</v>
      </c>
      <c r="F1314" s="42" t="s">
        <v>58</v>
      </c>
      <c r="G1314" s="43">
        <v>1</v>
      </c>
    </row>
    <row r="1315" spans="1:7" x14ac:dyDescent="0.2">
      <c r="A1315" s="42" t="s">
        <v>153</v>
      </c>
      <c r="B1315" s="42" t="s">
        <v>21</v>
      </c>
      <c r="C1315" s="42" t="s">
        <v>84</v>
      </c>
      <c r="D1315" s="42" t="s">
        <v>134</v>
      </c>
      <c r="E1315" s="42" t="s">
        <v>137</v>
      </c>
      <c r="F1315" s="42" t="s">
        <v>157</v>
      </c>
      <c r="G1315" s="43">
        <v>12</v>
      </c>
    </row>
    <row r="1316" spans="1:7" x14ac:dyDescent="0.2">
      <c r="A1316" s="42" t="s">
        <v>153</v>
      </c>
      <c r="B1316" s="42" t="s">
        <v>22</v>
      </c>
      <c r="C1316" s="42" t="s">
        <v>85</v>
      </c>
      <c r="D1316" s="42" t="s">
        <v>134</v>
      </c>
      <c r="E1316" s="42" t="s">
        <v>135</v>
      </c>
      <c r="F1316" s="42" t="s">
        <v>58</v>
      </c>
      <c r="G1316" s="43">
        <v>1</v>
      </c>
    </row>
    <row r="1317" spans="1:7" x14ac:dyDescent="0.2">
      <c r="A1317" s="42" t="s">
        <v>153</v>
      </c>
      <c r="B1317" s="42" t="s">
        <v>22</v>
      </c>
      <c r="C1317" s="42" t="s">
        <v>85</v>
      </c>
      <c r="D1317" s="42" t="s">
        <v>134</v>
      </c>
      <c r="E1317" s="42" t="s">
        <v>135</v>
      </c>
      <c r="F1317" s="42" t="s">
        <v>157</v>
      </c>
      <c r="G1317" s="43">
        <v>35</v>
      </c>
    </row>
    <row r="1318" spans="1:7" x14ac:dyDescent="0.2">
      <c r="A1318" s="42" t="s">
        <v>153</v>
      </c>
      <c r="B1318" s="42" t="s">
        <v>23</v>
      </c>
      <c r="C1318" s="42" t="s">
        <v>86</v>
      </c>
      <c r="D1318" s="42" t="s">
        <v>134</v>
      </c>
      <c r="E1318" s="42" t="s">
        <v>137</v>
      </c>
      <c r="F1318" s="42" t="s">
        <v>58</v>
      </c>
      <c r="G1318" s="43">
        <v>5</v>
      </c>
    </row>
    <row r="1319" spans="1:7" x14ac:dyDescent="0.2">
      <c r="A1319" s="42" t="s">
        <v>153</v>
      </c>
      <c r="B1319" s="42" t="s">
        <v>23</v>
      </c>
      <c r="C1319" s="42" t="s">
        <v>86</v>
      </c>
      <c r="D1319" s="42" t="s">
        <v>134</v>
      </c>
      <c r="E1319" s="42" t="s">
        <v>137</v>
      </c>
      <c r="F1319" s="42" t="s">
        <v>157</v>
      </c>
      <c r="G1319" s="43">
        <v>32</v>
      </c>
    </row>
    <row r="1320" spans="1:7" x14ac:dyDescent="0.2">
      <c r="A1320" s="42" t="s">
        <v>153</v>
      </c>
      <c r="B1320" s="42" t="s">
        <v>24</v>
      </c>
      <c r="C1320" s="42" t="s">
        <v>88</v>
      </c>
      <c r="D1320" s="42" t="s">
        <v>134</v>
      </c>
      <c r="E1320" s="42" t="s">
        <v>139</v>
      </c>
      <c r="F1320" s="42" t="s">
        <v>157</v>
      </c>
      <c r="G1320" s="43">
        <v>1</v>
      </c>
    </row>
    <row r="1321" spans="1:7" x14ac:dyDescent="0.2">
      <c r="A1321" s="42" t="s">
        <v>153</v>
      </c>
      <c r="B1321" s="42" t="s">
        <v>25</v>
      </c>
      <c r="C1321" s="42" t="s">
        <v>89</v>
      </c>
      <c r="D1321" s="42" t="s">
        <v>134</v>
      </c>
      <c r="E1321" s="42" t="s">
        <v>137</v>
      </c>
      <c r="F1321" s="42" t="s">
        <v>58</v>
      </c>
      <c r="G1321" s="43">
        <v>6</v>
      </c>
    </row>
    <row r="1322" spans="1:7" x14ac:dyDescent="0.2">
      <c r="A1322" s="42" t="s">
        <v>153</v>
      </c>
      <c r="B1322" s="42" t="s">
        <v>25</v>
      </c>
      <c r="C1322" s="42" t="s">
        <v>89</v>
      </c>
      <c r="D1322" s="42" t="s">
        <v>134</v>
      </c>
      <c r="E1322" s="42" t="s">
        <v>137</v>
      </c>
      <c r="F1322" s="42" t="s">
        <v>157</v>
      </c>
      <c r="G1322" s="43">
        <v>41</v>
      </c>
    </row>
    <row r="1323" spans="1:7" x14ac:dyDescent="0.2">
      <c r="A1323" s="42" t="s">
        <v>153</v>
      </c>
      <c r="B1323" s="42" t="s">
        <v>26</v>
      </c>
      <c r="C1323" s="42" t="s">
        <v>90</v>
      </c>
      <c r="D1323" s="42" t="s">
        <v>134</v>
      </c>
      <c r="E1323" s="42" t="s">
        <v>135</v>
      </c>
      <c r="F1323" s="42" t="s">
        <v>157</v>
      </c>
      <c r="G1323" s="43">
        <v>55</v>
      </c>
    </row>
    <row r="1324" spans="1:7" x14ac:dyDescent="0.2">
      <c r="A1324" s="42" t="s">
        <v>153</v>
      </c>
      <c r="B1324" s="42" t="s">
        <v>27</v>
      </c>
      <c r="C1324" s="42" t="s">
        <v>91</v>
      </c>
      <c r="D1324" s="42" t="s">
        <v>134</v>
      </c>
      <c r="E1324" s="42" t="s">
        <v>137</v>
      </c>
      <c r="F1324" s="42" t="s">
        <v>157</v>
      </c>
      <c r="G1324" s="43">
        <v>19</v>
      </c>
    </row>
    <row r="1325" spans="1:7" x14ac:dyDescent="0.2">
      <c r="A1325" s="42" t="s">
        <v>153</v>
      </c>
      <c r="B1325" s="42" t="s">
        <v>28</v>
      </c>
      <c r="C1325" s="42" t="s">
        <v>92</v>
      </c>
      <c r="D1325" s="42" t="s">
        <v>134</v>
      </c>
      <c r="E1325" s="42" t="s">
        <v>139</v>
      </c>
      <c r="F1325" s="42" t="s">
        <v>58</v>
      </c>
      <c r="G1325" s="43">
        <v>1</v>
      </c>
    </row>
    <row r="1326" spans="1:7" x14ac:dyDescent="0.2">
      <c r="A1326" s="42" t="s">
        <v>153</v>
      </c>
      <c r="B1326" s="42" t="s">
        <v>28</v>
      </c>
      <c r="C1326" s="42" t="s">
        <v>92</v>
      </c>
      <c r="D1326" s="42" t="s">
        <v>134</v>
      </c>
      <c r="E1326" s="42" t="s">
        <v>139</v>
      </c>
      <c r="F1326" s="42" t="s">
        <v>157</v>
      </c>
      <c r="G1326" s="43">
        <v>15</v>
      </c>
    </row>
    <row r="1327" spans="1:7" x14ac:dyDescent="0.2">
      <c r="A1327" s="42" t="s">
        <v>153</v>
      </c>
      <c r="B1327" s="42" t="s">
        <v>29</v>
      </c>
      <c r="C1327" s="42" t="s">
        <v>93</v>
      </c>
      <c r="D1327" s="42" t="s">
        <v>48</v>
      </c>
      <c r="E1327" s="42" t="s">
        <v>135</v>
      </c>
      <c r="F1327" s="42" t="s">
        <v>58</v>
      </c>
      <c r="G1327" s="43">
        <v>2</v>
      </c>
    </row>
    <row r="1328" spans="1:7" x14ac:dyDescent="0.2">
      <c r="A1328" s="42" t="s">
        <v>153</v>
      </c>
      <c r="B1328" s="42" t="s">
        <v>29</v>
      </c>
      <c r="C1328" s="42" t="s">
        <v>93</v>
      </c>
      <c r="D1328" s="42" t="s">
        <v>48</v>
      </c>
      <c r="E1328" s="42" t="s">
        <v>135</v>
      </c>
      <c r="F1328" s="42" t="s">
        <v>157</v>
      </c>
      <c r="G1328" s="43">
        <v>52</v>
      </c>
    </row>
    <row r="1329" spans="1:7" x14ac:dyDescent="0.2">
      <c r="A1329" s="42" t="s">
        <v>153</v>
      </c>
      <c r="B1329" s="42" t="s">
        <v>30</v>
      </c>
      <c r="C1329" s="42" t="s">
        <v>94</v>
      </c>
      <c r="D1329" s="42" t="s">
        <v>134</v>
      </c>
      <c r="E1329" s="42" t="s">
        <v>139</v>
      </c>
      <c r="F1329" s="42" t="s">
        <v>58</v>
      </c>
      <c r="G1329" s="43">
        <v>4</v>
      </c>
    </row>
    <row r="1330" spans="1:7" x14ac:dyDescent="0.2">
      <c r="A1330" s="42" t="s">
        <v>153</v>
      </c>
      <c r="B1330" s="42" t="s">
        <v>30</v>
      </c>
      <c r="C1330" s="42" t="s">
        <v>94</v>
      </c>
      <c r="D1330" s="42" t="s">
        <v>134</v>
      </c>
      <c r="E1330" s="42" t="s">
        <v>139</v>
      </c>
      <c r="F1330" s="42" t="s">
        <v>157</v>
      </c>
      <c r="G1330" s="43">
        <v>17</v>
      </c>
    </row>
    <row r="1331" spans="1:7" x14ac:dyDescent="0.2">
      <c r="A1331" s="42" t="s">
        <v>153</v>
      </c>
      <c r="B1331" s="42" t="s">
        <v>32</v>
      </c>
      <c r="C1331" s="42" t="s">
        <v>95</v>
      </c>
      <c r="D1331" s="42" t="s">
        <v>134</v>
      </c>
      <c r="E1331" s="42" t="s">
        <v>139</v>
      </c>
      <c r="F1331" s="42" t="s">
        <v>58</v>
      </c>
      <c r="G1331" s="43">
        <v>2</v>
      </c>
    </row>
    <row r="1332" spans="1:7" x14ac:dyDescent="0.2">
      <c r="A1332" s="42" t="s">
        <v>153</v>
      </c>
      <c r="B1332" s="42" t="s">
        <v>32</v>
      </c>
      <c r="C1332" s="42" t="s">
        <v>95</v>
      </c>
      <c r="D1332" s="42" t="s">
        <v>134</v>
      </c>
      <c r="E1332" s="42" t="s">
        <v>139</v>
      </c>
      <c r="F1332" s="42" t="s">
        <v>157</v>
      </c>
      <c r="G1332" s="43">
        <v>9</v>
      </c>
    </row>
    <row r="1333" spans="1:7" x14ac:dyDescent="0.2">
      <c r="A1333" s="42" t="s">
        <v>153</v>
      </c>
      <c r="B1333" s="42" t="s">
        <v>33</v>
      </c>
      <c r="C1333" s="42" t="s">
        <v>96</v>
      </c>
      <c r="D1333" s="42" t="s">
        <v>134</v>
      </c>
      <c r="E1333" s="42" t="s">
        <v>137</v>
      </c>
      <c r="F1333" s="42" t="s">
        <v>58</v>
      </c>
      <c r="G1333" s="43">
        <v>1</v>
      </c>
    </row>
    <row r="1334" spans="1:7" x14ac:dyDescent="0.2">
      <c r="A1334" s="42" t="s">
        <v>153</v>
      </c>
      <c r="B1334" s="42" t="s">
        <v>33</v>
      </c>
      <c r="C1334" s="42" t="s">
        <v>96</v>
      </c>
      <c r="D1334" s="42" t="s">
        <v>134</v>
      </c>
      <c r="E1334" s="42" t="s">
        <v>137</v>
      </c>
      <c r="F1334" s="42" t="s">
        <v>157</v>
      </c>
      <c r="G1334" s="43">
        <v>16</v>
      </c>
    </row>
    <row r="1335" spans="1:7" x14ac:dyDescent="0.2">
      <c r="A1335" s="42" t="s">
        <v>153</v>
      </c>
      <c r="B1335" s="42" t="s">
        <v>34</v>
      </c>
      <c r="C1335" s="42" t="s">
        <v>97</v>
      </c>
      <c r="D1335" s="42" t="s">
        <v>134</v>
      </c>
      <c r="E1335" s="42" t="s">
        <v>139</v>
      </c>
      <c r="F1335" s="42" t="s">
        <v>157</v>
      </c>
      <c r="G1335" s="43">
        <v>11</v>
      </c>
    </row>
    <row r="1336" spans="1:7" x14ac:dyDescent="0.2">
      <c r="A1336" s="42" t="s">
        <v>153</v>
      </c>
      <c r="B1336" s="42" t="s">
        <v>35</v>
      </c>
      <c r="C1336" s="42" t="s">
        <v>98</v>
      </c>
      <c r="D1336" s="42" t="s">
        <v>134</v>
      </c>
      <c r="E1336" s="42" t="s">
        <v>135</v>
      </c>
      <c r="F1336" s="42" t="s">
        <v>58</v>
      </c>
      <c r="G1336" s="43">
        <v>3</v>
      </c>
    </row>
    <row r="1337" spans="1:7" x14ac:dyDescent="0.2">
      <c r="A1337" s="42" t="s">
        <v>153</v>
      </c>
      <c r="B1337" s="42" t="s">
        <v>35</v>
      </c>
      <c r="C1337" s="42" t="s">
        <v>98</v>
      </c>
      <c r="D1337" s="42" t="s">
        <v>134</v>
      </c>
      <c r="E1337" s="42" t="s">
        <v>135</v>
      </c>
      <c r="F1337" s="42" t="s">
        <v>157</v>
      </c>
      <c r="G1337" s="43">
        <v>15</v>
      </c>
    </row>
    <row r="1338" spans="1:7" x14ac:dyDescent="0.2">
      <c r="A1338" s="42" t="s">
        <v>153</v>
      </c>
      <c r="B1338" s="42" t="s">
        <v>36</v>
      </c>
      <c r="C1338" s="42" t="s">
        <v>99</v>
      </c>
      <c r="D1338" s="42" t="s">
        <v>134</v>
      </c>
      <c r="E1338" s="42" t="s">
        <v>139</v>
      </c>
      <c r="F1338" s="42" t="s">
        <v>157</v>
      </c>
      <c r="G1338" s="43">
        <v>16</v>
      </c>
    </row>
    <row r="1339" spans="1:7" x14ac:dyDescent="0.2">
      <c r="A1339" s="42" t="s">
        <v>153</v>
      </c>
      <c r="B1339" s="42" t="s">
        <v>37</v>
      </c>
      <c r="C1339" s="42" t="s">
        <v>100</v>
      </c>
      <c r="D1339" s="42" t="s">
        <v>134</v>
      </c>
      <c r="E1339" s="42" t="s">
        <v>139</v>
      </c>
      <c r="F1339" s="42" t="s">
        <v>58</v>
      </c>
      <c r="G1339" s="43">
        <v>1</v>
      </c>
    </row>
    <row r="1340" spans="1:7" x14ac:dyDescent="0.2">
      <c r="A1340" s="42" t="s">
        <v>153</v>
      </c>
      <c r="B1340" s="42" t="s">
        <v>37</v>
      </c>
      <c r="C1340" s="42" t="s">
        <v>100</v>
      </c>
      <c r="D1340" s="42" t="s">
        <v>134</v>
      </c>
      <c r="E1340" s="42" t="s">
        <v>139</v>
      </c>
      <c r="F1340" s="42" t="s">
        <v>157</v>
      </c>
      <c r="G1340" s="43">
        <v>11</v>
      </c>
    </row>
    <row r="1341" spans="1:7" x14ac:dyDescent="0.2">
      <c r="A1341" s="42" t="s">
        <v>153</v>
      </c>
      <c r="B1341" s="42" t="s">
        <v>38</v>
      </c>
      <c r="C1341" s="42" t="s">
        <v>101</v>
      </c>
      <c r="D1341" s="42" t="s">
        <v>48</v>
      </c>
      <c r="E1341" s="42" t="s">
        <v>135</v>
      </c>
      <c r="F1341" s="42" t="s">
        <v>58</v>
      </c>
      <c r="G1341" s="43">
        <v>1</v>
      </c>
    </row>
    <row r="1342" spans="1:7" x14ac:dyDescent="0.2">
      <c r="A1342" s="42" t="s">
        <v>153</v>
      </c>
      <c r="B1342" s="42" t="s">
        <v>38</v>
      </c>
      <c r="C1342" s="42" t="s">
        <v>101</v>
      </c>
      <c r="D1342" s="42" t="s">
        <v>48</v>
      </c>
      <c r="E1342" s="42" t="s">
        <v>135</v>
      </c>
      <c r="F1342" s="42" t="s">
        <v>157</v>
      </c>
      <c r="G1342" s="43">
        <v>36</v>
      </c>
    </row>
    <row r="1343" spans="1:7" x14ac:dyDescent="0.2">
      <c r="A1343" s="42" t="s">
        <v>153</v>
      </c>
      <c r="B1343" s="42" t="s">
        <v>39</v>
      </c>
      <c r="C1343" s="42" t="s">
        <v>102</v>
      </c>
      <c r="D1343" s="42" t="s">
        <v>134</v>
      </c>
      <c r="E1343" s="42" t="s">
        <v>137</v>
      </c>
      <c r="F1343" s="42" t="s">
        <v>157</v>
      </c>
      <c r="G1343" s="43">
        <v>27</v>
      </c>
    </row>
    <row r="1344" spans="1:7" x14ac:dyDescent="0.2">
      <c r="A1344" s="42" t="s">
        <v>153</v>
      </c>
      <c r="B1344" s="42" t="s">
        <v>40</v>
      </c>
      <c r="C1344" s="42" t="s">
        <v>103</v>
      </c>
      <c r="D1344" s="42" t="s">
        <v>134</v>
      </c>
      <c r="E1344" s="42" t="s">
        <v>139</v>
      </c>
      <c r="F1344" s="42" t="s">
        <v>58</v>
      </c>
      <c r="G1344" s="43">
        <v>1</v>
      </c>
    </row>
    <row r="1345" spans="1:7" x14ac:dyDescent="0.2">
      <c r="A1345" s="42" t="s">
        <v>153</v>
      </c>
      <c r="B1345" s="42" t="s">
        <v>40</v>
      </c>
      <c r="C1345" s="42" t="s">
        <v>103</v>
      </c>
      <c r="D1345" s="42" t="s">
        <v>134</v>
      </c>
      <c r="E1345" s="42" t="s">
        <v>139</v>
      </c>
      <c r="F1345" s="42" t="s">
        <v>157</v>
      </c>
      <c r="G1345" s="43">
        <v>17</v>
      </c>
    </row>
    <row r="1346" spans="1:7" x14ac:dyDescent="0.2">
      <c r="A1346" s="42" t="s">
        <v>153</v>
      </c>
      <c r="B1346" s="42" t="s">
        <v>41</v>
      </c>
      <c r="C1346" s="42" t="s">
        <v>104</v>
      </c>
      <c r="D1346" s="42" t="s">
        <v>134</v>
      </c>
      <c r="E1346" s="42" t="s">
        <v>135</v>
      </c>
      <c r="F1346" s="42" t="s">
        <v>58</v>
      </c>
      <c r="G1346" s="43">
        <v>1</v>
      </c>
    </row>
    <row r="1347" spans="1:7" x14ac:dyDescent="0.2">
      <c r="A1347" s="42" t="s">
        <v>153</v>
      </c>
      <c r="B1347" s="42" t="s">
        <v>41</v>
      </c>
      <c r="C1347" s="42" t="s">
        <v>104</v>
      </c>
      <c r="D1347" s="42" t="s">
        <v>134</v>
      </c>
      <c r="E1347" s="42" t="s">
        <v>135</v>
      </c>
      <c r="F1347" s="42" t="s">
        <v>157</v>
      </c>
      <c r="G1347" s="43">
        <v>23</v>
      </c>
    </row>
    <row r="1348" spans="1:7" x14ac:dyDescent="0.2">
      <c r="A1348" s="42" t="s">
        <v>153</v>
      </c>
      <c r="B1348" s="42" t="s">
        <v>42</v>
      </c>
      <c r="C1348" s="42" t="s">
        <v>105</v>
      </c>
      <c r="D1348" s="42" t="s">
        <v>48</v>
      </c>
      <c r="E1348" s="42" t="s">
        <v>135</v>
      </c>
      <c r="F1348" s="42" t="s">
        <v>58</v>
      </c>
      <c r="G1348" s="43">
        <v>1</v>
      </c>
    </row>
    <row r="1349" spans="1:7" x14ac:dyDescent="0.2">
      <c r="A1349" s="42" t="s">
        <v>153</v>
      </c>
      <c r="B1349" s="42" t="s">
        <v>42</v>
      </c>
      <c r="C1349" s="42" t="s">
        <v>105</v>
      </c>
      <c r="D1349" s="42" t="s">
        <v>48</v>
      </c>
      <c r="E1349" s="42" t="s">
        <v>135</v>
      </c>
      <c r="F1349" s="42" t="s">
        <v>157</v>
      </c>
      <c r="G1349" s="43">
        <v>66</v>
      </c>
    </row>
    <row r="1350" spans="1:7" x14ac:dyDescent="0.2">
      <c r="A1350" s="42" t="s">
        <v>153</v>
      </c>
      <c r="B1350" s="42" t="s">
        <v>43</v>
      </c>
      <c r="C1350" s="42" t="s">
        <v>106</v>
      </c>
      <c r="D1350" s="42" t="s">
        <v>134</v>
      </c>
      <c r="E1350" s="42" t="s">
        <v>137</v>
      </c>
      <c r="F1350" s="42" t="s">
        <v>58</v>
      </c>
      <c r="G1350" s="43">
        <v>1</v>
      </c>
    </row>
    <row r="1351" spans="1:7" x14ac:dyDescent="0.2">
      <c r="A1351" s="42" t="s">
        <v>153</v>
      </c>
      <c r="B1351" s="42" t="s">
        <v>43</v>
      </c>
      <c r="C1351" s="42" t="s">
        <v>106</v>
      </c>
      <c r="D1351" s="42" t="s">
        <v>134</v>
      </c>
      <c r="E1351" s="42" t="s">
        <v>137</v>
      </c>
      <c r="F1351" s="42" t="s">
        <v>157</v>
      </c>
      <c r="G1351" s="43">
        <v>22</v>
      </c>
    </row>
    <row r="1352" spans="1:7" x14ac:dyDescent="0.2">
      <c r="A1352" s="42" t="s">
        <v>153</v>
      </c>
      <c r="B1352" s="42" t="s">
        <v>44</v>
      </c>
      <c r="C1352" s="42" t="s">
        <v>107</v>
      </c>
      <c r="D1352" s="42" t="s">
        <v>48</v>
      </c>
      <c r="E1352" s="42" t="s">
        <v>135</v>
      </c>
      <c r="F1352" s="42" t="s">
        <v>58</v>
      </c>
      <c r="G1352" s="43">
        <v>4</v>
      </c>
    </row>
    <row r="1353" spans="1:7" x14ac:dyDescent="0.2">
      <c r="A1353" s="42" t="s">
        <v>153</v>
      </c>
      <c r="B1353" s="42" t="s">
        <v>44</v>
      </c>
      <c r="C1353" s="42" t="s">
        <v>107</v>
      </c>
      <c r="D1353" s="42" t="s">
        <v>48</v>
      </c>
      <c r="E1353" s="42" t="s">
        <v>135</v>
      </c>
      <c r="F1353" s="42" t="s">
        <v>157</v>
      </c>
      <c r="G1353" s="43">
        <v>59</v>
      </c>
    </row>
    <row r="1354" spans="1:7" x14ac:dyDescent="0.2">
      <c r="A1354" s="42" t="s">
        <v>153</v>
      </c>
      <c r="B1354" s="42" t="s">
        <v>45</v>
      </c>
      <c r="C1354" s="42" t="s">
        <v>108</v>
      </c>
      <c r="D1354" s="42" t="s">
        <v>134</v>
      </c>
      <c r="E1354" s="42" t="s">
        <v>137</v>
      </c>
      <c r="F1354" s="42" t="s">
        <v>58</v>
      </c>
      <c r="G1354" s="43">
        <v>1</v>
      </c>
    </row>
    <row r="1355" spans="1:7" x14ac:dyDescent="0.2">
      <c r="A1355" s="42" t="s">
        <v>153</v>
      </c>
      <c r="B1355" s="42" t="s">
        <v>45</v>
      </c>
      <c r="C1355" s="42" t="s">
        <v>108</v>
      </c>
      <c r="D1355" s="42" t="s">
        <v>134</v>
      </c>
      <c r="E1355" s="42" t="s">
        <v>137</v>
      </c>
      <c r="F1355" s="42" t="s">
        <v>157</v>
      </c>
      <c r="G1355" s="43">
        <v>3</v>
      </c>
    </row>
    <row r="1356" spans="1:7" x14ac:dyDescent="0.2">
      <c r="A1356" s="42" t="s">
        <v>153</v>
      </c>
      <c r="B1356" s="42" t="s">
        <v>46</v>
      </c>
      <c r="C1356" s="42" t="s">
        <v>109</v>
      </c>
      <c r="D1356" s="42" t="s">
        <v>48</v>
      </c>
      <c r="E1356" s="42" t="s">
        <v>135</v>
      </c>
      <c r="F1356" s="42" t="s">
        <v>58</v>
      </c>
      <c r="G1356" s="43">
        <v>5</v>
      </c>
    </row>
    <row r="1357" spans="1:7" x14ac:dyDescent="0.2">
      <c r="A1357" s="42" t="s">
        <v>153</v>
      </c>
      <c r="B1357" s="42" t="s">
        <v>46</v>
      </c>
      <c r="C1357" s="42" t="s">
        <v>109</v>
      </c>
      <c r="D1357" s="42" t="s">
        <v>48</v>
      </c>
      <c r="E1357" s="42" t="s">
        <v>135</v>
      </c>
      <c r="F1357" s="42" t="s">
        <v>157</v>
      </c>
      <c r="G1357" s="43">
        <v>56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6DBD9A-BD15-40EC-ADB7-18A8E5513661}">
  <sheetPr codeName="Sheet4"/>
  <dimension ref="A1:F682"/>
  <sheetViews>
    <sheetView zoomScaleNormal="100" workbookViewId="0"/>
  </sheetViews>
  <sheetFormatPr defaultColWidth="9.140625" defaultRowHeight="15" x14ac:dyDescent="0.2"/>
  <cols>
    <col min="1" max="16384" width="9.140625" style="28"/>
  </cols>
  <sheetData>
    <row r="1" spans="1:6" x14ac:dyDescent="0.2">
      <c r="A1" s="40" t="s">
        <v>147</v>
      </c>
      <c r="B1" s="40" t="s">
        <v>127</v>
      </c>
      <c r="C1" s="40" t="s">
        <v>128</v>
      </c>
      <c r="D1" s="40" t="s">
        <v>129</v>
      </c>
      <c r="E1" s="40" t="s">
        <v>130</v>
      </c>
      <c r="F1" s="40" t="s">
        <v>132</v>
      </c>
    </row>
    <row r="2" spans="1:6" x14ac:dyDescent="0.2">
      <c r="A2" s="47">
        <v>2011</v>
      </c>
      <c r="B2" s="40" t="s">
        <v>3</v>
      </c>
      <c r="C2" s="40" t="s">
        <v>66</v>
      </c>
      <c r="D2" s="40" t="s">
        <v>134</v>
      </c>
      <c r="E2" s="40" t="s">
        <v>135</v>
      </c>
      <c r="F2" s="48">
        <v>1106</v>
      </c>
    </row>
    <row r="3" spans="1:6" x14ac:dyDescent="0.2">
      <c r="A3" s="47">
        <v>2011</v>
      </c>
      <c r="B3" s="40" t="s">
        <v>4</v>
      </c>
      <c r="C3" s="40" t="s">
        <v>67</v>
      </c>
      <c r="D3" s="40" t="s">
        <v>134</v>
      </c>
      <c r="E3" s="40" t="s">
        <v>137</v>
      </c>
      <c r="F3" s="48">
        <v>649</v>
      </c>
    </row>
    <row r="4" spans="1:6" x14ac:dyDescent="0.2">
      <c r="A4" s="47">
        <v>2011</v>
      </c>
      <c r="B4" s="40" t="s">
        <v>5</v>
      </c>
      <c r="C4" s="40" t="s">
        <v>68</v>
      </c>
      <c r="D4" s="40" t="s">
        <v>134</v>
      </c>
      <c r="E4" s="40" t="s">
        <v>135</v>
      </c>
      <c r="F4" s="48">
        <v>711</v>
      </c>
    </row>
    <row r="5" spans="1:6" x14ac:dyDescent="0.2">
      <c r="A5" s="47">
        <v>2011</v>
      </c>
      <c r="B5" s="40" t="s">
        <v>6</v>
      </c>
      <c r="C5" s="40" t="s">
        <v>69</v>
      </c>
      <c r="D5" s="40" t="s">
        <v>134</v>
      </c>
      <c r="E5" s="40" t="s">
        <v>137</v>
      </c>
      <c r="F5" s="48">
        <v>709</v>
      </c>
    </row>
    <row r="6" spans="1:6" x14ac:dyDescent="0.2">
      <c r="A6" s="47">
        <v>2011</v>
      </c>
      <c r="B6" s="40" t="s">
        <v>7</v>
      </c>
      <c r="C6" s="40" t="s">
        <v>70</v>
      </c>
      <c r="D6" s="40" t="s">
        <v>134</v>
      </c>
      <c r="E6" s="40" t="s">
        <v>139</v>
      </c>
      <c r="F6" s="48">
        <v>798</v>
      </c>
    </row>
    <row r="7" spans="1:6" x14ac:dyDescent="0.2">
      <c r="A7" s="47">
        <v>2011</v>
      </c>
      <c r="B7" s="40" t="s">
        <v>8</v>
      </c>
      <c r="C7" s="40" t="s">
        <v>71</v>
      </c>
      <c r="D7" s="40" t="s">
        <v>134</v>
      </c>
      <c r="E7" s="40" t="s">
        <v>137</v>
      </c>
      <c r="F7" s="48">
        <v>1010</v>
      </c>
    </row>
    <row r="8" spans="1:6" x14ac:dyDescent="0.2">
      <c r="A8" s="47">
        <v>2011</v>
      </c>
      <c r="B8" s="40" t="s">
        <v>9</v>
      </c>
      <c r="C8" s="40" t="s">
        <v>72</v>
      </c>
      <c r="D8" s="40" t="s">
        <v>134</v>
      </c>
      <c r="E8" s="40" t="s">
        <v>135</v>
      </c>
      <c r="F8" s="48">
        <v>701</v>
      </c>
    </row>
    <row r="9" spans="1:6" x14ac:dyDescent="0.2">
      <c r="A9" s="47">
        <v>2011</v>
      </c>
      <c r="B9" s="40" t="s">
        <v>10</v>
      </c>
      <c r="C9" s="40" t="s">
        <v>73</v>
      </c>
      <c r="D9" s="40" t="s">
        <v>134</v>
      </c>
      <c r="E9" s="40" t="s">
        <v>139</v>
      </c>
      <c r="F9" s="48">
        <v>738</v>
      </c>
    </row>
    <row r="10" spans="1:6" x14ac:dyDescent="0.2">
      <c r="A10" s="47">
        <v>2011</v>
      </c>
      <c r="B10" s="40" t="s">
        <v>11</v>
      </c>
      <c r="C10" s="40" t="s">
        <v>74</v>
      </c>
      <c r="D10" s="40" t="s">
        <v>134</v>
      </c>
      <c r="E10" s="40" t="s">
        <v>139</v>
      </c>
      <c r="F10" s="48">
        <v>787</v>
      </c>
    </row>
    <row r="11" spans="1:6" x14ac:dyDescent="0.2">
      <c r="A11" s="47">
        <v>2011</v>
      </c>
      <c r="B11" s="40" t="s">
        <v>12</v>
      </c>
      <c r="C11" s="40" t="s">
        <v>75</v>
      </c>
      <c r="D11" s="40" t="s">
        <v>134</v>
      </c>
      <c r="E11" s="40" t="s">
        <v>137</v>
      </c>
      <c r="F11" s="48">
        <v>956</v>
      </c>
    </row>
    <row r="12" spans="1:6" x14ac:dyDescent="0.2">
      <c r="A12" s="47">
        <v>2011</v>
      </c>
      <c r="B12" s="40" t="s">
        <v>13</v>
      </c>
      <c r="C12" s="40" t="s">
        <v>76</v>
      </c>
      <c r="D12" s="40" t="s">
        <v>134</v>
      </c>
      <c r="E12" s="40" t="s">
        <v>139</v>
      </c>
      <c r="F12" s="48">
        <v>2325</v>
      </c>
    </row>
    <row r="13" spans="1:6" x14ac:dyDescent="0.2">
      <c r="A13" s="47">
        <v>2011</v>
      </c>
      <c r="B13" s="40" t="s">
        <v>60</v>
      </c>
      <c r="C13" s="40" t="s">
        <v>77</v>
      </c>
      <c r="D13" s="40" t="s">
        <v>134</v>
      </c>
      <c r="E13" s="40" t="s">
        <v>137</v>
      </c>
      <c r="F13" s="48">
        <v>1500</v>
      </c>
    </row>
    <row r="14" spans="1:6" x14ac:dyDescent="0.2">
      <c r="A14" s="47">
        <v>2011</v>
      </c>
      <c r="B14" s="40" t="s">
        <v>14</v>
      </c>
      <c r="C14" s="40" t="s">
        <v>78</v>
      </c>
      <c r="D14" s="40" t="s">
        <v>134</v>
      </c>
      <c r="E14" s="40" t="s">
        <v>139</v>
      </c>
      <c r="F14" s="48">
        <v>668</v>
      </c>
    </row>
    <row r="15" spans="1:6" x14ac:dyDescent="0.2">
      <c r="A15" s="47">
        <v>2011</v>
      </c>
      <c r="B15" s="40" t="s">
        <v>15</v>
      </c>
      <c r="C15" s="40" t="s">
        <v>79</v>
      </c>
      <c r="D15" s="40" t="s">
        <v>134</v>
      </c>
      <c r="E15" s="40" t="s">
        <v>137</v>
      </c>
      <c r="F15" s="48">
        <v>923</v>
      </c>
    </row>
    <row r="16" spans="1:6" x14ac:dyDescent="0.2">
      <c r="A16" s="47">
        <v>2011</v>
      </c>
      <c r="B16" s="40" t="s">
        <v>16</v>
      </c>
      <c r="C16" s="40" t="s">
        <v>80</v>
      </c>
      <c r="D16" s="40" t="s">
        <v>134</v>
      </c>
      <c r="E16" s="40" t="s">
        <v>137</v>
      </c>
      <c r="F16" s="48">
        <v>1671</v>
      </c>
    </row>
    <row r="17" spans="1:6" x14ac:dyDescent="0.2">
      <c r="A17" s="47">
        <v>2011</v>
      </c>
      <c r="B17" s="40" t="s">
        <v>17</v>
      </c>
      <c r="C17" s="40" t="s">
        <v>81</v>
      </c>
      <c r="D17" s="40" t="s">
        <v>134</v>
      </c>
      <c r="E17" s="40" t="s">
        <v>137</v>
      </c>
      <c r="F17" s="48">
        <v>600</v>
      </c>
    </row>
    <row r="18" spans="1:6" x14ac:dyDescent="0.2">
      <c r="A18" s="47">
        <v>2011</v>
      </c>
      <c r="B18" s="40" t="s">
        <v>18</v>
      </c>
      <c r="C18" s="40" t="s">
        <v>82</v>
      </c>
      <c r="D18" s="40" t="s">
        <v>48</v>
      </c>
      <c r="E18" s="40" t="s">
        <v>135</v>
      </c>
      <c r="F18" s="48">
        <v>6944</v>
      </c>
    </row>
    <row r="19" spans="1:6" x14ac:dyDescent="0.2">
      <c r="A19" s="47">
        <v>2011</v>
      </c>
      <c r="B19" s="40" t="s">
        <v>19</v>
      </c>
      <c r="C19" s="40" t="s">
        <v>83</v>
      </c>
      <c r="D19" s="40" t="s">
        <v>48</v>
      </c>
      <c r="E19" s="40" t="s">
        <v>135</v>
      </c>
      <c r="F19" s="48">
        <v>2453</v>
      </c>
    </row>
    <row r="20" spans="1:6" x14ac:dyDescent="0.2">
      <c r="A20" s="47">
        <v>2011</v>
      </c>
      <c r="B20" s="40" t="s">
        <v>124</v>
      </c>
      <c r="C20" s="40" t="s">
        <v>125</v>
      </c>
      <c r="D20" s="40" t="s">
        <v>134</v>
      </c>
      <c r="E20" s="40" t="s">
        <v>137</v>
      </c>
      <c r="F20" s="48">
        <v>2170</v>
      </c>
    </row>
    <row r="21" spans="1:6" x14ac:dyDescent="0.2">
      <c r="A21" s="47">
        <v>2011</v>
      </c>
      <c r="B21" s="40" t="s">
        <v>21</v>
      </c>
      <c r="C21" s="40" t="s">
        <v>84</v>
      </c>
      <c r="D21" s="40" t="s">
        <v>134</v>
      </c>
      <c r="E21" s="40" t="s">
        <v>137</v>
      </c>
      <c r="F21" s="48">
        <v>855</v>
      </c>
    </row>
    <row r="22" spans="1:6" x14ac:dyDescent="0.2">
      <c r="A22" s="47">
        <v>2011</v>
      </c>
      <c r="B22" s="40" t="s">
        <v>22</v>
      </c>
      <c r="C22" s="40" t="s">
        <v>85</v>
      </c>
      <c r="D22" s="40" t="s">
        <v>134</v>
      </c>
      <c r="E22" s="40" t="s">
        <v>135</v>
      </c>
      <c r="F22" s="48">
        <v>999</v>
      </c>
    </row>
    <row r="23" spans="1:6" x14ac:dyDescent="0.2">
      <c r="A23" s="47">
        <v>2011</v>
      </c>
      <c r="B23" s="40" t="s">
        <v>23</v>
      </c>
      <c r="C23" s="40" t="s">
        <v>86</v>
      </c>
      <c r="D23" s="40" t="s">
        <v>134</v>
      </c>
      <c r="E23" s="40" t="s">
        <v>137</v>
      </c>
      <c r="F23" s="48">
        <v>1298</v>
      </c>
    </row>
    <row r="24" spans="1:6" x14ac:dyDescent="0.2">
      <c r="A24" s="47">
        <v>2011</v>
      </c>
      <c r="B24" s="40" t="s">
        <v>87</v>
      </c>
      <c r="C24" s="40" t="s">
        <v>88</v>
      </c>
      <c r="D24" s="40" t="s">
        <v>134</v>
      </c>
      <c r="E24" s="40" t="s">
        <v>139</v>
      </c>
      <c r="F24" s="48">
        <v>53</v>
      </c>
    </row>
    <row r="25" spans="1:6" x14ac:dyDescent="0.2">
      <c r="A25" s="47">
        <v>2011</v>
      </c>
      <c r="B25" s="40" t="s">
        <v>25</v>
      </c>
      <c r="C25" s="40" t="s">
        <v>89</v>
      </c>
      <c r="D25" s="40" t="s">
        <v>134</v>
      </c>
      <c r="E25" s="40" t="s">
        <v>137</v>
      </c>
      <c r="F25" s="48">
        <v>1865</v>
      </c>
    </row>
    <row r="26" spans="1:6" x14ac:dyDescent="0.2">
      <c r="A26" s="47">
        <v>2011</v>
      </c>
      <c r="B26" s="40" t="s">
        <v>26</v>
      </c>
      <c r="C26" s="40" t="s">
        <v>90</v>
      </c>
      <c r="D26" s="40" t="s">
        <v>134</v>
      </c>
      <c r="E26" s="40" t="s">
        <v>135</v>
      </c>
      <c r="F26" s="48">
        <v>1618</v>
      </c>
    </row>
    <row r="27" spans="1:6" x14ac:dyDescent="0.2">
      <c r="A27" s="47">
        <v>2011</v>
      </c>
      <c r="B27" s="40" t="s">
        <v>27</v>
      </c>
      <c r="C27" s="40" t="s">
        <v>91</v>
      </c>
      <c r="D27" s="40" t="s">
        <v>134</v>
      </c>
      <c r="E27" s="40" t="s">
        <v>137</v>
      </c>
      <c r="F27" s="48">
        <v>932</v>
      </c>
    </row>
    <row r="28" spans="1:6" x14ac:dyDescent="0.2">
      <c r="A28" s="47">
        <v>2011</v>
      </c>
      <c r="B28" s="40" t="s">
        <v>28</v>
      </c>
      <c r="C28" s="40" t="s">
        <v>92</v>
      </c>
      <c r="D28" s="40" t="s">
        <v>134</v>
      </c>
      <c r="E28" s="40" t="s">
        <v>139</v>
      </c>
      <c r="F28" s="48">
        <v>879</v>
      </c>
    </row>
    <row r="29" spans="1:6" x14ac:dyDescent="0.2">
      <c r="A29" s="47">
        <v>2011</v>
      </c>
      <c r="B29" s="40" t="s">
        <v>29</v>
      </c>
      <c r="C29" s="40" t="s">
        <v>93</v>
      </c>
      <c r="D29" s="40" t="s">
        <v>48</v>
      </c>
      <c r="E29" s="40" t="s">
        <v>135</v>
      </c>
      <c r="F29" s="48">
        <v>1644</v>
      </c>
    </row>
    <row r="30" spans="1:6" x14ac:dyDescent="0.2">
      <c r="A30" s="47">
        <v>2011</v>
      </c>
      <c r="B30" s="40" t="s">
        <v>30</v>
      </c>
      <c r="C30" s="40" t="s">
        <v>94</v>
      </c>
      <c r="D30" s="40" t="s">
        <v>134</v>
      </c>
      <c r="E30" s="40" t="s">
        <v>139</v>
      </c>
      <c r="F30" s="48">
        <v>971</v>
      </c>
    </row>
    <row r="31" spans="1:6" x14ac:dyDescent="0.2">
      <c r="A31" s="47">
        <v>2011</v>
      </c>
      <c r="B31" s="40" t="s">
        <v>32</v>
      </c>
      <c r="C31" s="40" t="s">
        <v>95</v>
      </c>
      <c r="D31" s="40" t="s">
        <v>134</v>
      </c>
      <c r="E31" s="40" t="s">
        <v>139</v>
      </c>
      <c r="F31" s="48">
        <v>890</v>
      </c>
    </row>
    <row r="32" spans="1:6" x14ac:dyDescent="0.2">
      <c r="A32" s="47">
        <v>2011</v>
      </c>
      <c r="B32" s="40" t="s">
        <v>33</v>
      </c>
      <c r="C32" s="40" t="s">
        <v>96</v>
      </c>
      <c r="D32" s="40" t="s">
        <v>134</v>
      </c>
      <c r="E32" s="40" t="s">
        <v>137</v>
      </c>
      <c r="F32" s="48">
        <v>687</v>
      </c>
    </row>
    <row r="33" spans="1:6" x14ac:dyDescent="0.2">
      <c r="A33" s="47">
        <v>2011</v>
      </c>
      <c r="B33" s="40" t="s">
        <v>34</v>
      </c>
      <c r="C33" s="40" t="s">
        <v>97</v>
      </c>
      <c r="D33" s="40" t="s">
        <v>134</v>
      </c>
      <c r="E33" s="40" t="s">
        <v>139</v>
      </c>
      <c r="F33" s="48">
        <v>442</v>
      </c>
    </row>
    <row r="34" spans="1:6" x14ac:dyDescent="0.2">
      <c r="A34" s="47">
        <v>2011</v>
      </c>
      <c r="B34" s="40" t="s">
        <v>35</v>
      </c>
      <c r="C34" s="40" t="s">
        <v>98</v>
      </c>
      <c r="D34" s="40" t="s">
        <v>134</v>
      </c>
      <c r="E34" s="40" t="s">
        <v>135</v>
      </c>
      <c r="F34" s="48">
        <v>1128</v>
      </c>
    </row>
    <row r="35" spans="1:6" x14ac:dyDescent="0.2">
      <c r="A35" s="47">
        <v>2011</v>
      </c>
      <c r="B35" s="40" t="s">
        <v>36</v>
      </c>
      <c r="C35" s="40" t="s">
        <v>99</v>
      </c>
      <c r="D35" s="40" t="s">
        <v>134</v>
      </c>
      <c r="E35" s="40" t="s">
        <v>139</v>
      </c>
      <c r="F35" s="48">
        <v>702</v>
      </c>
    </row>
    <row r="36" spans="1:6" x14ac:dyDescent="0.2">
      <c r="A36" s="47">
        <v>2011</v>
      </c>
      <c r="B36" s="40" t="s">
        <v>37</v>
      </c>
      <c r="C36" s="40" t="s">
        <v>100</v>
      </c>
      <c r="D36" s="40" t="s">
        <v>134</v>
      </c>
      <c r="E36" s="40" t="s">
        <v>139</v>
      </c>
      <c r="F36" s="48">
        <v>643</v>
      </c>
    </row>
    <row r="37" spans="1:6" x14ac:dyDescent="0.2">
      <c r="A37" s="47">
        <v>2011</v>
      </c>
      <c r="B37" s="40" t="s">
        <v>38</v>
      </c>
      <c r="C37" s="40" t="s">
        <v>101</v>
      </c>
      <c r="D37" s="40" t="s">
        <v>48</v>
      </c>
      <c r="E37" s="40" t="s">
        <v>135</v>
      </c>
      <c r="F37" s="48">
        <v>1146</v>
      </c>
    </row>
    <row r="38" spans="1:6" x14ac:dyDescent="0.2">
      <c r="A38" s="47">
        <v>2011</v>
      </c>
      <c r="B38" s="40" t="s">
        <v>39</v>
      </c>
      <c r="C38" s="40" t="s">
        <v>102</v>
      </c>
      <c r="D38" s="40" t="s">
        <v>134</v>
      </c>
      <c r="E38" s="40" t="s">
        <v>137</v>
      </c>
      <c r="F38" s="48">
        <v>1161</v>
      </c>
    </row>
    <row r="39" spans="1:6" x14ac:dyDescent="0.2">
      <c r="A39" s="47">
        <v>2011</v>
      </c>
      <c r="B39" s="40" t="s">
        <v>40</v>
      </c>
      <c r="C39" s="40" t="s">
        <v>103</v>
      </c>
      <c r="D39" s="40" t="s">
        <v>134</v>
      </c>
      <c r="E39" s="40" t="s">
        <v>139</v>
      </c>
      <c r="F39" s="48">
        <v>881</v>
      </c>
    </row>
    <row r="40" spans="1:6" x14ac:dyDescent="0.2">
      <c r="A40" s="47">
        <v>2011</v>
      </c>
      <c r="B40" s="40" t="s">
        <v>41</v>
      </c>
      <c r="C40" s="40" t="s">
        <v>104</v>
      </c>
      <c r="D40" s="40" t="s">
        <v>134</v>
      </c>
      <c r="E40" s="40" t="s">
        <v>135</v>
      </c>
      <c r="F40" s="48">
        <v>875</v>
      </c>
    </row>
    <row r="41" spans="1:6" x14ac:dyDescent="0.2">
      <c r="A41" s="47">
        <v>2011</v>
      </c>
      <c r="B41" s="40" t="s">
        <v>42</v>
      </c>
      <c r="C41" s="40" t="s">
        <v>105</v>
      </c>
      <c r="D41" s="40" t="s">
        <v>48</v>
      </c>
      <c r="E41" s="40" t="s">
        <v>135</v>
      </c>
      <c r="F41" s="48">
        <v>1207</v>
      </c>
    </row>
    <row r="42" spans="1:6" x14ac:dyDescent="0.2">
      <c r="A42" s="47">
        <v>2011</v>
      </c>
      <c r="B42" s="40" t="s">
        <v>43</v>
      </c>
      <c r="C42" s="40" t="s">
        <v>106</v>
      </c>
      <c r="D42" s="40" t="s">
        <v>134</v>
      </c>
      <c r="E42" s="40" t="s">
        <v>137</v>
      </c>
      <c r="F42" s="48">
        <v>577</v>
      </c>
    </row>
    <row r="43" spans="1:6" x14ac:dyDescent="0.2">
      <c r="A43" s="47">
        <v>2011</v>
      </c>
      <c r="B43" s="40" t="s">
        <v>44</v>
      </c>
      <c r="C43" s="40" t="s">
        <v>107</v>
      </c>
      <c r="D43" s="40" t="s">
        <v>48</v>
      </c>
      <c r="E43" s="40" t="s">
        <v>135</v>
      </c>
      <c r="F43" s="48">
        <v>2453</v>
      </c>
    </row>
    <row r="44" spans="1:6" x14ac:dyDescent="0.2">
      <c r="A44" s="47">
        <v>2011</v>
      </c>
      <c r="B44" s="40" t="s">
        <v>45</v>
      </c>
      <c r="C44" s="40" t="s">
        <v>108</v>
      </c>
      <c r="D44" s="40" t="s">
        <v>134</v>
      </c>
      <c r="E44" s="40" t="s">
        <v>137</v>
      </c>
      <c r="F44" s="48">
        <v>955</v>
      </c>
    </row>
    <row r="45" spans="1:6" x14ac:dyDescent="0.2">
      <c r="A45" s="47">
        <v>2011</v>
      </c>
      <c r="B45" s="40" t="s">
        <v>46</v>
      </c>
      <c r="C45" s="40" t="s">
        <v>109</v>
      </c>
      <c r="D45" s="40" t="s">
        <v>48</v>
      </c>
      <c r="E45" s="40" t="s">
        <v>135</v>
      </c>
      <c r="F45" s="48">
        <v>2022</v>
      </c>
    </row>
    <row r="46" spans="1:6" x14ac:dyDescent="0.2">
      <c r="A46" s="47">
        <v>2012</v>
      </c>
      <c r="B46" s="40" t="s">
        <v>3</v>
      </c>
      <c r="C46" s="40" t="s">
        <v>66</v>
      </c>
      <c r="D46" s="40" t="s">
        <v>134</v>
      </c>
      <c r="E46" s="40" t="s">
        <v>135</v>
      </c>
      <c r="F46" s="48">
        <v>1075</v>
      </c>
    </row>
    <row r="47" spans="1:6" x14ac:dyDescent="0.2">
      <c r="A47" s="47">
        <v>2012</v>
      </c>
      <c r="B47" s="40" t="s">
        <v>4</v>
      </c>
      <c r="C47" s="40" t="s">
        <v>67</v>
      </c>
      <c r="D47" s="40" t="s">
        <v>134</v>
      </c>
      <c r="E47" s="40" t="s">
        <v>137</v>
      </c>
      <c r="F47" s="48">
        <v>657</v>
      </c>
    </row>
    <row r="48" spans="1:6" x14ac:dyDescent="0.2">
      <c r="A48" s="47">
        <v>2012</v>
      </c>
      <c r="B48" s="40" t="s">
        <v>5</v>
      </c>
      <c r="C48" s="40" t="s">
        <v>68</v>
      </c>
      <c r="D48" s="40" t="s">
        <v>134</v>
      </c>
      <c r="E48" s="40" t="s">
        <v>135</v>
      </c>
      <c r="F48" s="48">
        <v>681</v>
      </c>
    </row>
    <row r="49" spans="1:6" x14ac:dyDescent="0.2">
      <c r="A49" s="47">
        <v>2012</v>
      </c>
      <c r="B49" s="40" t="s">
        <v>6</v>
      </c>
      <c r="C49" s="40" t="s">
        <v>69</v>
      </c>
      <c r="D49" s="40" t="s">
        <v>134</v>
      </c>
      <c r="E49" s="40" t="s">
        <v>137</v>
      </c>
      <c r="F49" s="48">
        <v>720</v>
      </c>
    </row>
    <row r="50" spans="1:6" x14ac:dyDescent="0.2">
      <c r="A50" s="47">
        <v>2012</v>
      </c>
      <c r="B50" s="40" t="s">
        <v>7</v>
      </c>
      <c r="C50" s="40" t="s">
        <v>70</v>
      </c>
      <c r="D50" s="40" t="s">
        <v>134</v>
      </c>
      <c r="E50" s="40" t="s">
        <v>139</v>
      </c>
      <c r="F50" s="48">
        <v>768</v>
      </c>
    </row>
    <row r="51" spans="1:6" x14ac:dyDescent="0.2">
      <c r="A51" s="47">
        <v>2012</v>
      </c>
      <c r="B51" s="40" t="s">
        <v>8</v>
      </c>
      <c r="C51" s="40" t="s">
        <v>71</v>
      </c>
      <c r="D51" s="40" t="s">
        <v>134</v>
      </c>
      <c r="E51" s="40" t="s">
        <v>137</v>
      </c>
      <c r="F51" s="48">
        <v>984</v>
      </c>
    </row>
    <row r="52" spans="1:6" x14ac:dyDescent="0.2">
      <c r="A52" s="47">
        <v>2012</v>
      </c>
      <c r="B52" s="40" t="s">
        <v>9</v>
      </c>
      <c r="C52" s="40" t="s">
        <v>72</v>
      </c>
      <c r="D52" s="40" t="s">
        <v>134</v>
      </c>
      <c r="E52" s="40" t="s">
        <v>135</v>
      </c>
      <c r="F52" s="48">
        <v>682</v>
      </c>
    </row>
    <row r="53" spans="1:6" x14ac:dyDescent="0.2">
      <c r="A53" s="47">
        <v>2012</v>
      </c>
      <c r="B53" s="40" t="s">
        <v>10</v>
      </c>
      <c r="C53" s="40" t="s">
        <v>73</v>
      </c>
      <c r="D53" s="40" t="s">
        <v>134</v>
      </c>
      <c r="E53" s="40" t="s">
        <v>139</v>
      </c>
      <c r="F53" s="48">
        <v>706</v>
      </c>
    </row>
    <row r="54" spans="1:6" x14ac:dyDescent="0.2">
      <c r="A54" s="47">
        <v>2012</v>
      </c>
      <c r="B54" s="40" t="s">
        <v>11</v>
      </c>
      <c r="C54" s="40" t="s">
        <v>74</v>
      </c>
      <c r="D54" s="40" t="s">
        <v>134</v>
      </c>
      <c r="E54" s="40" t="s">
        <v>139</v>
      </c>
      <c r="F54" s="48">
        <v>733</v>
      </c>
    </row>
    <row r="55" spans="1:6" x14ac:dyDescent="0.2">
      <c r="A55" s="47">
        <v>2012</v>
      </c>
      <c r="B55" s="40" t="s">
        <v>12</v>
      </c>
      <c r="C55" s="40" t="s">
        <v>75</v>
      </c>
      <c r="D55" s="40" t="s">
        <v>134</v>
      </c>
      <c r="E55" s="40" t="s">
        <v>137</v>
      </c>
      <c r="F55" s="48">
        <v>888</v>
      </c>
    </row>
    <row r="56" spans="1:6" x14ac:dyDescent="0.2">
      <c r="A56" s="47">
        <v>2012</v>
      </c>
      <c r="B56" s="40" t="s">
        <v>13</v>
      </c>
      <c r="C56" s="40" t="s">
        <v>76</v>
      </c>
      <c r="D56" s="40" t="s">
        <v>134</v>
      </c>
      <c r="E56" s="40" t="s">
        <v>139</v>
      </c>
      <c r="F56" s="48">
        <v>2237</v>
      </c>
    </row>
    <row r="57" spans="1:6" x14ac:dyDescent="0.2">
      <c r="A57" s="47">
        <v>2012</v>
      </c>
      <c r="B57" s="40" t="s">
        <v>60</v>
      </c>
      <c r="C57" s="40" t="s">
        <v>77</v>
      </c>
      <c r="D57" s="40" t="s">
        <v>134</v>
      </c>
      <c r="E57" s="40" t="s">
        <v>137</v>
      </c>
      <c r="F57" s="48">
        <v>1511</v>
      </c>
    </row>
    <row r="58" spans="1:6" x14ac:dyDescent="0.2">
      <c r="A58" s="47">
        <v>2012</v>
      </c>
      <c r="B58" s="40" t="s">
        <v>14</v>
      </c>
      <c r="C58" s="40" t="s">
        <v>78</v>
      </c>
      <c r="D58" s="40" t="s">
        <v>134</v>
      </c>
      <c r="E58" s="40" t="s">
        <v>139</v>
      </c>
      <c r="F58" s="48">
        <v>644</v>
      </c>
    </row>
    <row r="59" spans="1:6" x14ac:dyDescent="0.2">
      <c r="A59" s="47">
        <v>2012</v>
      </c>
      <c r="B59" s="40" t="s">
        <v>15</v>
      </c>
      <c r="C59" s="40" t="s">
        <v>79</v>
      </c>
      <c r="D59" s="40" t="s">
        <v>134</v>
      </c>
      <c r="E59" s="40" t="s">
        <v>137</v>
      </c>
      <c r="F59" s="48">
        <v>898</v>
      </c>
    </row>
    <row r="60" spans="1:6" x14ac:dyDescent="0.2">
      <c r="A60" s="47">
        <v>2012</v>
      </c>
      <c r="B60" s="40" t="s">
        <v>16</v>
      </c>
      <c r="C60" s="40" t="s">
        <v>80</v>
      </c>
      <c r="D60" s="40" t="s">
        <v>134</v>
      </c>
      <c r="E60" s="40" t="s">
        <v>137</v>
      </c>
      <c r="F60" s="48">
        <v>1639</v>
      </c>
    </row>
    <row r="61" spans="1:6" x14ac:dyDescent="0.2">
      <c r="A61" s="47">
        <v>2012</v>
      </c>
      <c r="B61" s="40" t="s">
        <v>17</v>
      </c>
      <c r="C61" s="40" t="s">
        <v>81</v>
      </c>
      <c r="D61" s="40" t="s">
        <v>134</v>
      </c>
      <c r="E61" s="40" t="s">
        <v>137</v>
      </c>
      <c r="F61" s="48">
        <v>572</v>
      </c>
    </row>
    <row r="62" spans="1:6" x14ac:dyDescent="0.2">
      <c r="A62" s="47">
        <v>2012</v>
      </c>
      <c r="B62" s="40" t="s">
        <v>18</v>
      </c>
      <c r="C62" s="40" t="s">
        <v>82</v>
      </c>
      <c r="D62" s="40" t="s">
        <v>48</v>
      </c>
      <c r="E62" s="40" t="s">
        <v>135</v>
      </c>
      <c r="F62" s="48">
        <v>6911</v>
      </c>
    </row>
    <row r="63" spans="1:6" x14ac:dyDescent="0.2">
      <c r="A63" s="47">
        <v>2012</v>
      </c>
      <c r="B63" s="40" t="s">
        <v>19</v>
      </c>
      <c r="C63" s="40" t="s">
        <v>83</v>
      </c>
      <c r="D63" s="40" t="s">
        <v>48</v>
      </c>
      <c r="E63" s="40" t="s">
        <v>135</v>
      </c>
      <c r="F63" s="48">
        <v>2237</v>
      </c>
    </row>
    <row r="64" spans="1:6" x14ac:dyDescent="0.2">
      <c r="A64" s="47">
        <v>2012</v>
      </c>
      <c r="B64" s="40" t="s">
        <v>124</v>
      </c>
      <c r="C64" s="40" t="s">
        <v>125</v>
      </c>
      <c r="D64" s="40" t="s">
        <v>134</v>
      </c>
      <c r="E64" s="40" t="s">
        <v>137</v>
      </c>
      <c r="F64" s="48">
        <v>2108</v>
      </c>
    </row>
    <row r="65" spans="1:6" x14ac:dyDescent="0.2">
      <c r="A65" s="47">
        <v>2012</v>
      </c>
      <c r="B65" s="40" t="s">
        <v>21</v>
      </c>
      <c r="C65" s="40" t="s">
        <v>84</v>
      </c>
      <c r="D65" s="40" t="s">
        <v>134</v>
      </c>
      <c r="E65" s="40" t="s">
        <v>137</v>
      </c>
      <c r="F65" s="48">
        <v>882</v>
      </c>
    </row>
    <row r="66" spans="1:6" x14ac:dyDescent="0.2">
      <c r="A66" s="47">
        <v>2012</v>
      </c>
      <c r="B66" s="40" t="s">
        <v>22</v>
      </c>
      <c r="C66" s="40" t="s">
        <v>85</v>
      </c>
      <c r="D66" s="40" t="s">
        <v>134</v>
      </c>
      <c r="E66" s="40" t="s">
        <v>135</v>
      </c>
      <c r="F66" s="48">
        <v>969</v>
      </c>
    </row>
    <row r="67" spans="1:6" x14ac:dyDescent="0.2">
      <c r="A67" s="47">
        <v>2012</v>
      </c>
      <c r="B67" s="40" t="s">
        <v>23</v>
      </c>
      <c r="C67" s="40" t="s">
        <v>86</v>
      </c>
      <c r="D67" s="40" t="s">
        <v>134</v>
      </c>
      <c r="E67" s="40" t="s">
        <v>137</v>
      </c>
      <c r="F67" s="48">
        <v>1278</v>
      </c>
    </row>
    <row r="68" spans="1:6" x14ac:dyDescent="0.2">
      <c r="A68" s="47">
        <v>2012</v>
      </c>
      <c r="B68" s="40" t="s">
        <v>87</v>
      </c>
      <c r="C68" s="40" t="s">
        <v>88</v>
      </c>
      <c r="D68" s="40" t="s">
        <v>134</v>
      </c>
      <c r="E68" s="40" t="s">
        <v>139</v>
      </c>
      <c r="F68" s="48">
        <v>56</v>
      </c>
    </row>
    <row r="69" spans="1:6" x14ac:dyDescent="0.2">
      <c r="A69" s="47">
        <v>2012</v>
      </c>
      <c r="B69" s="40" t="s">
        <v>25</v>
      </c>
      <c r="C69" s="40" t="s">
        <v>89</v>
      </c>
      <c r="D69" s="40" t="s">
        <v>134</v>
      </c>
      <c r="E69" s="40" t="s">
        <v>137</v>
      </c>
      <c r="F69" s="48">
        <v>1687</v>
      </c>
    </row>
    <row r="70" spans="1:6" x14ac:dyDescent="0.2">
      <c r="A70" s="47">
        <v>2012</v>
      </c>
      <c r="B70" s="40" t="s">
        <v>26</v>
      </c>
      <c r="C70" s="40" t="s">
        <v>90</v>
      </c>
      <c r="D70" s="40" t="s">
        <v>134</v>
      </c>
      <c r="E70" s="40" t="s">
        <v>135</v>
      </c>
      <c r="F70" s="48">
        <v>1520</v>
      </c>
    </row>
    <row r="71" spans="1:6" x14ac:dyDescent="0.2">
      <c r="A71" s="47">
        <v>2012</v>
      </c>
      <c r="B71" s="40" t="s">
        <v>27</v>
      </c>
      <c r="C71" s="40" t="s">
        <v>91</v>
      </c>
      <c r="D71" s="40" t="s">
        <v>134</v>
      </c>
      <c r="E71" s="40" t="s">
        <v>137</v>
      </c>
      <c r="F71" s="48">
        <v>931</v>
      </c>
    </row>
    <row r="72" spans="1:6" x14ac:dyDescent="0.2">
      <c r="A72" s="47">
        <v>2012</v>
      </c>
      <c r="B72" s="40" t="s">
        <v>28</v>
      </c>
      <c r="C72" s="40" t="s">
        <v>92</v>
      </c>
      <c r="D72" s="40" t="s">
        <v>134</v>
      </c>
      <c r="E72" s="40" t="s">
        <v>139</v>
      </c>
      <c r="F72" s="48">
        <v>810</v>
      </c>
    </row>
    <row r="73" spans="1:6" x14ac:dyDescent="0.2">
      <c r="A73" s="47">
        <v>2012</v>
      </c>
      <c r="B73" s="40" t="s">
        <v>29</v>
      </c>
      <c r="C73" s="40" t="s">
        <v>93</v>
      </c>
      <c r="D73" s="40" t="s">
        <v>48</v>
      </c>
      <c r="E73" s="40" t="s">
        <v>135</v>
      </c>
      <c r="F73" s="48">
        <v>1457</v>
      </c>
    </row>
    <row r="74" spans="1:6" x14ac:dyDescent="0.2">
      <c r="A74" s="47">
        <v>2012</v>
      </c>
      <c r="B74" s="40" t="s">
        <v>30</v>
      </c>
      <c r="C74" s="40" t="s">
        <v>94</v>
      </c>
      <c r="D74" s="40" t="s">
        <v>134</v>
      </c>
      <c r="E74" s="40" t="s">
        <v>139</v>
      </c>
      <c r="F74" s="48">
        <v>933</v>
      </c>
    </row>
    <row r="75" spans="1:6" x14ac:dyDescent="0.2">
      <c r="A75" s="47">
        <v>2012</v>
      </c>
      <c r="B75" s="40" t="s">
        <v>32</v>
      </c>
      <c r="C75" s="40" t="s">
        <v>95</v>
      </c>
      <c r="D75" s="40" t="s">
        <v>134</v>
      </c>
      <c r="E75" s="40" t="s">
        <v>139</v>
      </c>
      <c r="F75" s="48">
        <v>833</v>
      </c>
    </row>
    <row r="76" spans="1:6" x14ac:dyDescent="0.2">
      <c r="A76" s="47">
        <v>2012</v>
      </c>
      <c r="B76" s="40" t="s">
        <v>33</v>
      </c>
      <c r="C76" s="40" t="s">
        <v>96</v>
      </c>
      <c r="D76" s="40" t="s">
        <v>134</v>
      </c>
      <c r="E76" s="40" t="s">
        <v>137</v>
      </c>
      <c r="F76" s="48">
        <v>606</v>
      </c>
    </row>
    <row r="77" spans="1:6" x14ac:dyDescent="0.2">
      <c r="A77" s="47">
        <v>2012</v>
      </c>
      <c r="B77" s="40" t="s">
        <v>34</v>
      </c>
      <c r="C77" s="40" t="s">
        <v>97</v>
      </c>
      <c r="D77" s="40" t="s">
        <v>134</v>
      </c>
      <c r="E77" s="40" t="s">
        <v>139</v>
      </c>
      <c r="F77" s="48">
        <v>455</v>
      </c>
    </row>
    <row r="78" spans="1:6" x14ac:dyDescent="0.2">
      <c r="A78" s="47">
        <v>2012</v>
      </c>
      <c r="B78" s="40" t="s">
        <v>35</v>
      </c>
      <c r="C78" s="40" t="s">
        <v>98</v>
      </c>
      <c r="D78" s="40" t="s">
        <v>134</v>
      </c>
      <c r="E78" s="40" t="s">
        <v>135</v>
      </c>
      <c r="F78" s="48">
        <v>1054</v>
      </c>
    </row>
    <row r="79" spans="1:6" x14ac:dyDescent="0.2">
      <c r="A79" s="47">
        <v>2012</v>
      </c>
      <c r="B79" s="40" t="s">
        <v>36</v>
      </c>
      <c r="C79" s="40" t="s">
        <v>99</v>
      </c>
      <c r="D79" s="40" t="s">
        <v>134</v>
      </c>
      <c r="E79" s="40" t="s">
        <v>139</v>
      </c>
      <c r="F79" s="48">
        <v>686</v>
      </c>
    </row>
    <row r="80" spans="1:6" x14ac:dyDescent="0.2">
      <c r="A80" s="47">
        <v>2012</v>
      </c>
      <c r="B80" s="40" t="s">
        <v>37</v>
      </c>
      <c r="C80" s="40" t="s">
        <v>100</v>
      </c>
      <c r="D80" s="40" t="s">
        <v>134</v>
      </c>
      <c r="E80" s="40" t="s">
        <v>139</v>
      </c>
      <c r="F80" s="48">
        <v>623</v>
      </c>
    </row>
    <row r="81" spans="1:6" x14ac:dyDescent="0.2">
      <c r="A81" s="47">
        <v>2012</v>
      </c>
      <c r="B81" s="40" t="s">
        <v>38</v>
      </c>
      <c r="C81" s="40" t="s">
        <v>101</v>
      </c>
      <c r="D81" s="40" t="s">
        <v>48</v>
      </c>
      <c r="E81" s="40" t="s">
        <v>135</v>
      </c>
      <c r="F81" s="48">
        <v>1089</v>
      </c>
    </row>
    <row r="82" spans="1:6" x14ac:dyDescent="0.2">
      <c r="A82" s="47">
        <v>2012</v>
      </c>
      <c r="B82" s="40" t="s">
        <v>39</v>
      </c>
      <c r="C82" s="40" t="s">
        <v>102</v>
      </c>
      <c r="D82" s="40" t="s">
        <v>134</v>
      </c>
      <c r="E82" s="40" t="s">
        <v>137</v>
      </c>
      <c r="F82" s="48">
        <v>1125</v>
      </c>
    </row>
    <row r="83" spans="1:6" x14ac:dyDescent="0.2">
      <c r="A83" s="47">
        <v>2012</v>
      </c>
      <c r="B83" s="40" t="s">
        <v>40</v>
      </c>
      <c r="C83" s="40" t="s">
        <v>103</v>
      </c>
      <c r="D83" s="40" t="s">
        <v>134</v>
      </c>
      <c r="E83" s="40" t="s">
        <v>139</v>
      </c>
      <c r="F83" s="48">
        <v>778</v>
      </c>
    </row>
    <row r="84" spans="1:6" x14ac:dyDescent="0.2">
      <c r="A84" s="47">
        <v>2012</v>
      </c>
      <c r="B84" s="40" t="s">
        <v>41</v>
      </c>
      <c r="C84" s="40" t="s">
        <v>104</v>
      </c>
      <c r="D84" s="40" t="s">
        <v>134</v>
      </c>
      <c r="E84" s="40" t="s">
        <v>135</v>
      </c>
      <c r="F84" s="48">
        <v>853</v>
      </c>
    </row>
    <row r="85" spans="1:6" x14ac:dyDescent="0.2">
      <c r="A85" s="47">
        <v>2012</v>
      </c>
      <c r="B85" s="40" t="s">
        <v>42</v>
      </c>
      <c r="C85" s="40" t="s">
        <v>105</v>
      </c>
      <c r="D85" s="40" t="s">
        <v>48</v>
      </c>
      <c r="E85" s="40" t="s">
        <v>135</v>
      </c>
      <c r="F85" s="48">
        <v>1140</v>
      </c>
    </row>
    <row r="86" spans="1:6" x14ac:dyDescent="0.2">
      <c r="A86" s="47">
        <v>2012</v>
      </c>
      <c r="B86" s="40" t="s">
        <v>43</v>
      </c>
      <c r="C86" s="40" t="s">
        <v>106</v>
      </c>
      <c r="D86" s="40" t="s">
        <v>134</v>
      </c>
      <c r="E86" s="40" t="s">
        <v>137</v>
      </c>
      <c r="F86" s="48">
        <v>554</v>
      </c>
    </row>
    <row r="87" spans="1:6" x14ac:dyDescent="0.2">
      <c r="A87" s="47">
        <v>2012</v>
      </c>
      <c r="B87" s="40" t="s">
        <v>44</v>
      </c>
      <c r="C87" s="40" t="s">
        <v>107</v>
      </c>
      <c r="D87" s="40" t="s">
        <v>48</v>
      </c>
      <c r="E87" s="40" t="s">
        <v>135</v>
      </c>
      <c r="F87" s="48">
        <v>2322</v>
      </c>
    </row>
    <row r="88" spans="1:6" x14ac:dyDescent="0.2">
      <c r="A88" s="47">
        <v>2012</v>
      </c>
      <c r="B88" s="40" t="s">
        <v>45</v>
      </c>
      <c r="C88" s="40" t="s">
        <v>108</v>
      </c>
      <c r="D88" s="40" t="s">
        <v>134</v>
      </c>
      <c r="E88" s="40" t="s">
        <v>137</v>
      </c>
      <c r="F88" s="48">
        <v>864</v>
      </c>
    </row>
    <row r="89" spans="1:6" x14ac:dyDescent="0.2">
      <c r="A89" s="47">
        <v>2012</v>
      </c>
      <c r="B89" s="40" t="s">
        <v>46</v>
      </c>
      <c r="C89" s="40" t="s">
        <v>109</v>
      </c>
      <c r="D89" s="40" t="s">
        <v>48</v>
      </c>
      <c r="E89" s="40" t="s">
        <v>135</v>
      </c>
      <c r="F89" s="48">
        <v>1911</v>
      </c>
    </row>
    <row r="90" spans="1:6" x14ac:dyDescent="0.2">
      <c r="A90" s="47">
        <v>2013</v>
      </c>
      <c r="B90" s="40" t="s">
        <v>3</v>
      </c>
      <c r="C90" s="40" t="s">
        <v>66</v>
      </c>
      <c r="D90" s="40" t="s">
        <v>134</v>
      </c>
      <c r="E90" s="40" t="s">
        <v>135</v>
      </c>
      <c r="F90" s="48">
        <v>1031</v>
      </c>
    </row>
    <row r="91" spans="1:6" x14ac:dyDescent="0.2">
      <c r="A91" s="47">
        <v>2013</v>
      </c>
      <c r="B91" s="40" t="s">
        <v>4</v>
      </c>
      <c r="C91" s="40" t="s">
        <v>67</v>
      </c>
      <c r="D91" s="40" t="s">
        <v>134</v>
      </c>
      <c r="E91" s="40" t="s">
        <v>137</v>
      </c>
      <c r="F91" s="48">
        <v>613</v>
      </c>
    </row>
    <row r="92" spans="1:6" x14ac:dyDescent="0.2">
      <c r="A92" s="47">
        <v>2013</v>
      </c>
      <c r="B92" s="40" t="s">
        <v>5</v>
      </c>
      <c r="C92" s="40" t="s">
        <v>68</v>
      </c>
      <c r="D92" s="40" t="s">
        <v>134</v>
      </c>
      <c r="E92" s="40" t="s">
        <v>135</v>
      </c>
      <c r="F92" s="48">
        <v>652</v>
      </c>
    </row>
    <row r="93" spans="1:6" x14ac:dyDescent="0.2">
      <c r="A93" s="47">
        <v>2013</v>
      </c>
      <c r="B93" s="40" t="s">
        <v>6</v>
      </c>
      <c r="C93" s="40" t="s">
        <v>69</v>
      </c>
      <c r="D93" s="40" t="s">
        <v>134</v>
      </c>
      <c r="E93" s="40" t="s">
        <v>137</v>
      </c>
      <c r="F93" s="48">
        <v>752</v>
      </c>
    </row>
    <row r="94" spans="1:6" x14ac:dyDescent="0.2">
      <c r="A94" s="47">
        <v>2013</v>
      </c>
      <c r="B94" s="40" t="s">
        <v>7</v>
      </c>
      <c r="C94" s="40" t="s">
        <v>70</v>
      </c>
      <c r="D94" s="40" t="s">
        <v>134</v>
      </c>
      <c r="E94" s="40" t="s">
        <v>139</v>
      </c>
      <c r="F94" s="48">
        <v>721</v>
      </c>
    </row>
    <row r="95" spans="1:6" x14ac:dyDescent="0.2">
      <c r="A95" s="47">
        <v>2013</v>
      </c>
      <c r="B95" s="40" t="s">
        <v>8</v>
      </c>
      <c r="C95" s="40" t="s">
        <v>71</v>
      </c>
      <c r="D95" s="40" t="s">
        <v>134</v>
      </c>
      <c r="E95" s="40" t="s">
        <v>137</v>
      </c>
      <c r="F95" s="48">
        <v>955</v>
      </c>
    </row>
    <row r="96" spans="1:6" x14ac:dyDescent="0.2">
      <c r="A96" s="47">
        <v>2013</v>
      </c>
      <c r="B96" s="40" t="s">
        <v>9</v>
      </c>
      <c r="C96" s="40" t="s">
        <v>72</v>
      </c>
      <c r="D96" s="40" t="s">
        <v>134</v>
      </c>
      <c r="E96" s="40" t="s">
        <v>135</v>
      </c>
      <c r="F96" s="48">
        <v>666</v>
      </c>
    </row>
    <row r="97" spans="1:6" x14ac:dyDescent="0.2">
      <c r="A97" s="47">
        <v>2013</v>
      </c>
      <c r="B97" s="40" t="s">
        <v>10</v>
      </c>
      <c r="C97" s="40" t="s">
        <v>73</v>
      </c>
      <c r="D97" s="40" t="s">
        <v>134</v>
      </c>
      <c r="E97" s="40" t="s">
        <v>139</v>
      </c>
      <c r="F97" s="48">
        <v>752</v>
      </c>
    </row>
    <row r="98" spans="1:6" x14ac:dyDescent="0.2">
      <c r="A98" s="47">
        <v>2013</v>
      </c>
      <c r="B98" s="40" t="s">
        <v>11</v>
      </c>
      <c r="C98" s="40" t="s">
        <v>74</v>
      </c>
      <c r="D98" s="40" t="s">
        <v>134</v>
      </c>
      <c r="E98" s="40" t="s">
        <v>139</v>
      </c>
      <c r="F98" s="48">
        <v>740</v>
      </c>
    </row>
    <row r="99" spans="1:6" x14ac:dyDescent="0.2">
      <c r="A99" s="47">
        <v>2013</v>
      </c>
      <c r="B99" s="40" t="s">
        <v>12</v>
      </c>
      <c r="C99" s="40" t="s">
        <v>75</v>
      </c>
      <c r="D99" s="40" t="s">
        <v>134</v>
      </c>
      <c r="E99" s="40" t="s">
        <v>137</v>
      </c>
      <c r="F99" s="48">
        <v>884</v>
      </c>
    </row>
    <row r="100" spans="1:6" x14ac:dyDescent="0.2">
      <c r="A100" s="47">
        <v>2013</v>
      </c>
      <c r="B100" s="40" t="s">
        <v>13</v>
      </c>
      <c r="C100" s="40" t="s">
        <v>76</v>
      </c>
      <c r="D100" s="40" t="s">
        <v>134</v>
      </c>
      <c r="E100" s="40" t="s">
        <v>139</v>
      </c>
      <c r="F100" s="48">
        <v>2222</v>
      </c>
    </row>
    <row r="101" spans="1:6" x14ac:dyDescent="0.2">
      <c r="A101" s="47">
        <v>2013</v>
      </c>
      <c r="B101" s="40" t="s">
        <v>60</v>
      </c>
      <c r="C101" s="40" t="s">
        <v>77</v>
      </c>
      <c r="D101" s="40" t="s">
        <v>134</v>
      </c>
      <c r="E101" s="40" t="s">
        <v>137</v>
      </c>
      <c r="F101" s="48">
        <v>1485</v>
      </c>
    </row>
    <row r="102" spans="1:6" x14ac:dyDescent="0.2">
      <c r="A102" s="47">
        <v>2013</v>
      </c>
      <c r="B102" s="40" t="s">
        <v>14</v>
      </c>
      <c r="C102" s="40" t="s">
        <v>78</v>
      </c>
      <c r="D102" s="40" t="s">
        <v>134</v>
      </c>
      <c r="E102" s="40" t="s">
        <v>139</v>
      </c>
      <c r="F102" s="48">
        <v>638</v>
      </c>
    </row>
    <row r="103" spans="1:6" x14ac:dyDescent="0.2">
      <c r="A103" s="47">
        <v>2013</v>
      </c>
      <c r="B103" s="40" t="s">
        <v>15</v>
      </c>
      <c r="C103" s="40" t="s">
        <v>79</v>
      </c>
      <c r="D103" s="40" t="s">
        <v>134</v>
      </c>
      <c r="E103" s="40" t="s">
        <v>137</v>
      </c>
      <c r="F103" s="48">
        <v>879</v>
      </c>
    </row>
    <row r="104" spans="1:6" x14ac:dyDescent="0.2">
      <c r="A104" s="47">
        <v>2013</v>
      </c>
      <c r="B104" s="40" t="s">
        <v>16</v>
      </c>
      <c r="C104" s="40" t="s">
        <v>80</v>
      </c>
      <c r="D104" s="40" t="s">
        <v>134</v>
      </c>
      <c r="E104" s="40" t="s">
        <v>137</v>
      </c>
      <c r="F104" s="48">
        <v>1637</v>
      </c>
    </row>
    <row r="105" spans="1:6" x14ac:dyDescent="0.2">
      <c r="A105" s="47">
        <v>2013</v>
      </c>
      <c r="B105" s="40" t="s">
        <v>17</v>
      </c>
      <c r="C105" s="40" t="s">
        <v>81</v>
      </c>
      <c r="D105" s="40" t="s">
        <v>134</v>
      </c>
      <c r="E105" s="40" t="s">
        <v>137</v>
      </c>
      <c r="F105" s="48">
        <v>542</v>
      </c>
    </row>
    <row r="106" spans="1:6" x14ac:dyDescent="0.2">
      <c r="A106" s="47">
        <v>2013</v>
      </c>
      <c r="B106" s="40" t="s">
        <v>18</v>
      </c>
      <c r="C106" s="40" t="s">
        <v>82</v>
      </c>
      <c r="D106" s="40" t="s">
        <v>48</v>
      </c>
      <c r="E106" s="40" t="s">
        <v>135</v>
      </c>
      <c r="F106" s="48">
        <v>6644</v>
      </c>
    </row>
    <row r="107" spans="1:6" x14ac:dyDescent="0.2">
      <c r="A107" s="47">
        <v>2013</v>
      </c>
      <c r="B107" s="40" t="s">
        <v>19</v>
      </c>
      <c r="C107" s="40" t="s">
        <v>83</v>
      </c>
      <c r="D107" s="40" t="s">
        <v>48</v>
      </c>
      <c r="E107" s="40" t="s">
        <v>135</v>
      </c>
      <c r="F107" s="48">
        <v>2118</v>
      </c>
    </row>
    <row r="108" spans="1:6" x14ac:dyDescent="0.2">
      <c r="A108" s="47">
        <v>2013</v>
      </c>
      <c r="B108" s="40" t="s">
        <v>124</v>
      </c>
      <c r="C108" s="40" t="s">
        <v>125</v>
      </c>
      <c r="D108" s="40" t="s">
        <v>134</v>
      </c>
      <c r="E108" s="40" t="s">
        <v>137</v>
      </c>
      <c r="F108" s="48">
        <v>2089</v>
      </c>
    </row>
    <row r="109" spans="1:6" x14ac:dyDescent="0.2">
      <c r="A109" s="47">
        <v>2013</v>
      </c>
      <c r="B109" s="40" t="s">
        <v>21</v>
      </c>
      <c r="C109" s="40" t="s">
        <v>84</v>
      </c>
      <c r="D109" s="40" t="s">
        <v>134</v>
      </c>
      <c r="E109" s="40" t="s">
        <v>137</v>
      </c>
      <c r="F109" s="48">
        <v>858</v>
      </c>
    </row>
    <row r="110" spans="1:6" x14ac:dyDescent="0.2">
      <c r="A110" s="47">
        <v>2013</v>
      </c>
      <c r="B110" s="40" t="s">
        <v>22</v>
      </c>
      <c r="C110" s="40" t="s">
        <v>85</v>
      </c>
      <c r="D110" s="40" t="s">
        <v>134</v>
      </c>
      <c r="E110" s="40" t="s">
        <v>135</v>
      </c>
      <c r="F110" s="48">
        <v>944</v>
      </c>
    </row>
    <row r="111" spans="1:6" x14ac:dyDescent="0.2">
      <c r="A111" s="47">
        <v>2013</v>
      </c>
      <c r="B111" s="40" t="s">
        <v>23</v>
      </c>
      <c r="C111" s="40" t="s">
        <v>86</v>
      </c>
      <c r="D111" s="40" t="s">
        <v>134</v>
      </c>
      <c r="E111" s="40" t="s">
        <v>137</v>
      </c>
      <c r="F111" s="48">
        <v>1200</v>
      </c>
    </row>
    <row r="112" spans="1:6" x14ac:dyDescent="0.2">
      <c r="A112" s="47">
        <v>2013</v>
      </c>
      <c r="B112" s="40" t="s">
        <v>87</v>
      </c>
      <c r="C112" s="40" t="s">
        <v>88</v>
      </c>
      <c r="D112" s="40" t="s">
        <v>134</v>
      </c>
      <c r="E112" s="40" t="s">
        <v>139</v>
      </c>
      <c r="F112" s="48">
        <v>56</v>
      </c>
    </row>
    <row r="113" spans="1:6" x14ac:dyDescent="0.2">
      <c r="A113" s="47">
        <v>2013</v>
      </c>
      <c r="B113" s="40" t="s">
        <v>25</v>
      </c>
      <c r="C113" s="40" t="s">
        <v>89</v>
      </c>
      <c r="D113" s="40" t="s">
        <v>134</v>
      </c>
      <c r="E113" s="40" t="s">
        <v>137</v>
      </c>
      <c r="F113" s="48">
        <v>1678</v>
      </c>
    </row>
    <row r="114" spans="1:6" x14ac:dyDescent="0.2">
      <c r="A114" s="47">
        <v>2013</v>
      </c>
      <c r="B114" s="40" t="s">
        <v>26</v>
      </c>
      <c r="C114" s="40" t="s">
        <v>90</v>
      </c>
      <c r="D114" s="40" t="s">
        <v>134</v>
      </c>
      <c r="E114" s="40" t="s">
        <v>135</v>
      </c>
      <c r="F114" s="48">
        <v>1482</v>
      </c>
    </row>
    <row r="115" spans="1:6" x14ac:dyDescent="0.2">
      <c r="A115" s="47">
        <v>2013</v>
      </c>
      <c r="B115" s="40" t="s">
        <v>27</v>
      </c>
      <c r="C115" s="40" t="s">
        <v>91</v>
      </c>
      <c r="D115" s="40" t="s">
        <v>134</v>
      </c>
      <c r="E115" s="40" t="s">
        <v>137</v>
      </c>
      <c r="F115" s="48">
        <v>913</v>
      </c>
    </row>
    <row r="116" spans="1:6" x14ac:dyDescent="0.2">
      <c r="A116" s="47">
        <v>2013</v>
      </c>
      <c r="B116" s="40" t="s">
        <v>28</v>
      </c>
      <c r="C116" s="40" t="s">
        <v>92</v>
      </c>
      <c r="D116" s="40" t="s">
        <v>134</v>
      </c>
      <c r="E116" s="40" t="s">
        <v>139</v>
      </c>
      <c r="F116" s="48">
        <v>753</v>
      </c>
    </row>
    <row r="117" spans="1:6" x14ac:dyDescent="0.2">
      <c r="A117" s="47">
        <v>2013</v>
      </c>
      <c r="B117" s="40" t="s">
        <v>29</v>
      </c>
      <c r="C117" s="40" t="s">
        <v>93</v>
      </c>
      <c r="D117" s="40" t="s">
        <v>48</v>
      </c>
      <c r="E117" s="40" t="s">
        <v>135</v>
      </c>
      <c r="F117" s="48">
        <v>1299</v>
      </c>
    </row>
    <row r="118" spans="1:6" x14ac:dyDescent="0.2">
      <c r="A118" s="47">
        <v>2013</v>
      </c>
      <c r="B118" s="40" t="s">
        <v>30</v>
      </c>
      <c r="C118" s="40" t="s">
        <v>94</v>
      </c>
      <c r="D118" s="40" t="s">
        <v>134</v>
      </c>
      <c r="E118" s="40" t="s">
        <v>139</v>
      </c>
      <c r="F118" s="48">
        <v>883</v>
      </c>
    </row>
    <row r="119" spans="1:6" x14ac:dyDescent="0.2">
      <c r="A119" s="47">
        <v>2013</v>
      </c>
      <c r="B119" s="40" t="s">
        <v>32</v>
      </c>
      <c r="C119" s="40" t="s">
        <v>95</v>
      </c>
      <c r="D119" s="40" t="s">
        <v>134</v>
      </c>
      <c r="E119" s="40" t="s">
        <v>139</v>
      </c>
      <c r="F119" s="48">
        <v>831</v>
      </c>
    </row>
    <row r="120" spans="1:6" x14ac:dyDescent="0.2">
      <c r="A120" s="47">
        <v>2013</v>
      </c>
      <c r="B120" s="40" t="s">
        <v>33</v>
      </c>
      <c r="C120" s="40" t="s">
        <v>96</v>
      </c>
      <c r="D120" s="40" t="s">
        <v>134</v>
      </c>
      <c r="E120" s="40" t="s">
        <v>137</v>
      </c>
      <c r="F120" s="48">
        <v>612</v>
      </c>
    </row>
    <row r="121" spans="1:6" x14ac:dyDescent="0.2">
      <c r="A121" s="47">
        <v>2013</v>
      </c>
      <c r="B121" s="40" t="s">
        <v>34</v>
      </c>
      <c r="C121" s="40" t="s">
        <v>97</v>
      </c>
      <c r="D121" s="40" t="s">
        <v>134</v>
      </c>
      <c r="E121" s="40" t="s">
        <v>139</v>
      </c>
      <c r="F121" s="48">
        <v>437</v>
      </c>
    </row>
    <row r="122" spans="1:6" x14ac:dyDescent="0.2">
      <c r="A122" s="47">
        <v>2013</v>
      </c>
      <c r="B122" s="40" t="s">
        <v>35</v>
      </c>
      <c r="C122" s="40" t="s">
        <v>98</v>
      </c>
      <c r="D122" s="40" t="s">
        <v>134</v>
      </c>
      <c r="E122" s="40" t="s">
        <v>135</v>
      </c>
      <c r="F122" s="48">
        <v>1012</v>
      </c>
    </row>
    <row r="123" spans="1:6" x14ac:dyDescent="0.2">
      <c r="A123" s="47">
        <v>2013</v>
      </c>
      <c r="B123" s="40" t="s">
        <v>36</v>
      </c>
      <c r="C123" s="40" t="s">
        <v>99</v>
      </c>
      <c r="D123" s="40" t="s">
        <v>134</v>
      </c>
      <c r="E123" s="40" t="s">
        <v>139</v>
      </c>
      <c r="F123" s="48">
        <v>698</v>
      </c>
    </row>
    <row r="124" spans="1:6" x14ac:dyDescent="0.2">
      <c r="A124" s="47">
        <v>2013</v>
      </c>
      <c r="B124" s="40" t="s">
        <v>37</v>
      </c>
      <c r="C124" s="40" t="s">
        <v>100</v>
      </c>
      <c r="D124" s="40" t="s">
        <v>134</v>
      </c>
      <c r="E124" s="40" t="s">
        <v>139</v>
      </c>
      <c r="F124" s="48">
        <v>609</v>
      </c>
    </row>
    <row r="125" spans="1:6" x14ac:dyDescent="0.2">
      <c r="A125" s="47">
        <v>2013</v>
      </c>
      <c r="B125" s="40" t="s">
        <v>38</v>
      </c>
      <c r="C125" s="40" t="s">
        <v>101</v>
      </c>
      <c r="D125" s="40" t="s">
        <v>48</v>
      </c>
      <c r="E125" s="40" t="s">
        <v>135</v>
      </c>
      <c r="F125" s="48">
        <v>1021</v>
      </c>
    </row>
    <row r="126" spans="1:6" x14ac:dyDescent="0.2">
      <c r="A126" s="47">
        <v>2013</v>
      </c>
      <c r="B126" s="40" t="s">
        <v>39</v>
      </c>
      <c r="C126" s="40" t="s">
        <v>102</v>
      </c>
      <c r="D126" s="40" t="s">
        <v>134</v>
      </c>
      <c r="E126" s="40" t="s">
        <v>137</v>
      </c>
      <c r="F126" s="48">
        <v>1154</v>
      </c>
    </row>
    <row r="127" spans="1:6" x14ac:dyDescent="0.2">
      <c r="A127" s="47">
        <v>2013</v>
      </c>
      <c r="B127" s="40" t="s">
        <v>40</v>
      </c>
      <c r="C127" s="40" t="s">
        <v>103</v>
      </c>
      <c r="D127" s="40" t="s">
        <v>134</v>
      </c>
      <c r="E127" s="40" t="s">
        <v>139</v>
      </c>
      <c r="F127" s="48">
        <v>770</v>
      </c>
    </row>
    <row r="128" spans="1:6" x14ac:dyDescent="0.2">
      <c r="A128" s="47">
        <v>2013</v>
      </c>
      <c r="B128" s="40" t="s">
        <v>41</v>
      </c>
      <c r="C128" s="40" t="s">
        <v>104</v>
      </c>
      <c r="D128" s="40" t="s">
        <v>134</v>
      </c>
      <c r="E128" s="40" t="s">
        <v>135</v>
      </c>
      <c r="F128" s="48">
        <v>809</v>
      </c>
    </row>
    <row r="129" spans="1:6" x14ac:dyDescent="0.2">
      <c r="A129" s="47">
        <v>2013</v>
      </c>
      <c r="B129" s="40" t="s">
        <v>42</v>
      </c>
      <c r="C129" s="40" t="s">
        <v>105</v>
      </c>
      <c r="D129" s="40" t="s">
        <v>48</v>
      </c>
      <c r="E129" s="40" t="s">
        <v>135</v>
      </c>
      <c r="F129" s="48">
        <v>1088</v>
      </c>
    </row>
    <row r="130" spans="1:6" x14ac:dyDescent="0.2">
      <c r="A130" s="47">
        <v>2013</v>
      </c>
      <c r="B130" s="40" t="s">
        <v>43</v>
      </c>
      <c r="C130" s="40" t="s">
        <v>106</v>
      </c>
      <c r="D130" s="40" t="s">
        <v>134</v>
      </c>
      <c r="E130" s="40" t="s">
        <v>137</v>
      </c>
      <c r="F130" s="48">
        <v>522</v>
      </c>
    </row>
    <row r="131" spans="1:6" x14ac:dyDescent="0.2">
      <c r="A131" s="47">
        <v>2013</v>
      </c>
      <c r="B131" s="40" t="s">
        <v>44</v>
      </c>
      <c r="C131" s="40" t="s">
        <v>107</v>
      </c>
      <c r="D131" s="40" t="s">
        <v>48</v>
      </c>
      <c r="E131" s="40" t="s">
        <v>135</v>
      </c>
      <c r="F131" s="48">
        <v>2218</v>
      </c>
    </row>
    <row r="132" spans="1:6" x14ac:dyDescent="0.2">
      <c r="A132" s="47">
        <v>2013</v>
      </c>
      <c r="B132" s="40" t="s">
        <v>45</v>
      </c>
      <c r="C132" s="40" t="s">
        <v>108</v>
      </c>
      <c r="D132" s="40" t="s">
        <v>134</v>
      </c>
      <c r="E132" s="40" t="s">
        <v>137</v>
      </c>
      <c r="F132" s="48">
        <v>837</v>
      </c>
    </row>
    <row r="133" spans="1:6" x14ac:dyDescent="0.2">
      <c r="A133" s="47">
        <v>2013</v>
      </c>
      <c r="B133" s="40" t="s">
        <v>46</v>
      </c>
      <c r="C133" s="40" t="s">
        <v>109</v>
      </c>
      <c r="D133" s="40" t="s">
        <v>48</v>
      </c>
      <c r="E133" s="40" t="s">
        <v>135</v>
      </c>
      <c r="F133" s="48">
        <v>1756</v>
      </c>
    </row>
    <row r="134" spans="1:6" x14ac:dyDescent="0.2">
      <c r="A134" s="47">
        <v>2014</v>
      </c>
      <c r="B134" s="40" t="s">
        <v>3</v>
      </c>
      <c r="C134" s="40" t="s">
        <v>66</v>
      </c>
      <c r="D134" s="40" t="s">
        <v>134</v>
      </c>
      <c r="E134" s="40" t="s">
        <v>135</v>
      </c>
      <c r="F134" s="48">
        <v>984</v>
      </c>
    </row>
    <row r="135" spans="1:6" x14ac:dyDescent="0.2">
      <c r="A135" s="47">
        <v>2014</v>
      </c>
      <c r="B135" s="40" t="s">
        <v>4</v>
      </c>
      <c r="C135" s="40" t="s">
        <v>67</v>
      </c>
      <c r="D135" s="40" t="s">
        <v>134</v>
      </c>
      <c r="E135" s="40" t="s">
        <v>137</v>
      </c>
      <c r="F135" s="48">
        <v>613</v>
      </c>
    </row>
    <row r="136" spans="1:6" x14ac:dyDescent="0.2">
      <c r="A136" s="47">
        <v>2014</v>
      </c>
      <c r="B136" s="40" t="s">
        <v>5</v>
      </c>
      <c r="C136" s="40" t="s">
        <v>68</v>
      </c>
      <c r="D136" s="40" t="s">
        <v>134</v>
      </c>
      <c r="E136" s="40" t="s">
        <v>135</v>
      </c>
      <c r="F136" s="48">
        <v>626</v>
      </c>
    </row>
    <row r="137" spans="1:6" x14ac:dyDescent="0.2">
      <c r="A137" s="47">
        <v>2014</v>
      </c>
      <c r="B137" s="40" t="s">
        <v>6</v>
      </c>
      <c r="C137" s="40" t="s">
        <v>69</v>
      </c>
      <c r="D137" s="40" t="s">
        <v>134</v>
      </c>
      <c r="E137" s="40" t="s">
        <v>137</v>
      </c>
      <c r="F137" s="48">
        <v>610</v>
      </c>
    </row>
    <row r="138" spans="1:6" x14ac:dyDescent="0.2">
      <c r="A138" s="47">
        <v>2014</v>
      </c>
      <c r="B138" s="40" t="s">
        <v>7</v>
      </c>
      <c r="C138" s="40" t="s">
        <v>70</v>
      </c>
      <c r="D138" s="40" t="s">
        <v>134</v>
      </c>
      <c r="E138" s="40" t="s">
        <v>139</v>
      </c>
      <c r="F138" s="48">
        <v>704</v>
      </c>
    </row>
    <row r="139" spans="1:6" x14ac:dyDescent="0.2">
      <c r="A139" s="47">
        <v>2014</v>
      </c>
      <c r="B139" s="40" t="s">
        <v>8</v>
      </c>
      <c r="C139" s="40" t="s">
        <v>71</v>
      </c>
      <c r="D139" s="40" t="s">
        <v>134</v>
      </c>
      <c r="E139" s="40" t="s">
        <v>137</v>
      </c>
      <c r="F139" s="48">
        <v>931</v>
      </c>
    </row>
    <row r="140" spans="1:6" x14ac:dyDescent="0.2">
      <c r="A140" s="47">
        <v>2014</v>
      </c>
      <c r="B140" s="40" t="s">
        <v>9</v>
      </c>
      <c r="C140" s="40" t="s">
        <v>72</v>
      </c>
      <c r="D140" s="40" t="s">
        <v>134</v>
      </c>
      <c r="E140" s="40" t="s">
        <v>135</v>
      </c>
      <c r="F140" s="48">
        <v>633</v>
      </c>
    </row>
    <row r="141" spans="1:6" x14ac:dyDescent="0.2">
      <c r="A141" s="47">
        <v>2014</v>
      </c>
      <c r="B141" s="40" t="s">
        <v>10</v>
      </c>
      <c r="C141" s="40" t="s">
        <v>73</v>
      </c>
      <c r="D141" s="40" t="s">
        <v>134</v>
      </c>
      <c r="E141" s="40" t="s">
        <v>139</v>
      </c>
      <c r="F141" s="48">
        <v>744</v>
      </c>
    </row>
    <row r="142" spans="1:6" x14ac:dyDescent="0.2">
      <c r="A142" s="47">
        <v>2014</v>
      </c>
      <c r="B142" s="40" t="s">
        <v>11</v>
      </c>
      <c r="C142" s="40" t="s">
        <v>74</v>
      </c>
      <c r="D142" s="40" t="s">
        <v>134</v>
      </c>
      <c r="E142" s="40" t="s">
        <v>139</v>
      </c>
      <c r="F142" s="48">
        <v>696</v>
      </c>
    </row>
    <row r="143" spans="1:6" x14ac:dyDescent="0.2">
      <c r="A143" s="47">
        <v>2014</v>
      </c>
      <c r="B143" s="40" t="s">
        <v>12</v>
      </c>
      <c r="C143" s="40" t="s">
        <v>75</v>
      </c>
      <c r="D143" s="40" t="s">
        <v>134</v>
      </c>
      <c r="E143" s="40" t="s">
        <v>137</v>
      </c>
      <c r="F143" s="48">
        <v>884</v>
      </c>
    </row>
    <row r="144" spans="1:6" x14ac:dyDescent="0.2">
      <c r="A144" s="47">
        <v>2014</v>
      </c>
      <c r="B144" s="40" t="s">
        <v>13</v>
      </c>
      <c r="C144" s="40" t="s">
        <v>76</v>
      </c>
      <c r="D144" s="40" t="s">
        <v>134</v>
      </c>
      <c r="E144" s="40" t="s">
        <v>139</v>
      </c>
      <c r="F144" s="48">
        <v>2191</v>
      </c>
    </row>
    <row r="145" spans="1:6" x14ac:dyDescent="0.2">
      <c r="A145" s="47">
        <v>2014</v>
      </c>
      <c r="B145" s="40" t="s">
        <v>60</v>
      </c>
      <c r="C145" s="40" t="s">
        <v>77</v>
      </c>
      <c r="D145" s="40" t="s">
        <v>134</v>
      </c>
      <c r="E145" s="40" t="s">
        <v>137</v>
      </c>
      <c r="F145" s="48">
        <v>1451</v>
      </c>
    </row>
    <row r="146" spans="1:6" x14ac:dyDescent="0.2">
      <c r="A146" s="47">
        <v>2014</v>
      </c>
      <c r="B146" s="40" t="s">
        <v>14</v>
      </c>
      <c r="C146" s="40" t="s">
        <v>78</v>
      </c>
      <c r="D146" s="40" t="s">
        <v>134</v>
      </c>
      <c r="E146" s="40" t="s">
        <v>139</v>
      </c>
      <c r="F146" s="48">
        <v>623</v>
      </c>
    </row>
    <row r="147" spans="1:6" x14ac:dyDescent="0.2">
      <c r="A147" s="47">
        <v>2014</v>
      </c>
      <c r="B147" s="40" t="s">
        <v>15</v>
      </c>
      <c r="C147" s="40" t="s">
        <v>79</v>
      </c>
      <c r="D147" s="40" t="s">
        <v>134</v>
      </c>
      <c r="E147" s="40" t="s">
        <v>137</v>
      </c>
      <c r="F147" s="48">
        <v>907</v>
      </c>
    </row>
    <row r="148" spans="1:6" x14ac:dyDescent="0.2">
      <c r="A148" s="47">
        <v>2014</v>
      </c>
      <c r="B148" s="40" t="s">
        <v>16</v>
      </c>
      <c r="C148" s="40" t="s">
        <v>80</v>
      </c>
      <c r="D148" s="40" t="s">
        <v>134</v>
      </c>
      <c r="E148" s="40" t="s">
        <v>137</v>
      </c>
      <c r="F148" s="48">
        <v>1586</v>
      </c>
    </row>
    <row r="149" spans="1:6" x14ac:dyDescent="0.2">
      <c r="A149" s="47">
        <v>2014</v>
      </c>
      <c r="B149" s="40" t="s">
        <v>17</v>
      </c>
      <c r="C149" s="40" t="s">
        <v>81</v>
      </c>
      <c r="D149" s="40" t="s">
        <v>134</v>
      </c>
      <c r="E149" s="40" t="s">
        <v>137</v>
      </c>
      <c r="F149" s="48">
        <v>530</v>
      </c>
    </row>
    <row r="150" spans="1:6" x14ac:dyDescent="0.2">
      <c r="A150" s="47">
        <v>2014</v>
      </c>
      <c r="B150" s="40" t="s">
        <v>18</v>
      </c>
      <c r="C150" s="40" t="s">
        <v>82</v>
      </c>
      <c r="D150" s="40" t="s">
        <v>48</v>
      </c>
      <c r="E150" s="40" t="s">
        <v>135</v>
      </c>
      <c r="F150" s="48">
        <v>6274</v>
      </c>
    </row>
    <row r="151" spans="1:6" x14ac:dyDescent="0.2">
      <c r="A151" s="47">
        <v>2014</v>
      </c>
      <c r="B151" s="40" t="s">
        <v>19</v>
      </c>
      <c r="C151" s="40" t="s">
        <v>83</v>
      </c>
      <c r="D151" s="40" t="s">
        <v>48</v>
      </c>
      <c r="E151" s="40" t="s">
        <v>135</v>
      </c>
      <c r="F151" s="48">
        <v>2056</v>
      </c>
    </row>
    <row r="152" spans="1:6" x14ac:dyDescent="0.2">
      <c r="A152" s="47">
        <v>2014</v>
      </c>
      <c r="B152" s="40" t="s">
        <v>124</v>
      </c>
      <c r="C152" s="40" t="s">
        <v>125</v>
      </c>
      <c r="D152" s="40" t="s">
        <v>134</v>
      </c>
      <c r="E152" s="40" t="s">
        <v>137</v>
      </c>
      <c r="F152" s="48">
        <v>2094</v>
      </c>
    </row>
    <row r="153" spans="1:6" x14ac:dyDescent="0.2">
      <c r="A153" s="47">
        <v>2014</v>
      </c>
      <c r="B153" s="40" t="s">
        <v>21</v>
      </c>
      <c r="C153" s="40" t="s">
        <v>84</v>
      </c>
      <c r="D153" s="40" t="s">
        <v>134</v>
      </c>
      <c r="E153" s="40" t="s">
        <v>137</v>
      </c>
      <c r="F153" s="48">
        <v>822</v>
      </c>
    </row>
    <row r="154" spans="1:6" x14ac:dyDescent="0.2">
      <c r="A154" s="47">
        <v>2014</v>
      </c>
      <c r="B154" s="40" t="s">
        <v>22</v>
      </c>
      <c r="C154" s="40" t="s">
        <v>85</v>
      </c>
      <c r="D154" s="40" t="s">
        <v>134</v>
      </c>
      <c r="E154" s="40" t="s">
        <v>135</v>
      </c>
      <c r="F154" s="48">
        <v>922</v>
      </c>
    </row>
    <row r="155" spans="1:6" x14ac:dyDescent="0.2">
      <c r="A155" s="47">
        <v>2014</v>
      </c>
      <c r="B155" s="40" t="s">
        <v>23</v>
      </c>
      <c r="C155" s="40" t="s">
        <v>86</v>
      </c>
      <c r="D155" s="40" t="s">
        <v>134</v>
      </c>
      <c r="E155" s="40" t="s">
        <v>137</v>
      </c>
      <c r="F155" s="48">
        <v>1149</v>
      </c>
    </row>
    <row r="156" spans="1:6" x14ac:dyDescent="0.2">
      <c r="A156" s="47">
        <v>2014</v>
      </c>
      <c r="B156" s="40" t="s">
        <v>87</v>
      </c>
      <c r="C156" s="40" t="s">
        <v>88</v>
      </c>
      <c r="D156" s="40" t="s">
        <v>134</v>
      </c>
      <c r="E156" s="40" t="s">
        <v>139</v>
      </c>
      <c r="F156" s="48">
        <v>53</v>
      </c>
    </row>
    <row r="157" spans="1:6" x14ac:dyDescent="0.2">
      <c r="A157" s="47">
        <v>2014</v>
      </c>
      <c r="B157" s="40" t="s">
        <v>25</v>
      </c>
      <c r="C157" s="40" t="s">
        <v>89</v>
      </c>
      <c r="D157" s="40" t="s">
        <v>134</v>
      </c>
      <c r="E157" s="40" t="s">
        <v>137</v>
      </c>
      <c r="F157" s="48">
        <v>1599</v>
      </c>
    </row>
    <row r="158" spans="1:6" x14ac:dyDescent="0.2">
      <c r="A158" s="47">
        <v>2014</v>
      </c>
      <c r="B158" s="40" t="s">
        <v>26</v>
      </c>
      <c r="C158" s="40" t="s">
        <v>90</v>
      </c>
      <c r="D158" s="40" t="s">
        <v>134</v>
      </c>
      <c r="E158" s="40" t="s">
        <v>135</v>
      </c>
      <c r="F158" s="48">
        <v>1375</v>
      </c>
    </row>
    <row r="159" spans="1:6" x14ac:dyDescent="0.2">
      <c r="A159" s="47">
        <v>2014</v>
      </c>
      <c r="B159" s="40" t="s">
        <v>27</v>
      </c>
      <c r="C159" s="40" t="s">
        <v>91</v>
      </c>
      <c r="D159" s="40" t="s">
        <v>134</v>
      </c>
      <c r="E159" s="40" t="s">
        <v>137</v>
      </c>
      <c r="F159" s="48">
        <v>884</v>
      </c>
    </row>
    <row r="160" spans="1:6" x14ac:dyDescent="0.2">
      <c r="A160" s="47">
        <v>2014</v>
      </c>
      <c r="B160" s="40" t="s">
        <v>28</v>
      </c>
      <c r="C160" s="40" t="s">
        <v>92</v>
      </c>
      <c r="D160" s="40" t="s">
        <v>134</v>
      </c>
      <c r="E160" s="40" t="s">
        <v>139</v>
      </c>
      <c r="F160" s="48">
        <v>779</v>
      </c>
    </row>
    <row r="161" spans="1:6" x14ac:dyDescent="0.2">
      <c r="A161" s="47">
        <v>2014</v>
      </c>
      <c r="B161" s="40" t="s">
        <v>29</v>
      </c>
      <c r="C161" s="40" t="s">
        <v>93</v>
      </c>
      <c r="D161" s="40" t="s">
        <v>48</v>
      </c>
      <c r="E161" s="40" t="s">
        <v>135</v>
      </c>
      <c r="F161" s="48">
        <v>1248</v>
      </c>
    </row>
    <row r="162" spans="1:6" x14ac:dyDescent="0.2">
      <c r="A162" s="47">
        <v>2014</v>
      </c>
      <c r="B162" s="40" t="s">
        <v>30</v>
      </c>
      <c r="C162" s="40" t="s">
        <v>94</v>
      </c>
      <c r="D162" s="40" t="s">
        <v>134</v>
      </c>
      <c r="E162" s="40" t="s">
        <v>139</v>
      </c>
      <c r="F162" s="48">
        <v>881</v>
      </c>
    </row>
    <row r="163" spans="1:6" x14ac:dyDescent="0.2">
      <c r="A163" s="47">
        <v>2014</v>
      </c>
      <c r="B163" s="40" t="s">
        <v>32</v>
      </c>
      <c r="C163" s="40" t="s">
        <v>95</v>
      </c>
      <c r="D163" s="40" t="s">
        <v>134</v>
      </c>
      <c r="E163" s="40" t="s">
        <v>139</v>
      </c>
      <c r="F163" s="48">
        <v>838</v>
      </c>
    </row>
    <row r="164" spans="1:6" x14ac:dyDescent="0.2">
      <c r="A164" s="47">
        <v>2014</v>
      </c>
      <c r="B164" s="40" t="s">
        <v>33</v>
      </c>
      <c r="C164" s="40" t="s">
        <v>96</v>
      </c>
      <c r="D164" s="40" t="s">
        <v>134</v>
      </c>
      <c r="E164" s="40" t="s">
        <v>137</v>
      </c>
      <c r="F164" s="48">
        <v>596</v>
      </c>
    </row>
    <row r="165" spans="1:6" x14ac:dyDescent="0.2">
      <c r="A165" s="47">
        <v>2014</v>
      </c>
      <c r="B165" s="40" t="s">
        <v>34</v>
      </c>
      <c r="C165" s="40" t="s">
        <v>97</v>
      </c>
      <c r="D165" s="40" t="s">
        <v>134</v>
      </c>
      <c r="E165" s="40" t="s">
        <v>139</v>
      </c>
      <c r="F165" s="48">
        <v>432</v>
      </c>
    </row>
    <row r="166" spans="1:6" x14ac:dyDescent="0.2">
      <c r="A166" s="47">
        <v>2014</v>
      </c>
      <c r="B166" s="40" t="s">
        <v>35</v>
      </c>
      <c r="C166" s="40" t="s">
        <v>98</v>
      </c>
      <c r="D166" s="40" t="s">
        <v>134</v>
      </c>
      <c r="E166" s="40" t="s">
        <v>135</v>
      </c>
      <c r="F166" s="48">
        <v>997</v>
      </c>
    </row>
    <row r="167" spans="1:6" x14ac:dyDescent="0.2">
      <c r="A167" s="47">
        <v>2014</v>
      </c>
      <c r="B167" s="40" t="s">
        <v>36</v>
      </c>
      <c r="C167" s="40" t="s">
        <v>99</v>
      </c>
      <c r="D167" s="40" t="s">
        <v>134</v>
      </c>
      <c r="E167" s="40" t="s">
        <v>139</v>
      </c>
      <c r="F167" s="48">
        <v>681</v>
      </c>
    </row>
    <row r="168" spans="1:6" x14ac:dyDescent="0.2">
      <c r="A168" s="47">
        <v>2014</v>
      </c>
      <c r="B168" s="40" t="s">
        <v>37</v>
      </c>
      <c r="C168" s="40" t="s">
        <v>100</v>
      </c>
      <c r="D168" s="40" t="s">
        <v>134</v>
      </c>
      <c r="E168" s="40" t="s">
        <v>139</v>
      </c>
      <c r="F168" s="48">
        <v>594</v>
      </c>
    </row>
    <row r="169" spans="1:6" x14ac:dyDescent="0.2">
      <c r="A169" s="47">
        <v>2014</v>
      </c>
      <c r="B169" s="40" t="s">
        <v>38</v>
      </c>
      <c r="C169" s="40" t="s">
        <v>101</v>
      </c>
      <c r="D169" s="40" t="s">
        <v>48</v>
      </c>
      <c r="E169" s="40" t="s">
        <v>135</v>
      </c>
      <c r="F169" s="48">
        <v>985</v>
      </c>
    </row>
    <row r="170" spans="1:6" x14ac:dyDescent="0.2">
      <c r="A170" s="47">
        <v>2014</v>
      </c>
      <c r="B170" s="40" t="s">
        <v>39</v>
      </c>
      <c r="C170" s="40" t="s">
        <v>102</v>
      </c>
      <c r="D170" s="40" t="s">
        <v>134</v>
      </c>
      <c r="E170" s="40" t="s">
        <v>137</v>
      </c>
      <c r="F170" s="48">
        <v>1091</v>
      </c>
    </row>
    <row r="171" spans="1:6" x14ac:dyDescent="0.2">
      <c r="A171" s="47">
        <v>2014</v>
      </c>
      <c r="B171" s="40" t="s">
        <v>40</v>
      </c>
      <c r="C171" s="40" t="s">
        <v>103</v>
      </c>
      <c r="D171" s="40" t="s">
        <v>134</v>
      </c>
      <c r="E171" s="40" t="s">
        <v>139</v>
      </c>
      <c r="F171" s="48">
        <v>778</v>
      </c>
    </row>
    <row r="172" spans="1:6" x14ac:dyDescent="0.2">
      <c r="A172" s="47">
        <v>2014</v>
      </c>
      <c r="B172" s="40" t="s">
        <v>41</v>
      </c>
      <c r="C172" s="40" t="s">
        <v>104</v>
      </c>
      <c r="D172" s="40" t="s">
        <v>134</v>
      </c>
      <c r="E172" s="40" t="s">
        <v>135</v>
      </c>
      <c r="F172" s="48">
        <v>846</v>
      </c>
    </row>
    <row r="173" spans="1:6" x14ac:dyDescent="0.2">
      <c r="A173" s="47">
        <v>2014</v>
      </c>
      <c r="B173" s="40" t="s">
        <v>42</v>
      </c>
      <c r="C173" s="40" t="s">
        <v>105</v>
      </c>
      <c r="D173" s="40" t="s">
        <v>48</v>
      </c>
      <c r="E173" s="40" t="s">
        <v>135</v>
      </c>
      <c r="F173" s="48">
        <v>1013</v>
      </c>
    </row>
    <row r="174" spans="1:6" x14ac:dyDescent="0.2">
      <c r="A174" s="47">
        <v>2014</v>
      </c>
      <c r="B174" s="40" t="s">
        <v>43</v>
      </c>
      <c r="C174" s="40" t="s">
        <v>106</v>
      </c>
      <c r="D174" s="40" t="s">
        <v>134</v>
      </c>
      <c r="E174" s="40" t="s">
        <v>137</v>
      </c>
      <c r="F174" s="48">
        <v>494</v>
      </c>
    </row>
    <row r="175" spans="1:6" x14ac:dyDescent="0.2">
      <c r="A175" s="47">
        <v>2014</v>
      </c>
      <c r="B175" s="40" t="s">
        <v>44</v>
      </c>
      <c r="C175" s="40" t="s">
        <v>107</v>
      </c>
      <c r="D175" s="40" t="s">
        <v>48</v>
      </c>
      <c r="E175" s="40" t="s">
        <v>135</v>
      </c>
      <c r="F175" s="48">
        <v>2116</v>
      </c>
    </row>
    <row r="176" spans="1:6" x14ac:dyDescent="0.2">
      <c r="A176" s="47">
        <v>2014</v>
      </c>
      <c r="B176" s="40" t="s">
        <v>45</v>
      </c>
      <c r="C176" s="40" t="s">
        <v>108</v>
      </c>
      <c r="D176" s="40" t="s">
        <v>134</v>
      </c>
      <c r="E176" s="40" t="s">
        <v>137</v>
      </c>
      <c r="F176" s="48">
        <v>760</v>
      </c>
    </row>
    <row r="177" spans="1:6" x14ac:dyDescent="0.2">
      <c r="A177" s="47">
        <v>2014</v>
      </c>
      <c r="B177" s="40" t="s">
        <v>46</v>
      </c>
      <c r="C177" s="40" t="s">
        <v>109</v>
      </c>
      <c r="D177" s="40" t="s">
        <v>48</v>
      </c>
      <c r="E177" s="40" t="s">
        <v>135</v>
      </c>
      <c r="F177" s="48">
        <v>1667</v>
      </c>
    </row>
    <row r="178" spans="1:6" x14ac:dyDescent="0.2">
      <c r="A178" s="47">
        <v>2015</v>
      </c>
      <c r="B178" s="40" t="s">
        <v>3</v>
      </c>
      <c r="C178" s="40" t="s">
        <v>66</v>
      </c>
      <c r="D178" s="40" t="s">
        <v>134</v>
      </c>
      <c r="E178" s="40" t="s">
        <v>135</v>
      </c>
      <c r="F178" s="48">
        <v>953</v>
      </c>
    </row>
    <row r="179" spans="1:6" x14ac:dyDescent="0.2">
      <c r="A179" s="47">
        <v>2015</v>
      </c>
      <c r="B179" s="40" t="s">
        <v>4</v>
      </c>
      <c r="C179" s="40" t="s">
        <v>67</v>
      </c>
      <c r="D179" s="40" t="s">
        <v>134</v>
      </c>
      <c r="E179" s="40" t="s">
        <v>137</v>
      </c>
      <c r="F179" s="48">
        <v>594</v>
      </c>
    </row>
    <row r="180" spans="1:6" x14ac:dyDescent="0.2">
      <c r="A180" s="47">
        <v>2015</v>
      </c>
      <c r="B180" s="40" t="s">
        <v>5</v>
      </c>
      <c r="C180" s="40" t="s">
        <v>68</v>
      </c>
      <c r="D180" s="40" t="s">
        <v>134</v>
      </c>
      <c r="E180" s="40" t="s">
        <v>135</v>
      </c>
      <c r="F180" s="48">
        <v>624</v>
      </c>
    </row>
    <row r="181" spans="1:6" x14ac:dyDescent="0.2">
      <c r="A181" s="47">
        <v>2015</v>
      </c>
      <c r="B181" s="40" t="s">
        <v>6</v>
      </c>
      <c r="C181" s="40" t="s">
        <v>69</v>
      </c>
      <c r="D181" s="40" t="s">
        <v>134</v>
      </c>
      <c r="E181" s="40" t="s">
        <v>137</v>
      </c>
      <c r="F181" s="48">
        <v>565</v>
      </c>
    </row>
    <row r="182" spans="1:6" x14ac:dyDescent="0.2">
      <c r="A182" s="47">
        <v>2015</v>
      </c>
      <c r="B182" s="40" t="s">
        <v>7</v>
      </c>
      <c r="C182" s="40" t="s">
        <v>70</v>
      </c>
      <c r="D182" s="40" t="s">
        <v>134</v>
      </c>
      <c r="E182" s="40" t="s">
        <v>139</v>
      </c>
      <c r="F182" s="48">
        <v>634</v>
      </c>
    </row>
    <row r="183" spans="1:6" x14ac:dyDescent="0.2">
      <c r="A183" s="47">
        <v>2015</v>
      </c>
      <c r="B183" s="40" t="s">
        <v>8</v>
      </c>
      <c r="C183" s="40" t="s">
        <v>71</v>
      </c>
      <c r="D183" s="40" t="s">
        <v>134</v>
      </c>
      <c r="E183" s="40" t="s">
        <v>137</v>
      </c>
      <c r="F183" s="48">
        <v>883</v>
      </c>
    </row>
    <row r="184" spans="1:6" x14ac:dyDescent="0.2">
      <c r="A184" s="47">
        <v>2015</v>
      </c>
      <c r="B184" s="40" t="s">
        <v>9</v>
      </c>
      <c r="C184" s="40" t="s">
        <v>72</v>
      </c>
      <c r="D184" s="40" t="s">
        <v>134</v>
      </c>
      <c r="E184" s="40" t="s">
        <v>135</v>
      </c>
      <c r="F184" s="48">
        <v>612</v>
      </c>
    </row>
    <row r="185" spans="1:6" x14ac:dyDescent="0.2">
      <c r="A185" s="47">
        <v>2015</v>
      </c>
      <c r="B185" s="40" t="s">
        <v>10</v>
      </c>
      <c r="C185" s="40" t="s">
        <v>73</v>
      </c>
      <c r="D185" s="40" t="s">
        <v>134</v>
      </c>
      <c r="E185" s="40" t="s">
        <v>139</v>
      </c>
      <c r="F185" s="48">
        <v>750</v>
      </c>
    </row>
    <row r="186" spans="1:6" x14ac:dyDescent="0.2">
      <c r="A186" s="47">
        <v>2015</v>
      </c>
      <c r="B186" s="40" t="s">
        <v>11</v>
      </c>
      <c r="C186" s="40" t="s">
        <v>74</v>
      </c>
      <c r="D186" s="40" t="s">
        <v>134</v>
      </c>
      <c r="E186" s="40" t="s">
        <v>139</v>
      </c>
      <c r="F186" s="48">
        <v>653</v>
      </c>
    </row>
    <row r="187" spans="1:6" x14ac:dyDescent="0.2">
      <c r="A187" s="47">
        <v>2015</v>
      </c>
      <c r="B187" s="40" t="s">
        <v>12</v>
      </c>
      <c r="C187" s="40" t="s">
        <v>75</v>
      </c>
      <c r="D187" s="40" t="s">
        <v>134</v>
      </c>
      <c r="E187" s="40" t="s">
        <v>137</v>
      </c>
      <c r="F187" s="48">
        <v>860</v>
      </c>
    </row>
    <row r="188" spans="1:6" x14ac:dyDescent="0.2">
      <c r="A188" s="47">
        <v>2015</v>
      </c>
      <c r="B188" s="40" t="s">
        <v>13</v>
      </c>
      <c r="C188" s="40" t="s">
        <v>76</v>
      </c>
      <c r="D188" s="40" t="s">
        <v>134</v>
      </c>
      <c r="E188" s="40" t="s">
        <v>139</v>
      </c>
      <c r="F188" s="48">
        <v>2144</v>
      </c>
    </row>
    <row r="189" spans="1:6" x14ac:dyDescent="0.2">
      <c r="A189" s="47">
        <v>2015</v>
      </c>
      <c r="B189" s="40" t="s">
        <v>60</v>
      </c>
      <c r="C189" s="40" t="s">
        <v>77</v>
      </c>
      <c r="D189" s="40" t="s">
        <v>134</v>
      </c>
      <c r="E189" s="40" t="s">
        <v>137</v>
      </c>
      <c r="F189" s="48">
        <v>1400</v>
      </c>
    </row>
    <row r="190" spans="1:6" x14ac:dyDescent="0.2">
      <c r="A190" s="47">
        <v>2015</v>
      </c>
      <c r="B190" s="40" t="s">
        <v>14</v>
      </c>
      <c r="C190" s="40" t="s">
        <v>78</v>
      </c>
      <c r="D190" s="40" t="s">
        <v>134</v>
      </c>
      <c r="E190" s="40" t="s">
        <v>139</v>
      </c>
      <c r="F190" s="48">
        <v>631</v>
      </c>
    </row>
    <row r="191" spans="1:6" x14ac:dyDescent="0.2">
      <c r="A191" s="47">
        <v>2015</v>
      </c>
      <c r="B191" s="40" t="s">
        <v>15</v>
      </c>
      <c r="C191" s="40" t="s">
        <v>79</v>
      </c>
      <c r="D191" s="40" t="s">
        <v>134</v>
      </c>
      <c r="E191" s="40" t="s">
        <v>137</v>
      </c>
      <c r="F191" s="48">
        <v>859</v>
      </c>
    </row>
    <row r="192" spans="1:6" x14ac:dyDescent="0.2">
      <c r="A192" s="47">
        <v>2015</v>
      </c>
      <c r="B192" s="40" t="s">
        <v>16</v>
      </c>
      <c r="C192" s="40" t="s">
        <v>80</v>
      </c>
      <c r="D192" s="40" t="s">
        <v>134</v>
      </c>
      <c r="E192" s="40" t="s">
        <v>137</v>
      </c>
      <c r="F192" s="48">
        <v>1570</v>
      </c>
    </row>
    <row r="193" spans="1:6" x14ac:dyDescent="0.2">
      <c r="A193" s="47">
        <v>2015</v>
      </c>
      <c r="B193" s="40" t="s">
        <v>17</v>
      </c>
      <c r="C193" s="40" t="s">
        <v>81</v>
      </c>
      <c r="D193" s="40" t="s">
        <v>134</v>
      </c>
      <c r="E193" s="40" t="s">
        <v>137</v>
      </c>
      <c r="F193" s="48">
        <v>513</v>
      </c>
    </row>
    <row r="194" spans="1:6" x14ac:dyDescent="0.2">
      <c r="A194" s="47">
        <v>2015</v>
      </c>
      <c r="B194" s="40" t="s">
        <v>18</v>
      </c>
      <c r="C194" s="40" t="s">
        <v>82</v>
      </c>
      <c r="D194" s="40" t="s">
        <v>48</v>
      </c>
      <c r="E194" s="40" t="s">
        <v>135</v>
      </c>
      <c r="F194" s="48">
        <v>5972</v>
      </c>
    </row>
    <row r="195" spans="1:6" x14ac:dyDescent="0.2">
      <c r="A195" s="47">
        <v>2015</v>
      </c>
      <c r="B195" s="40" t="s">
        <v>19</v>
      </c>
      <c r="C195" s="40" t="s">
        <v>83</v>
      </c>
      <c r="D195" s="40" t="s">
        <v>48</v>
      </c>
      <c r="E195" s="40" t="s">
        <v>135</v>
      </c>
      <c r="F195" s="48">
        <v>1991</v>
      </c>
    </row>
    <row r="196" spans="1:6" x14ac:dyDescent="0.2">
      <c r="A196" s="47">
        <v>2015</v>
      </c>
      <c r="B196" s="40" t="s">
        <v>124</v>
      </c>
      <c r="C196" s="40" t="s">
        <v>125</v>
      </c>
      <c r="D196" s="40" t="s">
        <v>134</v>
      </c>
      <c r="E196" s="40" t="s">
        <v>137</v>
      </c>
      <c r="F196" s="48">
        <v>2078</v>
      </c>
    </row>
    <row r="197" spans="1:6" x14ac:dyDescent="0.2">
      <c r="A197" s="47">
        <v>2015</v>
      </c>
      <c r="B197" s="40" t="s">
        <v>21</v>
      </c>
      <c r="C197" s="40" t="s">
        <v>84</v>
      </c>
      <c r="D197" s="40" t="s">
        <v>134</v>
      </c>
      <c r="E197" s="40" t="s">
        <v>137</v>
      </c>
      <c r="F197" s="48">
        <v>793</v>
      </c>
    </row>
    <row r="198" spans="1:6" x14ac:dyDescent="0.2">
      <c r="A198" s="47">
        <v>2015</v>
      </c>
      <c r="B198" s="40" t="s">
        <v>22</v>
      </c>
      <c r="C198" s="40" t="s">
        <v>85</v>
      </c>
      <c r="D198" s="40" t="s">
        <v>134</v>
      </c>
      <c r="E198" s="40" t="s">
        <v>135</v>
      </c>
      <c r="F198" s="48">
        <v>896</v>
      </c>
    </row>
    <row r="199" spans="1:6" x14ac:dyDescent="0.2">
      <c r="A199" s="47">
        <v>2015</v>
      </c>
      <c r="B199" s="40" t="s">
        <v>23</v>
      </c>
      <c r="C199" s="40" t="s">
        <v>86</v>
      </c>
      <c r="D199" s="40" t="s">
        <v>134</v>
      </c>
      <c r="E199" s="40" t="s">
        <v>137</v>
      </c>
      <c r="F199" s="48">
        <v>1175</v>
      </c>
    </row>
    <row r="200" spans="1:6" x14ac:dyDescent="0.2">
      <c r="A200" s="47">
        <v>2015</v>
      </c>
      <c r="B200" s="40" t="s">
        <v>87</v>
      </c>
      <c r="C200" s="40" t="s">
        <v>88</v>
      </c>
      <c r="D200" s="40" t="s">
        <v>134</v>
      </c>
      <c r="E200" s="40" t="s">
        <v>139</v>
      </c>
      <c r="F200" s="48">
        <v>52</v>
      </c>
    </row>
    <row r="201" spans="1:6" x14ac:dyDescent="0.2">
      <c r="A201" s="47">
        <v>2015</v>
      </c>
      <c r="B201" s="40" t="s">
        <v>25</v>
      </c>
      <c r="C201" s="40" t="s">
        <v>89</v>
      </c>
      <c r="D201" s="40" t="s">
        <v>134</v>
      </c>
      <c r="E201" s="40" t="s">
        <v>137</v>
      </c>
      <c r="F201" s="48">
        <v>1517</v>
      </c>
    </row>
    <row r="202" spans="1:6" x14ac:dyDescent="0.2">
      <c r="A202" s="47">
        <v>2015</v>
      </c>
      <c r="B202" s="40" t="s">
        <v>26</v>
      </c>
      <c r="C202" s="40" t="s">
        <v>90</v>
      </c>
      <c r="D202" s="40" t="s">
        <v>134</v>
      </c>
      <c r="E202" s="40" t="s">
        <v>135</v>
      </c>
      <c r="F202" s="48">
        <v>1261</v>
      </c>
    </row>
    <row r="203" spans="1:6" x14ac:dyDescent="0.2">
      <c r="A203" s="47">
        <v>2015</v>
      </c>
      <c r="B203" s="40" t="s">
        <v>27</v>
      </c>
      <c r="C203" s="40" t="s">
        <v>91</v>
      </c>
      <c r="D203" s="40" t="s">
        <v>134</v>
      </c>
      <c r="E203" s="40" t="s">
        <v>137</v>
      </c>
      <c r="F203" s="48">
        <v>818</v>
      </c>
    </row>
    <row r="204" spans="1:6" x14ac:dyDescent="0.2">
      <c r="A204" s="47">
        <v>2015</v>
      </c>
      <c r="B204" s="40" t="s">
        <v>28</v>
      </c>
      <c r="C204" s="40" t="s">
        <v>92</v>
      </c>
      <c r="D204" s="40" t="s">
        <v>134</v>
      </c>
      <c r="E204" s="40" t="s">
        <v>139</v>
      </c>
      <c r="F204" s="48">
        <v>767</v>
      </c>
    </row>
    <row r="205" spans="1:6" x14ac:dyDescent="0.2">
      <c r="A205" s="47">
        <v>2015</v>
      </c>
      <c r="B205" s="40" t="s">
        <v>29</v>
      </c>
      <c r="C205" s="40" t="s">
        <v>93</v>
      </c>
      <c r="D205" s="40" t="s">
        <v>48</v>
      </c>
      <c r="E205" s="40" t="s">
        <v>135</v>
      </c>
      <c r="F205" s="48">
        <v>1190</v>
      </c>
    </row>
    <row r="206" spans="1:6" x14ac:dyDescent="0.2">
      <c r="A206" s="47">
        <v>2015</v>
      </c>
      <c r="B206" s="40" t="s">
        <v>30</v>
      </c>
      <c r="C206" s="40" t="s">
        <v>94</v>
      </c>
      <c r="D206" s="40" t="s">
        <v>134</v>
      </c>
      <c r="E206" s="40" t="s">
        <v>139</v>
      </c>
      <c r="F206" s="48">
        <v>887</v>
      </c>
    </row>
    <row r="207" spans="1:6" x14ac:dyDescent="0.2">
      <c r="A207" s="47">
        <v>2015</v>
      </c>
      <c r="B207" s="40" t="s">
        <v>31</v>
      </c>
      <c r="C207" s="40" t="s">
        <v>110</v>
      </c>
      <c r="D207" s="40" t="s">
        <v>134</v>
      </c>
      <c r="E207" s="40" t="s">
        <v>135</v>
      </c>
      <c r="F207" s="48">
        <v>63</v>
      </c>
    </row>
    <row r="208" spans="1:6" x14ac:dyDescent="0.2">
      <c r="A208" s="47">
        <v>2015</v>
      </c>
      <c r="B208" s="40" t="s">
        <v>32</v>
      </c>
      <c r="C208" s="40" t="s">
        <v>95</v>
      </c>
      <c r="D208" s="40" t="s">
        <v>134</v>
      </c>
      <c r="E208" s="40" t="s">
        <v>139</v>
      </c>
      <c r="F208" s="48">
        <v>812</v>
      </c>
    </row>
    <row r="209" spans="1:6" x14ac:dyDescent="0.2">
      <c r="A209" s="47">
        <v>2015</v>
      </c>
      <c r="B209" s="40" t="s">
        <v>33</v>
      </c>
      <c r="C209" s="40" t="s">
        <v>96</v>
      </c>
      <c r="D209" s="40" t="s">
        <v>134</v>
      </c>
      <c r="E209" s="40" t="s">
        <v>137</v>
      </c>
      <c r="F209" s="48">
        <v>578</v>
      </c>
    </row>
    <row r="210" spans="1:6" x14ac:dyDescent="0.2">
      <c r="A210" s="47">
        <v>2015</v>
      </c>
      <c r="B210" s="40" t="s">
        <v>34</v>
      </c>
      <c r="C210" s="40" t="s">
        <v>97</v>
      </c>
      <c r="D210" s="40" t="s">
        <v>134</v>
      </c>
      <c r="E210" s="40" t="s">
        <v>139</v>
      </c>
      <c r="F210" s="48">
        <v>395</v>
      </c>
    </row>
    <row r="211" spans="1:6" x14ac:dyDescent="0.2">
      <c r="A211" s="47">
        <v>2015</v>
      </c>
      <c r="B211" s="40" t="s">
        <v>35</v>
      </c>
      <c r="C211" s="40" t="s">
        <v>98</v>
      </c>
      <c r="D211" s="40" t="s">
        <v>134</v>
      </c>
      <c r="E211" s="40" t="s">
        <v>135</v>
      </c>
      <c r="F211" s="48">
        <v>973</v>
      </c>
    </row>
    <row r="212" spans="1:6" x14ac:dyDescent="0.2">
      <c r="A212" s="47">
        <v>2015</v>
      </c>
      <c r="B212" s="40" t="s">
        <v>36</v>
      </c>
      <c r="C212" s="40" t="s">
        <v>99</v>
      </c>
      <c r="D212" s="40" t="s">
        <v>134</v>
      </c>
      <c r="E212" s="40" t="s">
        <v>139</v>
      </c>
      <c r="F212" s="48">
        <v>668</v>
      </c>
    </row>
    <row r="213" spans="1:6" x14ac:dyDescent="0.2">
      <c r="A213" s="47">
        <v>2015</v>
      </c>
      <c r="B213" s="40" t="s">
        <v>37</v>
      </c>
      <c r="C213" s="40" t="s">
        <v>100</v>
      </c>
      <c r="D213" s="40" t="s">
        <v>134</v>
      </c>
      <c r="E213" s="40" t="s">
        <v>139</v>
      </c>
      <c r="F213" s="48">
        <v>587</v>
      </c>
    </row>
    <row r="214" spans="1:6" x14ac:dyDescent="0.2">
      <c r="A214" s="47">
        <v>2015</v>
      </c>
      <c r="B214" s="40" t="s">
        <v>38</v>
      </c>
      <c r="C214" s="40" t="s">
        <v>101</v>
      </c>
      <c r="D214" s="40" t="s">
        <v>48</v>
      </c>
      <c r="E214" s="40" t="s">
        <v>135</v>
      </c>
      <c r="F214" s="48">
        <v>960</v>
      </c>
    </row>
    <row r="215" spans="1:6" x14ac:dyDescent="0.2">
      <c r="A215" s="47">
        <v>2015</v>
      </c>
      <c r="B215" s="40" t="s">
        <v>39</v>
      </c>
      <c r="C215" s="40" t="s">
        <v>102</v>
      </c>
      <c r="D215" s="40" t="s">
        <v>134</v>
      </c>
      <c r="E215" s="40" t="s">
        <v>137</v>
      </c>
      <c r="F215" s="48">
        <v>1047</v>
      </c>
    </row>
    <row r="216" spans="1:6" x14ac:dyDescent="0.2">
      <c r="A216" s="47">
        <v>2015</v>
      </c>
      <c r="B216" s="40" t="s">
        <v>40</v>
      </c>
      <c r="C216" s="40" t="s">
        <v>103</v>
      </c>
      <c r="D216" s="40" t="s">
        <v>134</v>
      </c>
      <c r="E216" s="40" t="s">
        <v>139</v>
      </c>
      <c r="F216" s="48">
        <v>777</v>
      </c>
    </row>
    <row r="217" spans="1:6" x14ac:dyDescent="0.2">
      <c r="A217" s="47">
        <v>2015</v>
      </c>
      <c r="B217" s="40" t="s">
        <v>41</v>
      </c>
      <c r="C217" s="40" t="s">
        <v>104</v>
      </c>
      <c r="D217" s="40" t="s">
        <v>134</v>
      </c>
      <c r="E217" s="40" t="s">
        <v>135</v>
      </c>
      <c r="F217" s="48">
        <v>756</v>
      </c>
    </row>
    <row r="218" spans="1:6" x14ac:dyDescent="0.2">
      <c r="A218" s="47">
        <v>2015</v>
      </c>
      <c r="B218" s="40" t="s">
        <v>42</v>
      </c>
      <c r="C218" s="40" t="s">
        <v>105</v>
      </c>
      <c r="D218" s="40" t="s">
        <v>48</v>
      </c>
      <c r="E218" s="40" t="s">
        <v>135</v>
      </c>
      <c r="F218" s="48">
        <v>923</v>
      </c>
    </row>
    <row r="219" spans="1:6" x14ac:dyDescent="0.2">
      <c r="A219" s="47">
        <v>2015</v>
      </c>
      <c r="B219" s="40" t="s">
        <v>43</v>
      </c>
      <c r="C219" s="40" t="s">
        <v>106</v>
      </c>
      <c r="D219" s="40" t="s">
        <v>134</v>
      </c>
      <c r="E219" s="40" t="s">
        <v>137</v>
      </c>
      <c r="F219" s="48">
        <v>468</v>
      </c>
    </row>
    <row r="220" spans="1:6" x14ac:dyDescent="0.2">
      <c r="A220" s="47">
        <v>2015</v>
      </c>
      <c r="B220" s="40" t="s">
        <v>44</v>
      </c>
      <c r="C220" s="40" t="s">
        <v>107</v>
      </c>
      <c r="D220" s="40" t="s">
        <v>48</v>
      </c>
      <c r="E220" s="40" t="s">
        <v>135</v>
      </c>
      <c r="F220" s="48">
        <v>2116</v>
      </c>
    </row>
    <row r="221" spans="1:6" x14ac:dyDescent="0.2">
      <c r="A221" s="47">
        <v>2015</v>
      </c>
      <c r="B221" s="40" t="s">
        <v>45</v>
      </c>
      <c r="C221" s="40" t="s">
        <v>108</v>
      </c>
      <c r="D221" s="40" t="s">
        <v>134</v>
      </c>
      <c r="E221" s="40" t="s">
        <v>137</v>
      </c>
      <c r="F221" s="48">
        <v>734</v>
      </c>
    </row>
    <row r="222" spans="1:6" x14ac:dyDescent="0.2">
      <c r="A222" s="47">
        <v>2015</v>
      </c>
      <c r="B222" s="40" t="s">
        <v>46</v>
      </c>
      <c r="C222" s="40" t="s">
        <v>109</v>
      </c>
      <c r="D222" s="40" t="s">
        <v>48</v>
      </c>
      <c r="E222" s="40" t="s">
        <v>135</v>
      </c>
      <c r="F222" s="48">
        <v>1591</v>
      </c>
    </row>
    <row r="223" spans="1:6" x14ac:dyDescent="0.2">
      <c r="A223" s="47">
        <v>2016</v>
      </c>
      <c r="B223" s="40" t="s">
        <v>3</v>
      </c>
      <c r="C223" s="40" t="s">
        <v>66</v>
      </c>
      <c r="D223" s="40" t="s">
        <v>134</v>
      </c>
      <c r="E223" s="40" t="s">
        <v>135</v>
      </c>
      <c r="F223" s="48">
        <v>928</v>
      </c>
    </row>
    <row r="224" spans="1:6" x14ac:dyDescent="0.2">
      <c r="A224" s="47">
        <v>2016</v>
      </c>
      <c r="B224" s="40" t="s">
        <v>4</v>
      </c>
      <c r="C224" s="40" t="s">
        <v>67</v>
      </c>
      <c r="D224" s="40" t="s">
        <v>134</v>
      </c>
      <c r="E224" s="40" t="s">
        <v>137</v>
      </c>
      <c r="F224" s="48">
        <v>576</v>
      </c>
    </row>
    <row r="225" spans="1:6" x14ac:dyDescent="0.2">
      <c r="A225" s="47">
        <v>2016</v>
      </c>
      <c r="B225" s="40" t="s">
        <v>5</v>
      </c>
      <c r="C225" s="40" t="s">
        <v>68</v>
      </c>
      <c r="D225" s="40" t="s">
        <v>134</v>
      </c>
      <c r="E225" s="40" t="s">
        <v>135</v>
      </c>
      <c r="F225" s="48">
        <v>617</v>
      </c>
    </row>
    <row r="226" spans="1:6" x14ac:dyDescent="0.2">
      <c r="A226" s="47">
        <v>2016</v>
      </c>
      <c r="B226" s="40" t="s">
        <v>6</v>
      </c>
      <c r="C226" s="40" t="s">
        <v>69</v>
      </c>
      <c r="D226" s="40" t="s">
        <v>134</v>
      </c>
      <c r="E226" s="40" t="s">
        <v>137</v>
      </c>
      <c r="F226" s="48">
        <v>505</v>
      </c>
    </row>
    <row r="227" spans="1:6" x14ac:dyDescent="0.2">
      <c r="A227" s="47">
        <v>2016</v>
      </c>
      <c r="B227" s="40" t="s">
        <v>7</v>
      </c>
      <c r="C227" s="40" t="s">
        <v>70</v>
      </c>
      <c r="D227" s="40" t="s">
        <v>134</v>
      </c>
      <c r="E227" s="40" t="s">
        <v>139</v>
      </c>
      <c r="F227" s="48">
        <v>663</v>
      </c>
    </row>
    <row r="228" spans="1:6" x14ac:dyDescent="0.2">
      <c r="A228" s="47">
        <v>2016</v>
      </c>
      <c r="B228" s="40" t="s">
        <v>8</v>
      </c>
      <c r="C228" s="40" t="s">
        <v>71</v>
      </c>
      <c r="D228" s="40" t="s">
        <v>134</v>
      </c>
      <c r="E228" s="40" t="s">
        <v>137</v>
      </c>
      <c r="F228" s="48">
        <v>860</v>
      </c>
    </row>
    <row r="229" spans="1:6" x14ac:dyDescent="0.2">
      <c r="A229" s="47">
        <v>2016</v>
      </c>
      <c r="B229" s="40" t="s">
        <v>9</v>
      </c>
      <c r="C229" s="40" t="s">
        <v>72</v>
      </c>
      <c r="D229" s="40" t="s">
        <v>134</v>
      </c>
      <c r="E229" s="40" t="s">
        <v>135</v>
      </c>
      <c r="F229" s="48">
        <v>577</v>
      </c>
    </row>
    <row r="230" spans="1:6" x14ac:dyDescent="0.2">
      <c r="A230" s="47">
        <v>2016</v>
      </c>
      <c r="B230" s="40" t="s">
        <v>10</v>
      </c>
      <c r="C230" s="40" t="s">
        <v>73</v>
      </c>
      <c r="D230" s="40" t="s">
        <v>134</v>
      </c>
      <c r="E230" s="40" t="s">
        <v>139</v>
      </c>
      <c r="F230" s="48">
        <v>738</v>
      </c>
    </row>
    <row r="231" spans="1:6" x14ac:dyDescent="0.2">
      <c r="A231" s="47">
        <v>2016</v>
      </c>
      <c r="B231" s="40" t="s">
        <v>11</v>
      </c>
      <c r="C231" s="40" t="s">
        <v>74</v>
      </c>
      <c r="D231" s="40" t="s">
        <v>134</v>
      </c>
      <c r="E231" s="40" t="s">
        <v>139</v>
      </c>
      <c r="F231" s="48">
        <v>680</v>
      </c>
    </row>
    <row r="232" spans="1:6" x14ac:dyDescent="0.2">
      <c r="A232" s="47">
        <v>2016</v>
      </c>
      <c r="B232" s="40" t="s">
        <v>12</v>
      </c>
      <c r="C232" s="40" t="s">
        <v>75</v>
      </c>
      <c r="D232" s="40" t="s">
        <v>134</v>
      </c>
      <c r="E232" s="40" t="s">
        <v>137</v>
      </c>
      <c r="F232" s="48">
        <v>871</v>
      </c>
    </row>
    <row r="233" spans="1:6" x14ac:dyDescent="0.2">
      <c r="A233" s="47">
        <v>2016</v>
      </c>
      <c r="B233" s="40" t="s">
        <v>13</v>
      </c>
      <c r="C233" s="40" t="s">
        <v>76</v>
      </c>
      <c r="D233" s="40" t="s">
        <v>134</v>
      </c>
      <c r="E233" s="40" t="s">
        <v>139</v>
      </c>
      <c r="F233" s="48">
        <v>2020</v>
      </c>
    </row>
    <row r="234" spans="1:6" x14ac:dyDescent="0.2">
      <c r="A234" s="47">
        <v>2016</v>
      </c>
      <c r="B234" s="40" t="s">
        <v>60</v>
      </c>
      <c r="C234" s="40" t="s">
        <v>77</v>
      </c>
      <c r="D234" s="40" t="s">
        <v>134</v>
      </c>
      <c r="E234" s="40" t="s">
        <v>137</v>
      </c>
      <c r="F234" s="48">
        <v>1312</v>
      </c>
    </row>
    <row r="235" spans="1:6" x14ac:dyDescent="0.2">
      <c r="A235" s="47">
        <v>2016</v>
      </c>
      <c r="B235" s="40" t="s">
        <v>14</v>
      </c>
      <c r="C235" s="40" t="s">
        <v>78</v>
      </c>
      <c r="D235" s="40" t="s">
        <v>134</v>
      </c>
      <c r="E235" s="40" t="s">
        <v>139</v>
      </c>
      <c r="F235" s="48">
        <v>609</v>
      </c>
    </row>
    <row r="236" spans="1:6" x14ac:dyDescent="0.2">
      <c r="A236" s="47">
        <v>2016</v>
      </c>
      <c r="B236" s="40" t="s">
        <v>15</v>
      </c>
      <c r="C236" s="40" t="s">
        <v>79</v>
      </c>
      <c r="D236" s="40" t="s">
        <v>134</v>
      </c>
      <c r="E236" s="40" t="s">
        <v>137</v>
      </c>
      <c r="F236" s="48">
        <v>857</v>
      </c>
    </row>
    <row r="237" spans="1:6" x14ac:dyDescent="0.2">
      <c r="A237" s="47">
        <v>2016</v>
      </c>
      <c r="B237" s="40" t="s">
        <v>16</v>
      </c>
      <c r="C237" s="40" t="s">
        <v>80</v>
      </c>
      <c r="D237" s="40" t="s">
        <v>134</v>
      </c>
      <c r="E237" s="40" t="s">
        <v>137</v>
      </c>
      <c r="F237" s="48">
        <v>1494</v>
      </c>
    </row>
    <row r="238" spans="1:6" x14ac:dyDescent="0.2">
      <c r="A238" s="47">
        <v>2016</v>
      </c>
      <c r="B238" s="40" t="s">
        <v>17</v>
      </c>
      <c r="C238" s="40" t="s">
        <v>81</v>
      </c>
      <c r="D238" s="40" t="s">
        <v>134</v>
      </c>
      <c r="E238" s="40" t="s">
        <v>137</v>
      </c>
      <c r="F238" s="48">
        <v>485</v>
      </c>
    </row>
    <row r="239" spans="1:6" x14ac:dyDescent="0.2">
      <c r="A239" s="47">
        <v>2016</v>
      </c>
      <c r="B239" s="40" t="s">
        <v>18</v>
      </c>
      <c r="C239" s="40" t="s">
        <v>82</v>
      </c>
      <c r="D239" s="40" t="s">
        <v>48</v>
      </c>
      <c r="E239" s="40" t="s">
        <v>135</v>
      </c>
      <c r="F239" s="48">
        <v>5708</v>
      </c>
    </row>
    <row r="240" spans="1:6" x14ac:dyDescent="0.2">
      <c r="A240" s="47">
        <v>2016</v>
      </c>
      <c r="B240" s="40" t="s">
        <v>19</v>
      </c>
      <c r="C240" s="40" t="s">
        <v>83</v>
      </c>
      <c r="D240" s="40" t="s">
        <v>48</v>
      </c>
      <c r="E240" s="40" t="s">
        <v>135</v>
      </c>
      <c r="F240" s="48">
        <v>1876</v>
      </c>
    </row>
    <row r="241" spans="1:6" x14ac:dyDescent="0.2">
      <c r="A241" s="47">
        <v>2016</v>
      </c>
      <c r="B241" s="40" t="s">
        <v>124</v>
      </c>
      <c r="C241" s="40" t="s">
        <v>125</v>
      </c>
      <c r="D241" s="40" t="s">
        <v>134</v>
      </c>
      <c r="E241" s="40" t="s">
        <v>137</v>
      </c>
      <c r="F241" s="48">
        <v>2019</v>
      </c>
    </row>
    <row r="242" spans="1:6" x14ac:dyDescent="0.2">
      <c r="A242" s="47">
        <v>2016</v>
      </c>
      <c r="B242" s="40" t="s">
        <v>21</v>
      </c>
      <c r="C242" s="40" t="s">
        <v>84</v>
      </c>
      <c r="D242" s="40" t="s">
        <v>134</v>
      </c>
      <c r="E242" s="40" t="s">
        <v>137</v>
      </c>
      <c r="F242" s="48">
        <v>766</v>
      </c>
    </row>
    <row r="243" spans="1:6" x14ac:dyDescent="0.2">
      <c r="A243" s="47">
        <v>2016</v>
      </c>
      <c r="B243" s="40" t="s">
        <v>22</v>
      </c>
      <c r="C243" s="40" t="s">
        <v>85</v>
      </c>
      <c r="D243" s="40" t="s">
        <v>134</v>
      </c>
      <c r="E243" s="40" t="s">
        <v>135</v>
      </c>
      <c r="F243" s="48">
        <v>887</v>
      </c>
    </row>
    <row r="244" spans="1:6" x14ac:dyDescent="0.2">
      <c r="A244" s="47">
        <v>2016</v>
      </c>
      <c r="B244" s="40" t="s">
        <v>23</v>
      </c>
      <c r="C244" s="40" t="s">
        <v>86</v>
      </c>
      <c r="D244" s="40" t="s">
        <v>134</v>
      </c>
      <c r="E244" s="40" t="s">
        <v>137</v>
      </c>
      <c r="F244" s="48">
        <v>1047</v>
      </c>
    </row>
    <row r="245" spans="1:6" x14ac:dyDescent="0.2">
      <c r="A245" s="47">
        <v>2016</v>
      </c>
      <c r="B245" s="40" t="s">
        <v>87</v>
      </c>
      <c r="C245" s="40" t="s">
        <v>88</v>
      </c>
      <c r="D245" s="40" t="s">
        <v>134</v>
      </c>
      <c r="E245" s="40" t="s">
        <v>139</v>
      </c>
      <c r="F245" s="48">
        <v>40</v>
      </c>
    </row>
    <row r="246" spans="1:6" x14ac:dyDescent="0.2">
      <c r="A246" s="47">
        <v>2016</v>
      </c>
      <c r="B246" s="40" t="s">
        <v>25</v>
      </c>
      <c r="C246" s="40" t="s">
        <v>89</v>
      </c>
      <c r="D246" s="40" t="s">
        <v>134</v>
      </c>
      <c r="E246" s="40" t="s">
        <v>137</v>
      </c>
      <c r="F246" s="48">
        <v>1462</v>
      </c>
    </row>
    <row r="247" spans="1:6" x14ac:dyDescent="0.2">
      <c r="A247" s="47">
        <v>2016</v>
      </c>
      <c r="B247" s="40" t="s">
        <v>26</v>
      </c>
      <c r="C247" s="40" t="s">
        <v>90</v>
      </c>
      <c r="D247" s="40" t="s">
        <v>134</v>
      </c>
      <c r="E247" s="40" t="s">
        <v>135</v>
      </c>
      <c r="F247" s="48">
        <v>1253</v>
      </c>
    </row>
    <row r="248" spans="1:6" x14ac:dyDescent="0.2">
      <c r="A248" s="47">
        <v>2016</v>
      </c>
      <c r="B248" s="40" t="s">
        <v>27</v>
      </c>
      <c r="C248" s="40" t="s">
        <v>91</v>
      </c>
      <c r="D248" s="40" t="s">
        <v>134</v>
      </c>
      <c r="E248" s="40" t="s">
        <v>137</v>
      </c>
      <c r="F248" s="48">
        <v>750</v>
      </c>
    </row>
    <row r="249" spans="1:6" x14ac:dyDescent="0.2">
      <c r="A249" s="47">
        <v>2016</v>
      </c>
      <c r="B249" s="40" t="s">
        <v>28</v>
      </c>
      <c r="C249" s="40" t="s">
        <v>92</v>
      </c>
      <c r="D249" s="40" t="s">
        <v>134</v>
      </c>
      <c r="E249" s="40" t="s">
        <v>139</v>
      </c>
      <c r="F249" s="48">
        <v>725</v>
      </c>
    </row>
    <row r="250" spans="1:6" x14ac:dyDescent="0.2">
      <c r="A250" s="47">
        <v>2016</v>
      </c>
      <c r="B250" s="40" t="s">
        <v>29</v>
      </c>
      <c r="C250" s="40" t="s">
        <v>93</v>
      </c>
      <c r="D250" s="40" t="s">
        <v>48</v>
      </c>
      <c r="E250" s="40" t="s">
        <v>135</v>
      </c>
      <c r="F250" s="48">
        <v>1215</v>
      </c>
    </row>
    <row r="251" spans="1:6" x14ac:dyDescent="0.2">
      <c r="A251" s="47">
        <v>2016</v>
      </c>
      <c r="B251" s="40" t="s">
        <v>30</v>
      </c>
      <c r="C251" s="40" t="s">
        <v>94</v>
      </c>
      <c r="D251" s="40" t="s">
        <v>134</v>
      </c>
      <c r="E251" s="40" t="s">
        <v>139</v>
      </c>
      <c r="F251" s="48">
        <v>864</v>
      </c>
    </row>
    <row r="252" spans="1:6" x14ac:dyDescent="0.2">
      <c r="A252" s="47">
        <v>2016</v>
      </c>
      <c r="B252" s="40" t="s">
        <v>31</v>
      </c>
      <c r="C252" s="40" t="s">
        <v>110</v>
      </c>
      <c r="D252" s="40" t="s">
        <v>134</v>
      </c>
      <c r="E252" s="40" t="s">
        <v>135</v>
      </c>
      <c r="F252" s="48">
        <v>63</v>
      </c>
    </row>
    <row r="253" spans="1:6" x14ac:dyDescent="0.2">
      <c r="A253" s="47">
        <v>2016</v>
      </c>
      <c r="B253" s="40" t="s">
        <v>32</v>
      </c>
      <c r="C253" s="40" t="s">
        <v>95</v>
      </c>
      <c r="D253" s="40" t="s">
        <v>134</v>
      </c>
      <c r="E253" s="40" t="s">
        <v>139</v>
      </c>
      <c r="F253" s="48">
        <v>785</v>
      </c>
    </row>
    <row r="254" spans="1:6" x14ac:dyDescent="0.2">
      <c r="A254" s="47">
        <v>2016</v>
      </c>
      <c r="B254" s="40" t="s">
        <v>33</v>
      </c>
      <c r="C254" s="40" t="s">
        <v>96</v>
      </c>
      <c r="D254" s="40" t="s">
        <v>134</v>
      </c>
      <c r="E254" s="40" t="s">
        <v>137</v>
      </c>
      <c r="F254" s="48">
        <v>591</v>
      </c>
    </row>
    <row r="255" spans="1:6" x14ac:dyDescent="0.2">
      <c r="A255" s="47">
        <v>2016</v>
      </c>
      <c r="B255" s="40" t="s">
        <v>34</v>
      </c>
      <c r="C255" s="40" t="s">
        <v>97</v>
      </c>
      <c r="D255" s="40" t="s">
        <v>134</v>
      </c>
      <c r="E255" s="40" t="s">
        <v>139</v>
      </c>
      <c r="F255" s="48">
        <v>380</v>
      </c>
    </row>
    <row r="256" spans="1:6" x14ac:dyDescent="0.2">
      <c r="A256" s="47">
        <v>2016</v>
      </c>
      <c r="B256" s="40" t="s">
        <v>35</v>
      </c>
      <c r="C256" s="40" t="s">
        <v>98</v>
      </c>
      <c r="D256" s="40" t="s">
        <v>134</v>
      </c>
      <c r="E256" s="40" t="s">
        <v>135</v>
      </c>
      <c r="F256" s="48">
        <v>948</v>
      </c>
    </row>
    <row r="257" spans="1:6" x14ac:dyDescent="0.2">
      <c r="A257" s="47">
        <v>2016</v>
      </c>
      <c r="B257" s="40" t="s">
        <v>36</v>
      </c>
      <c r="C257" s="40" t="s">
        <v>99</v>
      </c>
      <c r="D257" s="40" t="s">
        <v>134</v>
      </c>
      <c r="E257" s="40" t="s">
        <v>139</v>
      </c>
      <c r="F257" s="48">
        <v>627</v>
      </c>
    </row>
    <row r="258" spans="1:6" x14ac:dyDescent="0.2">
      <c r="A258" s="47">
        <v>2016</v>
      </c>
      <c r="B258" s="40" t="s">
        <v>37</v>
      </c>
      <c r="C258" s="40" t="s">
        <v>100</v>
      </c>
      <c r="D258" s="40" t="s">
        <v>134</v>
      </c>
      <c r="E258" s="40" t="s">
        <v>139</v>
      </c>
      <c r="F258" s="48">
        <v>580</v>
      </c>
    </row>
    <row r="259" spans="1:6" x14ac:dyDescent="0.2">
      <c r="A259" s="47">
        <v>2016</v>
      </c>
      <c r="B259" s="40" t="s">
        <v>38</v>
      </c>
      <c r="C259" s="40" t="s">
        <v>101</v>
      </c>
      <c r="D259" s="40" t="s">
        <v>48</v>
      </c>
      <c r="E259" s="40" t="s">
        <v>135</v>
      </c>
      <c r="F259" s="48">
        <v>906</v>
      </c>
    </row>
    <row r="260" spans="1:6" x14ac:dyDescent="0.2">
      <c r="A260" s="47">
        <v>2016</v>
      </c>
      <c r="B260" s="40" t="s">
        <v>39</v>
      </c>
      <c r="C260" s="40" t="s">
        <v>102</v>
      </c>
      <c r="D260" s="40" t="s">
        <v>134</v>
      </c>
      <c r="E260" s="40" t="s">
        <v>137</v>
      </c>
      <c r="F260" s="48">
        <v>950</v>
      </c>
    </row>
    <row r="261" spans="1:6" x14ac:dyDescent="0.2">
      <c r="A261" s="47">
        <v>2016</v>
      </c>
      <c r="B261" s="40" t="s">
        <v>40</v>
      </c>
      <c r="C261" s="40" t="s">
        <v>103</v>
      </c>
      <c r="D261" s="40" t="s">
        <v>134</v>
      </c>
      <c r="E261" s="40" t="s">
        <v>139</v>
      </c>
      <c r="F261" s="48">
        <v>781</v>
      </c>
    </row>
    <row r="262" spans="1:6" x14ac:dyDescent="0.2">
      <c r="A262" s="47">
        <v>2016</v>
      </c>
      <c r="B262" s="40" t="s">
        <v>41</v>
      </c>
      <c r="C262" s="40" t="s">
        <v>104</v>
      </c>
      <c r="D262" s="40" t="s">
        <v>134</v>
      </c>
      <c r="E262" s="40" t="s">
        <v>135</v>
      </c>
      <c r="F262" s="48">
        <v>804</v>
      </c>
    </row>
    <row r="263" spans="1:6" x14ac:dyDescent="0.2">
      <c r="A263" s="47">
        <v>2016</v>
      </c>
      <c r="B263" s="40" t="s">
        <v>42</v>
      </c>
      <c r="C263" s="40" t="s">
        <v>105</v>
      </c>
      <c r="D263" s="40" t="s">
        <v>48</v>
      </c>
      <c r="E263" s="40" t="s">
        <v>135</v>
      </c>
      <c r="F263" s="48">
        <v>899</v>
      </c>
    </row>
    <row r="264" spans="1:6" x14ac:dyDescent="0.2">
      <c r="A264" s="47">
        <v>2016</v>
      </c>
      <c r="B264" s="40" t="s">
        <v>43</v>
      </c>
      <c r="C264" s="40" t="s">
        <v>106</v>
      </c>
      <c r="D264" s="40" t="s">
        <v>134</v>
      </c>
      <c r="E264" s="40" t="s">
        <v>137</v>
      </c>
      <c r="F264" s="48">
        <v>459</v>
      </c>
    </row>
    <row r="265" spans="1:6" x14ac:dyDescent="0.2">
      <c r="A265" s="47">
        <v>2016</v>
      </c>
      <c r="B265" s="40" t="s">
        <v>44</v>
      </c>
      <c r="C265" s="40" t="s">
        <v>107</v>
      </c>
      <c r="D265" s="40" t="s">
        <v>48</v>
      </c>
      <c r="E265" s="40" t="s">
        <v>135</v>
      </c>
      <c r="F265" s="48">
        <v>2025</v>
      </c>
    </row>
    <row r="266" spans="1:6" x14ac:dyDescent="0.2">
      <c r="A266" s="47">
        <v>2016</v>
      </c>
      <c r="B266" s="40" t="s">
        <v>45</v>
      </c>
      <c r="C266" s="40" t="s">
        <v>108</v>
      </c>
      <c r="D266" s="40" t="s">
        <v>134</v>
      </c>
      <c r="E266" s="40" t="s">
        <v>137</v>
      </c>
      <c r="F266" s="48">
        <v>697</v>
      </c>
    </row>
    <row r="267" spans="1:6" x14ac:dyDescent="0.2">
      <c r="A267" s="47">
        <v>2016</v>
      </c>
      <c r="B267" s="40" t="s">
        <v>46</v>
      </c>
      <c r="C267" s="40" t="s">
        <v>109</v>
      </c>
      <c r="D267" s="40" t="s">
        <v>48</v>
      </c>
      <c r="E267" s="40" t="s">
        <v>135</v>
      </c>
      <c r="F267" s="48">
        <v>1492</v>
      </c>
    </row>
    <row r="268" spans="1:6" x14ac:dyDescent="0.2">
      <c r="A268" s="47">
        <v>2017</v>
      </c>
      <c r="B268" s="40" t="s">
        <v>3</v>
      </c>
      <c r="C268" s="40" t="s">
        <v>66</v>
      </c>
      <c r="D268" s="40" t="s">
        <v>134</v>
      </c>
      <c r="E268" s="40" t="s">
        <v>135</v>
      </c>
      <c r="F268" s="48">
        <v>872</v>
      </c>
    </row>
    <row r="269" spans="1:6" x14ac:dyDescent="0.2">
      <c r="A269" s="47">
        <v>2017</v>
      </c>
      <c r="B269" s="40" t="s">
        <v>4</v>
      </c>
      <c r="C269" s="40" t="s">
        <v>67</v>
      </c>
      <c r="D269" s="40" t="s">
        <v>134</v>
      </c>
      <c r="E269" s="40" t="s">
        <v>137</v>
      </c>
      <c r="F269" s="48">
        <v>590</v>
      </c>
    </row>
    <row r="270" spans="1:6" x14ac:dyDescent="0.2">
      <c r="A270" s="47">
        <v>2017</v>
      </c>
      <c r="B270" s="40" t="s">
        <v>5</v>
      </c>
      <c r="C270" s="40" t="s">
        <v>68</v>
      </c>
      <c r="D270" s="40" t="s">
        <v>134</v>
      </c>
      <c r="E270" s="40" t="s">
        <v>135</v>
      </c>
      <c r="F270" s="48">
        <v>599</v>
      </c>
    </row>
    <row r="271" spans="1:6" x14ac:dyDescent="0.2">
      <c r="A271" s="47">
        <v>2017</v>
      </c>
      <c r="B271" s="40" t="s">
        <v>6</v>
      </c>
      <c r="C271" s="40" t="s">
        <v>69</v>
      </c>
      <c r="D271" s="40" t="s">
        <v>134</v>
      </c>
      <c r="E271" s="40" t="s">
        <v>137</v>
      </c>
      <c r="F271" s="48">
        <v>506</v>
      </c>
    </row>
    <row r="272" spans="1:6" x14ac:dyDescent="0.2">
      <c r="A272" s="47">
        <v>2017</v>
      </c>
      <c r="B272" s="40" t="s">
        <v>7</v>
      </c>
      <c r="C272" s="40" t="s">
        <v>70</v>
      </c>
      <c r="D272" s="40" t="s">
        <v>134</v>
      </c>
      <c r="E272" s="40" t="s">
        <v>139</v>
      </c>
      <c r="F272" s="48">
        <v>661</v>
      </c>
    </row>
    <row r="273" spans="1:6" x14ac:dyDescent="0.2">
      <c r="A273" s="47">
        <v>2017</v>
      </c>
      <c r="B273" s="40" t="s">
        <v>8</v>
      </c>
      <c r="C273" s="40" t="s">
        <v>71</v>
      </c>
      <c r="D273" s="40" t="s">
        <v>134</v>
      </c>
      <c r="E273" s="40" t="s">
        <v>137</v>
      </c>
      <c r="F273" s="48">
        <v>902</v>
      </c>
    </row>
    <row r="274" spans="1:6" x14ac:dyDescent="0.2">
      <c r="A274" s="47">
        <v>2017</v>
      </c>
      <c r="B274" s="40" t="s">
        <v>9</v>
      </c>
      <c r="C274" s="40" t="s">
        <v>72</v>
      </c>
      <c r="D274" s="40" t="s">
        <v>134</v>
      </c>
      <c r="E274" s="40" t="s">
        <v>135</v>
      </c>
      <c r="F274" s="48">
        <v>588</v>
      </c>
    </row>
    <row r="275" spans="1:6" x14ac:dyDescent="0.2">
      <c r="A275" s="47">
        <v>2017</v>
      </c>
      <c r="B275" s="40" t="s">
        <v>10</v>
      </c>
      <c r="C275" s="40" t="s">
        <v>73</v>
      </c>
      <c r="D275" s="40" t="s">
        <v>134</v>
      </c>
      <c r="E275" s="40" t="s">
        <v>139</v>
      </c>
      <c r="F275" s="48">
        <v>734</v>
      </c>
    </row>
    <row r="276" spans="1:6" x14ac:dyDescent="0.2">
      <c r="A276" s="47">
        <v>2017</v>
      </c>
      <c r="B276" s="40" t="s">
        <v>11</v>
      </c>
      <c r="C276" s="40" t="s">
        <v>74</v>
      </c>
      <c r="D276" s="40" t="s">
        <v>134</v>
      </c>
      <c r="E276" s="40" t="s">
        <v>139</v>
      </c>
      <c r="F276" s="48">
        <v>613</v>
      </c>
    </row>
    <row r="277" spans="1:6" x14ac:dyDescent="0.2">
      <c r="A277" s="47">
        <v>2017</v>
      </c>
      <c r="B277" s="40" t="s">
        <v>12</v>
      </c>
      <c r="C277" s="40" t="s">
        <v>75</v>
      </c>
      <c r="D277" s="40" t="s">
        <v>134</v>
      </c>
      <c r="E277" s="40" t="s">
        <v>137</v>
      </c>
      <c r="F277" s="48">
        <v>892</v>
      </c>
    </row>
    <row r="278" spans="1:6" x14ac:dyDescent="0.2">
      <c r="A278" s="47">
        <v>2017</v>
      </c>
      <c r="B278" s="40" t="s">
        <v>13</v>
      </c>
      <c r="C278" s="40" t="s">
        <v>76</v>
      </c>
      <c r="D278" s="40" t="s">
        <v>134</v>
      </c>
      <c r="E278" s="40" t="s">
        <v>139</v>
      </c>
      <c r="F278" s="48">
        <v>1951</v>
      </c>
    </row>
    <row r="279" spans="1:6" x14ac:dyDescent="0.2">
      <c r="A279" s="47">
        <v>2017</v>
      </c>
      <c r="B279" s="40" t="s">
        <v>60</v>
      </c>
      <c r="C279" s="40" t="s">
        <v>77</v>
      </c>
      <c r="D279" s="40" t="s">
        <v>134</v>
      </c>
      <c r="E279" s="40" t="s">
        <v>137</v>
      </c>
      <c r="F279" s="48">
        <v>1324</v>
      </c>
    </row>
    <row r="280" spans="1:6" x14ac:dyDescent="0.2">
      <c r="A280" s="47">
        <v>2017</v>
      </c>
      <c r="B280" s="40" t="s">
        <v>14</v>
      </c>
      <c r="C280" s="40" t="s">
        <v>78</v>
      </c>
      <c r="D280" s="40" t="s">
        <v>134</v>
      </c>
      <c r="E280" s="40" t="s">
        <v>139</v>
      </c>
      <c r="F280" s="48">
        <v>576</v>
      </c>
    </row>
    <row r="281" spans="1:6" x14ac:dyDescent="0.2">
      <c r="A281" s="47">
        <v>2017</v>
      </c>
      <c r="B281" s="40" t="s">
        <v>15</v>
      </c>
      <c r="C281" s="40" t="s">
        <v>79</v>
      </c>
      <c r="D281" s="40" t="s">
        <v>134</v>
      </c>
      <c r="E281" s="40" t="s">
        <v>137</v>
      </c>
      <c r="F281" s="48">
        <v>854</v>
      </c>
    </row>
    <row r="282" spans="1:6" x14ac:dyDescent="0.2">
      <c r="A282" s="47">
        <v>2017</v>
      </c>
      <c r="B282" s="40" t="s">
        <v>16</v>
      </c>
      <c r="C282" s="40" t="s">
        <v>80</v>
      </c>
      <c r="D282" s="40" t="s">
        <v>134</v>
      </c>
      <c r="E282" s="40" t="s">
        <v>137</v>
      </c>
      <c r="F282" s="48">
        <v>1415</v>
      </c>
    </row>
    <row r="283" spans="1:6" x14ac:dyDescent="0.2">
      <c r="A283" s="47">
        <v>2017</v>
      </c>
      <c r="B283" s="40" t="s">
        <v>17</v>
      </c>
      <c r="C283" s="40" t="s">
        <v>81</v>
      </c>
      <c r="D283" s="40" t="s">
        <v>134</v>
      </c>
      <c r="E283" s="40" t="s">
        <v>137</v>
      </c>
      <c r="F283" s="48">
        <v>463</v>
      </c>
    </row>
    <row r="284" spans="1:6" x14ac:dyDescent="0.2">
      <c r="A284" s="47">
        <v>2017</v>
      </c>
      <c r="B284" s="40" t="s">
        <v>18</v>
      </c>
      <c r="C284" s="40" t="s">
        <v>82</v>
      </c>
      <c r="D284" s="40" t="s">
        <v>48</v>
      </c>
      <c r="E284" s="40" t="s">
        <v>135</v>
      </c>
      <c r="F284" s="48">
        <v>5584</v>
      </c>
    </row>
    <row r="285" spans="1:6" x14ac:dyDescent="0.2">
      <c r="A285" s="47">
        <v>2017</v>
      </c>
      <c r="B285" s="40" t="s">
        <v>19</v>
      </c>
      <c r="C285" s="40" t="s">
        <v>83</v>
      </c>
      <c r="D285" s="40" t="s">
        <v>48</v>
      </c>
      <c r="E285" s="40" t="s">
        <v>135</v>
      </c>
      <c r="F285" s="48">
        <v>1724</v>
      </c>
    </row>
    <row r="286" spans="1:6" x14ac:dyDescent="0.2">
      <c r="A286" s="47">
        <v>2017</v>
      </c>
      <c r="B286" s="40" t="s">
        <v>124</v>
      </c>
      <c r="C286" s="40" t="s">
        <v>125</v>
      </c>
      <c r="D286" s="40" t="s">
        <v>134</v>
      </c>
      <c r="E286" s="40" t="s">
        <v>137</v>
      </c>
      <c r="F286" s="48">
        <v>1945</v>
      </c>
    </row>
    <row r="287" spans="1:6" x14ac:dyDescent="0.2">
      <c r="A287" s="47">
        <v>2017</v>
      </c>
      <c r="B287" s="40" t="s">
        <v>21</v>
      </c>
      <c r="C287" s="40" t="s">
        <v>84</v>
      </c>
      <c r="D287" s="40" t="s">
        <v>134</v>
      </c>
      <c r="E287" s="40" t="s">
        <v>137</v>
      </c>
      <c r="F287" s="48">
        <v>745</v>
      </c>
    </row>
    <row r="288" spans="1:6" x14ac:dyDescent="0.2">
      <c r="A288" s="47">
        <v>2017</v>
      </c>
      <c r="B288" s="40" t="s">
        <v>22</v>
      </c>
      <c r="C288" s="40" t="s">
        <v>85</v>
      </c>
      <c r="D288" s="40" t="s">
        <v>134</v>
      </c>
      <c r="E288" s="40" t="s">
        <v>135</v>
      </c>
      <c r="F288" s="48">
        <v>869</v>
      </c>
    </row>
    <row r="289" spans="1:6" x14ac:dyDescent="0.2">
      <c r="A289" s="47">
        <v>2017</v>
      </c>
      <c r="B289" s="40" t="s">
        <v>23</v>
      </c>
      <c r="C289" s="40" t="s">
        <v>86</v>
      </c>
      <c r="D289" s="40" t="s">
        <v>134</v>
      </c>
      <c r="E289" s="40" t="s">
        <v>137</v>
      </c>
      <c r="F289" s="48">
        <v>1077</v>
      </c>
    </row>
    <row r="290" spans="1:6" x14ac:dyDescent="0.2">
      <c r="A290" s="47">
        <v>2017</v>
      </c>
      <c r="B290" s="40" t="s">
        <v>87</v>
      </c>
      <c r="C290" s="40" t="s">
        <v>88</v>
      </c>
      <c r="D290" s="40" t="s">
        <v>134</v>
      </c>
      <c r="E290" s="40" t="s">
        <v>139</v>
      </c>
      <c r="F290" s="48">
        <v>38</v>
      </c>
    </row>
    <row r="291" spans="1:6" x14ac:dyDescent="0.2">
      <c r="A291" s="47">
        <v>2017</v>
      </c>
      <c r="B291" s="40" t="s">
        <v>25</v>
      </c>
      <c r="C291" s="40" t="s">
        <v>89</v>
      </c>
      <c r="D291" s="40" t="s">
        <v>134</v>
      </c>
      <c r="E291" s="40" t="s">
        <v>137</v>
      </c>
      <c r="F291" s="48">
        <v>1382</v>
      </c>
    </row>
    <row r="292" spans="1:6" x14ac:dyDescent="0.2">
      <c r="A292" s="47">
        <v>2017</v>
      </c>
      <c r="B292" s="40" t="s">
        <v>26</v>
      </c>
      <c r="C292" s="40" t="s">
        <v>90</v>
      </c>
      <c r="D292" s="40" t="s">
        <v>134</v>
      </c>
      <c r="E292" s="40" t="s">
        <v>135</v>
      </c>
      <c r="F292" s="48">
        <v>1242</v>
      </c>
    </row>
    <row r="293" spans="1:6" x14ac:dyDescent="0.2">
      <c r="A293" s="47">
        <v>2017</v>
      </c>
      <c r="B293" s="40" t="s">
        <v>27</v>
      </c>
      <c r="C293" s="40" t="s">
        <v>91</v>
      </c>
      <c r="D293" s="40" t="s">
        <v>134</v>
      </c>
      <c r="E293" s="40" t="s">
        <v>137</v>
      </c>
      <c r="F293" s="48">
        <v>714</v>
      </c>
    </row>
    <row r="294" spans="1:6" x14ac:dyDescent="0.2">
      <c r="A294" s="47">
        <v>2017</v>
      </c>
      <c r="B294" s="40" t="s">
        <v>28</v>
      </c>
      <c r="C294" s="40" t="s">
        <v>92</v>
      </c>
      <c r="D294" s="40" t="s">
        <v>134</v>
      </c>
      <c r="E294" s="40" t="s">
        <v>139</v>
      </c>
      <c r="F294" s="48">
        <v>705</v>
      </c>
    </row>
    <row r="295" spans="1:6" x14ac:dyDescent="0.2">
      <c r="A295" s="47">
        <v>2017</v>
      </c>
      <c r="B295" s="40" t="s">
        <v>29</v>
      </c>
      <c r="C295" s="40" t="s">
        <v>93</v>
      </c>
      <c r="D295" s="40" t="s">
        <v>48</v>
      </c>
      <c r="E295" s="40" t="s">
        <v>135</v>
      </c>
      <c r="F295" s="48">
        <v>1311</v>
      </c>
    </row>
    <row r="296" spans="1:6" x14ac:dyDescent="0.2">
      <c r="A296" s="47">
        <v>2017</v>
      </c>
      <c r="B296" s="40" t="s">
        <v>30</v>
      </c>
      <c r="C296" s="40" t="s">
        <v>94</v>
      </c>
      <c r="D296" s="40" t="s">
        <v>134</v>
      </c>
      <c r="E296" s="40" t="s">
        <v>139</v>
      </c>
      <c r="F296" s="48">
        <v>822</v>
      </c>
    </row>
    <row r="297" spans="1:6" x14ac:dyDescent="0.2">
      <c r="A297" s="47">
        <v>2017</v>
      </c>
      <c r="B297" s="40" t="s">
        <v>31</v>
      </c>
      <c r="C297" s="40" t="s">
        <v>110</v>
      </c>
      <c r="D297" s="40" t="s">
        <v>134</v>
      </c>
      <c r="E297" s="40" t="s">
        <v>135</v>
      </c>
      <c r="F297" s="48">
        <v>67</v>
      </c>
    </row>
    <row r="298" spans="1:6" x14ac:dyDescent="0.2">
      <c r="A298" s="47">
        <v>2017</v>
      </c>
      <c r="B298" s="40" t="s">
        <v>32</v>
      </c>
      <c r="C298" s="40" t="s">
        <v>95</v>
      </c>
      <c r="D298" s="40" t="s">
        <v>134</v>
      </c>
      <c r="E298" s="40" t="s">
        <v>139</v>
      </c>
      <c r="F298" s="48">
        <v>772</v>
      </c>
    </row>
    <row r="299" spans="1:6" x14ac:dyDescent="0.2">
      <c r="A299" s="47">
        <v>2017</v>
      </c>
      <c r="B299" s="40" t="s">
        <v>33</v>
      </c>
      <c r="C299" s="40" t="s">
        <v>96</v>
      </c>
      <c r="D299" s="40" t="s">
        <v>134</v>
      </c>
      <c r="E299" s="40" t="s">
        <v>137</v>
      </c>
      <c r="F299" s="48">
        <v>539</v>
      </c>
    </row>
    <row r="300" spans="1:6" x14ac:dyDescent="0.2">
      <c r="A300" s="47">
        <v>2017</v>
      </c>
      <c r="B300" s="40" t="s">
        <v>34</v>
      </c>
      <c r="C300" s="40" t="s">
        <v>97</v>
      </c>
      <c r="D300" s="40" t="s">
        <v>134</v>
      </c>
      <c r="E300" s="40" t="s">
        <v>139</v>
      </c>
      <c r="F300" s="48">
        <v>343</v>
      </c>
    </row>
    <row r="301" spans="1:6" x14ac:dyDescent="0.2">
      <c r="A301" s="47">
        <v>2017</v>
      </c>
      <c r="B301" s="40" t="s">
        <v>35</v>
      </c>
      <c r="C301" s="40" t="s">
        <v>98</v>
      </c>
      <c r="D301" s="40" t="s">
        <v>134</v>
      </c>
      <c r="E301" s="40" t="s">
        <v>135</v>
      </c>
      <c r="F301" s="48">
        <v>912</v>
      </c>
    </row>
    <row r="302" spans="1:6" x14ac:dyDescent="0.2">
      <c r="A302" s="47">
        <v>2017</v>
      </c>
      <c r="B302" s="40" t="s">
        <v>36</v>
      </c>
      <c r="C302" s="40" t="s">
        <v>99</v>
      </c>
      <c r="D302" s="40" t="s">
        <v>134</v>
      </c>
      <c r="E302" s="40" t="s">
        <v>139</v>
      </c>
      <c r="F302" s="48">
        <v>627</v>
      </c>
    </row>
    <row r="303" spans="1:6" x14ac:dyDescent="0.2">
      <c r="A303" s="47">
        <v>2017</v>
      </c>
      <c r="B303" s="40" t="s">
        <v>37</v>
      </c>
      <c r="C303" s="40" t="s">
        <v>100</v>
      </c>
      <c r="D303" s="40" t="s">
        <v>134</v>
      </c>
      <c r="E303" s="40" t="s">
        <v>139</v>
      </c>
      <c r="F303" s="48">
        <v>612</v>
      </c>
    </row>
    <row r="304" spans="1:6" x14ac:dyDescent="0.2">
      <c r="A304" s="47">
        <v>2017</v>
      </c>
      <c r="B304" s="40" t="s">
        <v>38</v>
      </c>
      <c r="C304" s="40" t="s">
        <v>101</v>
      </c>
      <c r="D304" s="40" t="s">
        <v>48</v>
      </c>
      <c r="E304" s="40" t="s">
        <v>135</v>
      </c>
      <c r="F304" s="48">
        <v>877</v>
      </c>
    </row>
    <row r="305" spans="1:6" x14ac:dyDescent="0.2">
      <c r="A305" s="47">
        <v>2017</v>
      </c>
      <c r="B305" s="40" t="s">
        <v>39</v>
      </c>
      <c r="C305" s="40" t="s">
        <v>102</v>
      </c>
      <c r="D305" s="40" t="s">
        <v>134</v>
      </c>
      <c r="E305" s="40" t="s">
        <v>137</v>
      </c>
      <c r="F305" s="48">
        <v>925</v>
      </c>
    </row>
    <row r="306" spans="1:6" x14ac:dyDescent="0.2">
      <c r="A306" s="47">
        <v>2017</v>
      </c>
      <c r="B306" s="40" t="s">
        <v>40</v>
      </c>
      <c r="C306" s="40" t="s">
        <v>103</v>
      </c>
      <c r="D306" s="40" t="s">
        <v>134</v>
      </c>
      <c r="E306" s="40" t="s">
        <v>139</v>
      </c>
      <c r="F306" s="48">
        <v>748</v>
      </c>
    </row>
    <row r="307" spans="1:6" x14ac:dyDescent="0.2">
      <c r="A307" s="47">
        <v>2017</v>
      </c>
      <c r="B307" s="40" t="s">
        <v>41</v>
      </c>
      <c r="C307" s="40" t="s">
        <v>104</v>
      </c>
      <c r="D307" s="40" t="s">
        <v>134</v>
      </c>
      <c r="E307" s="40" t="s">
        <v>135</v>
      </c>
      <c r="F307" s="48">
        <v>719</v>
      </c>
    </row>
    <row r="308" spans="1:6" x14ac:dyDescent="0.2">
      <c r="A308" s="47">
        <v>2017</v>
      </c>
      <c r="B308" s="40" t="s">
        <v>42</v>
      </c>
      <c r="C308" s="40" t="s">
        <v>105</v>
      </c>
      <c r="D308" s="40" t="s">
        <v>48</v>
      </c>
      <c r="E308" s="40" t="s">
        <v>135</v>
      </c>
      <c r="F308" s="48">
        <v>853</v>
      </c>
    </row>
    <row r="309" spans="1:6" x14ac:dyDescent="0.2">
      <c r="A309" s="47">
        <v>2017</v>
      </c>
      <c r="B309" s="40" t="s">
        <v>43</v>
      </c>
      <c r="C309" s="40" t="s">
        <v>106</v>
      </c>
      <c r="D309" s="40" t="s">
        <v>134</v>
      </c>
      <c r="E309" s="40" t="s">
        <v>137</v>
      </c>
      <c r="F309" s="48">
        <v>454</v>
      </c>
    </row>
    <row r="310" spans="1:6" x14ac:dyDescent="0.2">
      <c r="A310" s="47">
        <v>2017</v>
      </c>
      <c r="B310" s="40" t="s">
        <v>44</v>
      </c>
      <c r="C310" s="40" t="s">
        <v>107</v>
      </c>
      <c r="D310" s="40" t="s">
        <v>48</v>
      </c>
      <c r="E310" s="40" t="s">
        <v>135</v>
      </c>
      <c r="F310" s="48">
        <v>1921</v>
      </c>
    </row>
    <row r="311" spans="1:6" x14ac:dyDescent="0.2">
      <c r="A311" s="47">
        <v>2017</v>
      </c>
      <c r="B311" s="40" t="s">
        <v>45</v>
      </c>
      <c r="C311" s="40" t="s">
        <v>108</v>
      </c>
      <c r="D311" s="40" t="s">
        <v>134</v>
      </c>
      <c r="E311" s="40" t="s">
        <v>137</v>
      </c>
      <c r="F311" s="48">
        <v>714</v>
      </c>
    </row>
    <row r="312" spans="1:6" x14ac:dyDescent="0.2">
      <c r="A312" s="47">
        <v>2017</v>
      </c>
      <c r="B312" s="40" t="s">
        <v>46</v>
      </c>
      <c r="C312" s="40" t="s">
        <v>109</v>
      </c>
      <c r="D312" s="40" t="s">
        <v>48</v>
      </c>
      <c r="E312" s="40" t="s">
        <v>135</v>
      </c>
      <c r="F312" s="48">
        <v>1449</v>
      </c>
    </row>
    <row r="313" spans="1:6" x14ac:dyDescent="0.2">
      <c r="A313" s="47">
        <v>2018</v>
      </c>
      <c r="B313" s="40" t="s">
        <v>3</v>
      </c>
      <c r="C313" s="40" t="s">
        <v>66</v>
      </c>
      <c r="D313" s="40" t="s">
        <v>134</v>
      </c>
      <c r="E313" s="40" t="s">
        <v>135</v>
      </c>
      <c r="F313" s="48">
        <v>855</v>
      </c>
    </row>
    <row r="314" spans="1:6" x14ac:dyDescent="0.2">
      <c r="A314" s="47">
        <v>2018</v>
      </c>
      <c r="B314" s="40" t="s">
        <v>4</v>
      </c>
      <c r="C314" s="40" t="s">
        <v>67</v>
      </c>
      <c r="D314" s="40" t="s">
        <v>134</v>
      </c>
      <c r="E314" s="40" t="s">
        <v>137</v>
      </c>
      <c r="F314" s="48">
        <v>590</v>
      </c>
    </row>
    <row r="315" spans="1:6" x14ac:dyDescent="0.2">
      <c r="A315" s="47">
        <v>2018</v>
      </c>
      <c r="B315" s="40" t="s">
        <v>5</v>
      </c>
      <c r="C315" s="40" t="s">
        <v>68</v>
      </c>
      <c r="D315" s="40" t="s">
        <v>134</v>
      </c>
      <c r="E315" s="40" t="s">
        <v>135</v>
      </c>
      <c r="F315" s="48">
        <v>644</v>
      </c>
    </row>
    <row r="316" spans="1:6" x14ac:dyDescent="0.2">
      <c r="A316" s="47">
        <v>2018</v>
      </c>
      <c r="B316" s="40" t="s">
        <v>6</v>
      </c>
      <c r="C316" s="40" t="s">
        <v>69</v>
      </c>
      <c r="D316" s="40" t="s">
        <v>134</v>
      </c>
      <c r="E316" s="40" t="s">
        <v>137</v>
      </c>
      <c r="F316" s="48">
        <v>489</v>
      </c>
    </row>
    <row r="317" spans="1:6" x14ac:dyDescent="0.2">
      <c r="A317" s="47">
        <v>2018</v>
      </c>
      <c r="B317" s="40" t="s">
        <v>7</v>
      </c>
      <c r="C317" s="40" t="s">
        <v>70</v>
      </c>
      <c r="D317" s="40" t="s">
        <v>134</v>
      </c>
      <c r="E317" s="40" t="s">
        <v>139</v>
      </c>
      <c r="F317" s="48">
        <v>658</v>
      </c>
    </row>
    <row r="318" spans="1:6" x14ac:dyDescent="0.2">
      <c r="A318" s="47">
        <v>2018</v>
      </c>
      <c r="B318" s="40" t="s">
        <v>8</v>
      </c>
      <c r="C318" s="40" t="s">
        <v>71</v>
      </c>
      <c r="D318" s="40" t="s">
        <v>134</v>
      </c>
      <c r="E318" s="40" t="s">
        <v>137</v>
      </c>
      <c r="F318" s="48">
        <v>895</v>
      </c>
    </row>
    <row r="319" spans="1:6" x14ac:dyDescent="0.2">
      <c r="A319" s="47">
        <v>2018</v>
      </c>
      <c r="B319" s="40" t="s">
        <v>9</v>
      </c>
      <c r="C319" s="40" t="s">
        <v>72</v>
      </c>
      <c r="D319" s="40" t="s">
        <v>134</v>
      </c>
      <c r="E319" s="40" t="s">
        <v>135</v>
      </c>
      <c r="F319" s="48">
        <v>588</v>
      </c>
    </row>
    <row r="320" spans="1:6" x14ac:dyDescent="0.2">
      <c r="A320" s="47">
        <v>2018</v>
      </c>
      <c r="B320" s="40" t="s">
        <v>10</v>
      </c>
      <c r="C320" s="40" t="s">
        <v>73</v>
      </c>
      <c r="D320" s="40" t="s">
        <v>134</v>
      </c>
      <c r="E320" s="40" t="s">
        <v>139</v>
      </c>
      <c r="F320" s="48">
        <v>754</v>
      </c>
    </row>
    <row r="321" spans="1:6" x14ac:dyDescent="0.2">
      <c r="A321" s="47">
        <v>2018</v>
      </c>
      <c r="B321" s="40" t="s">
        <v>11</v>
      </c>
      <c r="C321" s="40" t="s">
        <v>74</v>
      </c>
      <c r="D321" s="40" t="s">
        <v>134</v>
      </c>
      <c r="E321" s="40" t="s">
        <v>139</v>
      </c>
      <c r="F321" s="48">
        <v>608</v>
      </c>
    </row>
    <row r="322" spans="1:6" x14ac:dyDescent="0.2">
      <c r="A322" s="47">
        <v>2018</v>
      </c>
      <c r="B322" s="40" t="s">
        <v>12</v>
      </c>
      <c r="C322" s="40" t="s">
        <v>75</v>
      </c>
      <c r="D322" s="40" t="s">
        <v>134</v>
      </c>
      <c r="E322" s="40" t="s">
        <v>137</v>
      </c>
      <c r="F322" s="48">
        <v>857</v>
      </c>
    </row>
    <row r="323" spans="1:6" x14ac:dyDescent="0.2">
      <c r="A323" s="47">
        <v>2018</v>
      </c>
      <c r="B323" s="40" t="s">
        <v>13</v>
      </c>
      <c r="C323" s="40" t="s">
        <v>76</v>
      </c>
      <c r="D323" s="40" t="s">
        <v>134</v>
      </c>
      <c r="E323" s="40" t="s">
        <v>139</v>
      </c>
      <c r="F323" s="48">
        <v>1982</v>
      </c>
    </row>
    <row r="324" spans="1:6" x14ac:dyDescent="0.2">
      <c r="A324" s="47">
        <v>2018</v>
      </c>
      <c r="B324" s="40" t="s">
        <v>60</v>
      </c>
      <c r="C324" s="40" t="s">
        <v>77</v>
      </c>
      <c r="D324" s="40" t="s">
        <v>134</v>
      </c>
      <c r="E324" s="40" t="s">
        <v>137</v>
      </c>
      <c r="F324" s="48">
        <v>1345</v>
      </c>
    </row>
    <row r="325" spans="1:6" x14ac:dyDescent="0.2">
      <c r="A325" s="47">
        <v>2018</v>
      </c>
      <c r="B325" s="40" t="s">
        <v>14</v>
      </c>
      <c r="C325" s="40" t="s">
        <v>78</v>
      </c>
      <c r="D325" s="40" t="s">
        <v>134</v>
      </c>
      <c r="E325" s="40" t="s">
        <v>139</v>
      </c>
      <c r="F325" s="48">
        <v>605</v>
      </c>
    </row>
    <row r="326" spans="1:6" x14ac:dyDescent="0.2">
      <c r="A326" s="47">
        <v>2018</v>
      </c>
      <c r="B326" s="40" t="s">
        <v>15</v>
      </c>
      <c r="C326" s="40" t="s">
        <v>79</v>
      </c>
      <c r="D326" s="40" t="s">
        <v>134</v>
      </c>
      <c r="E326" s="40" t="s">
        <v>137</v>
      </c>
      <c r="F326" s="48">
        <v>795</v>
      </c>
    </row>
    <row r="327" spans="1:6" x14ac:dyDescent="0.2">
      <c r="A327" s="47">
        <v>2018</v>
      </c>
      <c r="B327" s="40" t="s">
        <v>16</v>
      </c>
      <c r="C327" s="40" t="s">
        <v>80</v>
      </c>
      <c r="D327" s="40" t="s">
        <v>134</v>
      </c>
      <c r="E327" s="40" t="s">
        <v>137</v>
      </c>
      <c r="F327" s="48">
        <v>1473</v>
      </c>
    </row>
    <row r="328" spans="1:6" x14ac:dyDescent="0.2">
      <c r="A328" s="47">
        <v>2018</v>
      </c>
      <c r="B328" s="40" t="s">
        <v>17</v>
      </c>
      <c r="C328" s="40" t="s">
        <v>81</v>
      </c>
      <c r="D328" s="40" t="s">
        <v>134</v>
      </c>
      <c r="E328" s="40" t="s">
        <v>137</v>
      </c>
      <c r="F328" s="48">
        <v>468</v>
      </c>
    </row>
    <row r="329" spans="1:6" x14ac:dyDescent="0.2">
      <c r="A329" s="47">
        <v>2018</v>
      </c>
      <c r="B329" s="40" t="s">
        <v>18</v>
      </c>
      <c r="C329" s="40" t="s">
        <v>82</v>
      </c>
      <c r="D329" s="40" t="s">
        <v>48</v>
      </c>
      <c r="E329" s="40" t="s">
        <v>135</v>
      </c>
      <c r="F329" s="48">
        <v>5485</v>
      </c>
    </row>
    <row r="330" spans="1:6" x14ac:dyDescent="0.2">
      <c r="A330" s="47">
        <v>2018</v>
      </c>
      <c r="B330" s="40" t="s">
        <v>19</v>
      </c>
      <c r="C330" s="40" t="s">
        <v>83</v>
      </c>
      <c r="D330" s="40" t="s">
        <v>48</v>
      </c>
      <c r="E330" s="40" t="s">
        <v>135</v>
      </c>
      <c r="F330" s="48">
        <v>1740</v>
      </c>
    </row>
    <row r="331" spans="1:6" x14ac:dyDescent="0.2">
      <c r="A331" s="47">
        <v>2018</v>
      </c>
      <c r="B331" s="40" t="s">
        <v>124</v>
      </c>
      <c r="C331" s="40" t="s">
        <v>125</v>
      </c>
      <c r="D331" s="40" t="s">
        <v>134</v>
      </c>
      <c r="E331" s="40" t="s">
        <v>137</v>
      </c>
      <c r="F331" s="48">
        <v>1900</v>
      </c>
    </row>
    <row r="332" spans="1:6" x14ac:dyDescent="0.2">
      <c r="A332" s="47">
        <v>2018</v>
      </c>
      <c r="B332" s="40" t="s">
        <v>21</v>
      </c>
      <c r="C332" s="40" t="s">
        <v>84</v>
      </c>
      <c r="D332" s="40" t="s">
        <v>134</v>
      </c>
      <c r="E332" s="40" t="s">
        <v>137</v>
      </c>
      <c r="F332" s="48">
        <v>723</v>
      </c>
    </row>
    <row r="333" spans="1:6" x14ac:dyDescent="0.2">
      <c r="A333" s="47">
        <v>2018</v>
      </c>
      <c r="B333" s="40" t="s">
        <v>22</v>
      </c>
      <c r="C333" s="40" t="s">
        <v>85</v>
      </c>
      <c r="D333" s="40" t="s">
        <v>134</v>
      </c>
      <c r="E333" s="40" t="s">
        <v>135</v>
      </c>
      <c r="F333" s="48">
        <v>883</v>
      </c>
    </row>
    <row r="334" spans="1:6" x14ac:dyDescent="0.2">
      <c r="A334" s="47">
        <v>2018</v>
      </c>
      <c r="B334" s="40" t="s">
        <v>23</v>
      </c>
      <c r="C334" s="40" t="s">
        <v>86</v>
      </c>
      <c r="D334" s="40" t="s">
        <v>134</v>
      </c>
      <c r="E334" s="40" t="s">
        <v>137</v>
      </c>
      <c r="F334" s="48">
        <v>1078</v>
      </c>
    </row>
    <row r="335" spans="1:6" x14ac:dyDescent="0.2">
      <c r="A335" s="47">
        <v>2018</v>
      </c>
      <c r="B335" s="40" t="s">
        <v>87</v>
      </c>
      <c r="C335" s="40" t="s">
        <v>88</v>
      </c>
      <c r="D335" s="40" t="s">
        <v>134</v>
      </c>
      <c r="E335" s="40" t="s">
        <v>139</v>
      </c>
      <c r="F335" s="48">
        <v>37</v>
      </c>
    </row>
    <row r="336" spans="1:6" x14ac:dyDescent="0.2">
      <c r="A336" s="47">
        <v>2018</v>
      </c>
      <c r="B336" s="40" t="s">
        <v>25</v>
      </c>
      <c r="C336" s="40" t="s">
        <v>89</v>
      </c>
      <c r="D336" s="40" t="s">
        <v>134</v>
      </c>
      <c r="E336" s="40" t="s">
        <v>137</v>
      </c>
      <c r="F336" s="48">
        <v>1434</v>
      </c>
    </row>
    <row r="337" spans="1:6" x14ac:dyDescent="0.2">
      <c r="A337" s="47">
        <v>2018</v>
      </c>
      <c r="B337" s="40" t="s">
        <v>26</v>
      </c>
      <c r="C337" s="40" t="s">
        <v>90</v>
      </c>
      <c r="D337" s="40" t="s">
        <v>134</v>
      </c>
      <c r="E337" s="40" t="s">
        <v>135</v>
      </c>
      <c r="F337" s="48">
        <v>1255</v>
      </c>
    </row>
    <row r="338" spans="1:6" x14ac:dyDescent="0.2">
      <c r="A338" s="47">
        <v>2018</v>
      </c>
      <c r="B338" s="40" t="s">
        <v>27</v>
      </c>
      <c r="C338" s="40" t="s">
        <v>91</v>
      </c>
      <c r="D338" s="40" t="s">
        <v>134</v>
      </c>
      <c r="E338" s="40" t="s">
        <v>137</v>
      </c>
      <c r="F338" s="48">
        <v>727</v>
      </c>
    </row>
    <row r="339" spans="1:6" x14ac:dyDescent="0.2">
      <c r="A339" s="47">
        <v>2018</v>
      </c>
      <c r="B339" s="40" t="s">
        <v>28</v>
      </c>
      <c r="C339" s="40" t="s">
        <v>92</v>
      </c>
      <c r="D339" s="40" t="s">
        <v>134</v>
      </c>
      <c r="E339" s="40" t="s">
        <v>139</v>
      </c>
      <c r="F339" s="48">
        <v>702</v>
      </c>
    </row>
    <row r="340" spans="1:6" x14ac:dyDescent="0.2">
      <c r="A340" s="47">
        <v>2018</v>
      </c>
      <c r="B340" s="40" t="s">
        <v>29</v>
      </c>
      <c r="C340" s="40" t="s">
        <v>93</v>
      </c>
      <c r="D340" s="40" t="s">
        <v>48</v>
      </c>
      <c r="E340" s="40" t="s">
        <v>135</v>
      </c>
      <c r="F340" s="48">
        <v>1125</v>
      </c>
    </row>
    <row r="341" spans="1:6" x14ac:dyDescent="0.2">
      <c r="A341" s="47">
        <v>2018</v>
      </c>
      <c r="B341" s="40" t="s">
        <v>30</v>
      </c>
      <c r="C341" s="40" t="s">
        <v>94</v>
      </c>
      <c r="D341" s="40" t="s">
        <v>134</v>
      </c>
      <c r="E341" s="40" t="s">
        <v>139</v>
      </c>
      <c r="F341" s="48">
        <v>845</v>
      </c>
    </row>
    <row r="342" spans="1:6" x14ac:dyDescent="0.2">
      <c r="A342" s="47">
        <v>2018</v>
      </c>
      <c r="B342" s="40" t="s">
        <v>31</v>
      </c>
      <c r="C342" s="40" t="s">
        <v>110</v>
      </c>
      <c r="D342" s="40" t="s">
        <v>134</v>
      </c>
      <c r="E342" s="40" t="s">
        <v>135</v>
      </c>
      <c r="F342" s="48">
        <v>60</v>
      </c>
    </row>
    <row r="343" spans="1:6" x14ac:dyDescent="0.2">
      <c r="A343" s="47">
        <v>2018</v>
      </c>
      <c r="B343" s="40" t="s">
        <v>32</v>
      </c>
      <c r="C343" s="40" t="s">
        <v>95</v>
      </c>
      <c r="D343" s="40" t="s">
        <v>134</v>
      </c>
      <c r="E343" s="40" t="s">
        <v>139</v>
      </c>
      <c r="F343" s="48">
        <v>769</v>
      </c>
    </row>
    <row r="344" spans="1:6" x14ac:dyDescent="0.2">
      <c r="A344" s="47">
        <v>2018</v>
      </c>
      <c r="B344" s="40" t="s">
        <v>33</v>
      </c>
      <c r="C344" s="40" t="s">
        <v>96</v>
      </c>
      <c r="D344" s="40" t="s">
        <v>134</v>
      </c>
      <c r="E344" s="40" t="s">
        <v>137</v>
      </c>
      <c r="F344" s="48">
        <v>516</v>
      </c>
    </row>
    <row r="345" spans="1:6" x14ac:dyDescent="0.2">
      <c r="A345" s="47">
        <v>2018</v>
      </c>
      <c r="B345" s="40" t="s">
        <v>34</v>
      </c>
      <c r="C345" s="40" t="s">
        <v>97</v>
      </c>
      <c r="D345" s="40" t="s">
        <v>134</v>
      </c>
      <c r="E345" s="40" t="s">
        <v>139</v>
      </c>
      <c r="F345" s="48">
        <v>348</v>
      </c>
    </row>
    <row r="346" spans="1:6" x14ac:dyDescent="0.2">
      <c r="A346" s="47">
        <v>2018</v>
      </c>
      <c r="B346" s="40" t="s">
        <v>35</v>
      </c>
      <c r="C346" s="40" t="s">
        <v>98</v>
      </c>
      <c r="D346" s="40" t="s">
        <v>134</v>
      </c>
      <c r="E346" s="40" t="s">
        <v>135</v>
      </c>
      <c r="F346" s="48">
        <v>902</v>
      </c>
    </row>
    <row r="347" spans="1:6" x14ac:dyDescent="0.2">
      <c r="A347" s="47">
        <v>2018</v>
      </c>
      <c r="B347" s="40" t="s">
        <v>36</v>
      </c>
      <c r="C347" s="40" t="s">
        <v>99</v>
      </c>
      <c r="D347" s="40" t="s">
        <v>134</v>
      </c>
      <c r="E347" s="40" t="s">
        <v>139</v>
      </c>
      <c r="F347" s="48">
        <v>642</v>
      </c>
    </row>
    <row r="348" spans="1:6" x14ac:dyDescent="0.2">
      <c r="A348" s="47">
        <v>2018</v>
      </c>
      <c r="B348" s="40" t="s">
        <v>37</v>
      </c>
      <c r="C348" s="40" t="s">
        <v>100</v>
      </c>
      <c r="D348" s="40" t="s">
        <v>134</v>
      </c>
      <c r="E348" s="40" t="s">
        <v>139</v>
      </c>
      <c r="F348" s="48">
        <v>614</v>
      </c>
    </row>
    <row r="349" spans="1:6" x14ac:dyDescent="0.2">
      <c r="A349" s="47">
        <v>2018</v>
      </c>
      <c r="B349" s="40" t="s">
        <v>38</v>
      </c>
      <c r="C349" s="40" t="s">
        <v>101</v>
      </c>
      <c r="D349" s="40" t="s">
        <v>48</v>
      </c>
      <c r="E349" s="40" t="s">
        <v>135</v>
      </c>
      <c r="F349" s="48">
        <v>864</v>
      </c>
    </row>
    <row r="350" spans="1:6" x14ac:dyDescent="0.2">
      <c r="A350" s="47">
        <v>2018</v>
      </c>
      <c r="B350" s="40" t="s">
        <v>39</v>
      </c>
      <c r="C350" s="40" t="s">
        <v>102</v>
      </c>
      <c r="D350" s="40" t="s">
        <v>134</v>
      </c>
      <c r="E350" s="40" t="s">
        <v>137</v>
      </c>
      <c r="F350" s="48">
        <v>893</v>
      </c>
    </row>
    <row r="351" spans="1:6" x14ac:dyDescent="0.2">
      <c r="A351" s="47">
        <v>2018</v>
      </c>
      <c r="B351" s="40" t="s">
        <v>40</v>
      </c>
      <c r="C351" s="40" t="s">
        <v>103</v>
      </c>
      <c r="D351" s="40" t="s">
        <v>134</v>
      </c>
      <c r="E351" s="40" t="s">
        <v>139</v>
      </c>
      <c r="F351" s="48">
        <v>679</v>
      </c>
    </row>
    <row r="352" spans="1:6" x14ac:dyDescent="0.2">
      <c r="A352" s="47">
        <v>2018</v>
      </c>
      <c r="B352" s="40" t="s">
        <v>41</v>
      </c>
      <c r="C352" s="40" t="s">
        <v>104</v>
      </c>
      <c r="D352" s="40" t="s">
        <v>134</v>
      </c>
      <c r="E352" s="40" t="s">
        <v>135</v>
      </c>
      <c r="F352" s="48">
        <v>759</v>
      </c>
    </row>
    <row r="353" spans="1:6" x14ac:dyDescent="0.2">
      <c r="A353" s="47">
        <v>2018</v>
      </c>
      <c r="B353" s="40" t="s">
        <v>42</v>
      </c>
      <c r="C353" s="40" t="s">
        <v>105</v>
      </c>
      <c r="D353" s="40" t="s">
        <v>48</v>
      </c>
      <c r="E353" s="40" t="s">
        <v>135</v>
      </c>
      <c r="F353" s="48">
        <v>841</v>
      </c>
    </row>
    <row r="354" spans="1:6" x14ac:dyDescent="0.2">
      <c r="A354" s="47">
        <v>2018</v>
      </c>
      <c r="B354" s="40" t="s">
        <v>43</v>
      </c>
      <c r="C354" s="40" t="s">
        <v>106</v>
      </c>
      <c r="D354" s="40" t="s">
        <v>134</v>
      </c>
      <c r="E354" s="40" t="s">
        <v>137</v>
      </c>
      <c r="F354" s="48">
        <v>486</v>
      </c>
    </row>
    <row r="355" spans="1:6" x14ac:dyDescent="0.2">
      <c r="A355" s="47">
        <v>2018</v>
      </c>
      <c r="B355" s="40" t="s">
        <v>44</v>
      </c>
      <c r="C355" s="40" t="s">
        <v>107</v>
      </c>
      <c r="D355" s="40" t="s">
        <v>48</v>
      </c>
      <c r="E355" s="40" t="s">
        <v>135</v>
      </c>
      <c r="F355" s="48">
        <v>1923</v>
      </c>
    </row>
    <row r="356" spans="1:6" x14ac:dyDescent="0.2">
      <c r="A356" s="47">
        <v>2018</v>
      </c>
      <c r="B356" s="40" t="s">
        <v>45</v>
      </c>
      <c r="C356" s="40" t="s">
        <v>108</v>
      </c>
      <c r="D356" s="40" t="s">
        <v>134</v>
      </c>
      <c r="E356" s="40" t="s">
        <v>137</v>
      </c>
      <c r="F356" s="48">
        <v>686</v>
      </c>
    </row>
    <row r="357" spans="1:6" x14ac:dyDescent="0.2">
      <c r="A357" s="47">
        <v>2018</v>
      </c>
      <c r="B357" s="40" t="s">
        <v>46</v>
      </c>
      <c r="C357" s="40" t="s">
        <v>109</v>
      </c>
      <c r="D357" s="40" t="s">
        <v>48</v>
      </c>
      <c r="E357" s="40" t="s">
        <v>135</v>
      </c>
      <c r="F357" s="48">
        <v>1463</v>
      </c>
    </row>
    <row r="358" spans="1:6" x14ac:dyDescent="0.2">
      <c r="A358" s="47">
        <v>2019</v>
      </c>
      <c r="B358" s="40" t="s">
        <v>3</v>
      </c>
      <c r="C358" s="40" t="s">
        <v>66</v>
      </c>
      <c r="D358" s="40" t="s">
        <v>134</v>
      </c>
      <c r="E358" s="40" t="s">
        <v>135</v>
      </c>
      <c r="F358" s="48">
        <v>867</v>
      </c>
    </row>
    <row r="359" spans="1:6" x14ac:dyDescent="0.2">
      <c r="A359" s="47">
        <v>2019</v>
      </c>
      <c r="B359" s="40" t="s">
        <v>4</v>
      </c>
      <c r="C359" s="40" t="s">
        <v>67</v>
      </c>
      <c r="D359" s="40" t="s">
        <v>134</v>
      </c>
      <c r="E359" s="40" t="s">
        <v>137</v>
      </c>
      <c r="F359" s="48">
        <v>602</v>
      </c>
    </row>
    <row r="360" spans="1:6" x14ac:dyDescent="0.2">
      <c r="A360" s="47">
        <v>2019</v>
      </c>
      <c r="B360" s="40" t="s">
        <v>5</v>
      </c>
      <c r="C360" s="40" t="s">
        <v>68</v>
      </c>
      <c r="D360" s="40" t="s">
        <v>134</v>
      </c>
      <c r="E360" s="40" t="s">
        <v>135</v>
      </c>
      <c r="F360" s="48">
        <v>644</v>
      </c>
    </row>
    <row r="361" spans="1:6" x14ac:dyDescent="0.2">
      <c r="A361" s="47">
        <v>2019</v>
      </c>
      <c r="B361" s="40" t="s">
        <v>6</v>
      </c>
      <c r="C361" s="40" t="s">
        <v>69</v>
      </c>
      <c r="D361" s="40" t="s">
        <v>134</v>
      </c>
      <c r="E361" s="40" t="s">
        <v>137</v>
      </c>
      <c r="F361" s="48">
        <v>467</v>
      </c>
    </row>
    <row r="362" spans="1:6" x14ac:dyDescent="0.2">
      <c r="A362" s="47">
        <v>2019</v>
      </c>
      <c r="B362" s="40" t="s">
        <v>7</v>
      </c>
      <c r="C362" s="40" t="s">
        <v>70</v>
      </c>
      <c r="D362" s="40" t="s">
        <v>134</v>
      </c>
      <c r="E362" s="40" t="s">
        <v>139</v>
      </c>
      <c r="F362" s="48">
        <v>608</v>
      </c>
    </row>
    <row r="363" spans="1:6" x14ac:dyDescent="0.2">
      <c r="A363" s="47">
        <v>2019</v>
      </c>
      <c r="B363" s="40" t="s">
        <v>8</v>
      </c>
      <c r="C363" s="40" t="s">
        <v>71</v>
      </c>
      <c r="D363" s="40" t="s">
        <v>134</v>
      </c>
      <c r="E363" s="40" t="s">
        <v>137</v>
      </c>
      <c r="F363" s="48">
        <v>847</v>
      </c>
    </row>
    <row r="364" spans="1:6" x14ac:dyDescent="0.2">
      <c r="A364" s="47">
        <v>2019</v>
      </c>
      <c r="B364" s="40" t="s">
        <v>9</v>
      </c>
      <c r="C364" s="40" t="s">
        <v>72</v>
      </c>
      <c r="D364" s="40" t="s">
        <v>134</v>
      </c>
      <c r="E364" s="40" t="s">
        <v>135</v>
      </c>
      <c r="F364" s="48">
        <v>581</v>
      </c>
    </row>
    <row r="365" spans="1:6" x14ac:dyDescent="0.2">
      <c r="A365" s="47">
        <v>2019</v>
      </c>
      <c r="B365" s="40" t="s">
        <v>10</v>
      </c>
      <c r="C365" s="40" t="s">
        <v>73</v>
      </c>
      <c r="D365" s="40" t="s">
        <v>134</v>
      </c>
      <c r="E365" s="40" t="s">
        <v>139</v>
      </c>
      <c r="F365" s="48">
        <v>768</v>
      </c>
    </row>
    <row r="366" spans="1:6" x14ac:dyDescent="0.2">
      <c r="A366" s="47">
        <v>2019</v>
      </c>
      <c r="B366" s="40" t="s">
        <v>11</v>
      </c>
      <c r="C366" s="40" t="s">
        <v>74</v>
      </c>
      <c r="D366" s="40" t="s">
        <v>134</v>
      </c>
      <c r="E366" s="40" t="s">
        <v>139</v>
      </c>
      <c r="F366" s="48">
        <v>641</v>
      </c>
    </row>
    <row r="367" spans="1:6" x14ac:dyDescent="0.2">
      <c r="A367" s="47">
        <v>2019</v>
      </c>
      <c r="B367" s="40" t="s">
        <v>12</v>
      </c>
      <c r="C367" s="40" t="s">
        <v>75</v>
      </c>
      <c r="D367" s="40" t="s">
        <v>134</v>
      </c>
      <c r="E367" s="40" t="s">
        <v>137</v>
      </c>
      <c r="F367" s="48">
        <v>868</v>
      </c>
    </row>
    <row r="368" spans="1:6" x14ac:dyDescent="0.2">
      <c r="A368" s="47">
        <v>2019</v>
      </c>
      <c r="B368" s="40" t="s">
        <v>13</v>
      </c>
      <c r="C368" s="40" t="s">
        <v>76</v>
      </c>
      <c r="D368" s="40" t="s">
        <v>134</v>
      </c>
      <c r="E368" s="40" t="s">
        <v>139</v>
      </c>
      <c r="F368" s="48">
        <v>1996</v>
      </c>
    </row>
    <row r="369" spans="1:6" x14ac:dyDescent="0.2">
      <c r="A369" s="47">
        <v>2019</v>
      </c>
      <c r="B369" s="40" t="s">
        <v>60</v>
      </c>
      <c r="C369" s="40" t="s">
        <v>77</v>
      </c>
      <c r="D369" s="40" t="s">
        <v>134</v>
      </c>
      <c r="E369" s="40" t="s">
        <v>137</v>
      </c>
      <c r="F369" s="48">
        <v>1326</v>
      </c>
    </row>
    <row r="370" spans="1:6" x14ac:dyDescent="0.2">
      <c r="A370" s="47">
        <v>2019</v>
      </c>
      <c r="B370" s="40" t="s">
        <v>14</v>
      </c>
      <c r="C370" s="40" t="s">
        <v>78</v>
      </c>
      <c r="D370" s="40" t="s">
        <v>134</v>
      </c>
      <c r="E370" s="40" t="s">
        <v>139</v>
      </c>
      <c r="F370" s="48">
        <v>576</v>
      </c>
    </row>
    <row r="371" spans="1:6" x14ac:dyDescent="0.2">
      <c r="A371" s="47">
        <v>2019</v>
      </c>
      <c r="B371" s="40" t="s">
        <v>15</v>
      </c>
      <c r="C371" s="40" t="s">
        <v>79</v>
      </c>
      <c r="D371" s="40" t="s">
        <v>134</v>
      </c>
      <c r="E371" s="40" t="s">
        <v>137</v>
      </c>
      <c r="F371" s="48">
        <v>799</v>
      </c>
    </row>
    <row r="372" spans="1:6" x14ac:dyDescent="0.2">
      <c r="A372" s="47">
        <v>2019</v>
      </c>
      <c r="B372" s="40" t="s">
        <v>16</v>
      </c>
      <c r="C372" s="40" t="s">
        <v>80</v>
      </c>
      <c r="D372" s="40" t="s">
        <v>134</v>
      </c>
      <c r="E372" s="40" t="s">
        <v>137</v>
      </c>
      <c r="F372" s="48">
        <v>1444</v>
      </c>
    </row>
    <row r="373" spans="1:6" x14ac:dyDescent="0.2">
      <c r="A373" s="47">
        <v>2019</v>
      </c>
      <c r="B373" s="40" t="s">
        <v>17</v>
      </c>
      <c r="C373" s="40" t="s">
        <v>81</v>
      </c>
      <c r="D373" s="40" t="s">
        <v>134</v>
      </c>
      <c r="E373" s="40" t="s">
        <v>137</v>
      </c>
      <c r="F373" s="48">
        <v>479</v>
      </c>
    </row>
    <row r="374" spans="1:6" x14ac:dyDescent="0.2">
      <c r="A374" s="47">
        <v>2019</v>
      </c>
      <c r="B374" s="40" t="s">
        <v>18</v>
      </c>
      <c r="C374" s="40" t="s">
        <v>82</v>
      </c>
      <c r="D374" s="40" t="s">
        <v>48</v>
      </c>
      <c r="E374" s="40" t="s">
        <v>135</v>
      </c>
      <c r="F374" s="48">
        <v>5622</v>
      </c>
    </row>
    <row r="375" spans="1:6" x14ac:dyDescent="0.2">
      <c r="A375" s="47">
        <v>2019</v>
      </c>
      <c r="B375" s="40" t="s">
        <v>19</v>
      </c>
      <c r="C375" s="40" t="s">
        <v>83</v>
      </c>
      <c r="D375" s="40" t="s">
        <v>48</v>
      </c>
      <c r="E375" s="40" t="s">
        <v>135</v>
      </c>
      <c r="F375" s="48">
        <v>1789</v>
      </c>
    </row>
    <row r="376" spans="1:6" x14ac:dyDescent="0.2">
      <c r="A376" s="47">
        <v>2019</v>
      </c>
      <c r="B376" s="40" t="s">
        <v>124</v>
      </c>
      <c r="C376" s="40" t="s">
        <v>125</v>
      </c>
      <c r="D376" s="40" t="s">
        <v>134</v>
      </c>
      <c r="E376" s="40" t="s">
        <v>137</v>
      </c>
      <c r="F376" s="48">
        <v>1841</v>
      </c>
    </row>
    <row r="377" spans="1:6" x14ac:dyDescent="0.2">
      <c r="A377" s="47">
        <v>2019</v>
      </c>
      <c r="B377" s="40" t="s">
        <v>21</v>
      </c>
      <c r="C377" s="40" t="s">
        <v>84</v>
      </c>
      <c r="D377" s="40" t="s">
        <v>134</v>
      </c>
      <c r="E377" s="40" t="s">
        <v>137</v>
      </c>
      <c r="F377" s="48">
        <v>719</v>
      </c>
    </row>
    <row r="378" spans="1:6" x14ac:dyDescent="0.2">
      <c r="A378" s="47">
        <v>2019</v>
      </c>
      <c r="B378" s="40" t="s">
        <v>22</v>
      </c>
      <c r="C378" s="40" t="s">
        <v>85</v>
      </c>
      <c r="D378" s="40" t="s">
        <v>134</v>
      </c>
      <c r="E378" s="40" t="s">
        <v>135</v>
      </c>
      <c r="F378" s="48">
        <v>874</v>
      </c>
    </row>
    <row r="379" spans="1:6" x14ac:dyDescent="0.2">
      <c r="A379" s="47">
        <v>2019</v>
      </c>
      <c r="B379" s="40" t="s">
        <v>23</v>
      </c>
      <c r="C379" s="40" t="s">
        <v>86</v>
      </c>
      <c r="D379" s="40" t="s">
        <v>134</v>
      </c>
      <c r="E379" s="40" t="s">
        <v>137</v>
      </c>
      <c r="F379" s="48">
        <v>1099</v>
      </c>
    </row>
    <row r="380" spans="1:6" x14ac:dyDescent="0.2">
      <c r="A380" s="47">
        <v>2019</v>
      </c>
      <c r="B380" s="40" t="s">
        <v>87</v>
      </c>
      <c r="C380" s="40" t="s">
        <v>88</v>
      </c>
      <c r="D380" s="40" t="s">
        <v>134</v>
      </c>
      <c r="E380" s="40" t="s">
        <v>139</v>
      </c>
      <c r="F380" s="48">
        <v>43</v>
      </c>
    </row>
    <row r="381" spans="1:6" x14ac:dyDescent="0.2">
      <c r="A381" s="47">
        <v>2019</v>
      </c>
      <c r="B381" s="40" t="s">
        <v>25</v>
      </c>
      <c r="C381" s="40" t="s">
        <v>89</v>
      </c>
      <c r="D381" s="40" t="s">
        <v>134</v>
      </c>
      <c r="E381" s="40" t="s">
        <v>137</v>
      </c>
      <c r="F381" s="48">
        <v>1460</v>
      </c>
    </row>
    <row r="382" spans="1:6" x14ac:dyDescent="0.2">
      <c r="A382" s="47">
        <v>2019</v>
      </c>
      <c r="B382" s="40" t="s">
        <v>26</v>
      </c>
      <c r="C382" s="40" t="s">
        <v>90</v>
      </c>
      <c r="D382" s="40" t="s">
        <v>134</v>
      </c>
      <c r="E382" s="40" t="s">
        <v>135</v>
      </c>
      <c r="F382" s="48">
        <v>1304</v>
      </c>
    </row>
    <row r="383" spans="1:6" x14ac:dyDescent="0.2">
      <c r="A383" s="47">
        <v>2019</v>
      </c>
      <c r="B383" s="40" t="s">
        <v>27</v>
      </c>
      <c r="C383" s="40" t="s">
        <v>91</v>
      </c>
      <c r="D383" s="40" t="s">
        <v>134</v>
      </c>
      <c r="E383" s="40" t="s">
        <v>137</v>
      </c>
      <c r="F383" s="48">
        <v>700</v>
      </c>
    </row>
    <row r="384" spans="1:6" x14ac:dyDescent="0.2">
      <c r="A384" s="47">
        <v>2019</v>
      </c>
      <c r="B384" s="40" t="s">
        <v>28</v>
      </c>
      <c r="C384" s="40" t="s">
        <v>92</v>
      </c>
      <c r="D384" s="40" t="s">
        <v>134</v>
      </c>
      <c r="E384" s="40" t="s">
        <v>139</v>
      </c>
      <c r="F384" s="48">
        <v>681</v>
      </c>
    </row>
    <row r="385" spans="1:6" x14ac:dyDescent="0.2">
      <c r="A385" s="47">
        <v>2019</v>
      </c>
      <c r="B385" s="40" t="s">
        <v>29</v>
      </c>
      <c r="C385" s="40" t="s">
        <v>93</v>
      </c>
      <c r="D385" s="40" t="s">
        <v>48</v>
      </c>
      <c r="E385" s="40" t="s">
        <v>135</v>
      </c>
      <c r="F385" s="48">
        <v>1194</v>
      </c>
    </row>
    <row r="386" spans="1:6" x14ac:dyDescent="0.2">
      <c r="A386" s="47">
        <v>2019</v>
      </c>
      <c r="B386" s="40" t="s">
        <v>30</v>
      </c>
      <c r="C386" s="40" t="s">
        <v>94</v>
      </c>
      <c r="D386" s="40" t="s">
        <v>134</v>
      </c>
      <c r="E386" s="40" t="s">
        <v>139</v>
      </c>
      <c r="F386" s="48">
        <v>841</v>
      </c>
    </row>
    <row r="387" spans="1:6" x14ac:dyDescent="0.2">
      <c r="A387" s="47">
        <v>2019</v>
      </c>
      <c r="B387" s="40" t="s">
        <v>31</v>
      </c>
      <c r="C387" s="40" t="s">
        <v>110</v>
      </c>
      <c r="D387" s="40" t="s">
        <v>134</v>
      </c>
      <c r="E387" s="40" t="s">
        <v>135</v>
      </c>
      <c r="F387" s="48">
        <v>62</v>
      </c>
    </row>
    <row r="388" spans="1:6" x14ac:dyDescent="0.2">
      <c r="A388" s="47">
        <v>2019</v>
      </c>
      <c r="B388" s="40" t="s">
        <v>32</v>
      </c>
      <c r="C388" s="40" t="s">
        <v>95</v>
      </c>
      <c r="D388" s="40" t="s">
        <v>134</v>
      </c>
      <c r="E388" s="40" t="s">
        <v>139</v>
      </c>
      <c r="F388" s="48">
        <v>767</v>
      </c>
    </row>
    <row r="389" spans="1:6" x14ac:dyDescent="0.2">
      <c r="A389" s="47">
        <v>2019</v>
      </c>
      <c r="B389" s="40" t="s">
        <v>33</v>
      </c>
      <c r="C389" s="40" t="s">
        <v>96</v>
      </c>
      <c r="D389" s="40" t="s">
        <v>134</v>
      </c>
      <c r="E389" s="40" t="s">
        <v>137</v>
      </c>
      <c r="F389" s="48">
        <v>525</v>
      </c>
    </row>
    <row r="390" spans="1:6" x14ac:dyDescent="0.2">
      <c r="A390" s="47">
        <v>2019</v>
      </c>
      <c r="B390" s="40" t="s">
        <v>34</v>
      </c>
      <c r="C390" s="40" t="s">
        <v>97</v>
      </c>
      <c r="D390" s="40" t="s">
        <v>134</v>
      </c>
      <c r="E390" s="40" t="s">
        <v>139</v>
      </c>
      <c r="F390" s="48">
        <v>344</v>
      </c>
    </row>
    <row r="391" spans="1:6" x14ac:dyDescent="0.2">
      <c r="A391" s="47">
        <v>2019</v>
      </c>
      <c r="B391" s="40" t="s">
        <v>35</v>
      </c>
      <c r="C391" s="40" t="s">
        <v>98</v>
      </c>
      <c r="D391" s="40" t="s">
        <v>134</v>
      </c>
      <c r="E391" s="40" t="s">
        <v>135</v>
      </c>
      <c r="F391" s="48">
        <v>898</v>
      </c>
    </row>
    <row r="392" spans="1:6" x14ac:dyDescent="0.2">
      <c r="A392" s="47">
        <v>2019</v>
      </c>
      <c r="B392" s="40" t="s">
        <v>36</v>
      </c>
      <c r="C392" s="40" t="s">
        <v>99</v>
      </c>
      <c r="D392" s="40" t="s">
        <v>134</v>
      </c>
      <c r="E392" s="40" t="s">
        <v>139</v>
      </c>
      <c r="F392" s="48">
        <v>657</v>
      </c>
    </row>
    <row r="393" spans="1:6" x14ac:dyDescent="0.2">
      <c r="A393" s="47">
        <v>2019</v>
      </c>
      <c r="B393" s="40" t="s">
        <v>37</v>
      </c>
      <c r="C393" s="40" t="s">
        <v>100</v>
      </c>
      <c r="D393" s="40" t="s">
        <v>134</v>
      </c>
      <c r="E393" s="40" t="s">
        <v>139</v>
      </c>
      <c r="F393" s="48">
        <v>605</v>
      </c>
    </row>
    <row r="394" spans="1:6" x14ac:dyDescent="0.2">
      <c r="A394" s="47">
        <v>2019</v>
      </c>
      <c r="B394" s="40" t="s">
        <v>38</v>
      </c>
      <c r="C394" s="40" t="s">
        <v>101</v>
      </c>
      <c r="D394" s="40" t="s">
        <v>48</v>
      </c>
      <c r="E394" s="40" t="s">
        <v>135</v>
      </c>
      <c r="F394" s="48">
        <v>896</v>
      </c>
    </row>
    <row r="395" spans="1:6" x14ac:dyDescent="0.2">
      <c r="A395" s="47">
        <v>2019</v>
      </c>
      <c r="B395" s="40" t="s">
        <v>39</v>
      </c>
      <c r="C395" s="40" t="s">
        <v>102</v>
      </c>
      <c r="D395" s="40" t="s">
        <v>134</v>
      </c>
      <c r="E395" s="40" t="s">
        <v>137</v>
      </c>
      <c r="F395" s="48">
        <v>912</v>
      </c>
    </row>
    <row r="396" spans="1:6" x14ac:dyDescent="0.2">
      <c r="A396" s="47">
        <v>2019</v>
      </c>
      <c r="B396" s="40" t="s">
        <v>40</v>
      </c>
      <c r="C396" s="40" t="s">
        <v>103</v>
      </c>
      <c r="D396" s="40" t="s">
        <v>134</v>
      </c>
      <c r="E396" s="40" t="s">
        <v>139</v>
      </c>
      <c r="F396" s="48">
        <v>687</v>
      </c>
    </row>
    <row r="397" spans="1:6" x14ac:dyDescent="0.2">
      <c r="A397" s="47">
        <v>2019</v>
      </c>
      <c r="B397" s="40" t="s">
        <v>41</v>
      </c>
      <c r="C397" s="40" t="s">
        <v>104</v>
      </c>
      <c r="D397" s="40" t="s">
        <v>134</v>
      </c>
      <c r="E397" s="40" t="s">
        <v>135</v>
      </c>
      <c r="F397" s="48">
        <v>756</v>
      </c>
    </row>
    <row r="398" spans="1:6" x14ac:dyDescent="0.2">
      <c r="A398" s="47">
        <v>2019</v>
      </c>
      <c r="B398" s="40" t="s">
        <v>42</v>
      </c>
      <c r="C398" s="40" t="s">
        <v>105</v>
      </c>
      <c r="D398" s="40" t="s">
        <v>48</v>
      </c>
      <c r="E398" s="40" t="s">
        <v>135</v>
      </c>
      <c r="F398" s="48">
        <v>834</v>
      </c>
    </row>
    <row r="399" spans="1:6" x14ac:dyDescent="0.2">
      <c r="A399" s="47">
        <v>2019</v>
      </c>
      <c r="B399" s="40" t="s">
        <v>43</v>
      </c>
      <c r="C399" s="40" t="s">
        <v>106</v>
      </c>
      <c r="D399" s="40" t="s">
        <v>134</v>
      </c>
      <c r="E399" s="40" t="s">
        <v>137</v>
      </c>
      <c r="F399" s="48">
        <v>482</v>
      </c>
    </row>
    <row r="400" spans="1:6" x14ac:dyDescent="0.2">
      <c r="A400" s="47">
        <v>2019</v>
      </c>
      <c r="B400" s="40" t="s">
        <v>44</v>
      </c>
      <c r="C400" s="40" t="s">
        <v>107</v>
      </c>
      <c r="D400" s="40" t="s">
        <v>48</v>
      </c>
      <c r="E400" s="40" t="s">
        <v>135</v>
      </c>
      <c r="F400" s="48">
        <v>1918</v>
      </c>
    </row>
    <row r="401" spans="1:6" x14ac:dyDescent="0.2">
      <c r="A401" s="47">
        <v>2019</v>
      </c>
      <c r="B401" s="40" t="s">
        <v>45</v>
      </c>
      <c r="C401" s="40" t="s">
        <v>108</v>
      </c>
      <c r="D401" s="40" t="s">
        <v>134</v>
      </c>
      <c r="E401" s="40" t="s">
        <v>137</v>
      </c>
      <c r="F401" s="48">
        <v>697</v>
      </c>
    </row>
    <row r="402" spans="1:6" x14ac:dyDescent="0.2">
      <c r="A402" s="47">
        <v>2019</v>
      </c>
      <c r="B402" s="40" t="s">
        <v>46</v>
      </c>
      <c r="C402" s="40" t="s">
        <v>109</v>
      </c>
      <c r="D402" s="40" t="s">
        <v>48</v>
      </c>
      <c r="E402" s="40" t="s">
        <v>135</v>
      </c>
      <c r="F402" s="48">
        <v>1442</v>
      </c>
    </row>
    <row r="403" spans="1:6" x14ac:dyDescent="0.2">
      <c r="A403" s="47">
        <v>2020</v>
      </c>
      <c r="B403" s="40" t="s">
        <v>3</v>
      </c>
      <c r="C403" s="40" t="s">
        <v>66</v>
      </c>
      <c r="D403" s="40" t="s">
        <v>134</v>
      </c>
      <c r="E403" s="40" t="s">
        <v>135</v>
      </c>
      <c r="F403" s="48">
        <v>894</v>
      </c>
    </row>
    <row r="404" spans="1:6" x14ac:dyDescent="0.2">
      <c r="A404" s="47">
        <v>2020</v>
      </c>
      <c r="B404" s="40" t="s">
        <v>4</v>
      </c>
      <c r="C404" s="40" t="s">
        <v>67</v>
      </c>
      <c r="D404" s="40" t="s">
        <v>134</v>
      </c>
      <c r="E404" s="40" t="s">
        <v>137</v>
      </c>
      <c r="F404" s="48">
        <v>618</v>
      </c>
    </row>
    <row r="405" spans="1:6" x14ac:dyDescent="0.2">
      <c r="A405" s="47">
        <v>2020</v>
      </c>
      <c r="B405" s="40" t="s">
        <v>5</v>
      </c>
      <c r="C405" s="40" t="s">
        <v>68</v>
      </c>
      <c r="D405" s="40" t="s">
        <v>134</v>
      </c>
      <c r="E405" s="40" t="s">
        <v>135</v>
      </c>
      <c r="F405" s="48">
        <v>660</v>
      </c>
    </row>
    <row r="406" spans="1:6" x14ac:dyDescent="0.2">
      <c r="A406" s="47">
        <v>2020</v>
      </c>
      <c r="B406" s="40" t="s">
        <v>6</v>
      </c>
      <c r="C406" s="40" t="s">
        <v>69</v>
      </c>
      <c r="D406" s="40" t="s">
        <v>134</v>
      </c>
      <c r="E406" s="40" t="s">
        <v>137</v>
      </c>
      <c r="F406" s="48">
        <v>479</v>
      </c>
    </row>
    <row r="407" spans="1:6" x14ac:dyDescent="0.2">
      <c r="A407" s="47">
        <v>2020</v>
      </c>
      <c r="B407" s="40" t="s">
        <v>7</v>
      </c>
      <c r="C407" s="40" t="s">
        <v>70</v>
      </c>
      <c r="D407" s="40" t="s">
        <v>134</v>
      </c>
      <c r="E407" s="40" t="s">
        <v>139</v>
      </c>
      <c r="F407" s="48">
        <v>577</v>
      </c>
    </row>
    <row r="408" spans="1:6" x14ac:dyDescent="0.2">
      <c r="A408" s="47">
        <v>2020</v>
      </c>
      <c r="B408" s="40" t="s">
        <v>8</v>
      </c>
      <c r="C408" s="40" t="s">
        <v>71</v>
      </c>
      <c r="D408" s="40" t="s">
        <v>134</v>
      </c>
      <c r="E408" s="40" t="s">
        <v>137</v>
      </c>
      <c r="F408" s="48">
        <v>868</v>
      </c>
    </row>
    <row r="409" spans="1:6" x14ac:dyDescent="0.2">
      <c r="A409" s="47">
        <v>2020</v>
      </c>
      <c r="B409" s="40" t="s">
        <v>9</v>
      </c>
      <c r="C409" s="40" t="s">
        <v>72</v>
      </c>
      <c r="D409" s="40" t="s">
        <v>134</v>
      </c>
      <c r="E409" s="40" t="s">
        <v>135</v>
      </c>
      <c r="F409" s="48">
        <v>583</v>
      </c>
    </row>
    <row r="410" spans="1:6" x14ac:dyDescent="0.2">
      <c r="A410" s="47">
        <v>2020</v>
      </c>
      <c r="B410" s="40" t="s">
        <v>10</v>
      </c>
      <c r="C410" s="40" t="s">
        <v>73</v>
      </c>
      <c r="D410" s="40" t="s">
        <v>134</v>
      </c>
      <c r="E410" s="40" t="s">
        <v>139</v>
      </c>
      <c r="F410" s="48">
        <v>767</v>
      </c>
    </row>
    <row r="411" spans="1:6" x14ac:dyDescent="0.2">
      <c r="A411" s="47">
        <v>2020</v>
      </c>
      <c r="B411" s="40" t="s">
        <v>11</v>
      </c>
      <c r="C411" s="40" t="s">
        <v>74</v>
      </c>
      <c r="D411" s="40" t="s">
        <v>134</v>
      </c>
      <c r="E411" s="40" t="s">
        <v>139</v>
      </c>
      <c r="F411" s="48">
        <v>650</v>
      </c>
    </row>
    <row r="412" spans="1:6" x14ac:dyDescent="0.2">
      <c r="A412" s="47">
        <v>2020</v>
      </c>
      <c r="B412" s="40" t="s">
        <v>12</v>
      </c>
      <c r="C412" s="40" t="s">
        <v>75</v>
      </c>
      <c r="D412" s="40" t="s">
        <v>134</v>
      </c>
      <c r="E412" s="40" t="s">
        <v>137</v>
      </c>
      <c r="F412" s="48">
        <v>871</v>
      </c>
    </row>
    <row r="413" spans="1:6" x14ac:dyDescent="0.2">
      <c r="A413" s="47">
        <v>2020</v>
      </c>
      <c r="B413" s="40" t="s">
        <v>13</v>
      </c>
      <c r="C413" s="40" t="s">
        <v>76</v>
      </c>
      <c r="D413" s="40" t="s">
        <v>134</v>
      </c>
      <c r="E413" s="40" t="s">
        <v>139</v>
      </c>
      <c r="F413" s="48">
        <v>2067</v>
      </c>
    </row>
    <row r="414" spans="1:6" x14ac:dyDescent="0.2">
      <c r="A414" s="47">
        <v>2020</v>
      </c>
      <c r="B414" s="40" t="s">
        <v>60</v>
      </c>
      <c r="C414" s="40" t="s">
        <v>77</v>
      </c>
      <c r="D414" s="40" t="s">
        <v>134</v>
      </c>
      <c r="E414" s="40" t="s">
        <v>137</v>
      </c>
      <c r="F414" s="48">
        <v>1349</v>
      </c>
    </row>
    <row r="415" spans="1:6" x14ac:dyDescent="0.2">
      <c r="A415" s="47">
        <v>2020</v>
      </c>
      <c r="B415" s="40" t="s">
        <v>14</v>
      </c>
      <c r="C415" s="40" t="s">
        <v>78</v>
      </c>
      <c r="D415" s="40" t="s">
        <v>134</v>
      </c>
      <c r="E415" s="40" t="s">
        <v>139</v>
      </c>
      <c r="F415" s="48">
        <v>592</v>
      </c>
    </row>
    <row r="416" spans="1:6" x14ac:dyDescent="0.2">
      <c r="A416" s="47">
        <v>2020</v>
      </c>
      <c r="B416" s="40" t="s">
        <v>15</v>
      </c>
      <c r="C416" s="40" t="s">
        <v>79</v>
      </c>
      <c r="D416" s="40" t="s">
        <v>134</v>
      </c>
      <c r="E416" s="40" t="s">
        <v>137</v>
      </c>
      <c r="F416" s="48">
        <v>820</v>
      </c>
    </row>
    <row r="417" spans="1:6" x14ac:dyDescent="0.2">
      <c r="A417" s="47">
        <v>2020</v>
      </c>
      <c r="B417" s="40" t="s">
        <v>16</v>
      </c>
      <c r="C417" s="40" t="s">
        <v>80</v>
      </c>
      <c r="D417" s="40" t="s">
        <v>134</v>
      </c>
      <c r="E417" s="40" t="s">
        <v>137</v>
      </c>
      <c r="F417" s="48">
        <v>1494</v>
      </c>
    </row>
    <row r="418" spans="1:6" x14ac:dyDescent="0.2">
      <c r="A418" s="47">
        <v>2020</v>
      </c>
      <c r="B418" s="40" t="s">
        <v>17</v>
      </c>
      <c r="C418" s="40" t="s">
        <v>81</v>
      </c>
      <c r="D418" s="40" t="s">
        <v>134</v>
      </c>
      <c r="E418" s="40" t="s">
        <v>137</v>
      </c>
      <c r="F418" s="48">
        <v>477</v>
      </c>
    </row>
    <row r="419" spans="1:6" x14ac:dyDescent="0.2">
      <c r="A419" s="47">
        <v>2020</v>
      </c>
      <c r="B419" s="40" t="s">
        <v>18</v>
      </c>
      <c r="C419" s="40" t="s">
        <v>82</v>
      </c>
      <c r="D419" s="40" t="s">
        <v>48</v>
      </c>
      <c r="E419" s="40" t="s">
        <v>135</v>
      </c>
      <c r="F419" s="48">
        <v>5719</v>
      </c>
    </row>
    <row r="420" spans="1:6" x14ac:dyDescent="0.2">
      <c r="A420" s="47">
        <v>2020</v>
      </c>
      <c r="B420" s="40" t="s">
        <v>19</v>
      </c>
      <c r="C420" s="40" t="s">
        <v>83</v>
      </c>
      <c r="D420" s="40" t="s">
        <v>48</v>
      </c>
      <c r="E420" s="40" t="s">
        <v>135</v>
      </c>
      <c r="F420" s="48">
        <v>1652</v>
      </c>
    </row>
    <row r="421" spans="1:6" x14ac:dyDescent="0.2">
      <c r="A421" s="47">
        <v>2020</v>
      </c>
      <c r="B421" s="40" t="s">
        <v>124</v>
      </c>
      <c r="C421" s="40" t="s">
        <v>125</v>
      </c>
      <c r="D421" s="40" t="s">
        <v>134</v>
      </c>
      <c r="E421" s="40" t="s">
        <v>137</v>
      </c>
      <c r="F421" s="48">
        <v>1931</v>
      </c>
    </row>
    <row r="422" spans="1:6" x14ac:dyDescent="0.2">
      <c r="A422" s="47">
        <v>2020</v>
      </c>
      <c r="B422" s="40" t="s">
        <v>21</v>
      </c>
      <c r="C422" s="40" t="s">
        <v>84</v>
      </c>
      <c r="D422" s="40" t="s">
        <v>134</v>
      </c>
      <c r="E422" s="40" t="s">
        <v>137</v>
      </c>
      <c r="F422" s="48">
        <v>729</v>
      </c>
    </row>
    <row r="423" spans="1:6" x14ac:dyDescent="0.2">
      <c r="A423" s="47">
        <v>2020</v>
      </c>
      <c r="B423" s="40" t="s">
        <v>22</v>
      </c>
      <c r="C423" s="40" t="s">
        <v>85</v>
      </c>
      <c r="D423" s="40" t="s">
        <v>134</v>
      </c>
      <c r="E423" s="40" t="s">
        <v>135</v>
      </c>
      <c r="F423" s="48">
        <v>912</v>
      </c>
    </row>
    <row r="424" spans="1:6" x14ac:dyDescent="0.2">
      <c r="A424" s="47">
        <v>2020</v>
      </c>
      <c r="B424" s="40" t="s">
        <v>23</v>
      </c>
      <c r="C424" s="40" t="s">
        <v>86</v>
      </c>
      <c r="D424" s="40" t="s">
        <v>134</v>
      </c>
      <c r="E424" s="40" t="s">
        <v>137</v>
      </c>
      <c r="F424" s="48">
        <v>1052</v>
      </c>
    </row>
    <row r="425" spans="1:6" x14ac:dyDescent="0.2">
      <c r="A425" s="47">
        <v>2020</v>
      </c>
      <c r="B425" s="40" t="s">
        <v>87</v>
      </c>
      <c r="C425" s="40" t="s">
        <v>88</v>
      </c>
      <c r="D425" s="40" t="s">
        <v>134</v>
      </c>
      <c r="E425" s="40" t="s">
        <v>139</v>
      </c>
      <c r="F425" s="48">
        <v>40</v>
      </c>
    </row>
    <row r="426" spans="1:6" x14ac:dyDescent="0.2">
      <c r="A426" s="47">
        <v>2020</v>
      </c>
      <c r="B426" s="40" t="s">
        <v>25</v>
      </c>
      <c r="C426" s="40" t="s">
        <v>89</v>
      </c>
      <c r="D426" s="40" t="s">
        <v>134</v>
      </c>
      <c r="E426" s="40" t="s">
        <v>137</v>
      </c>
      <c r="F426" s="48">
        <v>1568</v>
      </c>
    </row>
    <row r="427" spans="1:6" x14ac:dyDescent="0.2">
      <c r="A427" s="47">
        <v>2020</v>
      </c>
      <c r="B427" s="40" t="s">
        <v>26</v>
      </c>
      <c r="C427" s="40" t="s">
        <v>90</v>
      </c>
      <c r="D427" s="40" t="s">
        <v>134</v>
      </c>
      <c r="E427" s="40" t="s">
        <v>135</v>
      </c>
      <c r="F427" s="48">
        <v>1286</v>
      </c>
    </row>
    <row r="428" spans="1:6" x14ac:dyDescent="0.2">
      <c r="A428" s="47">
        <v>2020</v>
      </c>
      <c r="B428" s="40" t="s">
        <v>27</v>
      </c>
      <c r="C428" s="40" t="s">
        <v>91</v>
      </c>
      <c r="D428" s="40" t="s">
        <v>134</v>
      </c>
      <c r="E428" s="40" t="s">
        <v>137</v>
      </c>
      <c r="F428" s="48">
        <v>705</v>
      </c>
    </row>
    <row r="429" spans="1:6" x14ac:dyDescent="0.2">
      <c r="A429" s="47">
        <v>2020</v>
      </c>
      <c r="B429" s="40" t="s">
        <v>28</v>
      </c>
      <c r="C429" s="40" t="s">
        <v>92</v>
      </c>
      <c r="D429" s="40" t="s">
        <v>134</v>
      </c>
      <c r="E429" s="40" t="s">
        <v>139</v>
      </c>
      <c r="F429" s="48">
        <v>683</v>
      </c>
    </row>
    <row r="430" spans="1:6" x14ac:dyDescent="0.2">
      <c r="A430" s="47">
        <v>2020</v>
      </c>
      <c r="B430" s="40" t="s">
        <v>29</v>
      </c>
      <c r="C430" s="40" t="s">
        <v>93</v>
      </c>
      <c r="D430" s="40" t="s">
        <v>48</v>
      </c>
      <c r="E430" s="40" t="s">
        <v>135</v>
      </c>
      <c r="F430" s="48">
        <v>1196</v>
      </c>
    </row>
    <row r="431" spans="1:6" x14ac:dyDescent="0.2">
      <c r="A431" s="47">
        <v>2020</v>
      </c>
      <c r="B431" s="40" t="s">
        <v>30</v>
      </c>
      <c r="C431" s="40" t="s">
        <v>94</v>
      </c>
      <c r="D431" s="40" t="s">
        <v>134</v>
      </c>
      <c r="E431" s="40" t="s">
        <v>139</v>
      </c>
      <c r="F431" s="48">
        <v>837</v>
      </c>
    </row>
    <row r="432" spans="1:6" x14ac:dyDescent="0.2">
      <c r="A432" s="47">
        <v>2020</v>
      </c>
      <c r="B432" s="40" t="s">
        <v>31</v>
      </c>
      <c r="C432" s="40" t="s">
        <v>110</v>
      </c>
      <c r="D432" s="40" t="s">
        <v>134</v>
      </c>
      <c r="E432" s="40" t="s">
        <v>135</v>
      </c>
      <c r="F432" s="48">
        <v>66</v>
      </c>
    </row>
    <row r="433" spans="1:6" x14ac:dyDescent="0.2">
      <c r="A433" s="47">
        <v>2020</v>
      </c>
      <c r="B433" s="40" t="s">
        <v>32</v>
      </c>
      <c r="C433" s="40" t="s">
        <v>95</v>
      </c>
      <c r="D433" s="40" t="s">
        <v>134</v>
      </c>
      <c r="E433" s="40" t="s">
        <v>139</v>
      </c>
      <c r="F433" s="48">
        <v>783</v>
      </c>
    </row>
    <row r="434" spans="1:6" x14ac:dyDescent="0.2">
      <c r="A434" s="47">
        <v>2020</v>
      </c>
      <c r="B434" s="40" t="s">
        <v>33</v>
      </c>
      <c r="C434" s="40" t="s">
        <v>96</v>
      </c>
      <c r="D434" s="40" t="s">
        <v>134</v>
      </c>
      <c r="E434" s="40" t="s">
        <v>137</v>
      </c>
      <c r="F434" s="48">
        <v>558</v>
      </c>
    </row>
    <row r="435" spans="1:6" x14ac:dyDescent="0.2">
      <c r="A435" s="47">
        <v>2020</v>
      </c>
      <c r="B435" s="40" t="s">
        <v>34</v>
      </c>
      <c r="C435" s="40" t="s">
        <v>97</v>
      </c>
      <c r="D435" s="40" t="s">
        <v>134</v>
      </c>
      <c r="E435" s="40" t="s">
        <v>139</v>
      </c>
      <c r="F435" s="48">
        <v>337</v>
      </c>
    </row>
    <row r="436" spans="1:6" x14ac:dyDescent="0.2">
      <c r="A436" s="47">
        <v>2020</v>
      </c>
      <c r="B436" s="40" t="s">
        <v>35</v>
      </c>
      <c r="C436" s="40" t="s">
        <v>98</v>
      </c>
      <c r="D436" s="40" t="s">
        <v>134</v>
      </c>
      <c r="E436" s="40" t="s">
        <v>135</v>
      </c>
      <c r="F436" s="48">
        <v>842</v>
      </c>
    </row>
    <row r="437" spans="1:6" x14ac:dyDescent="0.2">
      <c r="A437" s="47">
        <v>2020</v>
      </c>
      <c r="B437" s="40" t="s">
        <v>36</v>
      </c>
      <c r="C437" s="40" t="s">
        <v>99</v>
      </c>
      <c r="D437" s="40" t="s">
        <v>134</v>
      </c>
      <c r="E437" s="40" t="s">
        <v>139</v>
      </c>
      <c r="F437" s="48">
        <v>665</v>
      </c>
    </row>
    <row r="438" spans="1:6" x14ac:dyDescent="0.2">
      <c r="A438" s="47">
        <v>2020</v>
      </c>
      <c r="B438" s="40" t="s">
        <v>37</v>
      </c>
      <c r="C438" s="40" t="s">
        <v>100</v>
      </c>
      <c r="D438" s="40" t="s">
        <v>134</v>
      </c>
      <c r="E438" s="40" t="s">
        <v>139</v>
      </c>
      <c r="F438" s="48">
        <v>603</v>
      </c>
    </row>
    <row r="439" spans="1:6" x14ac:dyDescent="0.2">
      <c r="A439" s="47">
        <v>2020</v>
      </c>
      <c r="B439" s="40" t="s">
        <v>38</v>
      </c>
      <c r="C439" s="40" t="s">
        <v>101</v>
      </c>
      <c r="D439" s="40" t="s">
        <v>48</v>
      </c>
      <c r="E439" s="40" t="s">
        <v>135</v>
      </c>
      <c r="F439" s="48">
        <v>870</v>
      </c>
    </row>
    <row r="440" spans="1:6" x14ac:dyDescent="0.2">
      <c r="A440" s="47">
        <v>2020</v>
      </c>
      <c r="B440" s="40" t="s">
        <v>39</v>
      </c>
      <c r="C440" s="40" t="s">
        <v>102</v>
      </c>
      <c r="D440" s="40" t="s">
        <v>134</v>
      </c>
      <c r="E440" s="40" t="s">
        <v>137</v>
      </c>
      <c r="F440" s="48">
        <v>841</v>
      </c>
    </row>
    <row r="441" spans="1:6" x14ac:dyDescent="0.2">
      <c r="A441" s="47">
        <v>2020</v>
      </c>
      <c r="B441" s="40" t="s">
        <v>40</v>
      </c>
      <c r="C441" s="40" t="s">
        <v>103</v>
      </c>
      <c r="D441" s="40" t="s">
        <v>134</v>
      </c>
      <c r="E441" s="40" t="s">
        <v>139</v>
      </c>
      <c r="F441" s="48">
        <v>701</v>
      </c>
    </row>
    <row r="442" spans="1:6" x14ac:dyDescent="0.2">
      <c r="A442" s="47">
        <v>2020</v>
      </c>
      <c r="B442" s="40" t="s">
        <v>41</v>
      </c>
      <c r="C442" s="40" t="s">
        <v>104</v>
      </c>
      <c r="D442" s="40" t="s">
        <v>134</v>
      </c>
      <c r="E442" s="40" t="s">
        <v>135</v>
      </c>
      <c r="F442" s="48">
        <v>782</v>
      </c>
    </row>
    <row r="443" spans="1:6" x14ac:dyDescent="0.2">
      <c r="A443" s="47">
        <v>2020</v>
      </c>
      <c r="B443" s="40" t="s">
        <v>42</v>
      </c>
      <c r="C443" s="40" t="s">
        <v>105</v>
      </c>
      <c r="D443" s="40" t="s">
        <v>48</v>
      </c>
      <c r="E443" s="40" t="s">
        <v>135</v>
      </c>
      <c r="F443" s="48">
        <v>844</v>
      </c>
    </row>
    <row r="444" spans="1:6" x14ac:dyDescent="0.2">
      <c r="A444" s="47">
        <v>2020</v>
      </c>
      <c r="B444" s="40" t="s">
        <v>43</v>
      </c>
      <c r="C444" s="40" t="s">
        <v>106</v>
      </c>
      <c r="D444" s="40" t="s">
        <v>134</v>
      </c>
      <c r="E444" s="40" t="s">
        <v>137</v>
      </c>
      <c r="F444" s="48">
        <v>502</v>
      </c>
    </row>
    <row r="445" spans="1:6" x14ac:dyDescent="0.2">
      <c r="A445" s="47">
        <v>2020</v>
      </c>
      <c r="B445" s="40" t="s">
        <v>44</v>
      </c>
      <c r="C445" s="40" t="s">
        <v>107</v>
      </c>
      <c r="D445" s="40" t="s">
        <v>48</v>
      </c>
      <c r="E445" s="40" t="s">
        <v>135</v>
      </c>
      <c r="F445" s="48">
        <v>1916</v>
      </c>
    </row>
    <row r="446" spans="1:6" x14ac:dyDescent="0.2">
      <c r="A446" s="47">
        <v>2020</v>
      </c>
      <c r="B446" s="40" t="s">
        <v>45</v>
      </c>
      <c r="C446" s="40" t="s">
        <v>108</v>
      </c>
      <c r="D446" s="40" t="s">
        <v>134</v>
      </c>
      <c r="E446" s="40" t="s">
        <v>137</v>
      </c>
      <c r="F446" s="48">
        <v>709</v>
      </c>
    </row>
    <row r="447" spans="1:6" x14ac:dyDescent="0.2">
      <c r="A447" s="47">
        <v>2020</v>
      </c>
      <c r="B447" s="40" t="s">
        <v>46</v>
      </c>
      <c r="C447" s="40" t="s">
        <v>109</v>
      </c>
      <c r="D447" s="40" t="s">
        <v>48</v>
      </c>
      <c r="E447" s="40" t="s">
        <v>135</v>
      </c>
      <c r="F447" s="48">
        <v>1420</v>
      </c>
    </row>
    <row r="448" spans="1:6" x14ac:dyDescent="0.2">
      <c r="A448" s="47">
        <v>2021</v>
      </c>
      <c r="B448" s="40" t="s">
        <v>3</v>
      </c>
      <c r="C448" s="40" t="s">
        <v>66</v>
      </c>
      <c r="D448" s="40" t="s">
        <v>134</v>
      </c>
      <c r="E448" s="40" t="s">
        <v>135</v>
      </c>
      <c r="F448" s="48">
        <v>886</v>
      </c>
    </row>
    <row r="449" spans="1:6" x14ac:dyDescent="0.2">
      <c r="A449" s="47">
        <v>2021</v>
      </c>
      <c r="B449" s="40" t="s">
        <v>4</v>
      </c>
      <c r="C449" s="40" t="s">
        <v>67</v>
      </c>
      <c r="D449" s="40" t="s">
        <v>134</v>
      </c>
      <c r="E449" s="40" t="s">
        <v>137</v>
      </c>
      <c r="F449" s="48">
        <v>615</v>
      </c>
    </row>
    <row r="450" spans="1:6" x14ac:dyDescent="0.2">
      <c r="A450" s="47">
        <v>2021</v>
      </c>
      <c r="B450" s="40" t="s">
        <v>5</v>
      </c>
      <c r="C450" s="40" t="s">
        <v>68</v>
      </c>
      <c r="D450" s="40" t="s">
        <v>134</v>
      </c>
      <c r="E450" s="40" t="s">
        <v>135</v>
      </c>
      <c r="F450" s="48">
        <v>642</v>
      </c>
    </row>
    <row r="451" spans="1:6" x14ac:dyDescent="0.2">
      <c r="A451" s="47">
        <v>2021</v>
      </c>
      <c r="B451" s="40" t="s">
        <v>6</v>
      </c>
      <c r="C451" s="40" t="s">
        <v>69</v>
      </c>
      <c r="D451" s="40" t="s">
        <v>134</v>
      </c>
      <c r="E451" s="40" t="s">
        <v>137</v>
      </c>
      <c r="F451" s="48">
        <v>528</v>
      </c>
    </row>
    <row r="452" spans="1:6" x14ac:dyDescent="0.2">
      <c r="A452" s="47">
        <v>2021</v>
      </c>
      <c r="B452" s="40" t="s">
        <v>7</v>
      </c>
      <c r="C452" s="40" t="s">
        <v>70</v>
      </c>
      <c r="D452" s="40" t="s">
        <v>134</v>
      </c>
      <c r="E452" s="40" t="s">
        <v>139</v>
      </c>
      <c r="F452" s="48">
        <v>716</v>
      </c>
    </row>
    <row r="453" spans="1:6" x14ac:dyDescent="0.2">
      <c r="A453" s="47">
        <v>2021</v>
      </c>
      <c r="B453" s="40" t="s">
        <v>8</v>
      </c>
      <c r="C453" s="40" t="s">
        <v>71</v>
      </c>
      <c r="D453" s="40" t="s">
        <v>134</v>
      </c>
      <c r="E453" s="40" t="s">
        <v>137</v>
      </c>
      <c r="F453" s="48">
        <v>862</v>
      </c>
    </row>
    <row r="454" spans="1:6" x14ac:dyDescent="0.2">
      <c r="A454" s="47">
        <v>2021</v>
      </c>
      <c r="B454" s="40" t="s">
        <v>9</v>
      </c>
      <c r="C454" s="40" t="s">
        <v>72</v>
      </c>
      <c r="D454" s="40" t="s">
        <v>134</v>
      </c>
      <c r="E454" s="40" t="s">
        <v>135</v>
      </c>
      <c r="F454" s="48">
        <v>565</v>
      </c>
    </row>
    <row r="455" spans="1:6" x14ac:dyDescent="0.2">
      <c r="A455" s="47">
        <v>2021</v>
      </c>
      <c r="B455" s="40" t="s">
        <v>10</v>
      </c>
      <c r="C455" s="40" t="s">
        <v>73</v>
      </c>
      <c r="D455" s="40" t="s">
        <v>134</v>
      </c>
      <c r="E455" s="40" t="s">
        <v>139</v>
      </c>
      <c r="F455" s="48">
        <v>691</v>
      </c>
    </row>
    <row r="456" spans="1:6" x14ac:dyDescent="0.2">
      <c r="A456" s="47">
        <v>2021</v>
      </c>
      <c r="B456" s="40" t="s">
        <v>11</v>
      </c>
      <c r="C456" s="40" t="s">
        <v>74</v>
      </c>
      <c r="D456" s="40" t="s">
        <v>134</v>
      </c>
      <c r="E456" s="40" t="s">
        <v>139</v>
      </c>
      <c r="F456" s="48">
        <v>684</v>
      </c>
    </row>
    <row r="457" spans="1:6" x14ac:dyDescent="0.2">
      <c r="A457" s="47">
        <v>2021</v>
      </c>
      <c r="B457" s="40" t="s">
        <v>12</v>
      </c>
      <c r="C457" s="40" t="s">
        <v>75</v>
      </c>
      <c r="D457" s="40" t="s">
        <v>134</v>
      </c>
      <c r="E457" s="40" t="s">
        <v>137</v>
      </c>
      <c r="F457" s="48">
        <v>918</v>
      </c>
    </row>
    <row r="458" spans="1:6" x14ac:dyDescent="0.2">
      <c r="A458" s="47">
        <v>2021</v>
      </c>
      <c r="B458" s="40" t="s">
        <v>13</v>
      </c>
      <c r="C458" s="40" t="s">
        <v>76</v>
      </c>
      <c r="D458" s="40" t="s">
        <v>134</v>
      </c>
      <c r="E458" s="40" t="s">
        <v>139</v>
      </c>
      <c r="F458" s="48">
        <v>2052</v>
      </c>
    </row>
    <row r="459" spans="1:6" x14ac:dyDescent="0.2">
      <c r="A459" s="47">
        <v>2021</v>
      </c>
      <c r="B459" s="40" t="s">
        <v>60</v>
      </c>
      <c r="C459" s="40" t="s">
        <v>77</v>
      </c>
      <c r="D459" s="40" t="s">
        <v>134</v>
      </c>
      <c r="E459" s="40" t="s">
        <v>137</v>
      </c>
      <c r="F459" s="48">
        <v>1324</v>
      </c>
    </row>
    <row r="460" spans="1:6" x14ac:dyDescent="0.2">
      <c r="A460" s="47">
        <v>2021</v>
      </c>
      <c r="B460" s="40" t="s">
        <v>14</v>
      </c>
      <c r="C460" s="40" t="s">
        <v>78</v>
      </c>
      <c r="D460" s="40" t="s">
        <v>134</v>
      </c>
      <c r="E460" s="40" t="s">
        <v>139</v>
      </c>
      <c r="F460" s="48">
        <v>610</v>
      </c>
    </row>
    <row r="461" spans="1:6" x14ac:dyDescent="0.2">
      <c r="A461" s="47">
        <v>2021</v>
      </c>
      <c r="B461" s="40" t="s">
        <v>15</v>
      </c>
      <c r="C461" s="40" t="s">
        <v>79</v>
      </c>
      <c r="D461" s="40" t="s">
        <v>134</v>
      </c>
      <c r="E461" s="40" t="s">
        <v>137</v>
      </c>
      <c r="F461" s="48">
        <v>796</v>
      </c>
    </row>
    <row r="462" spans="1:6" x14ac:dyDescent="0.2">
      <c r="A462" s="47">
        <v>2021</v>
      </c>
      <c r="B462" s="40" t="s">
        <v>16</v>
      </c>
      <c r="C462" s="40" t="s">
        <v>80</v>
      </c>
      <c r="D462" s="40" t="s">
        <v>134</v>
      </c>
      <c r="E462" s="40" t="s">
        <v>137</v>
      </c>
      <c r="F462" s="48">
        <v>1379</v>
      </c>
    </row>
    <row r="463" spans="1:6" x14ac:dyDescent="0.2">
      <c r="A463" s="47">
        <v>2021</v>
      </c>
      <c r="B463" s="40" t="s">
        <v>17</v>
      </c>
      <c r="C463" s="40" t="s">
        <v>81</v>
      </c>
      <c r="D463" s="40" t="s">
        <v>134</v>
      </c>
      <c r="E463" s="40" t="s">
        <v>137</v>
      </c>
      <c r="F463" s="48">
        <v>501</v>
      </c>
    </row>
    <row r="464" spans="1:6" x14ac:dyDescent="0.2">
      <c r="A464" s="47">
        <v>2021</v>
      </c>
      <c r="B464" s="40" t="s">
        <v>18</v>
      </c>
      <c r="C464" s="40" t="s">
        <v>82</v>
      </c>
      <c r="D464" s="40" t="s">
        <v>48</v>
      </c>
      <c r="E464" s="40" t="s">
        <v>135</v>
      </c>
      <c r="F464" s="48">
        <v>5759</v>
      </c>
    </row>
    <row r="465" spans="1:6" x14ac:dyDescent="0.2">
      <c r="A465" s="47">
        <v>2021</v>
      </c>
      <c r="B465" s="40" t="s">
        <v>19</v>
      </c>
      <c r="C465" s="40" t="s">
        <v>83</v>
      </c>
      <c r="D465" s="40" t="s">
        <v>48</v>
      </c>
      <c r="E465" s="40" t="s">
        <v>135</v>
      </c>
      <c r="F465" s="48">
        <v>1629</v>
      </c>
    </row>
    <row r="466" spans="1:6" x14ac:dyDescent="0.2">
      <c r="A466" s="47">
        <v>2021</v>
      </c>
      <c r="B466" s="40" t="s">
        <v>124</v>
      </c>
      <c r="C466" s="40" t="s">
        <v>125</v>
      </c>
      <c r="D466" s="40" t="s">
        <v>134</v>
      </c>
      <c r="E466" s="40" t="s">
        <v>137</v>
      </c>
      <c r="F466" s="48">
        <v>1809</v>
      </c>
    </row>
    <row r="467" spans="1:6" x14ac:dyDescent="0.2">
      <c r="A467" s="47">
        <v>2021</v>
      </c>
      <c r="B467" s="40" t="s">
        <v>21</v>
      </c>
      <c r="C467" s="40" t="s">
        <v>84</v>
      </c>
      <c r="D467" s="40" t="s">
        <v>134</v>
      </c>
      <c r="E467" s="40" t="s">
        <v>137</v>
      </c>
      <c r="F467" s="48">
        <v>744</v>
      </c>
    </row>
    <row r="468" spans="1:6" x14ac:dyDescent="0.2">
      <c r="A468" s="47">
        <v>2021</v>
      </c>
      <c r="B468" s="40" t="s">
        <v>22</v>
      </c>
      <c r="C468" s="40" t="s">
        <v>85</v>
      </c>
      <c r="D468" s="40" t="s">
        <v>134</v>
      </c>
      <c r="E468" s="40" t="s">
        <v>135</v>
      </c>
      <c r="F468" s="48">
        <v>909</v>
      </c>
    </row>
    <row r="469" spans="1:6" x14ac:dyDescent="0.2">
      <c r="A469" s="47">
        <v>2021</v>
      </c>
      <c r="B469" s="40" t="s">
        <v>23</v>
      </c>
      <c r="C469" s="40" t="s">
        <v>86</v>
      </c>
      <c r="D469" s="40" t="s">
        <v>134</v>
      </c>
      <c r="E469" s="40" t="s">
        <v>137</v>
      </c>
      <c r="F469" s="48">
        <v>1041</v>
      </c>
    </row>
    <row r="470" spans="1:6" x14ac:dyDescent="0.2">
      <c r="A470" s="47">
        <v>2021</v>
      </c>
      <c r="B470" s="40" t="s">
        <v>87</v>
      </c>
      <c r="C470" s="40" t="s">
        <v>88</v>
      </c>
      <c r="D470" s="40" t="s">
        <v>134</v>
      </c>
      <c r="E470" s="40" t="s">
        <v>139</v>
      </c>
      <c r="F470" s="48">
        <v>43</v>
      </c>
    </row>
    <row r="471" spans="1:6" x14ac:dyDescent="0.2">
      <c r="A471" s="47">
        <v>2021</v>
      </c>
      <c r="B471" s="40" t="s">
        <v>25</v>
      </c>
      <c r="C471" s="40" t="s">
        <v>89</v>
      </c>
      <c r="D471" s="40" t="s">
        <v>134</v>
      </c>
      <c r="E471" s="40" t="s">
        <v>137</v>
      </c>
      <c r="F471" s="48">
        <v>1548</v>
      </c>
    </row>
    <row r="472" spans="1:6" x14ac:dyDescent="0.2">
      <c r="A472" s="47">
        <v>2021</v>
      </c>
      <c r="B472" s="40" t="s">
        <v>26</v>
      </c>
      <c r="C472" s="40" t="s">
        <v>90</v>
      </c>
      <c r="D472" s="40" t="s">
        <v>134</v>
      </c>
      <c r="E472" s="40" t="s">
        <v>135</v>
      </c>
      <c r="F472" s="48">
        <v>1293</v>
      </c>
    </row>
    <row r="473" spans="1:6" x14ac:dyDescent="0.2">
      <c r="A473" s="47">
        <v>2021</v>
      </c>
      <c r="B473" s="40" t="s">
        <v>27</v>
      </c>
      <c r="C473" s="40" t="s">
        <v>91</v>
      </c>
      <c r="D473" s="40" t="s">
        <v>134</v>
      </c>
      <c r="E473" s="40" t="s">
        <v>137</v>
      </c>
      <c r="F473" s="48">
        <v>704</v>
      </c>
    </row>
    <row r="474" spans="1:6" x14ac:dyDescent="0.2">
      <c r="A474" s="47">
        <v>2021</v>
      </c>
      <c r="B474" s="40" t="s">
        <v>28</v>
      </c>
      <c r="C474" s="40" t="s">
        <v>92</v>
      </c>
      <c r="D474" s="40" t="s">
        <v>134</v>
      </c>
      <c r="E474" s="40" t="s">
        <v>139</v>
      </c>
      <c r="F474" s="48">
        <v>721</v>
      </c>
    </row>
    <row r="475" spans="1:6" x14ac:dyDescent="0.2">
      <c r="A475" s="47">
        <v>2021</v>
      </c>
      <c r="B475" s="40" t="s">
        <v>29</v>
      </c>
      <c r="C475" s="40" t="s">
        <v>93</v>
      </c>
      <c r="D475" s="40" t="s">
        <v>48</v>
      </c>
      <c r="E475" s="40" t="s">
        <v>135</v>
      </c>
      <c r="F475" s="48">
        <v>1254</v>
      </c>
    </row>
    <row r="476" spans="1:6" x14ac:dyDescent="0.2">
      <c r="A476" s="47">
        <v>2021</v>
      </c>
      <c r="B476" s="40" t="s">
        <v>30</v>
      </c>
      <c r="C476" s="40" t="s">
        <v>94</v>
      </c>
      <c r="D476" s="40" t="s">
        <v>134</v>
      </c>
      <c r="E476" s="40" t="s">
        <v>139</v>
      </c>
      <c r="F476" s="48">
        <v>882</v>
      </c>
    </row>
    <row r="477" spans="1:6" x14ac:dyDescent="0.2">
      <c r="A477" s="47">
        <v>2021</v>
      </c>
      <c r="B477" s="40" t="s">
        <v>31</v>
      </c>
      <c r="C477" s="40" t="s">
        <v>110</v>
      </c>
      <c r="D477" s="40" t="s">
        <v>134</v>
      </c>
      <c r="E477" s="40" t="s">
        <v>135</v>
      </c>
      <c r="F477" s="48">
        <v>74</v>
      </c>
    </row>
    <row r="478" spans="1:6" x14ac:dyDescent="0.2">
      <c r="A478" s="47">
        <v>2021</v>
      </c>
      <c r="B478" s="40" t="s">
        <v>32</v>
      </c>
      <c r="C478" s="40" t="s">
        <v>95</v>
      </c>
      <c r="D478" s="40" t="s">
        <v>134</v>
      </c>
      <c r="E478" s="40" t="s">
        <v>139</v>
      </c>
      <c r="F478" s="48">
        <v>757</v>
      </c>
    </row>
    <row r="479" spans="1:6" x14ac:dyDescent="0.2">
      <c r="A479" s="47">
        <v>2021</v>
      </c>
      <c r="B479" s="40" t="s">
        <v>33</v>
      </c>
      <c r="C479" s="40" t="s">
        <v>96</v>
      </c>
      <c r="D479" s="40" t="s">
        <v>134</v>
      </c>
      <c r="E479" s="40" t="s">
        <v>137</v>
      </c>
      <c r="F479" s="48">
        <v>529</v>
      </c>
    </row>
    <row r="480" spans="1:6" x14ac:dyDescent="0.2">
      <c r="A480" s="47">
        <v>2021</v>
      </c>
      <c r="B480" s="40" t="s">
        <v>34</v>
      </c>
      <c r="C480" s="40" t="s">
        <v>97</v>
      </c>
      <c r="D480" s="40" t="s">
        <v>134</v>
      </c>
      <c r="E480" s="40" t="s">
        <v>139</v>
      </c>
      <c r="F480" s="48">
        <v>321</v>
      </c>
    </row>
    <row r="481" spans="1:6" x14ac:dyDescent="0.2">
      <c r="A481" s="47">
        <v>2021</v>
      </c>
      <c r="B481" s="40" t="s">
        <v>35</v>
      </c>
      <c r="C481" s="40" t="s">
        <v>98</v>
      </c>
      <c r="D481" s="40" t="s">
        <v>134</v>
      </c>
      <c r="E481" s="40" t="s">
        <v>135</v>
      </c>
      <c r="F481" s="48">
        <v>847</v>
      </c>
    </row>
    <row r="482" spans="1:6" x14ac:dyDescent="0.2">
      <c r="A482" s="47">
        <v>2021</v>
      </c>
      <c r="B482" s="40" t="s">
        <v>36</v>
      </c>
      <c r="C482" s="40" t="s">
        <v>99</v>
      </c>
      <c r="D482" s="40" t="s">
        <v>134</v>
      </c>
      <c r="E482" s="40" t="s">
        <v>139</v>
      </c>
      <c r="F482" s="48">
        <v>678</v>
      </c>
    </row>
    <row r="483" spans="1:6" x14ac:dyDescent="0.2">
      <c r="A483" s="47">
        <v>2021</v>
      </c>
      <c r="B483" s="40" t="s">
        <v>37</v>
      </c>
      <c r="C483" s="40" t="s">
        <v>100</v>
      </c>
      <c r="D483" s="40" t="s">
        <v>134</v>
      </c>
      <c r="E483" s="40" t="s">
        <v>139</v>
      </c>
      <c r="F483" s="48">
        <v>607</v>
      </c>
    </row>
    <row r="484" spans="1:6" x14ac:dyDescent="0.2">
      <c r="A484" s="47">
        <v>2021</v>
      </c>
      <c r="B484" s="40" t="s">
        <v>38</v>
      </c>
      <c r="C484" s="40" t="s">
        <v>101</v>
      </c>
      <c r="D484" s="40" t="s">
        <v>48</v>
      </c>
      <c r="E484" s="40" t="s">
        <v>135</v>
      </c>
      <c r="F484" s="48">
        <v>914</v>
      </c>
    </row>
    <row r="485" spans="1:6" x14ac:dyDescent="0.2">
      <c r="A485" s="47">
        <v>2021</v>
      </c>
      <c r="B485" s="40" t="s">
        <v>39</v>
      </c>
      <c r="C485" s="40" t="s">
        <v>102</v>
      </c>
      <c r="D485" s="40" t="s">
        <v>134</v>
      </c>
      <c r="E485" s="40" t="s">
        <v>137</v>
      </c>
      <c r="F485" s="48">
        <v>775</v>
      </c>
    </row>
    <row r="486" spans="1:6" x14ac:dyDescent="0.2">
      <c r="A486" s="47">
        <v>2021</v>
      </c>
      <c r="B486" s="40" t="s">
        <v>40</v>
      </c>
      <c r="C486" s="40" t="s">
        <v>103</v>
      </c>
      <c r="D486" s="40" t="s">
        <v>134</v>
      </c>
      <c r="E486" s="40" t="s">
        <v>139</v>
      </c>
      <c r="F486" s="48">
        <v>716</v>
      </c>
    </row>
    <row r="487" spans="1:6" x14ac:dyDescent="0.2">
      <c r="A487" s="47">
        <v>2021</v>
      </c>
      <c r="B487" s="40" t="s">
        <v>41</v>
      </c>
      <c r="C487" s="40" t="s">
        <v>104</v>
      </c>
      <c r="D487" s="40" t="s">
        <v>134</v>
      </c>
      <c r="E487" s="40" t="s">
        <v>135</v>
      </c>
      <c r="F487" s="48">
        <v>711</v>
      </c>
    </row>
    <row r="488" spans="1:6" x14ac:dyDescent="0.2">
      <c r="A488" s="47">
        <v>2021</v>
      </c>
      <c r="B488" s="40" t="s">
        <v>42</v>
      </c>
      <c r="C488" s="40" t="s">
        <v>105</v>
      </c>
      <c r="D488" s="40" t="s">
        <v>48</v>
      </c>
      <c r="E488" s="40" t="s">
        <v>135</v>
      </c>
      <c r="F488" s="48">
        <v>839</v>
      </c>
    </row>
    <row r="489" spans="1:6" x14ac:dyDescent="0.2">
      <c r="A489" s="47">
        <v>2021</v>
      </c>
      <c r="B489" s="40" t="s">
        <v>43</v>
      </c>
      <c r="C489" s="40" t="s">
        <v>106</v>
      </c>
      <c r="D489" s="40" t="s">
        <v>134</v>
      </c>
      <c r="E489" s="40" t="s">
        <v>137</v>
      </c>
      <c r="F489" s="48">
        <v>518</v>
      </c>
    </row>
    <row r="490" spans="1:6" x14ac:dyDescent="0.2">
      <c r="A490" s="47">
        <v>2021</v>
      </c>
      <c r="B490" s="40" t="s">
        <v>44</v>
      </c>
      <c r="C490" s="40" t="s">
        <v>107</v>
      </c>
      <c r="D490" s="40" t="s">
        <v>48</v>
      </c>
      <c r="E490" s="40" t="s">
        <v>135</v>
      </c>
      <c r="F490" s="48">
        <v>1880</v>
      </c>
    </row>
    <row r="491" spans="1:6" x14ac:dyDescent="0.2">
      <c r="A491" s="47">
        <v>2021</v>
      </c>
      <c r="B491" s="40" t="s">
        <v>45</v>
      </c>
      <c r="C491" s="40" t="s">
        <v>108</v>
      </c>
      <c r="D491" s="40" t="s">
        <v>134</v>
      </c>
      <c r="E491" s="40" t="s">
        <v>137</v>
      </c>
      <c r="F491" s="48">
        <v>751</v>
      </c>
    </row>
    <row r="492" spans="1:6" x14ac:dyDescent="0.2">
      <c r="A492" s="47">
        <v>2021</v>
      </c>
      <c r="B492" s="40" t="s">
        <v>46</v>
      </c>
      <c r="C492" s="40" t="s">
        <v>109</v>
      </c>
      <c r="D492" s="40" t="s">
        <v>48</v>
      </c>
      <c r="E492" s="40" t="s">
        <v>135</v>
      </c>
      <c r="F492" s="48">
        <v>1422</v>
      </c>
    </row>
    <row r="493" spans="1:6" x14ac:dyDescent="0.2">
      <c r="A493" s="47">
        <v>2022</v>
      </c>
      <c r="B493" s="40" t="s">
        <v>3</v>
      </c>
      <c r="C493" s="40" t="s">
        <v>66</v>
      </c>
      <c r="D493" s="40" t="s">
        <v>134</v>
      </c>
      <c r="E493" s="40" t="s">
        <v>135</v>
      </c>
      <c r="F493" s="48">
        <v>866</v>
      </c>
    </row>
    <row r="494" spans="1:6" x14ac:dyDescent="0.2">
      <c r="A494" s="47">
        <v>2022</v>
      </c>
      <c r="B494" s="40" t="s">
        <v>4</v>
      </c>
      <c r="C494" s="40" t="s">
        <v>67</v>
      </c>
      <c r="D494" s="40" t="s">
        <v>134</v>
      </c>
      <c r="E494" s="40" t="s">
        <v>137</v>
      </c>
      <c r="F494" s="48">
        <v>624</v>
      </c>
    </row>
    <row r="495" spans="1:6" x14ac:dyDescent="0.2">
      <c r="A495" s="47">
        <v>2022</v>
      </c>
      <c r="B495" s="40" t="s">
        <v>5</v>
      </c>
      <c r="C495" s="40" t="s">
        <v>68</v>
      </c>
      <c r="D495" s="40" t="s">
        <v>134</v>
      </c>
      <c r="E495" s="40" t="s">
        <v>135</v>
      </c>
      <c r="F495" s="48">
        <v>650</v>
      </c>
    </row>
    <row r="496" spans="1:6" x14ac:dyDescent="0.2">
      <c r="A496" s="47">
        <v>2022</v>
      </c>
      <c r="B496" s="40" t="s">
        <v>6</v>
      </c>
      <c r="C496" s="40" t="s">
        <v>69</v>
      </c>
      <c r="D496" s="40" t="s">
        <v>134</v>
      </c>
      <c r="E496" s="40" t="s">
        <v>137</v>
      </c>
      <c r="F496" s="48">
        <v>517</v>
      </c>
    </row>
    <row r="497" spans="1:6" x14ac:dyDescent="0.2">
      <c r="A497" s="47">
        <v>2022</v>
      </c>
      <c r="B497" s="40" t="s">
        <v>7</v>
      </c>
      <c r="C497" s="40" t="s">
        <v>70</v>
      </c>
      <c r="D497" s="40" t="s">
        <v>134</v>
      </c>
      <c r="E497" s="40" t="s">
        <v>139</v>
      </c>
      <c r="F497" s="48">
        <v>676</v>
      </c>
    </row>
    <row r="498" spans="1:6" x14ac:dyDescent="0.2">
      <c r="A498" s="47">
        <v>2022</v>
      </c>
      <c r="B498" s="40" t="s">
        <v>8</v>
      </c>
      <c r="C498" s="40" t="s">
        <v>71</v>
      </c>
      <c r="D498" s="40" t="s">
        <v>134</v>
      </c>
      <c r="E498" s="40" t="s">
        <v>137</v>
      </c>
      <c r="F498" s="48">
        <v>829</v>
      </c>
    </row>
    <row r="499" spans="1:6" x14ac:dyDescent="0.2">
      <c r="A499" s="47">
        <v>2022</v>
      </c>
      <c r="B499" s="40" t="s">
        <v>9</v>
      </c>
      <c r="C499" s="40" t="s">
        <v>72</v>
      </c>
      <c r="D499" s="40" t="s">
        <v>134</v>
      </c>
      <c r="E499" s="40" t="s">
        <v>135</v>
      </c>
      <c r="F499" s="48">
        <v>574</v>
      </c>
    </row>
    <row r="500" spans="1:6" x14ac:dyDescent="0.2">
      <c r="A500" s="47">
        <v>2022</v>
      </c>
      <c r="B500" s="40" t="s">
        <v>10</v>
      </c>
      <c r="C500" s="40" t="s">
        <v>73</v>
      </c>
      <c r="D500" s="40" t="s">
        <v>134</v>
      </c>
      <c r="E500" s="40" t="s">
        <v>139</v>
      </c>
      <c r="F500" s="48">
        <v>664</v>
      </c>
    </row>
    <row r="501" spans="1:6" x14ac:dyDescent="0.2">
      <c r="A501" s="47">
        <v>2022</v>
      </c>
      <c r="B501" s="40" t="s">
        <v>11</v>
      </c>
      <c r="C501" s="40" t="s">
        <v>74</v>
      </c>
      <c r="D501" s="40" t="s">
        <v>134</v>
      </c>
      <c r="E501" s="40" t="s">
        <v>139</v>
      </c>
      <c r="F501" s="48">
        <v>684</v>
      </c>
    </row>
    <row r="502" spans="1:6" x14ac:dyDescent="0.2">
      <c r="A502" s="47">
        <v>2022</v>
      </c>
      <c r="B502" s="40" t="s">
        <v>12</v>
      </c>
      <c r="C502" s="40" t="s">
        <v>75</v>
      </c>
      <c r="D502" s="40" t="s">
        <v>134</v>
      </c>
      <c r="E502" s="40" t="s">
        <v>137</v>
      </c>
      <c r="F502" s="48">
        <v>926</v>
      </c>
    </row>
    <row r="503" spans="1:6" x14ac:dyDescent="0.2">
      <c r="A503" s="47">
        <v>2022</v>
      </c>
      <c r="B503" s="40" t="s">
        <v>13</v>
      </c>
      <c r="C503" s="40" t="s">
        <v>76</v>
      </c>
      <c r="D503" s="40" t="s">
        <v>134</v>
      </c>
      <c r="E503" s="40" t="s">
        <v>139</v>
      </c>
      <c r="F503" s="48">
        <v>2102</v>
      </c>
    </row>
    <row r="504" spans="1:6" x14ac:dyDescent="0.2">
      <c r="A504" s="47">
        <v>2022</v>
      </c>
      <c r="B504" s="40" t="s">
        <v>60</v>
      </c>
      <c r="C504" s="40" t="s">
        <v>77</v>
      </c>
      <c r="D504" s="40" t="s">
        <v>134</v>
      </c>
      <c r="E504" s="40" t="s">
        <v>137</v>
      </c>
      <c r="F504" s="48">
        <v>1334</v>
      </c>
    </row>
    <row r="505" spans="1:6" x14ac:dyDescent="0.2">
      <c r="A505" s="47">
        <v>2022</v>
      </c>
      <c r="B505" s="40" t="s">
        <v>14</v>
      </c>
      <c r="C505" s="40" t="s">
        <v>78</v>
      </c>
      <c r="D505" s="40" t="s">
        <v>134</v>
      </c>
      <c r="E505" s="40" t="s">
        <v>139</v>
      </c>
      <c r="F505" s="48">
        <v>603</v>
      </c>
    </row>
    <row r="506" spans="1:6" x14ac:dyDescent="0.2">
      <c r="A506" s="47">
        <v>2022</v>
      </c>
      <c r="B506" s="40" t="s">
        <v>15</v>
      </c>
      <c r="C506" s="40" t="s">
        <v>79</v>
      </c>
      <c r="D506" s="40" t="s">
        <v>134</v>
      </c>
      <c r="E506" s="40" t="s">
        <v>137</v>
      </c>
      <c r="F506" s="48">
        <v>774</v>
      </c>
    </row>
    <row r="507" spans="1:6" x14ac:dyDescent="0.2">
      <c r="A507" s="47">
        <v>2022</v>
      </c>
      <c r="B507" s="40" t="s">
        <v>16</v>
      </c>
      <c r="C507" s="40" t="s">
        <v>80</v>
      </c>
      <c r="D507" s="40" t="s">
        <v>134</v>
      </c>
      <c r="E507" s="40" t="s">
        <v>137</v>
      </c>
      <c r="F507" s="48">
        <v>1412</v>
      </c>
    </row>
    <row r="508" spans="1:6" x14ac:dyDescent="0.2">
      <c r="A508" s="47">
        <v>2022</v>
      </c>
      <c r="B508" s="40" t="s">
        <v>17</v>
      </c>
      <c r="C508" s="40" t="s">
        <v>81</v>
      </c>
      <c r="D508" s="40" t="s">
        <v>134</v>
      </c>
      <c r="E508" s="40" t="s">
        <v>137</v>
      </c>
      <c r="F508" s="48">
        <v>502</v>
      </c>
    </row>
    <row r="509" spans="1:6" x14ac:dyDescent="0.2">
      <c r="A509" s="47">
        <v>2022</v>
      </c>
      <c r="B509" s="40" t="s">
        <v>18</v>
      </c>
      <c r="C509" s="40" t="s">
        <v>82</v>
      </c>
      <c r="D509" s="40" t="s">
        <v>48</v>
      </c>
      <c r="E509" s="40" t="s">
        <v>135</v>
      </c>
      <c r="F509" s="48">
        <v>5571</v>
      </c>
    </row>
    <row r="510" spans="1:6" x14ac:dyDescent="0.2">
      <c r="A510" s="47">
        <v>2022</v>
      </c>
      <c r="B510" s="40" t="s">
        <v>19</v>
      </c>
      <c r="C510" s="40" t="s">
        <v>83</v>
      </c>
      <c r="D510" s="40" t="s">
        <v>48</v>
      </c>
      <c r="E510" s="40" t="s">
        <v>135</v>
      </c>
      <c r="F510" s="48">
        <v>1642</v>
      </c>
    </row>
    <row r="511" spans="1:6" x14ac:dyDescent="0.2">
      <c r="A511" s="47">
        <v>2022</v>
      </c>
      <c r="B511" s="40" t="s">
        <v>124</v>
      </c>
      <c r="C511" s="40" t="s">
        <v>125</v>
      </c>
      <c r="D511" s="40" t="s">
        <v>134</v>
      </c>
      <c r="E511" s="40" t="s">
        <v>137</v>
      </c>
      <c r="F511" s="48">
        <v>1817</v>
      </c>
    </row>
    <row r="512" spans="1:6" x14ac:dyDescent="0.2">
      <c r="A512" s="47">
        <v>2022</v>
      </c>
      <c r="B512" s="40" t="s">
        <v>21</v>
      </c>
      <c r="C512" s="40" t="s">
        <v>84</v>
      </c>
      <c r="D512" s="40" t="s">
        <v>134</v>
      </c>
      <c r="E512" s="40" t="s">
        <v>137</v>
      </c>
      <c r="F512" s="48">
        <v>753</v>
      </c>
    </row>
    <row r="513" spans="1:6" x14ac:dyDescent="0.2">
      <c r="A513" s="47">
        <v>2022</v>
      </c>
      <c r="B513" s="40" t="s">
        <v>22</v>
      </c>
      <c r="C513" s="40" t="s">
        <v>85</v>
      </c>
      <c r="D513" s="40" t="s">
        <v>134</v>
      </c>
      <c r="E513" s="40" t="s">
        <v>135</v>
      </c>
      <c r="F513" s="48">
        <v>879</v>
      </c>
    </row>
    <row r="514" spans="1:6" x14ac:dyDescent="0.2">
      <c r="A514" s="47">
        <v>2022</v>
      </c>
      <c r="B514" s="40" t="s">
        <v>23</v>
      </c>
      <c r="C514" s="40" t="s">
        <v>86</v>
      </c>
      <c r="D514" s="40" t="s">
        <v>134</v>
      </c>
      <c r="E514" s="40" t="s">
        <v>137</v>
      </c>
      <c r="F514" s="48">
        <v>1002</v>
      </c>
    </row>
    <row r="515" spans="1:6" x14ac:dyDescent="0.2">
      <c r="A515" s="47">
        <v>2022</v>
      </c>
      <c r="B515" s="40" t="s">
        <v>87</v>
      </c>
      <c r="C515" s="40" t="s">
        <v>88</v>
      </c>
      <c r="D515" s="40" t="s">
        <v>134</v>
      </c>
      <c r="E515" s="40" t="s">
        <v>139</v>
      </c>
      <c r="F515" s="48">
        <v>43</v>
      </c>
    </row>
    <row r="516" spans="1:6" x14ac:dyDescent="0.2">
      <c r="A516" s="47">
        <v>2022</v>
      </c>
      <c r="B516" s="40" t="s">
        <v>25</v>
      </c>
      <c r="C516" s="40" t="s">
        <v>89</v>
      </c>
      <c r="D516" s="40" t="s">
        <v>134</v>
      </c>
      <c r="E516" s="40" t="s">
        <v>137</v>
      </c>
      <c r="F516" s="48">
        <v>1576</v>
      </c>
    </row>
    <row r="517" spans="1:6" x14ac:dyDescent="0.2">
      <c r="A517" s="47">
        <v>2022</v>
      </c>
      <c r="B517" s="40" t="s">
        <v>26</v>
      </c>
      <c r="C517" s="40" t="s">
        <v>90</v>
      </c>
      <c r="D517" s="40" t="s">
        <v>134</v>
      </c>
      <c r="E517" s="40" t="s">
        <v>135</v>
      </c>
      <c r="F517" s="48">
        <v>1268</v>
      </c>
    </row>
    <row r="518" spans="1:6" x14ac:dyDescent="0.2">
      <c r="A518" s="47">
        <v>2022</v>
      </c>
      <c r="B518" s="40" t="s">
        <v>27</v>
      </c>
      <c r="C518" s="40" t="s">
        <v>91</v>
      </c>
      <c r="D518" s="40" t="s">
        <v>134</v>
      </c>
      <c r="E518" s="40" t="s">
        <v>137</v>
      </c>
      <c r="F518" s="48">
        <v>739</v>
      </c>
    </row>
    <row r="519" spans="1:6" x14ac:dyDescent="0.2">
      <c r="A519" s="47">
        <v>2022</v>
      </c>
      <c r="B519" s="40" t="s">
        <v>28</v>
      </c>
      <c r="C519" s="40" t="s">
        <v>92</v>
      </c>
      <c r="D519" s="40" t="s">
        <v>134</v>
      </c>
      <c r="E519" s="40" t="s">
        <v>139</v>
      </c>
      <c r="F519" s="48">
        <v>709</v>
      </c>
    </row>
    <row r="520" spans="1:6" x14ac:dyDescent="0.2">
      <c r="A520" s="47">
        <v>2022</v>
      </c>
      <c r="B520" s="40" t="s">
        <v>29</v>
      </c>
      <c r="C520" s="40" t="s">
        <v>93</v>
      </c>
      <c r="D520" s="40" t="s">
        <v>48</v>
      </c>
      <c r="E520" s="40" t="s">
        <v>135</v>
      </c>
      <c r="F520" s="48">
        <v>1286</v>
      </c>
    </row>
    <row r="521" spans="1:6" x14ac:dyDescent="0.2">
      <c r="A521" s="47">
        <v>2022</v>
      </c>
      <c r="B521" s="40" t="s">
        <v>30</v>
      </c>
      <c r="C521" s="40" t="s">
        <v>94</v>
      </c>
      <c r="D521" s="40" t="s">
        <v>134</v>
      </c>
      <c r="E521" s="40" t="s">
        <v>139</v>
      </c>
      <c r="F521" s="48">
        <v>868</v>
      </c>
    </row>
    <row r="522" spans="1:6" x14ac:dyDescent="0.2">
      <c r="A522" s="47">
        <v>2022</v>
      </c>
      <c r="B522" s="40" t="s">
        <v>31</v>
      </c>
      <c r="C522" s="40" t="s">
        <v>110</v>
      </c>
      <c r="D522" s="40" t="s">
        <v>134</v>
      </c>
      <c r="E522" s="40" t="s">
        <v>135</v>
      </c>
      <c r="F522" s="48">
        <v>81</v>
      </c>
    </row>
    <row r="523" spans="1:6" x14ac:dyDescent="0.2">
      <c r="A523" s="47">
        <v>2022</v>
      </c>
      <c r="B523" s="40" t="s">
        <v>32</v>
      </c>
      <c r="C523" s="40" t="s">
        <v>95</v>
      </c>
      <c r="D523" s="40" t="s">
        <v>134</v>
      </c>
      <c r="E523" s="40" t="s">
        <v>139</v>
      </c>
      <c r="F523" s="48">
        <v>689</v>
      </c>
    </row>
    <row r="524" spans="1:6" x14ac:dyDescent="0.2">
      <c r="A524" s="47">
        <v>2022</v>
      </c>
      <c r="B524" s="40" t="s">
        <v>33</v>
      </c>
      <c r="C524" s="40" t="s">
        <v>96</v>
      </c>
      <c r="D524" s="40" t="s">
        <v>134</v>
      </c>
      <c r="E524" s="40" t="s">
        <v>137</v>
      </c>
      <c r="F524" s="48">
        <v>527</v>
      </c>
    </row>
    <row r="525" spans="1:6" x14ac:dyDescent="0.2">
      <c r="A525" s="47">
        <v>2022</v>
      </c>
      <c r="B525" s="40" t="s">
        <v>34</v>
      </c>
      <c r="C525" s="40" t="s">
        <v>97</v>
      </c>
      <c r="D525" s="40" t="s">
        <v>134</v>
      </c>
      <c r="E525" s="40" t="s">
        <v>139</v>
      </c>
      <c r="F525" s="48">
        <v>340</v>
      </c>
    </row>
    <row r="526" spans="1:6" x14ac:dyDescent="0.2">
      <c r="A526" s="47">
        <v>2022</v>
      </c>
      <c r="B526" s="40" t="s">
        <v>35</v>
      </c>
      <c r="C526" s="40" t="s">
        <v>98</v>
      </c>
      <c r="D526" s="40" t="s">
        <v>134</v>
      </c>
      <c r="E526" s="40" t="s">
        <v>135</v>
      </c>
      <c r="F526" s="48">
        <v>841</v>
      </c>
    </row>
    <row r="527" spans="1:6" x14ac:dyDescent="0.2">
      <c r="A527" s="47">
        <v>2022</v>
      </c>
      <c r="B527" s="40" t="s">
        <v>36</v>
      </c>
      <c r="C527" s="40" t="s">
        <v>99</v>
      </c>
      <c r="D527" s="40" t="s">
        <v>134</v>
      </c>
      <c r="E527" s="40" t="s">
        <v>139</v>
      </c>
      <c r="F527" s="48">
        <v>643</v>
      </c>
    </row>
    <row r="528" spans="1:6" x14ac:dyDescent="0.2">
      <c r="A528" s="47">
        <v>2022</v>
      </c>
      <c r="B528" s="40" t="s">
        <v>37</v>
      </c>
      <c r="C528" s="40" t="s">
        <v>100</v>
      </c>
      <c r="D528" s="40" t="s">
        <v>134</v>
      </c>
      <c r="E528" s="40" t="s">
        <v>139</v>
      </c>
      <c r="F528" s="48">
        <v>582</v>
      </c>
    </row>
    <row r="529" spans="1:6" x14ac:dyDescent="0.2">
      <c r="A529" s="47">
        <v>2022</v>
      </c>
      <c r="B529" s="40" t="s">
        <v>38</v>
      </c>
      <c r="C529" s="40" t="s">
        <v>101</v>
      </c>
      <c r="D529" s="40" t="s">
        <v>48</v>
      </c>
      <c r="E529" s="40" t="s">
        <v>135</v>
      </c>
      <c r="F529" s="48">
        <v>953</v>
      </c>
    </row>
    <row r="530" spans="1:6" x14ac:dyDescent="0.2">
      <c r="A530" s="47">
        <v>2022</v>
      </c>
      <c r="B530" s="40" t="s">
        <v>39</v>
      </c>
      <c r="C530" s="40" t="s">
        <v>102</v>
      </c>
      <c r="D530" s="40" t="s">
        <v>134</v>
      </c>
      <c r="E530" s="40" t="s">
        <v>137</v>
      </c>
      <c r="F530" s="48">
        <v>806</v>
      </c>
    </row>
    <row r="531" spans="1:6" x14ac:dyDescent="0.2">
      <c r="A531" s="47">
        <v>2022</v>
      </c>
      <c r="B531" s="40" t="s">
        <v>40</v>
      </c>
      <c r="C531" s="40" t="s">
        <v>103</v>
      </c>
      <c r="D531" s="40" t="s">
        <v>134</v>
      </c>
      <c r="E531" s="40" t="s">
        <v>139</v>
      </c>
      <c r="F531" s="48">
        <v>704</v>
      </c>
    </row>
    <row r="532" spans="1:6" x14ac:dyDescent="0.2">
      <c r="A532" s="47">
        <v>2022</v>
      </c>
      <c r="B532" s="40" t="s">
        <v>41</v>
      </c>
      <c r="C532" s="40" t="s">
        <v>104</v>
      </c>
      <c r="D532" s="40" t="s">
        <v>134</v>
      </c>
      <c r="E532" s="40" t="s">
        <v>135</v>
      </c>
      <c r="F532" s="48">
        <v>757</v>
      </c>
    </row>
    <row r="533" spans="1:6" x14ac:dyDescent="0.2">
      <c r="A533" s="47">
        <v>2022</v>
      </c>
      <c r="B533" s="40" t="s">
        <v>42</v>
      </c>
      <c r="C533" s="40" t="s">
        <v>105</v>
      </c>
      <c r="D533" s="40" t="s">
        <v>48</v>
      </c>
      <c r="E533" s="40" t="s">
        <v>135</v>
      </c>
      <c r="F533" s="48">
        <v>884</v>
      </c>
    </row>
    <row r="534" spans="1:6" x14ac:dyDescent="0.2">
      <c r="A534" s="47">
        <v>2022</v>
      </c>
      <c r="B534" s="40" t="s">
        <v>43</v>
      </c>
      <c r="C534" s="40" t="s">
        <v>106</v>
      </c>
      <c r="D534" s="40" t="s">
        <v>134</v>
      </c>
      <c r="E534" s="40" t="s">
        <v>137</v>
      </c>
      <c r="F534" s="48">
        <v>538</v>
      </c>
    </row>
    <row r="535" spans="1:6" x14ac:dyDescent="0.2">
      <c r="A535" s="47">
        <v>2022</v>
      </c>
      <c r="B535" s="40" t="s">
        <v>44</v>
      </c>
      <c r="C535" s="40" t="s">
        <v>107</v>
      </c>
      <c r="D535" s="40" t="s">
        <v>48</v>
      </c>
      <c r="E535" s="40" t="s">
        <v>135</v>
      </c>
      <c r="F535" s="48">
        <v>1872</v>
      </c>
    </row>
    <row r="536" spans="1:6" x14ac:dyDescent="0.2">
      <c r="A536" s="47">
        <v>2022</v>
      </c>
      <c r="B536" s="40" t="s">
        <v>45</v>
      </c>
      <c r="C536" s="40" t="s">
        <v>108</v>
      </c>
      <c r="D536" s="40" t="s">
        <v>134</v>
      </c>
      <c r="E536" s="40" t="s">
        <v>137</v>
      </c>
      <c r="F536" s="48">
        <v>697</v>
      </c>
    </row>
    <row r="537" spans="1:6" x14ac:dyDescent="0.2">
      <c r="A537" s="47">
        <v>2022</v>
      </c>
      <c r="B537" s="40" t="s">
        <v>46</v>
      </c>
      <c r="C537" s="40" t="s">
        <v>109</v>
      </c>
      <c r="D537" s="40" t="s">
        <v>48</v>
      </c>
      <c r="E537" s="40" t="s">
        <v>135</v>
      </c>
      <c r="F537" s="48">
        <v>1427</v>
      </c>
    </row>
    <row r="538" spans="1:6" x14ac:dyDescent="0.2">
      <c r="A538" s="47">
        <v>2023</v>
      </c>
      <c r="B538" s="40" t="s">
        <v>3</v>
      </c>
      <c r="C538" s="40" t="s">
        <v>66</v>
      </c>
      <c r="D538" s="40" t="s">
        <v>134</v>
      </c>
      <c r="E538" s="40" t="s">
        <v>135</v>
      </c>
      <c r="F538" s="48">
        <v>935</v>
      </c>
    </row>
    <row r="539" spans="1:6" x14ac:dyDescent="0.2">
      <c r="A539" s="47">
        <v>2023</v>
      </c>
      <c r="B539" s="40" t="s">
        <v>4</v>
      </c>
      <c r="C539" s="40" t="s">
        <v>67</v>
      </c>
      <c r="D539" s="40" t="s">
        <v>134</v>
      </c>
      <c r="E539" s="40" t="s">
        <v>137</v>
      </c>
      <c r="F539" s="48">
        <v>670</v>
      </c>
    </row>
    <row r="540" spans="1:6" x14ac:dyDescent="0.2">
      <c r="A540" s="47">
        <v>2023</v>
      </c>
      <c r="B540" s="40" t="s">
        <v>5</v>
      </c>
      <c r="C540" s="40" t="s">
        <v>68</v>
      </c>
      <c r="D540" s="40" t="s">
        <v>134</v>
      </c>
      <c r="E540" s="40" t="s">
        <v>135</v>
      </c>
      <c r="F540" s="48">
        <v>644</v>
      </c>
    </row>
    <row r="541" spans="1:6" x14ac:dyDescent="0.2">
      <c r="A541" s="47">
        <v>2023</v>
      </c>
      <c r="B541" s="40" t="s">
        <v>6</v>
      </c>
      <c r="C541" s="40" t="s">
        <v>69</v>
      </c>
      <c r="D541" s="40" t="s">
        <v>134</v>
      </c>
      <c r="E541" s="40" t="s">
        <v>137</v>
      </c>
      <c r="F541" s="48">
        <v>535</v>
      </c>
    </row>
    <row r="542" spans="1:6" x14ac:dyDescent="0.2">
      <c r="A542" s="47">
        <v>2023</v>
      </c>
      <c r="B542" s="40" t="s">
        <v>7</v>
      </c>
      <c r="C542" s="40" t="s">
        <v>70</v>
      </c>
      <c r="D542" s="40" t="s">
        <v>134</v>
      </c>
      <c r="E542" s="40" t="s">
        <v>139</v>
      </c>
      <c r="F542" s="48">
        <v>699</v>
      </c>
    </row>
    <row r="543" spans="1:6" x14ac:dyDescent="0.2">
      <c r="A543" s="47">
        <v>2023</v>
      </c>
      <c r="B543" s="40" t="s">
        <v>8</v>
      </c>
      <c r="C543" s="40" t="s">
        <v>71</v>
      </c>
      <c r="D543" s="40" t="s">
        <v>134</v>
      </c>
      <c r="E543" s="40" t="s">
        <v>137</v>
      </c>
      <c r="F543" s="48">
        <v>855</v>
      </c>
    </row>
    <row r="544" spans="1:6" x14ac:dyDescent="0.2">
      <c r="A544" s="47">
        <v>2023</v>
      </c>
      <c r="B544" s="40" t="s">
        <v>9</v>
      </c>
      <c r="C544" s="40" t="s">
        <v>72</v>
      </c>
      <c r="D544" s="40" t="s">
        <v>134</v>
      </c>
      <c r="E544" s="40" t="s">
        <v>135</v>
      </c>
      <c r="F544" s="48">
        <v>561</v>
      </c>
    </row>
    <row r="545" spans="1:6" x14ac:dyDescent="0.2">
      <c r="A545" s="47">
        <v>2023</v>
      </c>
      <c r="B545" s="40" t="s">
        <v>10</v>
      </c>
      <c r="C545" s="40" t="s">
        <v>73</v>
      </c>
      <c r="D545" s="40" t="s">
        <v>134</v>
      </c>
      <c r="E545" s="40" t="s">
        <v>139</v>
      </c>
      <c r="F545" s="48">
        <v>681</v>
      </c>
    </row>
    <row r="546" spans="1:6" x14ac:dyDescent="0.2">
      <c r="A546" s="47">
        <v>2023</v>
      </c>
      <c r="B546" s="40" t="s">
        <v>11</v>
      </c>
      <c r="C546" s="40" t="s">
        <v>74</v>
      </c>
      <c r="D546" s="40" t="s">
        <v>134</v>
      </c>
      <c r="E546" s="40" t="s">
        <v>139</v>
      </c>
      <c r="F546" s="48">
        <v>653</v>
      </c>
    </row>
    <row r="547" spans="1:6" x14ac:dyDescent="0.2">
      <c r="A547" s="47">
        <v>2023</v>
      </c>
      <c r="B547" s="40" t="s">
        <v>12</v>
      </c>
      <c r="C547" s="40" t="s">
        <v>75</v>
      </c>
      <c r="D547" s="40" t="s">
        <v>134</v>
      </c>
      <c r="E547" s="40" t="s">
        <v>137</v>
      </c>
      <c r="F547" s="48">
        <v>927</v>
      </c>
    </row>
    <row r="548" spans="1:6" x14ac:dyDescent="0.2">
      <c r="A548" s="47">
        <v>2023</v>
      </c>
      <c r="B548" s="40" t="s">
        <v>13</v>
      </c>
      <c r="C548" s="40" t="s">
        <v>76</v>
      </c>
      <c r="D548" s="40" t="s">
        <v>134</v>
      </c>
      <c r="E548" s="40" t="s">
        <v>139</v>
      </c>
      <c r="F548" s="48">
        <v>2041</v>
      </c>
    </row>
    <row r="549" spans="1:6" x14ac:dyDescent="0.2">
      <c r="A549" s="47">
        <v>2023</v>
      </c>
      <c r="B549" s="40" t="s">
        <v>60</v>
      </c>
      <c r="C549" s="40" t="s">
        <v>77</v>
      </c>
      <c r="D549" s="40" t="s">
        <v>134</v>
      </c>
      <c r="E549" s="40" t="s">
        <v>137</v>
      </c>
      <c r="F549" s="48">
        <v>1343</v>
      </c>
    </row>
    <row r="550" spans="1:6" x14ac:dyDescent="0.2">
      <c r="A550" s="47">
        <v>2023</v>
      </c>
      <c r="B550" s="40" t="s">
        <v>14</v>
      </c>
      <c r="C550" s="40" t="s">
        <v>78</v>
      </c>
      <c r="D550" s="40" t="s">
        <v>134</v>
      </c>
      <c r="E550" s="40" t="s">
        <v>139</v>
      </c>
      <c r="F550" s="48">
        <v>596</v>
      </c>
    </row>
    <row r="551" spans="1:6" x14ac:dyDescent="0.2">
      <c r="A551" s="47">
        <v>2023</v>
      </c>
      <c r="B551" s="40" t="s">
        <v>15</v>
      </c>
      <c r="C551" s="40" t="s">
        <v>79</v>
      </c>
      <c r="D551" s="40" t="s">
        <v>134</v>
      </c>
      <c r="E551" s="40" t="s">
        <v>137</v>
      </c>
      <c r="F551" s="48">
        <v>766</v>
      </c>
    </row>
    <row r="552" spans="1:6" x14ac:dyDescent="0.2">
      <c r="A552" s="47">
        <v>2023</v>
      </c>
      <c r="B552" s="40" t="s">
        <v>16</v>
      </c>
      <c r="C552" s="40" t="s">
        <v>80</v>
      </c>
      <c r="D552" s="40" t="s">
        <v>134</v>
      </c>
      <c r="E552" s="40" t="s">
        <v>137</v>
      </c>
      <c r="F552" s="48">
        <v>1524</v>
      </c>
    </row>
    <row r="553" spans="1:6" x14ac:dyDescent="0.2">
      <c r="A553" s="47">
        <v>2023</v>
      </c>
      <c r="B553" s="40" t="s">
        <v>17</v>
      </c>
      <c r="C553" s="40" t="s">
        <v>81</v>
      </c>
      <c r="D553" s="40" t="s">
        <v>134</v>
      </c>
      <c r="E553" s="40" t="s">
        <v>137</v>
      </c>
      <c r="F553" s="48">
        <v>502</v>
      </c>
    </row>
    <row r="554" spans="1:6" x14ac:dyDescent="0.2">
      <c r="A554" s="47">
        <v>2023</v>
      </c>
      <c r="B554" s="40" t="s">
        <v>18</v>
      </c>
      <c r="C554" s="40" t="s">
        <v>82</v>
      </c>
      <c r="D554" s="40" t="s">
        <v>48</v>
      </c>
      <c r="E554" s="40" t="s">
        <v>135</v>
      </c>
      <c r="F554" s="48">
        <v>5616</v>
      </c>
    </row>
    <row r="555" spans="1:6" x14ac:dyDescent="0.2">
      <c r="A555" s="47">
        <v>2023</v>
      </c>
      <c r="B555" s="40" t="s">
        <v>19</v>
      </c>
      <c r="C555" s="40" t="s">
        <v>83</v>
      </c>
      <c r="D555" s="40" t="s">
        <v>48</v>
      </c>
      <c r="E555" s="40" t="s">
        <v>135</v>
      </c>
      <c r="F555" s="48">
        <v>1689</v>
      </c>
    </row>
    <row r="556" spans="1:6" x14ac:dyDescent="0.2">
      <c r="A556" s="47">
        <v>2023</v>
      </c>
      <c r="B556" s="40" t="s">
        <v>124</v>
      </c>
      <c r="C556" s="40" t="s">
        <v>125</v>
      </c>
      <c r="D556" s="40" t="s">
        <v>134</v>
      </c>
      <c r="E556" s="40" t="s">
        <v>137</v>
      </c>
      <c r="F556" s="48">
        <v>1838</v>
      </c>
    </row>
    <row r="557" spans="1:6" x14ac:dyDescent="0.2">
      <c r="A557" s="47">
        <v>2023</v>
      </c>
      <c r="B557" s="40" t="s">
        <v>21</v>
      </c>
      <c r="C557" s="40" t="s">
        <v>84</v>
      </c>
      <c r="D557" s="40" t="s">
        <v>134</v>
      </c>
      <c r="E557" s="40" t="s">
        <v>137</v>
      </c>
      <c r="F557" s="48">
        <v>760</v>
      </c>
    </row>
    <row r="558" spans="1:6" x14ac:dyDescent="0.2">
      <c r="A558" s="47">
        <v>2023</v>
      </c>
      <c r="B558" s="40" t="s">
        <v>22</v>
      </c>
      <c r="C558" s="40" t="s">
        <v>85</v>
      </c>
      <c r="D558" s="40" t="s">
        <v>134</v>
      </c>
      <c r="E558" s="40" t="s">
        <v>135</v>
      </c>
      <c r="F558" s="48">
        <v>869</v>
      </c>
    </row>
    <row r="559" spans="1:6" x14ac:dyDescent="0.2">
      <c r="A559" s="47">
        <v>2023</v>
      </c>
      <c r="B559" s="40" t="s">
        <v>23</v>
      </c>
      <c r="C559" s="40" t="s">
        <v>86</v>
      </c>
      <c r="D559" s="40" t="s">
        <v>134</v>
      </c>
      <c r="E559" s="40" t="s">
        <v>137</v>
      </c>
      <c r="F559" s="48">
        <v>1027</v>
      </c>
    </row>
    <row r="560" spans="1:6" x14ac:dyDescent="0.2">
      <c r="A560" s="47">
        <v>2023</v>
      </c>
      <c r="B560" s="40" t="s">
        <v>87</v>
      </c>
      <c r="C560" s="40" t="s">
        <v>88</v>
      </c>
      <c r="D560" s="40" t="s">
        <v>134</v>
      </c>
      <c r="E560" s="40" t="s">
        <v>139</v>
      </c>
      <c r="F560" s="48">
        <v>43</v>
      </c>
    </row>
    <row r="561" spans="1:6" x14ac:dyDescent="0.2">
      <c r="A561" s="47">
        <v>2023</v>
      </c>
      <c r="B561" s="40" t="s">
        <v>25</v>
      </c>
      <c r="C561" s="40" t="s">
        <v>89</v>
      </c>
      <c r="D561" s="40" t="s">
        <v>134</v>
      </c>
      <c r="E561" s="40" t="s">
        <v>137</v>
      </c>
      <c r="F561" s="48">
        <v>1600</v>
      </c>
    </row>
    <row r="562" spans="1:6" x14ac:dyDescent="0.2">
      <c r="A562" s="47">
        <v>2023</v>
      </c>
      <c r="B562" s="40" t="s">
        <v>26</v>
      </c>
      <c r="C562" s="40" t="s">
        <v>90</v>
      </c>
      <c r="D562" s="40" t="s">
        <v>134</v>
      </c>
      <c r="E562" s="40" t="s">
        <v>135</v>
      </c>
      <c r="F562" s="48">
        <v>1271</v>
      </c>
    </row>
    <row r="563" spans="1:6" x14ac:dyDescent="0.2">
      <c r="A563" s="47">
        <v>2023</v>
      </c>
      <c r="B563" s="40" t="s">
        <v>27</v>
      </c>
      <c r="C563" s="40" t="s">
        <v>91</v>
      </c>
      <c r="D563" s="40" t="s">
        <v>134</v>
      </c>
      <c r="E563" s="40" t="s">
        <v>137</v>
      </c>
      <c r="F563" s="48">
        <v>734</v>
      </c>
    </row>
    <row r="564" spans="1:6" x14ac:dyDescent="0.2">
      <c r="A564" s="47">
        <v>2023</v>
      </c>
      <c r="B564" s="40" t="s">
        <v>28</v>
      </c>
      <c r="C564" s="40" t="s">
        <v>92</v>
      </c>
      <c r="D564" s="40" t="s">
        <v>134</v>
      </c>
      <c r="E564" s="40" t="s">
        <v>139</v>
      </c>
      <c r="F564" s="48">
        <v>676</v>
      </c>
    </row>
    <row r="565" spans="1:6" x14ac:dyDescent="0.2">
      <c r="A565" s="47">
        <v>2023</v>
      </c>
      <c r="B565" s="40" t="s">
        <v>29</v>
      </c>
      <c r="C565" s="40" t="s">
        <v>93</v>
      </c>
      <c r="D565" s="40" t="s">
        <v>48</v>
      </c>
      <c r="E565" s="40" t="s">
        <v>135</v>
      </c>
      <c r="F565" s="48">
        <v>1293</v>
      </c>
    </row>
    <row r="566" spans="1:6" x14ac:dyDescent="0.2">
      <c r="A566" s="47">
        <v>2023</v>
      </c>
      <c r="B566" s="40" t="s">
        <v>30</v>
      </c>
      <c r="C566" s="40" t="s">
        <v>94</v>
      </c>
      <c r="D566" s="40" t="s">
        <v>134</v>
      </c>
      <c r="E566" s="40" t="s">
        <v>139</v>
      </c>
      <c r="F566" s="48">
        <v>894</v>
      </c>
    </row>
    <row r="567" spans="1:6" x14ac:dyDescent="0.2">
      <c r="A567" s="47">
        <v>2023</v>
      </c>
      <c r="B567" s="40" t="s">
        <v>31</v>
      </c>
      <c r="C567" s="40" t="s">
        <v>110</v>
      </c>
      <c r="D567" s="40" t="s">
        <v>134</v>
      </c>
      <c r="E567" s="40" t="s">
        <v>135</v>
      </c>
      <c r="F567" s="48">
        <v>77</v>
      </c>
    </row>
    <row r="568" spans="1:6" x14ac:dyDescent="0.2">
      <c r="A568" s="47">
        <v>2023</v>
      </c>
      <c r="B568" s="40" t="s">
        <v>32</v>
      </c>
      <c r="C568" s="40" t="s">
        <v>95</v>
      </c>
      <c r="D568" s="40" t="s">
        <v>134</v>
      </c>
      <c r="E568" s="40" t="s">
        <v>139</v>
      </c>
      <c r="F568" s="48">
        <v>703</v>
      </c>
    </row>
    <row r="569" spans="1:6" x14ac:dyDescent="0.2">
      <c r="A569" s="47">
        <v>2023</v>
      </c>
      <c r="B569" s="40" t="s">
        <v>33</v>
      </c>
      <c r="C569" s="40" t="s">
        <v>96</v>
      </c>
      <c r="D569" s="40" t="s">
        <v>134</v>
      </c>
      <c r="E569" s="40" t="s">
        <v>137</v>
      </c>
      <c r="F569" s="48">
        <v>509</v>
      </c>
    </row>
    <row r="570" spans="1:6" x14ac:dyDescent="0.2">
      <c r="A570" s="47">
        <v>2023</v>
      </c>
      <c r="B570" s="40" t="s">
        <v>34</v>
      </c>
      <c r="C570" s="40" t="s">
        <v>97</v>
      </c>
      <c r="D570" s="40" t="s">
        <v>134</v>
      </c>
      <c r="E570" s="40" t="s">
        <v>139</v>
      </c>
      <c r="F570" s="48">
        <v>358</v>
      </c>
    </row>
    <row r="571" spans="1:6" x14ac:dyDescent="0.2">
      <c r="A571" s="47">
        <v>2023</v>
      </c>
      <c r="B571" s="40" t="s">
        <v>35</v>
      </c>
      <c r="C571" s="40" t="s">
        <v>98</v>
      </c>
      <c r="D571" s="40" t="s">
        <v>134</v>
      </c>
      <c r="E571" s="40" t="s">
        <v>135</v>
      </c>
      <c r="F571" s="48">
        <v>811</v>
      </c>
    </row>
    <row r="572" spans="1:6" x14ac:dyDescent="0.2">
      <c r="A572" s="47">
        <v>2023</v>
      </c>
      <c r="B572" s="40" t="s">
        <v>36</v>
      </c>
      <c r="C572" s="40" t="s">
        <v>99</v>
      </c>
      <c r="D572" s="40" t="s">
        <v>134</v>
      </c>
      <c r="E572" s="40" t="s">
        <v>139</v>
      </c>
      <c r="F572" s="48">
        <v>660</v>
      </c>
    </row>
    <row r="573" spans="1:6" x14ac:dyDescent="0.2">
      <c r="A573" s="47">
        <v>2023</v>
      </c>
      <c r="B573" s="40" t="s">
        <v>37</v>
      </c>
      <c r="C573" s="40" t="s">
        <v>100</v>
      </c>
      <c r="D573" s="40" t="s">
        <v>134</v>
      </c>
      <c r="E573" s="40" t="s">
        <v>139</v>
      </c>
      <c r="F573" s="48">
        <v>576</v>
      </c>
    </row>
    <row r="574" spans="1:6" x14ac:dyDescent="0.2">
      <c r="A574" s="47">
        <v>2023</v>
      </c>
      <c r="B574" s="40" t="s">
        <v>38</v>
      </c>
      <c r="C574" s="40" t="s">
        <v>101</v>
      </c>
      <c r="D574" s="40" t="s">
        <v>48</v>
      </c>
      <c r="E574" s="40" t="s">
        <v>135</v>
      </c>
      <c r="F574" s="48">
        <v>975</v>
      </c>
    </row>
    <row r="575" spans="1:6" x14ac:dyDescent="0.2">
      <c r="A575" s="47">
        <v>2023</v>
      </c>
      <c r="B575" s="40" t="s">
        <v>39</v>
      </c>
      <c r="C575" s="40" t="s">
        <v>102</v>
      </c>
      <c r="D575" s="40" t="s">
        <v>134</v>
      </c>
      <c r="E575" s="40" t="s">
        <v>137</v>
      </c>
      <c r="F575" s="48">
        <v>789</v>
      </c>
    </row>
    <row r="576" spans="1:6" x14ac:dyDescent="0.2">
      <c r="A576" s="47">
        <v>2023</v>
      </c>
      <c r="B576" s="40" t="s">
        <v>40</v>
      </c>
      <c r="C576" s="40" t="s">
        <v>103</v>
      </c>
      <c r="D576" s="40" t="s">
        <v>134</v>
      </c>
      <c r="E576" s="40" t="s">
        <v>139</v>
      </c>
      <c r="F576" s="48">
        <v>709</v>
      </c>
    </row>
    <row r="577" spans="1:6" x14ac:dyDescent="0.2">
      <c r="A577" s="47">
        <v>2023</v>
      </c>
      <c r="B577" s="40" t="s">
        <v>41</v>
      </c>
      <c r="C577" s="40" t="s">
        <v>104</v>
      </c>
      <c r="D577" s="40" t="s">
        <v>134</v>
      </c>
      <c r="E577" s="40" t="s">
        <v>135</v>
      </c>
      <c r="F577" s="48">
        <v>731</v>
      </c>
    </row>
    <row r="578" spans="1:6" x14ac:dyDescent="0.2">
      <c r="A578" s="47">
        <v>2023</v>
      </c>
      <c r="B578" s="40" t="s">
        <v>42</v>
      </c>
      <c r="C578" s="40" t="s">
        <v>105</v>
      </c>
      <c r="D578" s="40" t="s">
        <v>48</v>
      </c>
      <c r="E578" s="40" t="s">
        <v>135</v>
      </c>
      <c r="F578" s="48">
        <v>900</v>
      </c>
    </row>
    <row r="579" spans="1:6" x14ac:dyDescent="0.2">
      <c r="A579" s="47">
        <v>2023</v>
      </c>
      <c r="B579" s="40" t="s">
        <v>43</v>
      </c>
      <c r="C579" s="40" t="s">
        <v>106</v>
      </c>
      <c r="D579" s="40" t="s">
        <v>134</v>
      </c>
      <c r="E579" s="40" t="s">
        <v>137</v>
      </c>
      <c r="F579" s="48">
        <v>509</v>
      </c>
    </row>
    <row r="580" spans="1:6" x14ac:dyDescent="0.2">
      <c r="A580" s="47">
        <v>2023</v>
      </c>
      <c r="B580" s="40" t="s">
        <v>44</v>
      </c>
      <c r="C580" s="40" t="s">
        <v>107</v>
      </c>
      <c r="D580" s="40" t="s">
        <v>48</v>
      </c>
      <c r="E580" s="40" t="s">
        <v>135</v>
      </c>
      <c r="F580" s="48">
        <v>1905</v>
      </c>
    </row>
    <row r="581" spans="1:6" x14ac:dyDescent="0.2">
      <c r="A581" s="47">
        <v>2023</v>
      </c>
      <c r="B581" s="40" t="s">
        <v>45</v>
      </c>
      <c r="C581" s="40" t="s">
        <v>108</v>
      </c>
      <c r="D581" s="40" t="s">
        <v>134</v>
      </c>
      <c r="E581" s="40" t="s">
        <v>137</v>
      </c>
      <c r="F581" s="48">
        <v>755</v>
      </c>
    </row>
    <row r="582" spans="1:6" x14ac:dyDescent="0.2">
      <c r="A582" s="47">
        <v>2023</v>
      </c>
      <c r="B582" s="40" t="s">
        <v>46</v>
      </c>
      <c r="C582" s="40" t="s">
        <v>109</v>
      </c>
      <c r="D582" s="40" t="s">
        <v>48</v>
      </c>
      <c r="E582" s="40" t="s">
        <v>135</v>
      </c>
      <c r="F582" s="48">
        <v>1442</v>
      </c>
    </row>
    <row r="583" spans="1:6" x14ac:dyDescent="0.2">
      <c r="A583" s="47">
        <v>2024</v>
      </c>
      <c r="B583" s="40" t="s">
        <v>3</v>
      </c>
      <c r="C583" s="40" t="s">
        <v>66</v>
      </c>
      <c r="D583" s="40" t="s">
        <v>134</v>
      </c>
      <c r="E583" s="40" t="s">
        <v>135</v>
      </c>
      <c r="F583" s="48">
        <v>938</v>
      </c>
    </row>
    <row r="584" spans="1:6" x14ac:dyDescent="0.2">
      <c r="A584" s="47">
        <v>2024</v>
      </c>
      <c r="B584" s="40" t="s">
        <v>4</v>
      </c>
      <c r="C584" s="40" t="s">
        <v>67</v>
      </c>
      <c r="D584" s="40" t="s">
        <v>134</v>
      </c>
      <c r="E584" s="40" t="s">
        <v>137</v>
      </c>
      <c r="F584" s="48">
        <v>643</v>
      </c>
    </row>
    <row r="585" spans="1:6" x14ac:dyDescent="0.2">
      <c r="A585" s="47">
        <v>2024</v>
      </c>
      <c r="B585" s="40" t="s">
        <v>5</v>
      </c>
      <c r="C585" s="40" t="s">
        <v>68</v>
      </c>
      <c r="D585" s="40" t="s">
        <v>134</v>
      </c>
      <c r="E585" s="40" t="s">
        <v>135</v>
      </c>
      <c r="F585" s="48">
        <v>640</v>
      </c>
    </row>
    <row r="586" spans="1:6" x14ac:dyDescent="0.2">
      <c r="A586" s="47">
        <v>2024</v>
      </c>
      <c r="B586" s="40" t="s">
        <v>6</v>
      </c>
      <c r="C586" s="40" t="s">
        <v>69</v>
      </c>
      <c r="D586" s="40" t="s">
        <v>134</v>
      </c>
      <c r="E586" s="40" t="s">
        <v>137</v>
      </c>
      <c r="F586" s="48">
        <v>545</v>
      </c>
    </row>
    <row r="587" spans="1:6" x14ac:dyDescent="0.2">
      <c r="A587" s="47">
        <v>2024</v>
      </c>
      <c r="B587" s="40" t="s">
        <v>7</v>
      </c>
      <c r="C587" s="40" t="s">
        <v>70</v>
      </c>
      <c r="D587" s="40" t="s">
        <v>134</v>
      </c>
      <c r="E587" s="40" t="s">
        <v>139</v>
      </c>
      <c r="F587" s="48">
        <v>680</v>
      </c>
    </row>
    <row r="588" spans="1:6" x14ac:dyDescent="0.2">
      <c r="A588" s="47">
        <v>2024</v>
      </c>
      <c r="B588" s="40" t="s">
        <v>8</v>
      </c>
      <c r="C588" s="40" t="s">
        <v>71</v>
      </c>
      <c r="D588" s="40" t="s">
        <v>134</v>
      </c>
      <c r="E588" s="40" t="s">
        <v>137</v>
      </c>
      <c r="F588" s="48">
        <v>868</v>
      </c>
    </row>
    <row r="589" spans="1:6" x14ac:dyDescent="0.2">
      <c r="A589" s="47">
        <v>2024</v>
      </c>
      <c r="B589" s="40" t="s">
        <v>9</v>
      </c>
      <c r="C589" s="40" t="s">
        <v>72</v>
      </c>
      <c r="D589" s="40" t="s">
        <v>134</v>
      </c>
      <c r="E589" s="40" t="s">
        <v>135</v>
      </c>
      <c r="F589" s="48">
        <v>568</v>
      </c>
    </row>
    <row r="590" spans="1:6" x14ac:dyDescent="0.2">
      <c r="A590" s="47">
        <v>2024</v>
      </c>
      <c r="B590" s="40" t="s">
        <v>10</v>
      </c>
      <c r="C590" s="40" t="s">
        <v>73</v>
      </c>
      <c r="D590" s="40" t="s">
        <v>134</v>
      </c>
      <c r="E590" s="40" t="s">
        <v>139</v>
      </c>
      <c r="F590" s="48">
        <v>666</v>
      </c>
    </row>
    <row r="591" spans="1:6" x14ac:dyDescent="0.2">
      <c r="A591" s="47">
        <v>2024</v>
      </c>
      <c r="B591" s="40" t="s">
        <v>11</v>
      </c>
      <c r="C591" s="40" t="s">
        <v>74</v>
      </c>
      <c r="D591" s="40" t="s">
        <v>134</v>
      </c>
      <c r="E591" s="40" t="s">
        <v>139</v>
      </c>
      <c r="F591" s="48">
        <v>683</v>
      </c>
    </row>
    <row r="592" spans="1:6" x14ac:dyDescent="0.2">
      <c r="A592" s="47">
        <v>2024</v>
      </c>
      <c r="B592" s="40" t="s">
        <v>12</v>
      </c>
      <c r="C592" s="40" t="s">
        <v>75</v>
      </c>
      <c r="D592" s="40" t="s">
        <v>134</v>
      </c>
      <c r="E592" s="40" t="s">
        <v>137</v>
      </c>
      <c r="F592" s="48">
        <v>931</v>
      </c>
    </row>
    <row r="593" spans="1:6" x14ac:dyDescent="0.2">
      <c r="A593" s="47">
        <v>2024</v>
      </c>
      <c r="B593" s="40" t="s">
        <v>13</v>
      </c>
      <c r="C593" s="40" t="s">
        <v>76</v>
      </c>
      <c r="D593" s="40" t="s">
        <v>134</v>
      </c>
      <c r="E593" s="40" t="s">
        <v>139</v>
      </c>
      <c r="F593" s="48">
        <v>2012</v>
      </c>
    </row>
    <row r="594" spans="1:6" x14ac:dyDescent="0.2">
      <c r="A594" s="47">
        <v>2024</v>
      </c>
      <c r="B594" s="40" t="s">
        <v>60</v>
      </c>
      <c r="C594" s="40" t="s">
        <v>77</v>
      </c>
      <c r="D594" s="40" t="s">
        <v>134</v>
      </c>
      <c r="E594" s="40" t="s">
        <v>137</v>
      </c>
      <c r="F594" s="48">
        <v>1330</v>
      </c>
    </row>
    <row r="595" spans="1:6" x14ac:dyDescent="0.2">
      <c r="A595" s="47">
        <v>2024</v>
      </c>
      <c r="B595" s="40" t="s">
        <v>14</v>
      </c>
      <c r="C595" s="40" t="s">
        <v>78</v>
      </c>
      <c r="D595" s="40" t="s">
        <v>134</v>
      </c>
      <c r="E595" s="40" t="s">
        <v>139</v>
      </c>
      <c r="F595" s="48">
        <v>610</v>
      </c>
    </row>
    <row r="596" spans="1:6" x14ac:dyDescent="0.2">
      <c r="A596" s="47">
        <v>2024</v>
      </c>
      <c r="B596" s="40" t="s">
        <v>15</v>
      </c>
      <c r="C596" s="40" t="s">
        <v>79</v>
      </c>
      <c r="D596" s="40" t="s">
        <v>134</v>
      </c>
      <c r="E596" s="40" t="s">
        <v>137</v>
      </c>
      <c r="F596" s="48">
        <v>721</v>
      </c>
    </row>
    <row r="597" spans="1:6" x14ac:dyDescent="0.2">
      <c r="A597" s="47">
        <v>2024</v>
      </c>
      <c r="B597" s="40" t="s">
        <v>16</v>
      </c>
      <c r="C597" s="40" t="s">
        <v>80</v>
      </c>
      <c r="D597" s="40" t="s">
        <v>134</v>
      </c>
      <c r="E597" s="40" t="s">
        <v>137</v>
      </c>
      <c r="F597" s="48">
        <v>1522</v>
      </c>
    </row>
    <row r="598" spans="1:6" x14ac:dyDescent="0.2">
      <c r="A598" s="47">
        <v>2024</v>
      </c>
      <c r="B598" s="40" t="s">
        <v>17</v>
      </c>
      <c r="C598" s="40" t="s">
        <v>81</v>
      </c>
      <c r="D598" s="40" t="s">
        <v>134</v>
      </c>
      <c r="E598" s="40" t="s">
        <v>137</v>
      </c>
      <c r="F598" s="48">
        <v>507</v>
      </c>
    </row>
    <row r="599" spans="1:6" x14ac:dyDescent="0.2">
      <c r="A599" s="47">
        <v>2024</v>
      </c>
      <c r="B599" s="40" t="s">
        <v>18</v>
      </c>
      <c r="C599" s="40" t="s">
        <v>82</v>
      </c>
      <c r="D599" s="40" t="s">
        <v>48</v>
      </c>
      <c r="E599" s="40" t="s">
        <v>135</v>
      </c>
      <c r="F599" s="48">
        <v>5744</v>
      </c>
    </row>
    <row r="600" spans="1:6" x14ac:dyDescent="0.2">
      <c r="A600" s="47">
        <v>2024</v>
      </c>
      <c r="B600" s="40" t="s">
        <v>19</v>
      </c>
      <c r="C600" s="40" t="s">
        <v>83</v>
      </c>
      <c r="D600" s="40" t="s">
        <v>48</v>
      </c>
      <c r="E600" s="40" t="s">
        <v>135</v>
      </c>
      <c r="F600" s="48">
        <v>1717</v>
      </c>
    </row>
    <row r="601" spans="1:6" x14ac:dyDescent="0.2">
      <c r="A601" s="47">
        <v>2024</v>
      </c>
      <c r="B601" s="40" t="s">
        <v>124</v>
      </c>
      <c r="C601" s="40" t="s">
        <v>125</v>
      </c>
      <c r="D601" s="40" t="s">
        <v>134</v>
      </c>
      <c r="E601" s="40" t="s">
        <v>137</v>
      </c>
      <c r="F601" s="48">
        <v>1859</v>
      </c>
    </row>
    <row r="602" spans="1:6" x14ac:dyDescent="0.2">
      <c r="A602" s="47">
        <v>2024</v>
      </c>
      <c r="B602" s="40" t="s">
        <v>21</v>
      </c>
      <c r="C602" s="40" t="s">
        <v>84</v>
      </c>
      <c r="D602" s="40" t="s">
        <v>134</v>
      </c>
      <c r="E602" s="40" t="s">
        <v>137</v>
      </c>
      <c r="F602" s="48">
        <v>761</v>
      </c>
    </row>
    <row r="603" spans="1:6" x14ac:dyDescent="0.2">
      <c r="A603" s="47">
        <v>2024</v>
      </c>
      <c r="B603" s="40" t="s">
        <v>22</v>
      </c>
      <c r="C603" s="40" t="s">
        <v>85</v>
      </c>
      <c r="D603" s="40" t="s">
        <v>134</v>
      </c>
      <c r="E603" s="40" t="s">
        <v>135</v>
      </c>
      <c r="F603" s="48">
        <v>918</v>
      </c>
    </row>
    <row r="604" spans="1:6" x14ac:dyDescent="0.2">
      <c r="A604" s="47">
        <v>2024</v>
      </c>
      <c r="B604" s="40" t="s">
        <v>23</v>
      </c>
      <c r="C604" s="40" t="s">
        <v>86</v>
      </c>
      <c r="D604" s="40" t="s">
        <v>134</v>
      </c>
      <c r="E604" s="40" t="s">
        <v>137</v>
      </c>
      <c r="F604" s="48">
        <v>1030</v>
      </c>
    </row>
    <row r="605" spans="1:6" x14ac:dyDescent="0.2">
      <c r="A605" s="47">
        <v>2024</v>
      </c>
      <c r="B605" s="40" t="s">
        <v>87</v>
      </c>
      <c r="C605" s="40" t="s">
        <v>88</v>
      </c>
      <c r="D605" s="40" t="s">
        <v>134</v>
      </c>
      <c r="E605" s="40" t="s">
        <v>139</v>
      </c>
      <c r="F605" s="48">
        <v>43</v>
      </c>
    </row>
    <row r="606" spans="1:6" x14ac:dyDescent="0.2">
      <c r="A606" s="47">
        <v>2024</v>
      </c>
      <c r="B606" s="40" t="s">
        <v>25</v>
      </c>
      <c r="C606" s="40" t="s">
        <v>89</v>
      </c>
      <c r="D606" s="40" t="s">
        <v>134</v>
      </c>
      <c r="E606" s="40" t="s">
        <v>137</v>
      </c>
      <c r="F606" s="48">
        <v>1565</v>
      </c>
    </row>
    <row r="607" spans="1:6" x14ac:dyDescent="0.2">
      <c r="A607" s="47">
        <v>2024</v>
      </c>
      <c r="B607" s="40" t="s">
        <v>26</v>
      </c>
      <c r="C607" s="40" t="s">
        <v>90</v>
      </c>
      <c r="D607" s="40" t="s">
        <v>134</v>
      </c>
      <c r="E607" s="40" t="s">
        <v>135</v>
      </c>
      <c r="F607" s="48">
        <v>1317</v>
      </c>
    </row>
    <row r="608" spans="1:6" x14ac:dyDescent="0.2">
      <c r="A608" s="47">
        <v>2024</v>
      </c>
      <c r="B608" s="40" t="s">
        <v>27</v>
      </c>
      <c r="C608" s="40" t="s">
        <v>91</v>
      </c>
      <c r="D608" s="40" t="s">
        <v>134</v>
      </c>
      <c r="E608" s="40" t="s">
        <v>137</v>
      </c>
      <c r="F608" s="48">
        <v>772</v>
      </c>
    </row>
    <row r="609" spans="1:6" x14ac:dyDescent="0.2">
      <c r="A609" s="47">
        <v>2024</v>
      </c>
      <c r="B609" s="40" t="s">
        <v>28</v>
      </c>
      <c r="C609" s="40" t="s">
        <v>92</v>
      </c>
      <c r="D609" s="40" t="s">
        <v>134</v>
      </c>
      <c r="E609" s="40" t="s">
        <v>139</v>
      </c>
      <c r="F609" s="48">
        <v>678</v>
      </c>
    </row>
    <row r="610" spans="1:6" x14ac:dyDescent="0.2">
      <c r="A610" s="47">
        <v>2024</v>
      </c>
      <c r="B610" s="40" t="s">
        <v>29</v>
      </c>
      <c r="C610" s="40" t="s">
        <v>93</v>
      </c>
      <c r="D610" s="40" t="s">
        <v>48</v>
      </c>
      <c r="E610" s="40" t="s">
        <v>135</v>
      </c>
      <c r="F610" s="48">
        <v>1333</v>
      </c>
    </row>
    <row r="611" spans="1:6" x14ac:dyDescent="0.2">
      <c r="A611" s="47">
        <v>2024</v>
      </c>
      <c r="B611" s="40" t="s">
        <v>30</v>
      </c>
      <c r="C611" s="40" t="s">
        <v>94</v>
      </c>
      <c r="D611" s="40" t="s">
        <v>134</v>
      </c>
      <c r="E611" s="40" t="s">
        <v>139</v>
      </c>
      <c r="F611" s="48">
        <v>937</v>
      </c>
    </row>
    <row r="612" spans="1:6" x14ac:dyDescent="0.2">
      <c r="A612" s="47">
        <v>2024</v>
      </c>
      <c r="B612" s="40" t="s">
        <v>31</v>
      </c>
      <c r="C612" s="40" t="s">
        <v>110</v>
      </c>
      <c r="D612" s="40" t="s">
        <v>134</v>
      </c>
      <c r="E612" s="40" t="s">
        <v>135</v>
      </c>
      <c r="F612" s="48">
        <v>79</v>
      </c>
    </row>
    <row r="613" spans="1:6" x14ac:dyDescent="0.2">
      <c r="A613" s="47">
        <v>2024</v>
      </c>
      <c r="B613" s="40" t="s">
        <v>32</v>
      </c>
      <c r="C613" s="40" t="s">
        <v>95</v>
      </c>
      <c r="D613" s="40" t="s">
        <v>134</v>
      </c>
      <c r="E613" s="40" t="s">
        <v>139</v>
      </c>
      <c r="F613" s="48">
        <v>680</v>
      </c>
    </row>
    <row r="614" spans="1:6" x14ac:dyDescent="0.2">
      <c r="A614" s="47">
        <v>2024</v>
      </c>
      <c r="B614" s="40" t="s">
        <v>33</v>
      </c>
      <c r="C614" s="40" t="s">
        <v>96</v>
      </c>
      <c r="D614" s="40" t="s">
        <v>134</v>
      </c>
      <c r="E614" s="40" t="s">
        <v>137</v>
      </c>
      <c r="F614" s="48">
        <v>516</v>
      </c>
    </row>
    <row r="615" spans="1:6" x14ac:dyDescent="0.2">
      <c r="A615" s="47">
        <v>2024</v>
      </c>
      <c r="B615" s="40" t="s">
        <v>34</v>
      </c>
      <c r="C615" s="40" t="s">
        <v>97</v>
      </c>
      <c r="D615" s="40" t="s">
        <v>134</v>
      </c>
      <c r="E615" s="40" t="s">
        <v>139</v>
      </c>
      <c r="F615" s="48">
        <v>370</v>
      </c>
    </row>
    <row r="616" spans="1:6" x14ac:dyDescent="0.2">
      <c r="A616" s="47">
        <v>2024</v>
      </c>
      <c r="B616" s="40" t="s">
        <v>35</v>
      </c>
      <c r="C616" s="40" t="s">
        <v>98</v>
      </c>
      <c r="D616" s="40" t="s">
        <v>134</v>
      </c>
      <c r="E616" s="40" t="s">
        <v>135</v>
      </c>
      <c r="F616" s="48">
        <v>825</v>
      </c>
    </row>
    <row r="617" spans="1:6" x14ac:dyDescent="0.2">
      <c r="A617" s="47">
        <v>2024</v>
      </c>
      <c r="B617" s="40" t="s">
        <v>36</v>
      </c>
      <c r="C617" s="40" t="s">
        <v>99</v>
      </c>
      <c r="D617" s="40" t="s">
        <v>134</v>
      </c>
      <c r="E617" s="40" t="s">
        <v>139</v>
      </c>
      <c r="F617" s="48">
        <v>645</v>
      </c>
    </row>
    <row r="618" spans="1:6" x14ac:dyDescent="0.2">
      <c r="A618" s="47">
        <v>2024</v>
      </c>
      <c r="B618" s="40" t="s">
        <v>37</v>
      </c>
      <c r="C618" s="40" t="s">
        <v>100</v>
      </c>
      <c r="D618" s="40" t="s">
        <v>134</v>
      </c>
      <c r="E618" s="40" t="s">
        <v>139</v>
      </c>
      <c r="F618" s="48">
        <v>607</v>
      </c>
    </row>
    <row r="619" spans="1:6" x14ac:dyDescent="0.2">
      <c r="A619" s="47">
        <v>2024</v>
      </c>
      <c r="B619" s="40" t="s">
        <v>38</v>
      </c>
      <c r="C619" s="40" t="s">
        <v>101</v>
      </c>
      <c r="D619" s="40" t="s">
        <v>48</v>
      </c>
      <c r="E619" s="40" t="s">
        <v>135</v>
      </c>
      <c r="F619" s="48">
        <v>1020</v>
      </c>
    </row>
    <row r="620" spans="1:6" x14ac:dyDescent="0.2">
      <c r="A620" s="47">
        <v>2024</v>
      </c>
      <c r="B620" s="40" t="s">
        <v>39</v>
      </c>
      <c r="C620" s="40" t="s">
        <v>102</v>
      </c>
      <c r="D620" s="40" t="s">
        <v>134</v>
      </c>
      <c r="E620" s="40" t="s">
        <v>137</v>
      </c>
      <c r="F620" s="48">
        <v>811</v>
      </c>
    </row>
    <row r="621" spans="1:6" x14ac:dyDescent="0.2">
      <c r="A621" s="47">
        <v>2024</v>
      </c>
      <c r="B621" s="40" t="s">
        <v>40</v>
      </c>
      <c r="C621" s="40" t="s">
        <v>103</v>
      </c>
      <c r="D621" s="40" t="s">
        <v>134</v>
      </c>
      <c r="E621" s="40" t="s">
        <v>139</v>
      </c>
      <c r="F621" s="48">
        <v>721</v>
      </c>
    </row>
    <row r="622" spans="1:6" x14ac:dyDescent="0.2">
      <c r="A622" s="47">
        <v>2024</v>
      </c>
      <c r="B622" s="40" t="s">
        <v>41</v>
      </c>
      <c r="C622" s="40" t="s">
        <v>104</v>
      </c>
      <c r="D622" s="40" t="s">
        <v>134</v>
      </c>
      <c r="E622" s="40" t="s">
        <v>135</v>
      </c>
      <c r="F622" s="48">
        <v>752</v>
      </c>
    </row>
    <row r="623" spans="1:6" x14ac:dyDescent="0.2">
      <c r="A623" s="47">
        <v>2024</v>
      </c>
      <c r="B623" s="40" t="s">
        <v>42</v>
      </c>
      <c r="C623" s="40" t="s">
        <v>105</v>
      </c>
      <c r="D623" s="40" t="s">
        <v>48</v>
      </c>
      <c r="E623" s="40" t="s">
        <v>135</v>
      </c>
      <c r="F623" s="48">
        <v>909</v>
      </c>
    </row>
    <row r="624" spans="1:6" x14ac:dyDescent="0.2">
      <c r="A624" s="47">
        <v>2024</v>
      </c>
      <c r="B624" s="40" t="s">
        <v>43</v>
      </c>
      <c r="C624" s="40" t="s">
        <v>106</v>
      </c>
      <c r="D624" s="40" t="s">
        <v>134</v>
      </c>
      <c r="E624" s="40" t="s">
        <v>137</v>
      </c>
      <c r="F624" s="48">
        <v>525</v>
      </c>
    </row>
    <row r="625" spans="1:6" x14ac:dyDescent="0.2">
      <c r="A625" s="47">
        <v>2024</v>
      </c>
      <c r="B625" s="40" t="s">
        <v>44</v>
      </c>
      <c r="C625" s="40" t="s">
        <v>107</v>
      </c>
      <c r="D625" s="40" t="s">
        <v>48</v>
      </c>
      <c r="E625" s="40" t="s">
        <v>135</v>
      </c>
      <c r="F625" s="48">
        <v>1849</v>
      </c>
    </row>
    <row r="626" spans="1:6" x14ac:dyDescent="0.2">
      <c r="A626" s="47">
        <v>2024</v>
      </c>
      <c r="B626" s="40" t="s">
        <v>45</v>
      </c>
      <c r="C626" s="40" t="s">
        <v>108</v>
      </c>
      <c r="D626" s="40" t="s">
        <v>134</v>
      </c>
      <c r="E626" s="40" t="s">
        <v>137</v>
      </c>
      <c r="F626" s="48">
        <v>752</v>
      </c>
    </row>
    <row r="627" spans="1:6" x14ac:dyDescent="0.2">
      <c r="A627" s="47">
        <v>2024</v>
      </c>
      <c r="B627" s="40" t="s">
        <v>46</v>
      </c>
      <c r="C627" s="40" t="s">
        <v>109</v>
      </c>
      <c r="D627" s="40" t="s">
        <v>48</v>
      </c>
      <c r="E627" s="40" t="s">
        <v>135</v>
      </c>
      <c r="F627" s="48">
        <v>1404</v>
      </c>
    </row>
    <row r="628" spans="1:6" x14ac:dyDescent="0.2">
      <c r="A628" s="47">
        <v>2025</v>
      </c>
      <c r="B628" s="40" t="s">
        <v>3</v>
      </c>
      <c r="C628" s="40" t="s">
        <v>66</v>
      </c>
      <c r="D628" s="40" t="s">
        <v>134</v>
      </c>
      <c r="E628" s="40" t="s">
        <v>135</v>
      </c>
      <c r="F628" s="48">
        <v>928</v>
      </c>
    </row>
    <row r="629" spans="1:6" x14ac:dyDescent="0.2">
      <c r="A629" s="47">
        <v>2025</v>
      </c>
      <c r="B629" s="40" t="s">
        <v>4</v>
      </c>
      <c r="C629" s="40" t="s">
        <v>67</v>
      </c>
      <c r="D629" s="40" t="s">
        <v>134</v>
      </c>
      <c r="E629" s="40" t="s">
        <v>137</v>
      </c>
      <c r="F629" s="48">
        <v>651</v>
      </c>
    </row>
    <row r="630" spans="1:6" x14ac:dyDescent="0.2">
      <c r="A630" s="47">
        <v>2025</v>
      </c>
      <c r="B630" s="40" t="s">
        <v>5</v>
      </c>
      <c r="C630" s="40" t="s">
        <v>68</v>
      </c>
      <c r="D630" s="40" t="s">
        <v>134</v>
      </c>
      <c r="E630" s="40" t="s">
        <v>135</v>
      </c>
      <c r="F630" s="48">
        <v>680</v>
      </c>
    </row>
    <row r="631" spans="1:6" x14ac:dyDescent="0.2">
      <c r="A631" s="47">
        <v>2025</v>
      </c>
      <c r="B631" s="40" t="s">
        <v>6</v>
      </c>
      <c r="C631" s="40" t="s">
        <v>69</v>
      </c>
      <c r="D631" s="40" t="s">
        <v>134</v>
      </c>
      <c r="E631" s="40" t="s">
        <v>137</v>
      </c>
      <c r="F631" s="48">
        <v>576</v>
      </c>
    </row>
    <row r="632" spans="1:6" x14ac:dyDescent="0.2">
      <c r="A632" s="47">
        <v>2025</v>
      </c>
      <c r="B632" s="40" t="s">
        <v>7</v>
      </c>
      <c r="C632" s="40" t="s">
        <v>70</v>
      </c>
      <c r="D632" s="40" t="s">
        <v>134</v>
      </c>
      <c r="E632" s="40" t="s">
        <v>139</v>
      </c>
      <c r="F632" s="48">
        <v>692</v>
      </c>
    </row>
    <row r="633" spans="1:6" x14ac:dyDescent="0.2">
      <c r="A633" s="47">
        <v>2025</v>
      </c>
      <c r="B633" s="40" t="s">
        <v>8</v>
      </c>
      <c r="C633" s="40" t="s">
        <v>71</v>
      </c>
      <c r="D633" s="40" t="s">
        <v>134</v>
      </c>
      <c r="E633" s="40" t="s">
        <v>137</v>
      </c>
      <c r="F633" s="48">
        <v>839</v>
      </c>
    </row>
    <row r="634" spans="1:6" x14ac:dyDescent="0.2">
      <c r="A634" s="47">
        <v>2025</v>
      </c>
      <c r="B634" s="40" t="s">
        <v>9</v>
      </c>
      <c r="C634" s="40" t="s">
        <v>72</v>
      </c>
      <c r="D634" s="40" t="s">
        <v>134</v>
      </c>
      <c r="E634" s="40" t="s">
        <v>135</v>
      </c>
      <c r="F634" s="48">
        <v>563</v>
      </c>
    </row>
    <row r="635" spans="1:6" x14ac:dyDescent="0.2">
      <c r="A635" s="47">
        <v>2025</v>
      </c>
      <c r="B635" s="40" t="s">
        <v>10</v>
      </c>
      <c r="C635" s="40" t="s">
        <v>73</v>
      </c>
      <c r="D635" s="40" t="s">
        <v>134</v>
      </c>
      <c r="E635" s="40" t="s">
        <v>139</v>
      </c>
      <c r="F635" s="48">
        <v>698</v>
      </c>
    </row>
    <row r="636" spans="1:6" x14ac:dyDescent="0.2">
      <c r="A636" s="47">
        <v>2025</v>
      </c>
      <c r="B636" s="40" t="s">
        <v>11</v>
      </c>
      <c r="C636" s="40" t="s">
        <v>74</v>
      </c>
      <c r="D636" s="40" t="s">
        <v>134</v>
      </c>
      <c r="E636" s="40" t="s">
        <v>139</v>
      </c>
      <c r="F636" s="48">
        <v>692</v>
      </c>
    </row>
    <row r="637" spans="1:6" x14ac:dyDescent="0.2">
      <c r="A637" s="47">
        <v>2025</v>
      </c>
      <c r="B637" s="40" t="s">
        <v>12</v>
      </c>
      <c r="C637" s="40" t="s">
        <v>75</v>
      </c>
      <c r="D637" s="40" t="s">
        <v>134</v>
      </c>
      <c r="E637" s="40" t="s">
        <v>137</v>
      </c>
      <c r="F637" s="48">
        <v>922</v>
      </c>
    </row>
    <row r="638" spans="1:6" x14ac:dyDescent="0.2">
      <c r="A638" s="47">
        <v>2025</v>
      </c>
      <c r="B638" s="40" t="s">
        <v>13</v>
      </c>
      <c r="C638" s="40" t="s">
        <v>76</v>
      </c>
      <c r="D638" s="40" t="s">
        <v>134</v>
      </c>
      <c r="E638" s="40" t="s">
        <v>139</v>
      </c>
      <c r="F638" s="48">
        <v>2019</v>
      </c>
    </row>
    <row r="639" spans="1:6" x14ac:dyDescent="0.2">
      <c r="A639" s="47">
        <v>2025</v>
      </c>
      <c r="B639" s="40" t="s">
        <v>60</v>
      </c>
      <c r="C639" s="40" t="s">
        <v>77</v>
      </c>
      <c r="D639" s="40" t="s">
        <v>134</v>
      </c>
      <c r="E639" s="40" t="s">
        <v>137</v>
      </c>
      <c r="F639" s="48">
        <v>1310</v>
      </c>
    </row>
    <row r="640" spans="1:6" x14ac:dyDescent="0.2">
      <c r="A640" s="47">
        <v>2025</v>
      </c>
      <c r="B640" s="40" t="s">
        <v>14</v>
      </c>
      <c r="C640" s="40" t="s">
        <v>78</v>
      </c>
      <c r="D640" s="40" t="s">
        <v>134</v>
      </c>
      <c r="E640" s="40" t="s">
        <v>139</v>
      </c>
      <c r="F640" s="48">
        <v>602</v>
      </c>
    </row>
    <row r="641" spans="1:6" x14ac:dyDescent="0.2">
      <c r="A641" s="47">
        <v>2025</v>
      </c>
      <c r="B641" s="40" t="s">
        <v>15</v>
      </c>
      <c r="C641" s="40" t="s">
        <v>79</v>
      </c>
      <c r="D641" s="40" t="s">
        <v>134</v>
      </c>
      <c r="E641" s="40" t="s">
        <v>137</v>
      </c>
      <c r="F641" s="48">
        <v>691</v>
      </c>
    </row>
    <row r="642" spans="1:6" x14ac:dyDescent="0.2">
      <c r="A642" s="47">
        <v>2025</v>
      </c>
      <c r="B642" s="40" t="s">
        <v>16</v>
      </c>
      <c r="C642" s="40" t="s">
        <v>80</v>
      </c>
      <c r="D642" s="40" t="s">
        <v>134</v>
      </c>
      <c r="E642" s="40" t="s">
        <v>137</v>
      </c>
      <c r="F642" s="48">
        <v>1524</v>
      </c>
    </row>
    <row r="643" spans="1:6" x14ac:dyDescent="0.2">
      <c r="A643" s="47">
        <v>2025</v>
      </c>
      <c r="B643" s="40" t="s">
        <v>17</v>
      </c>
      <c r="C643" s="40" t="s">
        <v>81</v>
      </c>
      <c r="D643" s="40" t="s">
        <v>134</v>
      </c>
      <c r="E643" s="40" t="s">
        <v>137</v>
      </c>
      <c r="F643" s="48">
        <v>501</v>
      </c>
    </row>
    <row r="644" spans="1:6" x14ac:dyDescent="0.2">
      <c r="A644" s="47">
        <v>2025</v>
      </c>
      <c r="B644" s="40" t="s">
        <v>18</v>
      </c>
      <c r="C644" s="40" t="s">
        <v>82</v>
      </c>
      <c r="D644" s="40" t="s">
        <v>48</v>
      </c>
      <c r="E644" s="40" t="s">
        <v>135</v>
      </c>
      <c r="F644" s="48">
        <v>5874</v>
      </c>
    </row>
    <row r="645" spans="1:6" x14ac:dyDescent="0.2">
      <c r="A645" s="47">
        <v>2025</v>
      </c>
      <c r="B645" s="40" t="s">
        <v>19</v>
      </c>
      <c r="C645" s="40" t="s">
        <v>83</v>
      </c>
      <c r="D645" s="40" t="s">
        <v>48</v>
      </c>
      <c r="E645" s="40" t="s">
        <v>135</v>
      </c>
      <c r="F645" s="48">
        <v>1773</v>
      </c>
    </row>
    <row r="646" spans="1:6" x14ac:dyDescent="0.2">
      <c r="A646" s="47">
        <v>2025</v>
      </c>
      <c r="B646" s="40" t="s">
        <v>124</v>
      </c>
      <c r="C646" s="40" t="s">
        <v>125</v>
      </c>
      <c r="D646" s="40" t="s">
        <v>134</v>
      </c>
      <c r="E646" s="40" t="s">
        <v>137</v>
      </c>
      <c r="F646" s="48">
        <v>1831</v>
      </c>
    </row>
    <row r="647" spans="1:6" x14ac:dyDescent="0.2">
      <c r="A647" s="47">
        <v>2025</v>
      </c>
      <c r="B647" s="40" t="s">
        <v>21</v>
      </c>
      <c r="C647" s="40" t="s">
        <v>84</v>
      </c>
      <c r="D647" s="40" t="s">
        <v>134</v>
      </c>
      <c r="E647" s="40" t="s">
        <v>137</v>
      </c>
      <c r="F647" s="48">
        <v>749</v>
      </c>
    </row>
    <row r="648" spans="1:6" x14ac:dyDescent="0.2">
      <c r="A648" s="47">
        <v>2025</v>
      </c>
      <c r="B648" s="40" t="s">
        <v>22</v>
      </c>
      <c r="C648" s="40" t="s">
        <v>85</v>
      </c>
      <c r="D648" s="40" t="s">
        <v>134</v>
      </c>
      <c r="E648" s="40" t="s">
        <v>135</v>
      </c>
      <c r="F648" s="48">
        <v>785</v>
      </c>
    </row>
    <row r="649" spans="1:6" x14ac:dyDescent="0.2">
      <c r="A649" s="47">
        <v>2025</v>
      </c>
      <c r="B649" s="40" t="s">
        <v>23</v>
      </c>
      <c r="C649" s="40" t="s">
        <v>86</v>
      </c>
      <c r="D649" s="40" t="s">
        <v>134</v>
      </c>
      <c r="E649" s="40" t="s">
        <v>137</v>
      </c>
      <c r="F649" s="48">
        <v>1037</v>
      </c>
    </row>
    <row r="650" spans="1:6" x14ac:dyDescent="0.2">
      <c r="A650" s="47">
        <v>2025</v>
      </c>
      <c r="B650" s="40" t="s">
        <v>87</v>
      </c>
      <c r="C650" s="40" t="s">
        <v>88</v>
      </c>
      <c r="D650" s="40" t="s">
        <v>134</v>
      </c>
      <c r="E650" s="40" t="s">
        <v>139</v>
      </c>
      <c r="F650" s="48">
        <v>41</v>
      </c>
    </row>
    <row r="651" spans="1:6" x14ac:dyDescent="0.2">
      <c r="A651" s="47">
        <v>2025</v>
      </c>
      <c r="B651" s="40" t="s">
        <v>25</v>
      </c>
      <c r="C651" s="40" t="s">
        <v>89</v>
      </c>
      <c r="D651" s="40" t="s">
        <v>134</v>
      </c>
      <c r="E651" s="40" t="s">
        <v>137</v>
      </c>
      <c r="F651" s="48">
        <v>1592</v>
      </c>
    </row>
    <row r="652" spans="1:6" x14ac:dyDescent="0.2">
      <c r="A652" s="47">
        <v>2025</v>
      </c>
      <c r="B652" s="40" t="s">
        <v>26</v>
      </c>
      <c r="C652" s="40" t="s">
        <v>90</v>
      </c>
      <c r="D652" s="40" t="s">
        <v>134</v>
      </c>
      <c r="E652" s="40" t="s">
        <v>135</v>
      </c>
      <c r="F652" s="48">
        <v>1324</v>
      </c>
    </row>
    <row r="653" spans="1:6" x14ac:dyDescent="0.2">
      <c r="A653" s="47">
        <v>2025</v>
      </c>
      <c r="B653" s="40" t="s">
        <v>27</v>
      </c>
      <c r="C653" s="40" t="s">
        <v>91</v>
      </c>
      <c r="D653" s="40" t="s">
        <v>134</v>
      </c>
      <c r="E653" s="40" t="s">
        <v>137</v>
      </c>
      <c r="F653" s="48">
        <v>815</v>
      </c>
    </row>
    <row r="654" spans="1:6" x14ac:dyDescent="0.2">
      <c r="A654" s="47">
        <v>2025</v>
      </c>
      <c r="B654" s="40" t="s">
        <v>28</v>
      </c>
      <c r="C654" s="40" t="s">
        <v>92</v>
      </c>
      <c r="D654" s="40" t="s">
        <v>134</v>
      </c>
      <c r="E654" s="40" t="s">
        <v>139</v>
      </c>
      <c r="F654" s="48">
        <v>713</v>
      </c>
    </row>
    <row r="655" spans="1:6" x14ac:dyDescent="0.2">
      <c r="A655" s="47">
        <v>2025</v>
      </c>
      <c r="B655" s="40" t="s">
        <v>29</v>
      </c>
      <c r="C655" s="40" t="s">
        <v>93</v>
      </c>
      <c r="D655" s="40" t="s">
        <v>48</v>
      </c>
      <c r="E655" s="40" t="s">
        <v>135</v>
      </c>
      <c r="F655" s="48">
        <v>1325</v>
      </c>
    </row>
    <row r="656" spans="1:6" x14ac:dyDescent="0.2">
      <c r="A656" s="47">
        <v>2025</v>
      </c>
      <c r="B656" s="40" t="s">
        <v>30</v>
      </c>
      <c r="C656" s="40" t="s">
        <v>94</v>
      </c>
      <c r="D656" s="40" t="s">
        <v>134</v>
      </c>
      <c r="E656" s="40" t="s">
        <v>139</v>
      </c>
      <c r="F656" s="48">
        <v>977</v>
      </c>
    </row>
    <row r="657" spans="1:6" x14ac:dyDescent="0.2">
      <c r="A657" s="47">
        <v>2025</v>
      </c>
      <c r="B657" s="40" t="s">
        <v>31</v>
      </c>
      <c r="C657" s="40" t="s">
        <v>110</v>
      </c>
      <c r="D657" s="40" t="s">
        <v>134</v>
      </c>
      <c r="E657" s="40" t="s">
        <v>135</v>
      </c>
      <c r="F657" s="48">
        <v>78</v>
      </c>
    </row>
    <row r="658" spans="1:6" x14ac:dyDescent="0.2">
      <c r="A658" s="47">
        <v>2025</v>
      </c>
      <c r="B658" s="40" t="s">
        <v>32</v>
      </c>
      <c r="C658" s="40" t="s">
        <v>95</v>
      </c>
      <c r="D658" s="40" t="s">
        <v>134</v>
      </c>
      <c r="E658" s="40" t="s">
        <v>139</v>
      </c>
      <c r="F658" s="48">
        <v>741</v>
      </c>
    </row>
    <row r="659" spans="1:6" x14ac:dyDescent="0.2">
      <c r="A659" s="47">
        <v>2025</v>
      </c>
      <c r="B659" s="40" t="s">
        <v>33</v>
      </c>
      <c r="C659" s="40" t="s">
        <v>96</v>
      </c>
      <c r="D659" s="40" t="s">
        <v>134</v>
      </c>
      <c r="E659" s="40" t="s">
        <v>137</v>
      </c>
      <c r="F659" s="48">
        <v>523</v>
      </c>
    </row>
    <row r="660" spans="1:6" x14ac:dyDescent="0.2">
      <c r="A660" s="47">
        <v>2025</v>
      </c>
      <c r="B660" s="40" t="s">
        <v>34</v>
      </c>
      <c r="C660" s="40" t="s">
        <v>97</v>
      </c>
      <c r="D660" s="40" t="s">
        <v>134</v>
      </c>
      <c r="E660" s="40" t="s">
        <v>139</v>
      </c>
      <c r="F660" s="48">
        <v>378</v>
      </c>
    </row>
    <row r="661" spans="1:6" x14ac:dyDescent="0.2">
      <c r="A661" s="47">
        <v>2025</v>
      </c>
      <c r="B661" s="40" t="s">
        <v>35</v>
      </c>
      <c r="C661" s="40" t="s">
        <v>98</v>
      </c>
      <c r="D661" s="40" t="s">
        <v>134</v>
      </c>
      <c r="E661" s="40" t="s">
        <v>135</v>
      </c>
      <c r="F661" s="48">
        <v>834</v>
      </c>
    </row>
    <row r="662" spans="1:6" x14ac:dyDescent="0.2">
      <c r="A662" s="47">
        <v>2025</v>
      </c>
      <c r="B662" s="40" t="s">
        <v>36</v>
      </c>
      <c r="C662" s="40" t="s">
        <v>99</v>
      </c>
      <c r="D662" s="40" t="s">
        <v>134</v>
      </c>
      <c r="E662" s="40" t="s">
        <v>139</v>
      </c>
      <c r="F662" s="48">
        <v>625</v>
      </c>
    </row>
    <row r="663" spans="1:6" x14ac:dyDescent="0.2">
      <c r="A663" s="47">
        <v>2025</v>
      </c>
      <c r="B663" s="40" t="s">
        <v>37</v>
      </c>
      <c r="C663" s="40" t="s">
        <v>100</v>
      </c>
      <c r="D663" s="40" t="s">
        <v>134</v>
      </c>
      <c r="E663" s="40" t="s">
        <v>139</v>
      </c>
      <c r="F663" s="48">
        <v>576</v>
      </c>
    </row>
    <row r="664" spans="1:6" x14ac:dyDescent="0.2">
      <c r="A664" s="47">
        <v>2025</v>
      </c>
      <c r="B664" s="40" t="s">
        <v>38</v>
      </c>
      <c r="C664" s="40" t="s">
        <v>101</v>
      </c>
      <c r="D664" s="40" t="s">
        <v>48</v>
      </c>
      <c r="E664" s="40" t="s">
        <v>135</v>
      </c>
      <c r="F664" s="48">
        <v>1026</v>
      </c>
    </row>
    <row r="665" spans="1:6" x14ac:dyDescent="0.2">
      <c r="A665" s="47">
        <v>2025</v>
      </c>
      <c r="B665" s="40" t="s">
        <v>39</v>
      </c>
      <c r="C665" s="40" t="s">
        <v>102</v>
      </c>
      <c r="D665" s="40" t="s">
        <v>134</v>
      </c>
      <c r="E665" s="40" t="s">
        <v>137</v>
      </c>
      <c r="F665" s="48">
        <v>841</v>
      </c>
    </row>
    <row r="666" spans="1:6" x14ac:dyDescent="0.2">
      <c r="A666" s="47">
        <v>2025</v>
      </c>
      <c r="B666" s="40" t="s">
        <v>40</v>
      </c>
      <c r="C666" s="40" t="s">
        <v>103</v>
      </c>
      <c r="D666" s="40" t="s">
        <v>134</v>
      </c>
      <c r="E666" s="40" t="s">
        <v>139</v>
      </c>
      <c r="F666" s="48">
        <v>706</v>
      </c>
    </row>
    <row r="667" spans="1:6" x14ac:dyDescent="0.2">
      <c r="A667" s="47">
        <v>2025</v>
      </c>
      <c r="B667" s="40" t="s">
        <v>41</v>
      </c>
      <c r="C667" s="40" t="s">
        <v>104</v>
      </c>
      <c r="D667" s="40" t="s">
        <v>134</v>
      </c>
      <c r="E667" s="40" t="s">
        <v>135</v>
      </c>
      <c r="F667" s="48">
        <v>736</v>
      </c>
    </row>
    <row r="668" spans="1:6" x14ac:dyDescent="0.2">
      <c r="A668" s="47">
        <v>2025</v>
      </c>
      <c r="B668" s="40" t="s">
        <v>42</v>
      </c>
      <c r="C668" s="40" t="s">
        <v>105</v>
      </c>
      <c r="D668" s="40" t="s">
        <v>48</v>
      </c>
      <c r="E668" s="40" t="s">
        <v>135</v>
      </c>
      <c r="F668" s="48">
        <v>888</v>
      </c>
    </row>
    <row r="669" spans="1:6" x14ac:dyDescent="0.2">
      <c r="A669" s="47">
        <v>2025</v>
      </c>
      <c r="B669" s="40" t="s">
        <v>43</v>
      </c>
      <c r="C669" s="40" t="s">
        <v>106</v>
      </c>
      <c r="D669" s="40" t="s">
        <v>134</v>
      </c>
      <c r="E669" s="40" t="s">
        <v>137</v>
      </c>
      <c r="F669" s="48">
        <v>488</v>
      </c>
    </row>
    <row r="670" spans="1:6" x14ac:dyDescent="0.2">
      <c r="A670" s="47">
        <v>2025</v>
      </c>
      <c r="B670" s="40" t="s">
        <v>44</v>
      </c>
      <c r="C670" s="40" t="s">
        <v>107</v>
      </c>
      <c r="D670" s="40" t="s">
        <v>48</v>
      </c>
      <c r="E670" s="40" t="s">
        <v>135</v>
      </c>
      <c r="F670" s="48">
        <v>1887</v>
      </c>
    </row>
    <row r="671" spans="1:6" x14ac:dyDescent="0.2">
      <c r="A671" s="47">
        <v>2025</v>
      </c>
      <c r="B671" s="40" t="s">
        <v>45</v>
      </c>
      <c r="C671" s="40" t="s">
        <v>108</v>
      </c>
      <c r="D671" s="40" t="s">
        <v>134</v>
      </c>
      <c r="E671" s="40" t="s">
        <v>137</v>
      </c>
      <c r="F671" s="48">
        <v>769</v>
      </c>
    </row>
    <row r="672" spans="1:6" x14ac:dyDescent="0.2">
      <c r="A672" s="47">
        <v>2025</v>
      </c>
      <c r="B672" s="40" t="s">
        <v>46</v>
      </c>
      <c r="C672" s="40" t="s">
        <v>109</v>
      </c>
      <c r="D672" s="40" t="s">
        <v>48</v>
      </c>
      <c r="E672" s="40" t="s">
        <v>135</v>
      </c>
      <c r="F672" s="48">
        <v>1466</v>
      </c>
    </row>
    <row r="673" spans="1:6" x14ac:dyDescent="0.2">
      <c r="A673" s="47">
        <v>2014</v>
      </c>
      <c r="B673" s="40" t="s">
        <v>13</v>
      </c>
      <c r="C673" s="40" t="s">
        <v>76</v>
      </c>
      <c r="D673" s="40" t="s">
        <v>134</v>
      </c>
      <c r="E673" s="40" t="s">
        <v>139</v>
      </c>
      <c r="F673" s="48">
        <v>1</v>
      </c>
    </row>
    <row r="674" spans="1:6" x14ac:dyDescent="0.2">
      <c r="A674" s="47">
        <v>2019</v>
      </c>
      <c r="B674" s="40" t="s">
        <v>60</v>
      </c>
      <c r="C674" s="40" t="s">
        <v>77</v>
      </c>
      <c r="D674" s="40" t="s">
        <v>134</v>
      </c>
      <c r="E674" s="40" t="s">
        <v>137</v>
      </c>
      <c r="F674" s="48">
        <v>1</v>
      </c>
    </row>
    <row r="675" spans="1:6" x14ac:dyDescent="0.2">
      <c r="A675" s="47">
        <v>2020</v>
      </c>
      <c r="B675" s="40" t="s">
        <v>9</v>
      </c>
      <c r="C675" s="40" t="s">
        <v>72</v>
      </c>
      <c r="D675" s="40" t="s">
        <v>134</v>
      </c>
      <c r="E675" s="40" t="s">
        <v>135</v>
      </c>
      <c r="F675" s="48">
        <v>1</v>
      </c>
    </row>
    <row r="676" spans="1:6" x14ac:dyDescent="0.2">
      <c r="A676" s="47">
        <v>2020</v>
      </c>
      <c r="B676" s="40" t="s">
        <v>60</v>
      </c>
      <c r="C676" s="40" t="s">
        <v>77</v>
      </c>
      <c r="D676" s="40" t="s">
        <v>134</v>
      </c>
      <c r="E676" s="40" t="s">
        <v>137</v>
      </c>
      <c r="F676" s="48">
        <v>1</v>
      </c>
    </row>
    <row r="677" spans="1:6" x14ac:dyDescent="0.2">
      <c r="A677" s="47">
        <v>2021</v>
      </c>
      <c r="B677" s="40" t="s">
        <v>16</v>
      </c>
      <c r="C677" s="40" t="s">
        <v>80</v>
      </c>
      <c r="D677" s="40" t="s">
        <v>134</v>
      </c>
      <c r="E677" s="40" t="s">
        <v>137</v>
      </c>
      <c r="F677" s="48">
        <v>123</v>
      </c>
    </row>
    <row r="678" spans="1:6" x14ac:dyDescent="0.2">
      <c r="A678" s="47">
        <v>2021</v>
      </c>
      <c r="B678" s="40" t="s">
        <v>32</v>
      </c>
      <c r="C678" s="40" t="s">
        <v>95</v>
      </c>
      <c r="D678" s="40" t="s">
        <v>134</v>
      </c>
      <c r="E678" s="40" t="s">
        <v>139</v>
      </c>
      <c r="F678" s="48">
        <v>13</v>
      </c>
    </row>
    <row r="679" spans="1:6" x14ac:dyDescent="0.2">
      <c r="A679" s="47">
        <v>2021</v>
      </c>
      <c r="B679" s="40" t="s">
        <v>41</v>
      </c>
      <c r="C679" s="40" t="s">
        <v>104</v>
      </c>
      <c r="D679" s="40" t="s">
        <v>134</v>
      </c>
      <c r="E679" s="40" t="s">
        <v>135</v>
      </c>
      <c r="F679" s="48">
        <v>77</v>
      </c>
    </row>
    <row r="680" spans="1:6" x14ac:dyDescent="0.2">
      <c r="A680" s="47">
        <v>2022</v>
      </c>
      <c r="B680" s="40" t="s">
        <v>16</v>
      </c>
      <c r="C680" s="40" t="s">
        <v>80</v>
      </c>
      <c r="D680" s="40" t="s">
        <v>134</v>
      </c>
      <c r="E680" s="40" t="s">
        <v>137</v>
      </c>
      <c r="F680" s="48">
        <v>108</v>
      </c>
    </row>
    <row r="681" spans="1:6" x14ac:dyDescent="0.2">
      <c r="A681" s="47">
        <v>2022</v>
      </c>
      <c r="B681" s="40" t="s">
        <v>23</v>
      </c>
      <c r="C681" s="40" t="s">
        <v>86</v>
      </c>
      <c r="D681" s="40" t="s">
        <v>134</v>
      </c>
      <c r="E681" s="40" t="s">
        <v>137</v>
      </c>
      <c r="F681" s="48">
        <v>15</v>
      </c>
    </row>
    <row r="682" spans="1:6" x14ac:dyDescent="0.2">
      <c r="A682" s="47">
        <v>2022</v>
      </c>
      <c r="B682" s="40" t="s">
        <v>45</v>
      </c>
      <c r="C682" s="40" t="s">
        <v>108</v>
      </c>
      <c r="D682" s="40" t="s">
        <v>134</v>
      </c>
      <c r="E682" s="40" t="s">
        <v>137</v>
      </c>
      <c r="F682" s="48">
        <v>34</v>
      </c>
    </row>
  </sheetData>
  <pageMargins left="0.7" right="0.7" top="0.75" bottom="0.75" header="0.3" footer="0.3"/>
  <headerFooter>
    <oddHeader>&amp;C&amp;"Aptos"&amp;10&amp;K000000 OFFICIAL&amp;1#_x000D_</oddHeader>
    <oddFooter>&amp;C_x000D_&amp;1#&amp;"Aptos"&amp;10&amp;K000000 OFFICIAL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5">
    <tabColor rgb="FFFF0000"/>
  </sheetPr>
  <dimension ref="A1:AF81"/>
  <sheetViews>
    <sheetView zoomScaleNormal="100" workbookViewId="0">
      <selection activeCell="L26" sqref="L26:M28"/>
    </sheetView>
  </sheetViews>
  <sheetFormatPr defaultColWidth="9.140625" defaultRowHeight="15" x14ac:dyDescent="0.2"/>
  <cols>
    <col min="1" max="1" width="50.85546875" style="49" customWidth="1"/>
    <col min="2" max="6" width="14.85546875" style="49" customWidth="1"/>
    <col min="7" max="10" width="9.140625" style="49" customWidth="1"/>
    <col min="11" max="11" width="10" style="49" bestFit="1" customWidth="1"/>
    <col min="12" max="12" width="11.85546875" style="49" customWidth="1"/>
    <col min="13" max="17" width="9.140625" style="49"/>
    <col min="18" max="18" width="11" style="49" customWidth="1"/>
    <col min="19" max="16384" width="9.140625" style="49"/>
  </cols>
  <sheetData>
    <row r="1" spans="1:32" ht="37.5" customHeight="1" x14ac:dyDescent="0.25">
      <c r="A1" s="59"/>
      <c r="B1" s="51"/>
      <c r="C1" s="51" t="s">
        <v>157</v>
      </c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1"/>
      <c r="W1" s="51"/>
      <c r="X1" s="51"/>
      <c r="Y1" s="51"/>
      <c r="Z1" s="51"/>
      <c r="AA1" s="51"/>
      <c r="AB1" s="51"/>
      <c r="AC1" s="51"/>
      <c r="AD1" s="51"/>
      <c r="AE1" s="51"/>
      <c r="AF1" s="51"/>
    </row>
    <row r="2" spans="1:32" ht="15" customHeight="1" x14ac:dyDescent="0.2">
      <c r="A2" s="51"/>
      <c r="B2" s="51"/>
      <c r="C2" s="51" t="s">
        <v>57</v>
      </c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</row>
    <row r="3" spans="1:32" ht="15" customHeight="1" x14ac:dyDescent="0.2">
      <c r="A3" s="30" t="str">
        <f>FIRE1112!A3</f>
        <v>2024/25</v>
      </c>
      <c r="B3" s="60">
        <f>VLOOKUP(FIRE1112!A3,L5:M23,2,FALSE)</f>
        <v>2024</v>
      </c>
      <c r="C3" s="30" t="s">
        <v>64</v>
      </c>
      <c r="D3" s="30" t="s">
        <v>58</v>
      </c>
      <c r="E3" s="30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</row>
    <row r="4" spans="1:32" ht="30" customHeight="1" x14ac:dyDescent="0.2">
      <c r="A4" s="51"/>
      <c r="B4" s="51"/>
      <c r="C4" s="51" t="s">
        <v>138</v>
      </c>
      <c r="D4" s="50" t="s">
        <v>62</v>
      </c>
      <c r="E4" s="51" t="s">
        <v>55</v>
      </c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</row>
    <row r="5" spans="1:32" x14ac:dyDescent="0.2">
      <c r="A5" s="51"/>
      <c r="B5" s="51"/>
      <c r="C5" s="51" t="s">
        <v>63</v>
      </c>
      <c r="D5" s="51" t="s">
        <v>136</v>
      </c>
      <c r="E5" s="51" t="s">
        <v>163</v>
      </c>
      <c r="F5" s="51" t="s">
        <v>136</v>
      </c>
      <c r="G5" s="51"/>
      <c r="H5" s="51"/>
      <c r="I5" s="51"/>
      <c r="J5" s="51"/>
      <c r="K5" s="51"/>
      <c r="L5" s="51" t="s">
        <v>148</v>
      </c>
      <c r="M5" s="53">
        <v>2009</v>
      </c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  <c r="AC5" s="51"/>
      <c r="AD5" s="51"/>
      <c r="AE5" s="51"/>
      <c r="AF5" s="51"/>
    </row>
    <row r="6" spans="1:32" ht="15" customHeight="1" x14ac:dyDescent="0.25">
      <c r="A6" s="51" t="s">
        <v>0</v>
      </c>
      <c r="B6" s="52" cm="1">
        <f t="array" ref="B6">SUMPRODUCT(('Data - headcount'!$A$2:$A$9315=$B$3)*('Data - headcount'!$F$2:$F$9315))</f>
        <v>45003</v>
      </c>
      <c r="C6" s="53" cm="1">
        <f t="array" ref="C6">SUMPRODUCT(('Data - retirements'!$A$2:$A$8835=$A$3)*('Data - retirements'!$F$2:$F$8835=C$1)*('Data - retirements'!$G$2:$G$8835))+SUMPRODUCT(('Data - retirements'!$A$2:$A$8835=$A$3)*('Data - retirements'!$F$2:$F$8835=C$2)*('Data - retirements'!$G$2:$G$8835))+SUMPRODUCT(('Data - retirements'!$A$2:$A$8835=$A$3)*('Data - retirements'!$F$2:$F$8835=C$3)*('Data - retirements'!$G$2:$G$8835))+SUMPRODUCT(('Data - retirements'!$A$2:$A$8835=$A$3)*('Data - retirements'!$F$2:$F$8835=C$4)*('Data - retirements'!$G$2:$G$8835))+SUMPRODUCT(('Data - retirements'!$A$2:$A$8835=$A$3)*('Data - retirements'!$F$2:$F$8835=C$5)*('Data - retirements'!$G$2:$G$8835))</f>
        <v>1315</v>
      </c>
      <c r="D6" s="53" cm="1">
        <f t="array" ref="D6">SUMPRODUCT(('Data - retirements'!$A$2:$A$8835=$A$3)*('Data - retirements'!$F$2:$F$8835=D$2)*('Data - retirements'!$G$2:$G$8835))+SUMPRODUCT(('Data - retirements'!$A$2:$A$8835=$A$3)*('Data - retirements'!$F$2:$F$8835=D$3)*('Data - retirements'!$G$2:$G$8835))+SUMPRODUCT(('Data - retirements'!$A$2:$A$8835=$A$3)*('Data - retirements'!$F$2:$F$8835=D$4)*('Data - retirements'!$G$2:$G$8835))+SUMPRODUCT(('Data - retirements'!$A$2:$A$8835=$A$3)*('Data - retirements'!$F$2:$F$8835=D$5)*('Data - retirements'!$G$2:$G$8835))</f>
        <v>42</v>
      </c>
      <c r="E6" s="57">
        <f t="shared" ref="E6:E37" si="0">IF(B6=0,"..",ROUND((C6*1000)/B6,1))</f>
        <v>29.2</v>
      </c>
      <c r="F6" s="57">
        <f t="shared" ref="F6:F37" si="1">IF(B6=0,"..",ROUND((D6*1000)/B6,1))</f>
        <v>0.9</v>
      </c>
      <c r="G6" s="51"/>
      <c r="H6" s="51"/>
      <c r="I6" s="54"/>
      <c r="J6" s="54"/>
      <c r="K6" s="51"/>
      <c r="L6" s="54" t="s">
        <v>149</v>
      </c>
      <c r="M6" s="53">
        <v>2010</v>
      </c>
      <c r="N6" s="51"/>
      <c r="O6" s="54"/>
      <c r="P6" s="54"/>
      <c r="Q6" s="54"/>
      <c r="R6" s="54"/>
      <c r="S6" s="54"/>
      <c r="T6" s="51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4"/>
    </row>
    <row r="7" spans="1:32" ht="15" customHeight="1" x14ac:dyDescent="0.25">
      <c r="A7" s="51" t="s">
        <v>134</v>
      </c>
      <c r="B7" s="52" cm="1">
        <f t="array" ref="B7">SUMPRODUCT(('Data - headcount'!$A$2:$A$9315=$B$3)*('Data - headcount'!$D$2:$D$9315=$A7)*('Data - headcount'!$F$2:$F$9315))</f>
        <v>31027</v>
      </c>
      <c r="C7" s="53" cm="1">
        <f t="array" ref="C7">SUMPRODUCT(('Data - retirements'!$A$2:$A$8835=$A$3)*('Data - retirements'!$D$2:$D$8835=$A7)*('Data - retirements'!$F$2:$F$8835=C$1)*('Data - retirements'!$G$2:$G$8835))+SUMPRODUCT(('Data - retirements'!$A$2:$A$8835=$A$3)*('Data - retirements'!$D$2:$D$8835=$A7)*('Data - retirements'!$F$2:$F$8835=C$2)*('Data - retirements'!$G$2:$G$8835))+SUMPRODUCT(('Data - retirements'!$A$2:$A$8835=$A$3)*('Data - retirements'!$D$2:$D$8835=$A7)*('Data - retirements'!$F$2:$F$8835=C$3)*('Data - retirements'!$G$2:$G$8835))+SUMPRODUCT(('Data - retirements'!$A$2:$A$8835=$A$3)*('Data - retirements'!$D$2:$D$8835=$A7)*('Data - retirements'!$F$2:$F$8835=C$4)*('Data - retirements'!$G$2:$G$8835))+SUMPRODUCT(('Data - retirements'!$A$2:$A$8835=$A$3)*('Data - retirements'!$D$2:$D$8835=$A7)*('Data - retirements'!$F$2:$F$8835=C$5)*('Data - retirements'!$G$2:$G$8835))</f>
        <v>874</v>
      </c>
      <c r="D7" s="53" cm="1">
        <f t="array" ref="D7">SUMPRODUCT(('Data - retirements'!$A$2:$A$8835=$A$3)*('Data - retirements'!$D$2:$D$8835=$A7)*('Data - retirements'!$F$2:$F$8835=D$2)*('Data - retirements'!$G$2:$G$8835))+SUMPRODUCT(('Data - retirements'!$A$2:$A$8835=$A$3)*('Data - retirements'!$D$2:$D$8835=$A7)*('Data - retirements'!$F$2:$F$8835=D$3)*('Data - retirements'!$G$2:$G$8835))+SUMPRODUCT(('Data - retirements'!$A$2:$A$8835=$A$3)*('Data - retirements'!$D$2:$D$8835=$A7)*('Data - retirements'!$F$2:$F$8835=D$4)*('Data - retirements'!$G$2:$G$8835))+SUMPRODUCT(('Data - retirements'!$A$2:$A$8835=$A$3)*('Data - retirements'!$D$2:$D$8835=$A7)*('Data - retirements'!$F$2:$F$8835=D$5)*('Data - retirements'!$G$2:$G$8835))</f>
        <v>33</v>
      </c>
      <c r="E7" s="57">
        <f t="shared" si="0"/>
        <v>28.2</v>
      </c>
      <c r="F7" s="57">
        <f t="shared" si="1"/>
        <v>1.1000000000000001</v>
      </c>
      <c r="G7" s="51"/>
      <c r="H7" s="51"/>
      <c r="I7" s="54"/>
      <c r="J7" s="54"/>
      <c r="K7" s="51"/>
      <c r="L7" s="54" t="s">
        <v>150</v>
      </c>
      <c r="M7" s="53">
        <v>2011</v>
      </c>
      <c r="N7" s="51"/>
      <c r="O7" s="54"/>
      <c r="P7" s="54"/>
      <c r="Q7" s="54"/>
      <c r="R7" s="54"/>
      <c r="S7" s="54"/>
      <c r="T7" s="51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1"/>
    </row>
    <row r="8" spans="1:32" ht="15" customHeight="1" x14ac:dyDescent="0.25">
      <c r="A8" s="51" t="s">
        <v>48</v>
      </c>
      <c r="B8" s="52" cm="1">
        <f t="array" ref="B8">SUMPRODUCT(('Data - headcount'!$A$2:$A$9315=$B$3)*('Data - headcount'!$D$2:$D$9315=$A8)*('Data - headcount'!$F$2:$F$9315))</f>
        <v>13976</v>
      </c>
      <c r="C8" s="53" cm="1">
        <f t="array" ref="C8">SUMPRODUCT(('Data - retirements'!$A$2:$A$8835=$A$3)*('Data - retirements'!$D$2:$D$8835=$A8)*('Data - retirements'!$F$2:$F$8835=C$1)*('Data - retirements'!$G$2:$G$8835))+SUMPRODUCT(('Data - retirements'!$A$2:$A$8835=$A$3)*('Data - retirements'!$D$2:$D$8835=$A8)*('Data - retirements'!$F$2:$F$8835=C$2)*('Data - retirements'!$G$2:$G$8835))+SUMPRODUCT(('Data - retirements'!$A$2:$A$8835=$A$3)*('Data - retirements'!$D$2:$D$8835=$A8)*('Data - retirements'!$F$2:$F$8835=C$3)*('Data - retirements'!$G$2:$G$8835))+SUMPRODUCT(('Data - retirements'!$A$2:$A$8835=$A$3)*('Data - retirements'!$D$2:$D$8835=$A8)*('Data - retirements'!$F$2:$F$8835=C$4)*('Data - retirements'!$G$2:$G$8835))+SUMPRODUCT(('Data - retirements'!$A$2:$A$8835=$A$3)*('Data - retirements'!$D$2:$D$8835=$A8)*('Data - retirements'!$F$2:$F$8835=C$5)*('Data - retirements'!$G$2:$G$8835))</f>
        <v>441</v>
      </c>
      <c r="D8" s="53" cm="1">
        <f t="array" ref="D8">SUMPRODUCT(('Data - retirements'!$A$2:$A$8835=$A$3)*('Data - retirements'!$D$2:$D$8835=$A8)*('Data - retirements'!$F$2:$F$8835=D$2)*('Data - retirements'!$G$2:$G$8835))+SUMPRODUCT(('Data - retirements'!$A$2:$A$8835=$A$3)*('Data - retirements'!$D$2:$D$8835=$A8)*('Data - retirements'!$F$2:$F$8835=D$3)*('Data - retirements'!$G$2:$G$8835))+SUMPRODUCT(('Data - retirements'!$A$2:$A$8835=$A$3)*('Data - retirements'!$D$2:$D$8835=$A8)*('Data - retirements'!$F$2:$F$8835=D$4)*('Data - retirements'!$G$2:$G$8835))+SUMPRODUCT(('Data - retirements'!$A$2:$A$8835=$A$3)*('Data - retirements'!$D$2:$D$8835=$A8)*('Data - retirements'!$F$2:$F$8835=D$5)*('Data - retirements'!$G$2:$G$8835))</f>
        <v>9</v>
      </c>
      <c r="E8" s="57">
        <f t="shared" si="0"/>
        <v>31.6</v>
      </c>
      <c r="F8" s="57">
        <f t="shared" si="1"/>
        <v>0.6</v>
      </c>
      <c r="G8" s="51"/>
      <c r="H8" s="51"/>
      <c r="I8" s="54"/>
      <c r="J8" s="54"/>
      <c r="K8" s="51"/>
      <c r="L8" s="54" t="s">
        <v>151</v>
      </c>
      <c r="M8" s="53">
        <v>2012</v>
      </c>
      <c r="N8" s="51"/>
      <c r="O8" s="54"/>
      <c r="P8" s="54"/>
      <c r="Q8" s="54"/>
      <c r="R8" s="54"/>
      <c r="S8" s="54"/>
      <c r="T8" s="51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1"/>
    </row>
    <row r="9" spans="1:32" ht="15" customHeight="1" x14ac:dyDescent="0.25">
      <c r="A9" s="51" t="s">
        <v>135</v>
      </c>
      <c r="B9" s="52" cm="1">
        <f t="array" ref="B9">SUMPRODUCT(('Data - headcount'!$A$2:$A$9315=$B$3)*('Data - headcount'!$E$2:$E$9315=$A9)*('Data - headcount'!$F$2:$F$9315))</f>
        <v>20013</v>
      </c>
      <c r="C9" s="53" cm="1">
        <f t="array" ref="C9">SUMPRODUCT(('Data - retirements'!$A$2:$A$8835=$A$3)*('Data - retirements'!$E$2:$E$8835=$A9)*('Data - retirements'!$F$2:$F$8835=C$1)*('Data - retirements'!$G$2:$G$8835))+SUMPRODUCT(('Data - retirements'!$A$2:$A$8835=$A$3)*('Data - retirements'!$E$2:$E$8835=$A9)*('Data - retirements'!$F$2:$F$8835=C$2)*('Data - retirements'!$G$2:$G$8835))+SUMPRODUCT(('Data - retirements'!$A$2:$A$8835=$A$3)*('Data - retirements'!$E$2:$E$8835=$A9)*('Data - retirements'!$F$2:$F$8835=C$3)*('Data - retirements'!$G$2:$G$8835))+SUMPRODUCT(('Data - retirements'!$A$2:$A$8835=$A$3)*('Data - retirements'!$E$2:$E$8835=$A9)*('Data - retirements'!$F$2:$F$8835=C$4)*('Data - retirements'!$G$2:$G$8835))+SUMPRODUCT(('Data - retirements'!$A$2:$A$8835=$A$3)*('Data - retirements'!$E$2:$E$8835=$A9)*('Data - retirements'!$F$2:$F$8835=C$5)*('Data - retirements'!$G$2:$G$8835))</f>
        <v>629</v>
      </c>
      <c r="D9" s="53" cm="1">
        <f t="array" ref="D9">SUMPRODUCT(('Data - retirements'!$A$2:$A$8835=$A$3)*('Data - retirements'!$E$2:$E$8835=$A9)*('Data - retirements'!$F$2:$F$8835=D$2)*('Data - retirements'!$G$2:$G$8835))+SUMPRODUCT(('Data - retirements'!$A$2:$A$8835=$A$3)*('Data - retirements'!$E$2:$E$8835=$A9)*('Data - retirements'!$F$2:$F$8835=D$3)*('Data - retirements'!$G$2:$G$8835))+SUMPRODUCT(('Data - retirements'!$A$2:$A$8835=$A$3)*('Data - retirements'!$E$2:$E$8835=$A9)*('Data - retirements'!$F$2:$F$8835=D$4)*('Data - retirements'!$G$2:$G$8835))+SUMPRODUCT(('Data - retirements'!$A$2:$A$8835=$A$3)*('Data - retirements'!$E$2:$E$8835=$A9)*('Data - retirements'!$F$2:$F$8835=D$5)*('Data - retirements'!$G$2:$G$8835))</f>
        <v>14</v>
      </c>
      <c r="E9" s="57">
        <f t="shared" si="0"/>
        <v>31.4</v>
      </c>
      <c r="F9" s="57">
        <f t="shared" si="1"/>
        <v>0.7</v>
      </c>
      <c r="G9" s="51"/>
      <c r="H9" s="51"/>
      <c r="I9" s="54"/>
      <c r="J9" s="54"/>
      <c r="K9" s="51"/>
      <c r="L9" s="54" t="s">
        <v>152</v>
      </c>
      <c r="M9" s="53">
        <v>2013</v>
      </c>
      <c r="N9" s="51"/>
      <c r="O9" s="54"/>
      <c r="P9" s="54"/>
      <c r="Q9" s="54"/>
      <c r="R9" s="54"/>
      <c r="S9" s="54"/>
      <c r="T9" s="51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1"/>
    </row>
    <row r="10" spans="1:32" ht="15" customHeight="1" x14ac:dyDescent="0.25">
      <c r="A10" s="51" t="s">
        <v>137</v>
      </c>
      <c r="B10" s="52" cm="1">
        <f t="array" ref="B10">SUMPRODUCT(('Data - headcount'!$A$2:$A$9315=$B$3)*('Data - headcount'!$E$2:$E$9315=$A10)*('Data - headcount'!$F$2:$F$9315))</f>
        <v>15658</v>
      </c>
      <c r="C10" s="53" cm="1">
        <f t="array" ref="C10">SUMPRODUCT(('Data - retirements'!$A$2:$A$8835=$A$3)*('Data - retirements'!$E$2:$E$8835=$A10)*('Data - retirements'!$F$2:$F$8835=C$1)*('Data - retirements'!$G$2:$G$8835))+SUMPRODUCT(('Data - retirements'!$A$2:$A$8835=$A$3)*('Data - retirements'!$E$2:$E$8835=$A10)*('Data - retirements'!$F$2:$F$8835=C$2)*('Data - retirements'!$G$2:$G$8835))+SUMPRODUCT(('Data - retirements'!$A$2:$A$8835=$A$3)*('Data - retirements'!$E$2:$E$8835=$A10)*('Data - retirements'!$F$2:$F$8835=C$3)*('Data - retirements'!$G$2:$G$8835))+SUMPRODUCT(('Data - retirements'!$A$2:$A$8835=$A$3)*('Data - retirements'!$E$2:$E$8835=$A10)*('Data - retirements'!$F$2:$F$8835=C$4)*('Data - retirements'!$G$2:$G$8835))+SUMPRODUCT(('Data - retirements'!$A$2:$A$8835=$A$3)*('Data - retirements'!$E$2:$E$8835=$A10)*('Data - retirements'!$F$2:$F$8835=C$5)*('Data - retirements'!$G$2:$G$8835))</f>
        <v>471</v>
      </c>
      <c r="D10" s="53" cm="1">
        <f t="array" ref="D10">SUMPRODUCT(('Data - retirements'!$A$2:$A$8835=$A$3)*('Data - retirements'!$E$2:$E$8835=$A10)*('Data - retirements'!$F$2:$F$8835=D$2)*('Data - retirements'!$G$2:$G$8835))+SUMPRODUCT(('Data - retirements'!$A$2:$A$8835=$A$3)*('Data - retirements'!$E$2:$E$8835=$A10)*('Data - retirements'!$F$2:$F$8835=D$3)*('Data - retirements'!$G$2:$G$8835))+SUMPRODUCT(('Data - retirements'!$A$2:$A$8835=$A$3)*('Data - retirements'!$E$2:$E$8835=$A10)*('Data - retirements'!$F$2:$F$8835=D$4)*('Data - retirements'!$G$2:$G$8835))+SUMPRODUCT(('Data - retirements'!$A$2:$A$8835=$A$3)*('Data - retirements'!$E$2:$E$8835=$A10)*('Data - retirements'!$F$2:$F$8835=D$5)*('Data - retirements'!$G$2:$G$8835))</f>
        <v>23</v>
      </c>
      <c r="E10" s="57">
        <f t="shared" si="0"/>
        <v>30.1</v>
      </c>
      <c r="F10" s="57">
        <f t="shared" si="1"/>
        <v>1.5</v>
      </c>
      <c r="G10" s="51"/>
      <c r="H10" s="51"/>
      <c r="I10" s="54"/>
      <c r="J10" s="54"/>
      <c r="K10" s="51"/>
      <c r="L10" s="54" t="s">
        <v>153</v>
      </c>
      <c r="M10" s="53">
        <v>2014</v>
      </c>
      <c r="N10" s="51"/>
      <c r="O10" s="54"/>
      <c r="P10" s="54"/>
      <c r="Q10" s="54"/>
      <c r="R10" s="54"/>
      <c r="S10" s="54"/>
      <c r="T10" s="51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1"/>
    </row>
    <row r="11" spans="1:32" ht="15" customHeight="1" x14ac:dyDescent="0.25">
      <c r="A11" s="51" t="s">
        <v>139</v>
      </c>
      <c r="B11" s="52" cm="1">
        <f t="array" ref="B11">SUMPRODUCT(('Data - headcount'!$A$2:$A$9315=$B$3)*('Data - headcount'!$E$2:$E$9315=$A11)*('Data - headcount'!$F$2:$F$9315))</f>
        <v>9332</v>
      </c>
      <c r="C11" s="53" cm="1">
        <f t="array" ref="C11">SUMPRODUCT(('Data - retirements'!$A$2:$A$8835=$A$3)*('Data - retirements'!$E$2:$E$8835=$A11)*('Data - retirements'!$F$2:$F$8835=C$1)*('Data - retirements'!$G$2:$G$8835))+SUMPRODUCT(('Data - retirements'!$A$2:$A$8835=$A$3)*('Data - retirements'!$E$2:$E$8835=$A11)*('Data - retirements'!$F$2:$F$8835=C$2)*('Data - retirements'!$G$2:$G$8835))+SUMPRODUCT(('Data - retirements'!$A$2:$A$8835=$A$3)*('Data - retirements'!$E$2:$E$8835=$A11)*('Data - retirements'!$F$2:$F$8835=C$3)*('Data - retirements'!$G$2:$G$8835))+SUMPRODUCT(('Data - retirements'!$A$2:$A$8835=$A$3)*('Data - retirements'!$E$2:$E$8835=$A11)*('Data - retirements'!$F$2:$F$8835=C$4)*('Data - retirements'!$G$2:$G$8835))+SUMPRODUCT(('Data - retirements'!$A$2:$A$8835=$A$3)*('Data - retirements'!$E$2:$E$8835=$A11)*('Data - retirements'!$F$2:$F$8835=C$5)*('Data - retirements'!$G$2:$G$8835))</f>
        <v>215</v>
      </c>
      <c r="D11" s="53" cm="1">
        <f t="array" ref="D11">SUMPRODUCT(('Data - retirements'!$A$2:$A$8835=$A$3)*('Data - retirements'!$E$2:$E$8835=$A11)*('Data - retirements'!$F$2:$F$8835=D$2)*('Data - retirements'!$G$2:$G$8835))+SUMPRODUCT(('Data - retirements'!$A$2:$A$8835=$A$3)*('Data - retirements'!$E$2:$E$8835=$A11)*('Data - retirements'!$F$2:$F$8835=D$3)*('Data - retirements'!$G$2:$G$8835))+SUMPRODUCT(('Data - retirements'!$A$2:$A$8835=$A$3)*('Data - retirements'!$E$2:$E$8835=$A11)*('Data - retirements'!$F$2:$F$8835=D$4)*('Data - retirements'!$G$2:$G$8835))+SUMPRODUCT(('Data - retirements'!$A$2:$A$8835=$A$3)*('Data - retirements'!$E$2:$E$8835=$A11)*('Data - retirements'!$F$2:$F$8835=D$5)*('Data - retirements'!$G$2:$G$8835))</f>
        <v>5</v>
      </c>
      <c r="E11" s="57">
        <f t="shared" si="0"/>
        <v>23</v>
      </c>
      <c r="F11" s="57">
        <f t="shared" si="1"/>
        <v>0.5</v>
      </c>
      <c r="G11" s="51"/>
      <c r="H11" s="51"/>
      <c r="I11" s="54"/>
      <c r="J11" s="54"/>
      <c r="K11" s="51"/>
      <c r="L11" s="54" t="s">
        <v>133</v>
      </c>
      <c r="M11" s="53">
        <v>2015</v>
      </c>
      <c r="N11" s="51"/>
      <c r="O11" s="54"/>
      <c r="P11" s="54"/>
      <c r="Q11" s="54"/>
      <c r="R11" s="54"/>
      <c r="S11" s="54"/>
      <c r="T11" s="51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1"/>
    </row>
    <row r="12" spans="1:32" ht="15" customHeight="1" x14ac:dyDescent="0.2">
      <c r="A12" s="51" t="s">
        <v>3</v>
      </c>
      <c r="B12" s="53" cm="1">
        <f t="array" ref="B12">SUMPRODUCT(('Data - headcount'!$A$2:$A$9315=$B$3)*('Data - headcount'!$B$2:$B$9315=$A12)*('Data - headcount'!$F$2:$F$9315))</f>
        <v>938</v>
      </c>
      <c r="C12" s="53" cm="1">
        <f t="array" ref="C12">SUMPRODUCT(('Data - retirements'!$A$2:$A$8835=$A$3)*('Data - retirements'!$B$2:$B$8835=$A12)*('Data - retirements'!$F$2:$F$8835=C$1)*('Data - retirements'!$G$2:$G$8835))+SUMPRODUCT(('Data - retirements'!$A$2:$A$8835=$A$3)*('Data - retirements'!$B$2:$B$8835=$A12)*('Data - retirements'!$F$2:$F$8835=C$2)*('Data - retirements'!$G$2:$G$8835))+SUMPRODUCT(('Data - retirements'!$A$2:$A$8835=$A$3)*('Data - retirements'!$B$2:$B$8835=$A12)*('Data - retirements'!$F$2:$F$8835=C$3)*('Data - retirements'!$G$2:$G$8835))+SUMPRODUCT(('Data - retirements'!$A$2:$A$8835=$A$3)*('Data - retirements'!$B$2:$B$8835=$A12)*('Data - retirements'!$F$2:$F$8835=C$4)*('Data - retirements'!$G$2:$G$8835))+SUMPRODUCT(('Data - retirements'!$A$2:$A$8835=$A$3)*('Data - retirements'!$B$2:$B$8835=$A12)*('Data - retirements'!$F$2:$F$8835=C$5)*('Data - retirements'!$G$2:$G$8835))</f>
        <v>27</v>
      </c>
      <c r="D12" s="53" cm="1">
        <f t="array" ref="D12">SUMPRODUCT(('Data - retirements'!$A$2:$A$8835=$A$3)*('Data - retirements'!$B$2:$B$8835=$A12)*('Data - retirements'!$F$2:$F$8835=D$2)*('Data - retirements'!$G$2:$G$8835))+SUMPRODUCT(('Data - retirements'!$A$2:$A$8835=$A$3)*('Data - retirements'!$B$2:$B$8835=$A12)*('Data - retirements'!$F$2:$F$8835=D$3)*('Data - retirements'!$G$2:$G$8835))+SUMPRODUCT(('Data - retirements'!$A$2:$A$8835=$A$3)*('Data - retirements'!$B$2:$B$8835=$A12)*('Data - retirements'!$F$2:$F$8835=D$4)*('Data - retirements'!$G$2:$G$8835))+SUMPRODUCT(('Data - retirements'!$A$2:$A$8835=$A$3)*('Data - retirements'!$B$2:$B$8835=$A12)*('Data - retirements'!$F$2:$F$8835=D$5)*('Data - retirements'!$G$2:$G$8835))</f>
        <v>1</v>
      </c>
      <c r="E12" s="57">
        <f t="shared" si="0"/>
        <v>28.8</v>
      </c>
      <c r="F12" s="57">
        <f t="shared" si="1"/>
        <v>1.1000000000000001</v>
      </c>
      <c r="G12" s="51"/>
      <c r="H12" s="51"/>
      <c r="I12" s="54"/>
      <c r="J12" s="54"/>
      <c r="K12" s="51"/>
      <c r="L12" s="54" t="s">
        <v>140</v>
      </c>
      <c r="M12" s="53">
        <v>2016</v>
      </c>
      <c r="N12" s="51"/>
      <c r="O12" s="54"/>
      <c r="P12" s="54"/>
      <c r="Q12" s="54"/>
      <c r="R12" s="54"/>
      <c r="S12" s="54"/>
      <c r="T12" s="51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1"/>
    </row>
    <row r="13" spans="1:32" ht="15" customHeight="1" x14ac:dyDescent="0.2">
      <c r="A13" s="51" t="s">
        <v>4</v>
      </c>
      <c r="B13" s="53" cm="1">
        <f t="array" ref="B13">SUMPRODUCT(('Data - headcount'!$A$2:$A$9315=$B$3)*('Data - headcount'!$B$2:$B$9315=$A13)*('Data - headcount'!$F$2:$F$9315))</f>
        <v>643</v>
      </c>
      <c r="C13" s="53" cm="1">
        <f t="array" ref="C13">SUMPRODUCT(('Data - retirements'!$A$2:$A$8835=$A$3)*('Data - retirements'!$B$2:$B$8835=$A13)*('Data - retirements'!$F$2:$F$8835=C$1)*('Data - retirements'!$G$2:$G$8835))+SUMPRODUCT(('Data - retirements'!$A$2:$A$8835=$A$3)*('Data - retirements'!$B$2:$B$8835=$A13)*('Data - retirements'!$F$2:$F$8835=C$2)*('Data - retirements'!$G$2:$G$8835))+SUMPRODUCT(('Data - retirements'!$A$2:$A$8835=$A$3)*('Data - retirements'!$B$2:$B$8835=$A13)*('Data - retirements'!$F$2:$F$8835=C$3)*('Data - retirements'!$G$2:$G$8835))+SUMPRODUCT(('Data - retirements'!$A$2:$A$8835=$A$3)*('Data - retirements'!$B$2:$B$8835=$A13)*('Data - retirements'!$F$2:$F$8835=C$4)*('Data - retirements'!$G$2:$G$8835))+SUMPRODUCT(('Data - retirements'!$A$2:$A$8835=$A$3)*('Data - retirements'!$B$2:$B$8835=$A13)*('Data - retirements'!$F$2:$F$8835=C$5)*('Data - retirements'!$G$2:$G$8835))</f>
        <v>25</v>
      </c>
      <c r="D13" s="53" cm="1">
        <f t="array" ref="D13">SUMPRODUCT(('Data - retirements'!$A$2:$A$8835=$A$3)*('Data - retirements'!$B$2:$B$8835=$A13)*('Data - retirements'!$F$2:$F$8835=D$2)*('Data - retirements'!$G$2:$G$8835))+SUMPRODUCT(('Data - retirements'!$A$2:$A$8835=$A$3)*('Data - retirements'!$B$2:$B$8835=$A13)*('Data - retirements'!$F$2:$F$8835=D$3)*('Data - retirements'!$G$2:$G$8835))+SUMPRODUCT(('Data - retirements'!$A$2:$A$8835=$A$3)*('Data - retirements'!$B$2:$B$8835=$A13)*('Data - retirements'!$F$2:$F$8835=D$4)*('Data - retirements'!$G$2:$G$8835))+SUMPRODUCT(('Data - retirements'!$A$2:$A$8835=$A$3)*('Data - retirements'!$B$2:$B$8835=$A13)*('Data - retirements'!$F$2:$F$8835=D$5)*('Data - retirements'!$G$2:$G$8835))</f>
        <v>1</v>
      </c>
      <c r="E13" s="57">
        <f t="shared" si="0"/>
        <v>38.9</v>
      </c>
      <c r="F13" s="57">
        <f t="shared" si="1"/>
        <v>1.6</v>
      </c>
      <c r="G13" s="51"/>
      <c r="H13" s="51"/>
      <c r="I13" s="54"/>
      <c r="J13" s="54"/>
      <c r="K13" s="51"/>
      <c r="L13" s="54" t="s">
        <v>141</v>
      </c>
      <c r="M13" s="53">
        <v>2017</v>
      </c>
      <c r="N13" s="51"/>
      <c r="O13" s="54"/>
      <c r="P13" s="54"/>
      <c r="Q13" s="54"/>
      <c r="R13" s="54"/>
      <c r="S13" s="54"/>
      <c r="T13" s="51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1"/>
    </row>
    <row r="14" spans="1:32" ht="15" customHeight="1" x14ac:dyDescent="0.2">
      <c r="A14" s="51" t="s">
        <v>5</v>
      </c>
      <c r="B14" s="53" cm="1">
        <f t="array" ref="B14">SUMPRODUCT(('Data - headcount'!$A$2:$A$9315=$B$3)*('Data - headcount'!$B$2:$B$9315=$A14)*('Data - headcount'!$F$2:$F$9315))</f>
        <v>640</v>
      </c>
      <c r="C14" s="53" cm="1">
        <f t="array" ref="C14">SUMPRODUCT(('Data - retirements'!$A$2:$A$8835=$A$3)*('Data - retirements'!$B$2:$B$8835=$A14)*('Data - retirements'!$F$2:$F$8835=C$1)*('Data - retirements'!$G$2:$G$8835))+SUMPRODUCT(('Data - retirements'!$A$2:$A$8835=$A$3)*('Data - retirements'!$B$2:$B$8835=$A14)*('Data - retirements'!$F$2:$F$8835=C$2)*('Data - retirements'!$G$2:$G$8835))+SUMPRODUCT(('Data - retirements'!$A$2:$A$8835=$A$3)*('Data - retirements'!$B$2:$B$8835=$A14)*('Data - retirements'!$F$2:$F$8835=C$3)*('Data - retirements'!$G$2:$G$8835))+SUMPRODUCT(('Data - retirements'!$A$2:$A$8835=$A$3)*('Data - retirements'!$B$2:$B$8835=$A14)*('Data - retirements'!$F$2:$F$8835=C$4)*('Data - retirements'!$G$2:$G$8835))+SUMPRODUCT(('Data - retirements'!$A$2:$A$8835=$A$3)*('Data - retirements'!$B$2:$B$8835=$A14)*('Data - retirements'!$F$2:$F$8835=C$5)*('Data - retirements'!$G$2:$G$8835))</f>
        <v>12</v>
      </c>
      <c r="D14" s="53" cm="1">
        <f t="array" ref="D14">SUMPRODUCT(('Data - retirements'!$A$2:$A$8835=$A$3)*('Data - retirements'!$B$2:$B$8835=$A14)*('Data - retirements'!$F$2:$F$8835=D$2)*('Data - retirements'!$G$2:$G$8835))+SUMPRODUCT(('Data - retirements'!$A$2:$A$8835=$A$3)*('Data - retirements'!$B$2:$B$8835=$A14)*('Data - retirements'!$F$2:$F$8835=D$3)*('Data - retirements'!$G$2:$G$8835))+SUMPRODUCT(('Data - retirements'!$A$2:$A$8835=$A$3)*('Data - retirements'!$B$2:$B$8835=$A14)*('Data - retirements'!$F$2:$F$8835=D$4)*('Data - retirements'!$G$2:$G$8835))+SUMPRODUCT(('Data - retirements'!$A$2:$A$8835=$A$3)*('Data - retirements'!$B$2:$B$8835=$A14)*('Data - retirements'!$F$2:$F$8835=D$5)*('Data - retirements'!$G$2:$G$8835))</f>
        <v>2</v>
      </c>
      <c r="E14" s="57">
        <f t="shared" si="0"/>
        <v>18.8</v>
      </c>
      <c r="F14" s="57">
        <f t="shared" si="1"/>
        <v>3.1</v>
      </c>
      <c r="G14" s="51"/>
      <c r="H14" s="51"/>
      <c r="I14" s="54"/>
      <c r="J14" s="54"/>
      <c r="K14" s="51"/>
      <c r="L14" s="54" t="s">
        <v>142</v>
      </c>
      <c r="M14" s="53">
        <v>2018</v>
      </c>
      <c r="N14" s="51"/>
      <c r="O14" s="54"/>
      <c r="P14" s="54"/>
      <c r="Q14" s="54"/>
      <c r="R14" s="54"/>
      <c r="S14" s="54"/>
      <c r="T14" s="51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1"/>
    </row>
    <row r="15" spans="1:32" ht="15" customHeight="1" x14ac:dyDescent="0.2">
      <c r="A15" s="51" t="s">
        <v>6</v>
      </c>
      <c r="B15" s="53" cm="1">
        <f t="array" ref="B15">SUMPRODUCT(('Data - headcount'!$A$2:$A$9315=$B$3)*('Data - headcount'!$B$2:$B$9315=$A15)*('Data - headcount'!$F$2:$F$9315))</f>
        <v>545</v>
      </c>
      <c r="C15" s="53" cm="1">
        <f t="array" ref="C15">SUMPRODUCT(('Data - retirements'!$A$2:$A$8835=$A$3)*('Data - retirements'!$B$2:$B$8835=$A15)*('Data - retirements'!$F$2:$F$8835=C$1)*('Data - retirements'!$G$2:$G$8835))+SUMPRODUCT(('Data - retirements'!$A$2:$A$8835=$A$3)*('Data - retirements'!$B$2:$B$8835=$A15)*('Data - retirements'!$F$2:$F$8835=C$2)*('Data - retirements'!$G$2:$G$8835))+SUMPRODUCT(('Data - retirements'!$A$2:$A$8835=$A$3)*('Data - retirements'!$B$2:$B$8835=$A15)*('Data - retirements'!$F$2:$F$8835=C$3)*('Data - retirements'!$G$2:$G$8835))+SUMPRODUCT(('Data - retirements'!$A$2:$A$8835=$A$3)*('Data - retirements'!$B$2:$B$8835=$A15)*('Data - retirements'!$F$2:$F$8835=C$4)*('Data - retirements'!$G$2:$G$8835))+SUMPRODUCT(('Data - retirements'!$A$2:$A$8835=$A$3)*('Data - retirements'!$B$2:$B$8835=$A15)*('Data - retirements'!$F$2:$F$8835=C$5)*('Data - retirements'!$G$2:$G$8835))</f>
        <v>8</v>
      </c>
      <c r="D15" s="53" cm="1">
        <f t="array" ref="D15">SUMPRODUCT(('Data - retirements'!$A$2:$A$8835=$A$3)*('Data - retirements'!$B$2:$B$8835=$A15)*('Data - retirements'!$F$2:$F$8835=D$2)*('Data - retirements'!$G$2:$G$8835))+SUMPRODUCT(('Data - retirements'!$A$2:$A$8835=$A$3)*('Data - retirements'!$B$2:$B$8835=$A15)*('Data - retirements'!$F$2:$F$8835=D$3)*('Data - retirements'!$G$2:$G$8835))+SUMPRODUCT(('Data - retirements'!$A$2:$A$8835=$A$3)*('Data - retirements'!$B$2:$B$8835=$A15)*('Data - retirements'!$F$2:$F$8835=D$4)*('Data - retirements'!$G$2:$G$8835))+SUMPRODUCT(('Data - retirements'!$A$2:$A$8835=$A$3)*('Data - retirements'!$B$2:$B$8835=$A15)*('Data - retirements'!$F$2:$F$8835=D$5)*('Data - retirements'!$G$2:$G$8835))</f>
        <v>0</v>
      </c>
      <c r="E15" s="57">
        <f t="shared" si="0"/>
        <v>14.7</v>
      </c>
      <c r="F15" s="57">
        <f t="shared" si="1"/>
        <v>0</v>
      </c>
      <c r="G15" s="51"/>
      <c r="H15" s="51"/>
      <c r="I15" s="54"/>
      <c r="J15" s="54"/>
      <c r="K15" s="51"/>
      <c r="L15" s="54" t="s">
        <v>143</v>
      </c>
      <c r="M15" s="53">
        <v>2019</v>
      </c>
      <c r="N15" s="51"/>
      <c r="O15" s="54"/>
      <c r="P15" s="54"/>
      <c r="Q15" s="54"/>
      <c r="R15" s="54"/>
      <c r="S15" s="54"/>
      <c r="T15" s="51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1"/>
    </row>
    <row r="16" spans="1:32" ht="15" customHeight="1" x14ac:dyDescent="0.2">
      <c r="A16" s="51" t="s">
        <v>7</v>
      </c>
      <c r="B16" s="53" cm="1">
        <f t="array" ref="B16">SUMPRODUCT(('Data - headcount'!$A$2:$A$9315=$B$3)*('Data - headcount'!$B$2:$B$9315=$A16)*('Data - headcount'!$F$2:$F$9315))</f>
        <v>680</v>
      </c>
      <c r="C16" s="53" cm="1">
        <f t="array" ref="C16">SUMPRODUCT(('Data - retirements'!$A$2:$A$8835=$A$3)*('Data - retirements'!$B$2:$B$8835=$A16)*('Data - retirements'!$F$2:$F$8835=C$1)*('Data - retirements'!$G$2:$G$8835))+SUMPRODUCT(('Data - retirements'!$A$2:$A$8835=$A$3)*('Data - retirements'!$B$2:$B$8835=$A16)*('Data - retirements'!$F$2:$F$8835=C$2)*('Data - retirements'!$G$2:$G$8835))+SUMPRODUCT(('Data - retirements'!$A$2:$A$8835=$A$3)*('Data - retirements'!$B$2:$B$8835=$A16)*('Data - retirements'!$F$2:$F$8835=C$3)*('Data - retirements'!$G$2:$G$8835))+SUMPRODUCT(('Data - retirements'!$A$2:$A$8835=$A$3)*('Data - retirements'!$B$2:$B$8835=$A16)*('Data - retirements'!$F$2:$F$8835=C$4)*('Data - retirements'!$G$2:$G$8835))+SUMPRODUCT(('Data - retirements'!$A$2:$A$8835=$A$3)*('Data - retirements'!$B$2:$B$8835=$A16)*('Data - retirements'!$F$2:$F$8835=C$5)*('Data - retirements'!$G$2:$G$8835))</f>
        <v>11</v>
      </c>
      <c r="D16" s="53" cm="1">
        <f t="array" ref="D16">SUMPRODUCT(('Data - retirements'!$A$2:$A$8835=$A$3)*('Data - retirements'!$B$2:$B$8835=$A16)*('Data - retirements'!$F$2:$F$8835=D$2)*('Data - retirements'!$G$2:$G$8835))+SUMPRODUCT(('Data - retirements'!$A$2:$A$8835=$A$3)*('Data - retirements'!$B$2:$B$8835=$A16)*('Data - retirements'!$F$2:$F$8835=D$3)*('Data - retirements'!$G$2:$G$8835))+SUMPRODUCT(('Data - retirements'!$A$2:$A$8835=$A$3)*('Data - retirements'!$B$2:$B$8835=$A16)*('Data - retirements'!$F$2:$F$8835=D$4)*('Data - retirements'!$G$2:$G$8835))+SUMPRODUCT(('Data - retirements'!$A$2:$A$8835=$A$3)*('Data - retirements'!$B$2:$B$8835=$A16)*('Data - retirements'!$F$2:$F$8835=D$5)*('Data - retirements'!$G$2:$G$8835))</f>
        <v>0</v>
      </c>
      <c r="E16" s="57">
        <f t="shared" si="0"/>
        <v>16.2</v>
      </c>
      <c r="F16" s="57">
        <f t="shared" si="1"/>
        <v>0</v>
      </c>
      <c r="G16" s="51"/>
      <c r="H16" s="51"/>
      <c r="I16" s="54"/>
      <c r="J16" s="54"/>
      <c r="K16" s="51"/>
      <c r="L16" s="54" t="s">
        <v>144</v>
      </c>
      <c r="M16" s="53">
        <v>2020</v>
      </c>
      <c r="N16" s="51"/>
      <c r="O16" s="54"/>
      <c r="P16" s="54"/>
      <c r="Q16" s="54"/>
      <c r="R16" s="54"/>
      <c r="S16" s="54"/>
      <c r="T16" s="51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1"/>
    </row>
    <row r="17" spans="1:32" ht="15" customHeight="1" x14ac:dyDescent="0.2">
      <c r="A17" s="53" t="s">
        <v>8</v>
      </c>
      <c r="B17" s="53" cm="1">
        <f t="array" ref="B17">SUMPRODUCT(('Data - headcount'!$A$2:$A$9315=$B$3)*('Data - headcount'!$B$2:$B$9315=$A17)*('Data - headcount'!$F$2:$F$9315))</f>
        <v>868</v>
      </c>
      <c r="C17" s="53" cm="1">
        <f t="array" ref="C17">SUMPRODUCT(('Data - retirements'!$A$2:$A$8835=$A$3)*('Data - retirements'!$B$2:$B$8835=$A17)*('Data - retirements'!$F$2:$F$8835=C$1)*('Data - retirements'!$G$2:$G$8835))+SUMPRODUCT(('Data - retirements'!$A$2:$A$8835=$A$3)*('Data - retirements'!$B$2:$B$8835=$A17)*('Data - retirements'!$F$2:$F$8835=C$2)*('Data - retirements'!$G$2:$G$8835))+SUMPRODUCT(('Data - retirements'!$A$2:$A$8835=$A$3)*('Data - retirements'!$B$2:$B$8835=$A17)*('Data - retirements'!$F$2:$F$8835=C$3)*('Data - retirements'!$G$2:$G$8835))+SUMPRODUCT(('Data - retirements'!$A$2:$A$8835=$A$3)*('Data - retirements'!$B$2:$B$8835=$A17)*('Data - retirements'!$F$2:$F$8835=C$4)*('Data - retirements'!$G$2:$G$8835))+SUMPRODUCT(('Data - retirements'!$A$2:$A$8835=$A$3)*('Data - retirements'!$B$2:$B$8835=$A17)*('Data - retirements'!$F$2:$F$8835=C$5)*('Data - retirements'!$G$2:$G$8835))</f>
        <v>30</v>
      </c>
      <c r="D17" s="53" cm="1">
        <f t="array" ref="D17">SUMPRODUCT(('Data - retirements'!$A$2:$A$8835=$A$3)*('Data - retirements'!$B$2:$B$8835=$A17)*('Data - retirements'!$F$2:$F$8835=D$2)*('Data - retirements'!$G$2:$G$8835))+SUMPRODUCT(('Data - retirements'!$A$2:$A$8835=$A$3)*('Data - retirements'!$B$2:$B$8835=$A17)*('Data - retirements'!$F$2:$F$8835=D$3)*('Data - retirements'!$G$2:$G$8835))+SUMPRODUCT(('Data - retirements'!$A$2:$A$8835=$A$3)*('Data - retirements'!$B$2:$B$8835=$A17)*('Data - retirements'!$F$2:$F$8835=D$4)*('Data - retirements'!$G$2:$G$8835))+SUMPRODUCT(('Data - retirements'!$A$2:$A$8835=$A$3)*('Data - retirements'!$B$2:$B$8835=$A17)*('Data - retirements'!$F$2:$F$8835=D$5)*('Data - retirements'!$G$2:$G$8835))</f>
        <v>1</v>
      </c>
      <c r="E17" s="57">
        <f t="shared" si="0"/>
        <v>34.6</v>
      </c>
      <c r="F17" s="57">
        <f t="shared" si="1"/>
        <v>1.2</v>
      </c>
      <c r="G17" s="51"/>
      <c r="H17" s="51"/>
      <c r="I17" s="54"/>
      <c r="J17" s="54"/>
      <c r="K17" s="51"/>
      <c r="L17" s="54" t="s">
        <v>145</v>
      </c>
      <c r="M17" s="53">
        <v>2021</v>
      </c>
      <c r="N17" s="51"/>
      <c r="O17" s="54"/>
      <c r="P17" s="54"/>
      <c r="Q17" s="54"/>
      <c r="R17" s="54"/>
      <c r="S17" s="54"/>
      <c r="T17" s="51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1"/>
    </row>
    <row r="18" spans="1:32" ht="15" customHeight="1" x14ac:dyDescent="0.2">
      <c r="A18" s="53" t="s">
        <v>9</v>
      </c>
      <c r="B18" s="53" cm="1">
        <f t="array" ref="B18">SUMPRODUCT(('Data - headcount'!$A$2:$A$9315=$B$3)*('Data - headcount'!$B$2:$B$9315=$A18)*('Data - headcount'!$F$2:$F$9315))</f>
        <v>568</v>
      </c>
      <c r="C18" s="53" cm="1">
        <f t="array" ref="C18">SUMPRODUCT(('Data - retirements'!$A$2:$A$8835=$A$3)*('Data - retirements'!$B$2:$B$8835=$A18)*('Data - retirements'!$F$2:$F$8835=C$1)*('Data - retirements'!$G$2:$G$8835))+SUMPRODUCT(('Data - retirements'!$A$2:$A$8835=$A$3)*('Data - retirements'!$B$2:$B$8835=$A18)*('Data - retirements'!$F$2:$F$8835=C$2)*('Data - retirements'!$G$2:$G$8835))+SUMPRODUCT(('Data - retirements'!$A$2:$A$8835=$A$3)*('Data - retirements'!$B$2:$B$8835=$A18)*('Data - retirements'!$F$2:$F$8835=C$3)*('Data - retirements'!$G$2:$G$8835))+SUMPRODUCT(('Data - retirements'!$A$2:$A$8835=$A$3)*('Data - retirements'!$B$2:$B$8835=$A18)*('Data - retirements'!$F$2:$F$8835=C$4)*('Data - retirements'!$G$2:$G$8835))+SUMPRODUCT(('Data - retirements'!$A$2:$A$8835=$A$3)*('Data - retirements'!$B$2:$B$8835=$A18)*('Data - retirements'!$F$2:$F$8835=C$5)*('Data - retirements'!$G$2:$G$8835))</f>
        <v>23</v>
      </c>
      <c r="D18" s="53" cm="1">
        <f t="array" ref="D18">SUMPRODUCT(('Data - retirements'!$A$2:$A$8835=$A$3)*('Data - retirements'!$B$2:$B$8835=$A18)*('Data - retirements'!$F$2:$F$8835=D$2)*('Data - retirements'!$G$2:$G$8835))+SUMPRODUCT(('Data - retirements'!$A$2:$A$8835=$A$3)*('Data - retirements'!$B$2:$B$8835=$A18)*('Data - retirements'!$F$2:$F$8835=D$3)*('Data - retirements'!$G$2:$G$8835))+SUMPRODUCT(('Data - retirements'!$A$2:$A$8835=$A$3)*('Data - retirements'!$B$2:$B$8835=$A18)*('Data - retirements'!$F$2:$F$8835=D$4)*('Data - retirements'!$G$2:$G$8835))+SUMPRODUCT(('Data - retirements'!$A$2:$A$8835=$A$3)*('Data - retirements'!$B$2:$B$8835=$A18)*('Data - retirements'!$F$2:$F$8835=D$5)*('Data - retirements'!$G$2:$G$8835))</f>
        <v>0</v>
      </c>
      <c r="E18" s="57">
        <f t="shared" si="0"/>
        <v>40.5</v>
      </c>
      <c r="F18" s="57">
        <f t="shared" si="1"/>
        <v>0</v>
      </c>
      <c r="G18" s="51"/>
      <c r="H18" s="51"/>
      <c r="I18" s="54"/>
      <c r="J18" s="54"/>
      <c r="K18" s="51"/>
      <c r="L18" s="54" t="s">
        <v>146</v>
      </c>
      <c r="M18" s="53">
        <v>2022</v>
      </c>
      <c r="N18" s="51"/>
      <c r="O18" s="54"/>
      <c r="P18" s="54"/>
      <c r="Q18" s="54"/>
      <c r="R18" s="54"/>
      <c r="S18" s="54"/>
      <c r="T18" s="51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1"/>
    </row>
    <row r="19" spans="1:32" ht="15" customHeight="1" x14ac:dyDescent="0.2">
      <c r="A19" s="51" t="s">
        <v>10</v>
      </c>
      <c r="B19" s="53" cm="1">
        <f t="array" ref="B19">SUMPRODUCT(('Data - headcount'!$A$2:$A$9315=$B$3)*('Data - headcount'!$B$2:$B$9315=$A19)*('Data - headcount'!$F$2:$F$9315))</f>
        <v>666</v>
      </c>
      <c r="C19" s="53" cm="1">
        <f t="array" ref="C19">SUMPRODUCT(('Data - retirements'!$A$2:$A$8835=$A$3)*('Data - retirements'!$B$2:$B$8835=$A19)*('Data - retirements'!$F$2:$F$8835=C$1)*('Data - retirements'!$G$2:$G$8835))+SUMPRODUCT(('Data - retirements'!$A$2:$A$8835=$A$3)*('Data - retirements'!$B$2:$B$8835=$A19)*('Data - retirements'!$F$2:$F$8835=C$2)*('Data - retirements'!$G$2:$G$8835))+SUMPRODUCT(('Data - retirements'!$A$2:$A$8835=$A$3)*('Data - retirements'!$B$2:$B$8835=$A19)*('Data - retirements'!$F$2:$F$8835=C$3)*('Data - retirements'!$G$2:$G$8835))+SUMPRODUCT(('Data - retirements'!$A$2:$A$8835=$A$3)*('Data - retirements'!$B$2:$B$8835=$A19)*('Data - retirements'!$F$2:$F$8835=C$4)*('Data - retirements'!$G$2:$G$8835))+SUMPRODUCT(('Data - retirements'!$A$2:$A$8835=$A$3)*('Data - retirements'!$B$2:$B$8835=$A19)*('Data - retirements'!$F$2:$F$8835=C$5)*('Data - retirements'!$G$2:$G$8835))</f>
        <v>11</v>
      </c>
      <c r="D19" s="53" cm="1">
        <f t="array" ref="D19">SUMPRODUCT(('Data - retirements'!$A$2:$A$8835=$A$3)*('Data - retirements'!$B$2:$B$8835=$A19)*('Data - retirements'!$F$2:$F$8835=D$2)*('Data - retirements'!$G$2:$G$8835))+SUMPRODUCT(('Data - retirements'!$A$2:$A$8835=$A$3)*('Data - retirements'!$B$2:$B$8835=$A19)*('Data - retirements'!$F$2:$F$8835=D$3)*('Data - retirements'!$G$2:$G$8835))+SUMPRODUCT(('Data - retirements'!$A$2:$A$8835=$A$3)*('Data - retirements'!$B$2:$B$8835=$A19)*('Data - retirements'!$F$2:$F$8835=D$4)*('Data - retirements'!$G$2:$G$8835))+SUMPRODUCT(('Data - retirements'!$A$2:$A$8835=$A$3)*('Data - retirements'!$B$2:$B$8835=$A19)*('Data - retirements'!$F$2:$F$8835=D$5)*('Data - retirements'!$G$2:$G$8835))</f>
        <v>1</v>
      </c>
      <c r="E19" s="57">
        <f t="shared" si="0"/>
        <v>16.5</v>
      </c>
      <c r="F19" s="57">
        <f t="shared" si="1"/>
        <v>1.5</v>
      </c>
      <c r="G19" s="51"/>
      <c r="H19" s="51"/>
      <c r="I19" s="54"/>
      <c r="J19" s="54"/>
      <c r="K19" s="51"/>
      <c r="L19" s="56" t="s">
        <v>191</v>
      </c>
      <c r="M19" s="53">
        <v>2023</v>
      </c>
      <c r="N19" s="51"/>
      <c r="O19" s="54"/>
      <c r="P19" s="54"/>
      <c r="Q19" s="54"/>
      <c r="R19" s="54"/>
      <c r="S19" s="54"/>
      <c r="T19" s="51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1"/>
    </row>
    <row r="20" spans="1:32" ht="15" customHeight="1" x14ac:dyDescent="0.2">
      <c r="A20" s="51" t="s">
        <v>11</v>
      </c>
      <c r="B20" s="53" cm="1">
        <f t="array" ref="B20">SUMPRODUCT(('Data - headcount'!$A$2:$A$9315=$B$3)*('Data - headcount'!$B$2:$B$9315=$A20)*('Data - headcount'!$F$2:$F$9315))</f>
        <v>683</v>
      </c>
      <c r="C20" s="53" cm="1">
        <f t="array" ref="C20">SUMPRODUCT(('Data - retirements'!$A$2:$A$8835=$A$3)*('Data - retirements'!$B$2:$B$8835=$A20)*('Data - retirements'!$F$2:$F$8835=C$1)*('Data - retirements'!$G$2:$G$8835))+SUMPRODUCT(('Data - retirements'!$A$2:$A$8835=$A$3)*('Data - retirements'!$B$2:$B$8835=$A20)*('Data - retirements'!$F$2:$F$8835=C$2)*('Data - retirements'!$G$2:$G$8835))+SUMPRODUCT(('Data - retirements'!$A$2:$A$8835=$A$3)*('Data - retirements'!$B$2:$B$8835=$A20)*('Data - retirements'!$F$2:$F$8835=C$3)*('Data - retirements'!$G$2:$G$8835))+SUMPRODUCT(('Data - retirements'!$A$2:$A$8835=$A$3)*('Data - retirements'!$B$2:$B$8835=$A20)*('Data - retirements'!$F$2:$F$8835=C$4)*('Data - retirements'!$G$2:$G$8835))+SUMPRODUCT(('Data - retirements'!$A$2:$A$8835=$A$3)*('Data - retirements'!$B$2:$B$8835=$A20)*('Data - retirements'!$F$2:$F$8835=C$5)*('Data - retirements'!$G$2:$G$8835))</f>
        <v>17</v>
      </c>
      <c r="D20" s="53" cm="1">
        <f t="array" ref="D20">SUMPRODUCT(('Data - retirements'!$A$2:$A$8835=$A$3)*('Data - retirements'!$B$2:$B$8835=$A20)*('Data - retirements'!$F$2:$F$8835=D$2)*('Data - retirements'!$G$2:$G$8835))+SUMPRODUCT(('Data - retirements'!$A$2:$A$8835=$A$3)*('Data - retirements'!$B$2:$B$8835=$A20)*('Data - retirements'!$F$2:$F$8835=D$3)*('Data - retirements'!$G$2:$G$8835))+SUMPRODUCT(('Data - retirements'!$A$2:$A$8835=$A$3)*('Data - retirements'!$B$2:$B$8835=$A20)*('Data - retirements'!$F$2:$F$8835=D$4)*('Data - retirements'!$G$2:$G$8835))+SUMPRODUCT(('Data - retirements'!$A$2:$A$8835=$A$3)*('Data - retirements'!$B$2:$B$8835=$A20)*('Data - retirements'!$F$2:$F$8835=D$5)*('Data - retirements'!$G$2:$G$8835))</f>
        <v>0</v>
      </c>
      <c r="E20" s="57">
        <f t="shared" si="0"/>
        <v>24.9</v>
      </c>
      <c r="F20" s="57">
        <f t="shared" si="1"/>
        <v>0</v>
      </c>
      <c r="G20" s="51"/>
      <c r="H20" s="51"/>
      <c r="I20" s="54"/>
      <c r="J20" s="54"/>
      <c r="K20" s="51"/>
      <c r="L20" s="56" t="s">
        <v>180</v>
      </c>
      <c r="M20" s="53">
        <v>2024</v>
      </c>
      <c r="N20" s="51"/>
      <c r="O20" s="54"/>
      <c r="P20" s="54"/>
      <c r="Q20" s="54"/>
      <c r="R20" s="54"/>
      <c r="S20" s="54"/>
      <c r="T20" s="51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1"/>
    </row>
    <row r="21" spans="1:32" ht="15" customHeight="1" x14ac:dyDescent="0.2">
      <c r="A21" s="51" t="s">
        <v>12</v>
      </c>
      <c r="B21" s="53" cm="1">
        <f t="array" ref="B21">SUMPRODUCT(('Data - headcount'!$A$2:$A$9315=$B$3)*('Data - headcount'!$B$2:$B$9315=$A21)*('Data - headcount'!$F$2:$F$9315))</f>
        <v>931</v>
      </c>
      <c r="C21" s="53" cm="1">
        <f t="array" ref="C21">SUMPRODUCT(('Data - retirements'!$A$2:$A$8835=$A$3)*('Data - retirements'!$B$2:$B$8835=$A21)*('Data - retirements'!$F$2:$F$8835=C$1)*('Data - retirements'!$G$2:$G$8835))+SUMPRODUCT(('Data - retirements'!$A$2:$A$8835=$A$3)*('Data - retirements'!$B$2:$B$8835=$A21)*('Data - retirements'!$F$2:$F$8835=C$2)*('Data - retirements'!$G$2:$G$8835))+SUMPRODUCT(('Data - retirements'!$A$2:$A$8835=$A$3)*('Data - retirements'!$B$2:$B$8835=$A21)*('Data - retirements'!$F$2:$F$8835=C$3)*('Data - retirements'!$G$2:$G$8835))+SUMPRODUCT(('Data - retirements'!$A$2:$A$8835=$A$3)*('Data - retirements'!$B$2:$B$8835=$A21)*('Data - retirements'!$F$2:$F$8835=C$4)*('Data - retirements'!$G$2:$G$8835))+SUMPRODUCT(('Data - retirements'!$A$2:$A$8835=$A$3)*('Data - retirements'!$B$2:$B$8835=$A21)*('Data - retirements'!$F$2:$F$8835=C$5)*('Data - retirements'!$G$2:$G$8835))</f>
        <v>21</v>
      </c>
      <c r="D21" s="53" cm="1">
        <f t="array" ref="D21">SUMPRODUCT(('Data - retirements'!$A$2:$A$8835=$A$3)*('Data - retirements'!$B$2:$B$8835=$A21)*('Data - retirements'!$F$2:$F$8835=D$2)*('Data - retirements'!$G$2:$G$8835))+SUMPRODUCT(('Data - retirements'!$A$2:$A$8835=$A$3)*('Data - retirements'!$B$2:$B$8835=$A21)*('Data - retirements'!$F$2:$F$8835=D$3)*('Data - retirements'!$G$2:$G$8835))+SUMPRODUCT(('Data - retirements'!$A$2:$A$8835=$A$3)*('Data - retirements'!$B$2:$B$8835=$A21)*('Data - retirements'!$F$2:$F$8835=D$4)*('Data - retirements'!$G$2:$G$8835))+SUMPRODUCT(('Data - retirements'!$A$2:$A$8835=$A$3)*('Data - retirements'!$B$2:$B$8835=$A21)*('Data - retirements'!$F$2:$F$8835=D$5)*('Data - retirements'!$G$2:$G$8835))</f>
        <v>1</v>
      </c>
      <c r="E21" s="57">
        <f t="shared" si="0"/>
        <v>22.6</v>
      </c>
      <c r="F21" s="57">
        <f t="shared" si="1"/>
        <v>1.1000000000000001</v>
      </c>
      <c r="G21" s="51"/>
      <c r="H21" s="51"/>
      <c r="I21" s="54"/>
      <c r="J21" s="54"/>
      <c r="K21" s="51"/>
      <c r="L21" s="56" t="s">
        <v>197</v>
      </c>
      <c r="M21" s="53">
        <v>2025</v>
      </c>
      <c r="N21" s="51"/>
      <c r="O21" s="54"/>
      <c r="P21" s="54"/>
      <c r="Q21" s="54"/>
      <c r="R21" s="54"/>
      <c r="S21" s="54"/>
      <c r="T21" s="51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1"/>
    </row>
    <row r="22" spans="1:32" ht="15" customHeight="1" x14ac:dyDescent="0.2">
      <c r="A22" s="51" t="s">
        <v>13</v>
      </c>
      <c r="B22" s="53" cm="1">
        <f t="array" ref="B22">SUMPRODUCT(('Data - headcount'!$A$2:$A$9315=$B$3)*('Data - headcount'!$B$2:$B$9315=$A22)*('Data - headcount'!$F$2:$F$9315))</f>
        <v>2012</v>
      </c>
      <c r="C22" s="53" cm="1">
        <f t="array" ref="C22">SUMPRODUCT(('Data - retirements'!$A$2:$A$8835=$A$3)*('Data - retirements'!$B$2:$B$8835=$A22)*('Data - retirements'!$F$2:$F$8835=C$1)*('Data - retirements'!$G$2:$G$8835))+SUMPRODUCT(('Data - retirements'!$A$2:$A$8835=$A$3)*('Data - retirements'!$B$2:$B$8835=$A22)*('Data - retirements'!$F$2:$F$8835=C$2)*('Data - retirements'!$G$2:$G$8835))+SUMPRODUCT(('Data - retirements'!$A$2:$A$8835=$A$3)*('Data - retirements'!$B$2:$B$8835=$A22)*('Data - retirements'!$F$2:$F$8835=C$3)*('Data - retirements'!$G$2:$G$8835))+SUMPRODUCT(('Data - retirements'!$A$2:$A$8835=$A$3)*('Data - retirements'!$B$2:$B$8835=$A22)*('Data - retirements'!$F$2:$F$8835=C$4)*('Data - retirements'!$G$2:$G$8835))+SUMPRODUCT(('Data - retirements'!$A$2:$A$8835=$A$3)*('Data - retirements'!$B$2:$B$8835=$A22)*('Data - retirements'!$F$2:$F$8835=C$5)*('Data - retirements'!$G$2:$G$8835))</f>
        <v>63</v>
      </c>
      <c r="D22" s="53" cm="1">
        <f t="array" ref="D22">SUMPRODUCT(('Data - retirements'!$A$2:$A$8835=$A$3)*('Data - retirements'!$B$2:$B$8835=$A22)*('Data - retirements'!$F$2:$F$8835=D$2)*('Data - retirements'!$G$2:$G$8835))+SUMPRODUCT(('Data - retirements'!$A$2:$A$8835=$A$3)*('Data - retirements'!$B$2:$B$8835=$A22)*('Data - retirements'!$F$2:$F$8835=D$3)*('Data - retirements'!$G$2:$G$8835))+SUMPRODUCT(('Data - retirements'!$A$2:$A$8835=$A$3)*('Data - retirements'!$B$2:$B$8835=$A22)*('Data - retirements'!$F$2:$F$8835=D$4)*('Data - retirements'!$G$2:$G$8835))+SUMPRODUCT(('Data - retirements'!$A$2:$A$8835=$A$3)*('Data - retirements'!$B$2:$B$8835=$A22)*('Data - retirements'!$F$2:$F$8835=D$5)*('Data - retirements'!$G$2:$G$8835))</f>
        <v>1</v>
      </c>
      <c r="E22" s="57">
        <f t="shared" si="0"/>
        <v>31.3</v>
      </c>
      <c r="F22" s="57">
        <f t="shared" si="1"/>
        <v>0.5</v>
      </c>
      <c r="G22" s="51"/>
      <c r="H22" s="51"/>
      <c r="I22" s="54"/>
      <c r="J22" s="54"/>
      <c r="K22" s="51"/>
      <c r="L22" s="56" t="s">
        <v>198</v>
      </c>
      <c r="M22" s="53">
        <v>2026</v>
      </c>
      <c r="N22" s="51"/>
      <c r="O22" s="54"/>
      <c r="P22" s="54"/>
      <c r="Q22" s="54"/>
      <c r="R22" s="54"/>
      <c r="S22" s="54"/>
      <c r="T22" s="51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1"/>
    </row>
    <row r="23" spans="1:32" ht="15" customHeight="1" x14ac:dyDescent="0.2">
      <c r="A23" s="51" t="s">
        <v>60</v>
      </c>
      <c r="B23" s="53" cm="1">
        <f t="array" ref="B23">SUMPRODUCT(('Data - headcount'!$A$2:$A$9315=$B$3)*('Data - headcount'!$B$2:$B$9315=$A23)*('Data - headcount'!$F$2:$F$9315))</f>
        <v>1330</v>
      </c>
      <c r="C23" s="53" cm="1">
        <f t="array" ref="C23">SUMPRODUCT(('Data - retirements'!$A$2:$A$8835=$A$3)*('Data - retirements'!$B$2:$B$8835=$A23)*('Data - retirements'!$F$2:$F$8835=C$1)*('Data - retirements'!$G$2:$G$8835))+SUMPRODUCT(('Data - retirements'!$A$2:$A$8835=$A$3)*('Data - retirements'!$B$2:$B$8835=$A23)*('Data - retirements'!$F$2:$F$8835=C$2)*('Data - retirements'!$G$2:$G$8835))+SUMPRODUCT(('Data - retirements'!$A$2:$A$8835=$A$3)*('Data - retirements'!$B$2:$B$8835=$A23)*('Data - retirements'!$F$2:$F$8835=C$3)*('Data - retirements'!$G$2:$G$8835))+SUMPRODUCT(('Data - retirements'!$A$2:$A$8835=$A$3)*('Data - retirements'!$B$2:$B$8835=$A23)*('Data - retirements'!$F$2:$F$8835=C$4)*('Data - retirements'!$G$2:$G$8835))+SUMPRODUCT(('Data - retirements'!$A$2:$A$8835=$A$3)*('Data - retirements'!$B$2:$B$8835=$A23)*('Data - retirements'!$F$2:$F$8835=C$5)*('Data - retirements'!$G$2:$G$8835))</f>
        <v>35</v>
      </c>
      <c r="D23" s="53" cm="1">
        <f t="array" ref="D23">SUMPRODUCT(('Data - retirements'!$A$2:$A$8835=$A$3)*('Data - retirements'!$B$2:$B$8835=$A23)*('Data - retirements'!$F$2:$F$8835=D$2)*('Data - retirements'!$G$2:$G$8835))+SUMPRODUCT(('Data - retirements'!$A$2:$A$8835=$A$3)*('Data - retirements'!$B$2:$B$8835=$A23)*('Data - retirements'!$F$2:$F$8835=D$3)*('Data - retirements'!$G$2:$G$8835))+SUMPRODUCT(('Data - retirements'!$A$2:$A$8835=$A$3)*('Data - retirements'!$B$2:$B$8835=$A23)*('Data - retirements'!$F$2:$F$8835=D$4)*('Data - retirements'!$G$2:$G$8835))+SUMPRODUCT(('Data - retirements'!$A$2:$A$8835=$A$3)*('Data - retirements'!$B$2:$B$8835=$A23)*('Data - retirements'!$F$2:$F$8835=D$5)*('Data - retirements'!$G$2:$G$8835))</f>
        <v>1</v>
      </c>
      <c r="E23" s="57">
        <f t="shared" si="0"/>
        <v>26.3</v>
      </c>
      <c r="F23" s="57">
        <f t="shared" si="1"/>
        <v>0.8</v>
      </c>
      <c r="G23" s="51"/>
      <c r="H23" s="51"/>
      <c r="I23" s="54"/>
      <c r="J23" s="54"/>
      <c r="K23" s="51"/>
      <c r="L23" s="56" t="s">
        <v>199</v>
      </c>
      <c r="M23" s="53">
        <v>2027</v>
      </c>
      <c r="N23" s="51"/>
      <c r="O23" s="54"/>
      <c r="P23" s="54"/>
      <c r="Q23" s="54"/>
      <c r="R23" s="54"/>
      <c r="S23" s="54"/>
      <c r="T23" s="51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1"/>
    </row>
    <row r="24" spans="1:32" ht="15" customHeight="1" x14ac:dyDescent="0.2">
      <c r="A24" s="51" t="s">
        <v>14</v>
      </c>
      <c r="B24" s="53" cm="1">
        <f t="array" ref="B24">SUMPRODUCT(('Data - headcount'!$A$2:$A$9315=$B$3)*('Data - headcount'!$B$2:$B$9315=$A24)*('Data - headcount'!$F$2:$F$9315))</f>
        <v>610</v>
      </c>
      <c r="C24" s="53" cm="1">
        <f t="array" ref="C24">SUMPRODUCT(('Data - retirements'!$A$2:$A$8835=$A$3)*('Data - retirements'!$B$2:$B$8835=$A24)*('Data - retirements'!$F$2:$F$8835=C$1)*('Data - retirements'!$G$2:$G$8835))+SUMPRODUCT(('Data - retirements'!$A$2:$A$8835=$A$3)*('Data - retirements'!$B$2:$B$8835=$A24)*('Data - retirements'!$F$2:$F$8835=C$2)*('Data - retirements'!$G$2:$G$8835))+SUMPRODUCT(('Data - retirements'!$A$2:$A$8835=$A$3)*('Data - retirements'!$B$2:$B$8835=$A24)*('Data - retirements'!$F$2:$F$8835=C$3)*('Data - retirements'!$G$2:$G$8835))+SUMPRODUCT(('Data - retirements'!$A$2:$A$8835=$A$3)*('Data - retirements'!$B$2:$B$8835=$A24)*('Data - retirements'!$F$2:$F$8835=C$4)*('Data - retirements'!$G$2:$G$8835))+SUMPRODUCT(('Data - retirements'!$A$2:$A$8835=$A$3)*('Data - retirements'!$B$2:$B$8835=$A24)*('Data - retirements'!$F$2:$F$8835=C$5)*('Data - retirements'!$G$2:$G$8835))</f>
        <v>12</v>
      </c>
      <c r="D24" s="53" cm="1">
        <f t="array" ref="D24">SUMPRODUCT(('Data - retirements'!$A$2:$A$8835=$A$3)*('Data - retirements'!$B$2:$B$8835=$A24)*('Data - retirements'!$F$2:$F$8835=D$2)*('Data - retirements'!$G$2:$G$8835))+SUMPRODUCT(('Data - retirements'!$A$2:$A$8835=$A$3)*('Data - retirements'!$B$2:$B$8835=$A24)*('Data - retirements'!$F$2:$F$8835=D$3)*('Data - retirements'!$G$2:$G$8835))+SUMPRODUCT(('Data - retirements'!$A$2:$A$8835=$A$3)*('Data - retirements'!$B$2:$B$8835=$A24)*('Data - retirements'!$F$2:$F$8835=D$4)*('Data - retirements'!$G$2:$G$8835))+SUMPRODUCT(('Data - retirements'!$A$2:$A$8835=$A$3)*('Data - retirements'!$B$2:$B$8835=$A24)*('Data - retirements'!$F$2:$F$8835=D$5)*('Data - retirements'!$G$2:$G$8835))</f>
        <v>0</v>
      </c>
      <c r="E24" s="57">
        <f t="shared" si="0"/>
        <v>19.7</v>
      </c>
      <c r="F24" s="57">
        <f t="shared" si="1"/>
        <v>0</v>
      </c>
      <c r="G24" s="51"/>
      <c r="H24" s="51"/>
      <c r="I24" s="54"/>
      <c r="J24" s="54"/>
      <c r="K24" s="51"/>
      <c r="L24" s="56" t="s">
        <v>200</v>
      </c>
      <c r="M24" s="53">
        <v>2028</v>
      </c>
      <c r="N24" s="51"/>
      <c r="O24" s="54"/>
      <c r="P24" s="54"/>
      <c r="Q24" s="54"/>
      <c r="R24" s="54"/>
      <c r="S24" s="54"/>
      <c r="T24" s="51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1"/>
    </row>
    <row r="25" spans="1:32" ht="15" customHeight="1" x14ac:dyDescent="0.2">
      <c r="A25" s="51" t="s">
        <v>15</v>
      </c>
      <c r="B25" s="53" cm="1">
        <f t="array" ref="B25">SUMPRODUCT(('Data - headcount'!$A$2:$A$9315=$B$3)*('Data - headcount'!$B$2:$B$9315=$A25)*('Data - headcount'!$F$2:$F$9315))</f>
        <v>721</v>
      </c>
      <c r="C25" s="53" cm="1">
        <f t="array" ref="C25">SUMPRODUCT(('Data - retirements'!$A$2:$A$8835=$A$3)*('Data - retirements'!$B$2:$B$8835=$A25)*('Data - retirements'!$F$2:$F$8835=C$1)*('Data - retirements'!$G$2:$G$8835))+SUMPRODUCT(('Data - retirements'!$A$2:$A$8835=$A$3)*('Data - retirements'!$B$2:$B$8835=$A25)*('Data - retirements'!$F$2:$F$8835=C$2)*('Data - retirements'!$G$2:$G$8835))+SUMPRODUCT(('Data - retirements'!$A$2:$A$8835=$A$3)*('Data - retirements'!$B$2:$B$8835=$A25)*('Data - retirements'!$F$2:$F$8835=C$3)*('Data - retirements'!$G$2:$G$8835))+SUMPRODUCT(('Data - retirements'!$A$2:$A$8835=$A$3)*('Data - retirements'!$B$2:$B$8835=$A25)*('Data - retirements'!$F$2:$F$8835=C$4)*('Data - retirements'!$G$2:$G$8835))+SUMPRODUCT(('Data - retirements'!$A$2:$A$8835=$A$3)*('Data - retirements'!$B$2:$B$8835=$A25)*('Data - retirements'!$F$2:$F$8835=C$5)*('Data - retirements'!$G$2:$G$8835))</f>
        <v>28</v>
      </c>
      <c r="D25" s="53" cm="1">
        <f t="array" ref="D25">SUMPRODUCT(('Data - retirements'!$A$2:$A$8835=$A$3)*('Data - retirements'!$B$2:$B$8835=$A25)*('Data - retirements'!$F$2:$F$8835=D$2)*('Data - retirements'!$G$2:$G$8835))+SUMPRODUCT(('Data - retirements'!$A$2:$A$8835=$A$3)*('Data - retirements'!$B$2:$B$8835=$A25)*('Data - retirements'!$F$2:$F$8835=D$3)*('Data - retirements'!$G$2:$G$8835))+SUMPRODUCT(('Data - retirements'!$A$2:$A$8835=$A$3)*('Data - retirements'!$B$2:$B$8835=$A25)*('Data - retirements'!$F$2:$F$8835=D$4)*('Data - retirements'!$G$2:$G$8835))+SUMPRODUCT(('Data - retirements'!$A$2:$A$8835=$A$3)*('Data - retirements'!$B$2:$B$8835=$A25)*('Data - retirements'!$F$2:$F$8835=D$5)*('Data - retirements'!$G$2:$G$8835))</f>
        <v>0</v>
      </c>
      <c r="E25" s="57">
        <f t="shared" si="0"/>
        <v>38.799999999999997</v>
      </c>
      <c r="F25" s="57">
        <f t="shared" si="1"/>
        <v>0</v>
      </c>
      <c r="G25" s="51"/>
      <c r="H25" s="51"/>
      <c r="I25" s="54"/>
      <c r="J25" s="54"/>
      <c r="K25" s="51"/>
      <c r="L25" s="56" t="s">
        <v>201</v>
      </c>
      <c r="M25" s="53">
        <v>2029</v>
      </c>
      <c r="N25" s="51"/>
      <c r="O25" s="54"/>
      <c r="P25" s="54"/>
      <c r="Q25" s="54"/>
      <c r="R25" s="54"/>
      <c r="S25" s="54"/>
      <c r="T25" s="51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1"/>
    </row>
    <row r="26" spans="1:32" ht="15" customHeight="1" x14ac:dyDescent="0.2">
      <c r="A26" s="51" t="s">
        <v>16</v>
      </c>
      <c r="B26" s="53" cm="1">
        <f t="array" ref="B26">SUMPRODUCT(('Data - headcount'!$A$2:$A$9315=$B$3)*('Data - headcount'!$B$2:$B$9315=$A26)*('Data - headcount'!$F$2:$F$9315))</f>
        <v>1522</v>
      </c>
      <c r="C26" s="53" cm="1">
        <f t="array" ref="C26">SUMPRODUCT(('Data - retirements'!$A$2:$A$8835=$A$3)*('Data - retirements'!$B$2:$B$8835=$A26)*('Data - retirements'!$F$2:$F$8835=C$1)*('Data - retirements'!$G$2:$G$8835))+SUMPRODUCT(('Data - retirements'!$A$2:$A$8835=$A$3)*('Data - retirements'!$B$2:$B$8835=$A26)*('Data - retirements'!$F$2:$F$8835=C$2)*('Data - retirements'!$G$2:$G$8835))+SUMPRODUCT(('Data - retirements'!$A$2:$A$8835=$A$3)*('Data - retirements'!$B$2:$B$8835=$A26)*('Data - retirements'!$F$2:$F$8835=C$3)*('Data - retirements'!$G$2:$G$8835))+SUMPRODUCT(('Data - retirements'!$A$2:$A$8835=$A$3)*('Data - retirements'!$B$2:$B$8835=$A26)*('Data - retirements'!$F$2:$F$8835=C$4)*('Data - retirements'!$G$2:$G$8835))+SUMPRODUCT(('Data - retirements'!$A$2:$A$8835=$A$3)*('Data - retirements'!$B$2:$B$8835=$A26)*('Data - retirements'!$F$2:$F$8835=C$5)*('Data - retirements'!$G$2:$G$8835))</f>
        <v>33</v>
      </c>
      <c r="D26" s="53" cm="1">
        <f t="array" ref="D26">SUMPRODUCT(('Data - retirements'!$A$2:$A$8835=$A$3)*('Data - retirements'!$B$2:$B$8835=$A26)*('Data - retirements'!$F$2:$F$8835=D$2)*('Data - retirements'!$G$2:$G$8835))+SUMPRODUCT(('Data - retirements'!$A$2:$A$8835=$A$3)*('Data - retirements'!$B$2:$B$8835=$A26)*('Data - retirements'!$F$2:$F$8835=D$3)*('Data - retirements'!$G$2:$G$8835))+SUMPRODUCT(('Data - retirements'!$A$2:$A$8835=$A$3)*('Data - retirements'!$B$2:$B$8835=$A26)*('Data - retirements'!$F$2:$F$8835=D$4)*('Data - retirements'!$G$2:$G$8835))+SUMPRODUCT(('Data - retirements'!$A$2:$A$8835=$A$3)*('Data - retirements'!$B$2:$B$8835=$A26)*('Data - retirements'!$F$2:$F$8835=D$5)*('Data - retirements'!$G$2:$G$8835))</f>
        <v>5</v>
      </c>
      <c r="E26" s="57">
        <f t="shared" si="0"/>
        <v>21.7</v>
      </c>
      <c r="F26" s="57">
        <f t="shared" si="1"/>
        <v>3.3</v>
      </c>
      <c r="G26" s="51"/>
      <c r="H26" s="51"/>
      <c r="I26" s="54"/>
      <c r="J26" s="54"/>
      <c r="K26" s="51"/>
      <c r="L26" s="54"/>
      <c r="M26" s="54"/>
      <c r="N26" s="51"/>
      <c r="O26" s="54"/>
      <c r="P26" s="54"/>
      <c r="Q26" s="54"/>
      <c r="R26" s="54"/>
      <c r="S26" s="54"/>
      <c r="T26" s="51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1"/>
    </row>
    <row r="27" spans="1:32" ht="15" customHeight="1" x14ac:dyDescent="0.2">
      <c r="A27" s="51" t="s">
        <v>17</v>
      </c>
      <c r="B27" s="53" cm="1">
        <f t="array" ref="B27">SUMPRODUCT(('Data - headcount'!$A$2:$A$9315=$B$3)*('Data - headcount'!$B$2:$B$9315=$A27)*('Data - headcount'!$F$2:$F$9315))</f>
        <v>507</v>
      </c>
      <c r="C27" s="53" cm="1">
        <f t="array" ref="C27">SUMPRODUCT(('Data - retirements'!$A$2:$A$8835=$A$3)*('Data - retirements'!$B$2:$B$8835=$A27)*('Data - retirements'!$F$2:$F$8835=C$1)*('Data - retirements'!$G$2:$G$8835))+SUMPRODUCT(('Data - retirements'!$A$2:$A$8835=$A$3)*('Data - retirements'!$B$2:$B$8835=$A27)*('Data - retirements'!$F$2:$F$8835=C$2)*('Data - retirements'!$G$2:$G$8835))+SUMPRODUCT(('Data - retirements'!$A$2:$A$8835=$A$3)*('Data - retirements'!$B$2:$B$8835=$A27)*('Data - retirements'!$F$2:$F$8835=C$3)*('Data - retirements'!$G$2:$G$8835))+SUMPRODUCT(('Data - retirements'!$A$2:$A$8835=$A$3)*('Data - retirements'!$B$2:$B$8835=$A27)*('Data - retirements'!$F$2:$F$8835=C$4)*('Data - retirements'!$G$2:$G$8835))+SUMPRODUCT(('Data - retirements'!$A$2:$A$8835=$A$3)*('Data - retirements'!$B$2:$B$8835=$A27)*('Data - retirements'!$F$2:$F$8835=C$5)*('Data - retirements'!$G$2:$G$8835))</f>
        <v>19</v>
      </c>
      <c r="D27" s="53" cm="1">
        <f t="array" ref="D27">SUMPRODUCT(('Data - retirements'!$A$2:$A$8835=$A$3)*('Data - retirements'!$B$2:$B$8835=$A27)*('Data - retirements'!$F$2:$F$8835=D$2)*('Data - retirements'!$G$2:$G$8835))+SUMPRODUCT(('Data - retirements'!$A$2:$A$8835=$A$3)*('Data - retirements'!$B$2:$B$8835=$A27)*('Data - retirements'!$F$2:$F$8835=D$3)*('Data - retirements'!$G$2:$G$8835))+SUMPRODUCT(('Data - retirements'!$A$2:$A$8835=$A$3)*('Data - retirements'!$B$2:$B$8835=$A27)*('Data - retirements'!$F$2:$F$8835=D$4)*('Data - retirements'!$G$2:$G$8835))+SUMPRODUCT(('Data - retirements'!$A$2:$A$8835=$A$3)*('Data - retirements'!$B$2:$B$8835=$A27)*('Data - retirements'!$F$2:$F$8835=D$5)*('Data - retirements'!$G$2:$G$8835))</f>
        <v>0</v>
      </c>
      <c r="E27" s="57">
        <f t="shared" si="0"/>
        <v>37.5</v>
      </c>
      <c r="F27" s="57">
        <f t="shared" si="1"/>
        <v>0</v>
      </c>
      <c r="G27" s="51"/>
      <c r="H27" s="51"/>
      <c r="I27" s="54"/>
      <c r="J27" s="54"/>
      <c r="K27" s="51"/>
      <c r="L27" s="54"/>
      <c r="M27" s="54"/>
      <c r="N27" s="51"/>
      <c r="O27" s="54"/>
      <c r="P27" s="54"/>
      <c r="Q27" s="54"/>
      <c r="R27" s="54"/>
      <c r="S27" s="54"/>
      <c r="T27" s="51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1"/>
    </row>
    <row r="28" spans="1:32" ht="15" customHeight="1" x14ac:dyDescent="0.2">
      <c r="A28" s="51" t="s">
        <v>18</v>
      </c>
      <c r="B28" s="53" cm="1">
        <f t="array" ref="B28">SUMPRODUCT(('Data - headcount'!$A$2:$A$9315=$B$3)*('Data - headcount'!$B$2:$B$9315=$A28)*('Data - headcount'!$F$2:$F$9315))</f>
        <v>5744</v>
      </c>
      <c r="C28" s="53" cm="1">
        <f t="array" ref="C28">SUMPRODUCT(('Data - retirements'!$A$2:$A$8835=$A$3)*('Data - retirements'!$B$2:$B$8835=$A28)*('Data - retirements'!$F$2:$F$8835=C$1)*('Data - retirements'!$G$2:$G$8835))+SUMPRODUCT(('Data - retirements'!$A$2:$A$8835=$A$3)*('Data - retirements'!$B$2:$B$8835=$A28)*('Data - retirements'!$F$2:$F$8835=C$2)*('Data - retirements'!$G$2:$G$8835))+SUMPRODUCT(('Data - retirements'!$A$2:$A$8835=$A$3)*('Data - retirements'!$B$2:$B$8835=$A28)*('Data - retirements'!$F$2:$F$8835=C$3)*('Data - retirements'!$G$2:$G$8835))+SUMPRODUCT(('Data - retirements'!$A$2:$A$8835=$A$3)*('Data - retirements'!$B$2:$B$8835=$A28)*('Data - retirements'!$F$2:$F$8835=C$4)*('Data - retirements'!$G$2:$G$8835))+SUMPRODUCT(('Data - retirements'!$A$2:$A$8835=$A$3)*('Data - retirements'!$B$2:$B$8835=$A28)*('Data - retirements'!$F$2:$F$8835=C$5)*('Data - retirements'!$G$2:$G$8835))</f>
        <v>164</v>
      </c>
      <c r="D28" s="53" cm="1">
        <f t="array" ref="D28">SUMPRODUCT(('Data - retirements'!$A$2:$A$8835=$A$3)*('Data - retirements'!$B$2:$B$8835=$A28)*('Data - retirements'!$F$2:$F$8835=D$2)*('Data - retirements'!$G$2:$G$8835))+SUMPRODUCT(('Data - retirements'!$A$2:$A$8835=$A$3)*('Data - retirements'!$B$2:$B$8835=$A28)*('Data - retirements'!$F$2:$F$8835=D$3)*('Data - retirements'!$G$2:$G$8835))+SUMPRODUCT(('Data - retirements'!$A$2:$A$8835=$A$3)*('Data - retirements'!$B$2:$B$8835=$A28)*('Data - retirements'!$F$2:$F$8835=D$4)*('Data - retirements'!$G$2:$G$8835))+SUMPRODUCT(('Data - retirements'!$A$2:$A$8835=$A$3)*('Data - retirements'!$B$2:$B$8835=$A28)*('Data - retirements'!$F$2:$F$8835=D$5)*('Data - retirements'!$G$2:$G$8835))</f>
        <v>0</v>
      </c>
      <c r="E28" s="57">
        <f t="shared" si="0"/>
        <v>28.6</v>
      </c>
      <c r="F28" s="57">
        <f t="shared" si="1"/>
        <v>0</v>
      </c>
      <c r="G28" s="51"/>
      <c r="H28" s="51"/>
      <c r="I28" s="54"/>
      <c r="J28" s="54"/>
      <c r="K28" s="51"/>
      <c r="L28" s="54"/>
      <c r="M28" s="54"/>
      <c r="N28" s="51"/>
      <c r="O28" s="54"/>
      <c r="P28" s="54"/>
      <c r="Q28" s="54"/>
      <c r="R28" s="54"/>
      <c r="S28" s="54"/>
      <c r="T28" s="51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1"/>
    </row>
    <row r="29" spans="1:32" ht="15" customHeight="1" x14ac:dyDescent="0.2">
      <c r="A29" s="51" t="s">
        <v>19</v>
      </c>
      <c r="B29" s="53" cm="1">
        <f t="array" ref="B29">SUMPRODUCT(('Data - headcount'!$A$2:$A$9315=$B$3)*('Data - headcount'!$B$2:$B$9315=$A29)*('Data - headcount'!$F$2:$F$9315))</f>
        <v>1717</v>
      </c>
      <c r="C29" s="53" cm="1">
        <f t="array" ref="C29">SUMPRODUCT(('Data - retirements'!$A$2:$A$8835=$A$3)*('Data - retirements'!$B$2:$B$8835=$A29)*('Data - retirements'!$F$2:$F$8835=C$1)*('Data - retirements'!$G$2:$G$8835))+SUMPRODUCT(('Data - retirements'!$A$2:$A$8835=$A$3)*('Data - retirements'!$B$2:$B$8835=$A29)*('Data - retirements'!$F$2:$F$8835=C$2)*('Data - retirements'!$G$2:$G$8835))+SUMPRODUCT(('Data - retirements'!$A$2:$A$8835=$A$3)*('Data - retirements'!$B$2:$B$8835=$A29)*('Data - retirements'!$F$2:$F$8835=C$3)*('Data - retirements'!$G$2:$G$8835))+SUMPRODUCT(('Data - retirements'!$A$2:$A$8835=$A$3)*('Data - retirements'!$B$2:$B$8835=$A29)*('Data - retirements'!$F$2:$F$8835=C$4)*('Data - retirements'!$G$2:$G$8835))+SUMPRODUCT(('Data - retirements'!$A$2:$A$8835=$A$3)*('Data - retirements'!$B$2:$B$8835=$A29)*('Data - retirements'!$F$2:$F$8835=C$5)*('Data - retirements'!$G$2:$G$8835))</f>
        <v>47</v>
      </c>
      <c r="D29" s="53" cm="1">
        <f t="array" ref="D29">SUMPRODUCT(('Data - retirements'!$A$2:$A$8835=$A$3)*('Data - retirements'!$B$2:$B$8835=$A29)*('Data - retirements'!$F$2:$F$8835=D$2)*('Data - retirements'!$G$2:$G$8835))+SUMPRODUCT(('Data - retirements'!$A$2:$A$8835=$A$3)*('Data - retirements'!$B$2:$B$8835=$A29)*('Data - retirements'!$F$2:$F$8835=D$3)*('Data - retirements'!$G$2:$G$8835))+SUMPRODUCT(('Data - retirements'!$A$2:$A$8835=$A$3)*('Data - retirements'!$B$2:$B$8835=$A29)*('Data - retirements'!$F$2:$F$8835=D$4)*('Data - retirements'!$G$2:$G$8835))+SUMPRODUCT(('Data - retirements'!$A$2:$A$8835=$A$3)*('Data - retirements'!$B$2:$B$8835=$A29)*('Data - retirements'!$F$2:$F$8835=D$5)*('Data - retirements'!$G$2:$G$8835))</f>
        <v>5</v>
      </c>
      <c r="E29" s="57">
        <f t="shared" si="0"/>
        <v>27.4</v>
      </c>
      <c r="F29" s="57">
        <f t="shared" si="1"/>
        <v>2.9</v>
      </c>
      <c r="G29" s="51"/>
      <c r="H29" s="51"/>
      <c r="I29" s="54"/>
      <c r="J29" s="54"/>
      <c r="K29" s="51"/>
      <c r="L29" s="54"/>
      <c r="M29" s="54"/>
      <c r="N29" s="51"/>
      <c r="O29" s="54"/>
      <c r="P29" s="54"/>
      <c r="Q29" s="54"/>
      <c r="R29" s="54"/>
      <c r="S29" s="54"/>
      <c r="T29" s="51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1"/>
    </row>
    <row r="30" spans="1:32" ht="15" customHeight="1" x14ac:dyDescent="0.2">
      <c r="A30" s="51" t="s">
        <v>124</v>
      </c>
      <c r="B30" s="53" cm="1">
        <f t="array" ref="B30">SUMPRODUCT(('Data - headcount'!$A$2:$A$9315=$B$3)*('Data - headcount'!$B$2:$B$9315=$A30)*('Data - headcount'!$F$2:$F$9315))</f>
        <v>1859</v>
      </c>
      <c r="C30" s="53" cm="1">
        <f t="array" ref="C30">SUMPRODUCT(('Data - retirements'!$A$2:$A$8835=$A$3)*('Data - retirements'!$B$2:$B$8835=$A30)*('Data - retirements'!$F$2:$F$8835=C$1)*('Data - retirements'!$G$2:$G$8835))+SUMPRODUCT(('Data - retirements'!$A$2:$A$8835=$A$3)*('Data - retirements'!$B$2:$B$8835=$A30)*('Data - retirements'!$F$2:$F$8835=C$2)*('Data - retirements'!$G$2:$G$8835))+SUMPRODUCT(('Data - retirements'!$A$2:$A$8835=$A$3)*('Data - retirements'!$B$2:$B$8835=$A30)*('Data - retirements'!$F$2:$F$8835=C$3)*('Data - retirements'!$G$2:$G$8835))+SUMPRODUCT(('Data - retirements'!$A$2:$A$8835=$A$3)*('Data - retirements'!$B$2:$B$8835=$A30)*('Data - retirements'!$F$2:$F$8835=C$4)*('Data - retirements'!$G$2:$G$8835))+SUMPRODUCT(('Data - retirements'!$A$2:$A$8835=$A$3)*('Data - retirements'!$B$2:$B$8835=$A30)*('Data - retirements'!$F$2:$F$8835=C$5)*('Data - retirements'!$G$2:$G$8835))</f>
        <v>49</v>
      </c>
      <c r="D30" s="53" cm="1">
        <f t="array" ref="D30">SUMPRODUCT(('Data - retirements'!$A$2:$A$8835=$A$3)*('Data - retirements'!$B$2:$B$8835=$A30)*('Data - retirements'!$F$2:$F$8835=D$2)*('Data - retirements'!$G$2:$G$8835))+SUMPRODUCT(('Data - retirements'!$A$2:$A$8835=$A$3)*('Data - retirements'!$B$2:$B$8835=$A30)*('Data - retirements'!$F$2:$F$8835=D$3)*('Data - retirements'!$G$2:$G$8835))+SUMPRODUCT(('Data - retirements'!$A$2:$A$8835=$A$3)*('Data - retirements'!$B$2:$B$8835=$A30)*('Data - retirements'!$F$2:$F$8835=D$4)*('Data - retirements'!$G$2:$G$8835))+SUMPRODUCT(('Data - retirements'!$A$2:$A$8835=$A$3)*('Data - retirements'!$B$2:$B$8835=$A30)*('Data - retirements'!$F$2:$F$8835=D$5)*('Data - retirements'!$G$2:$G$8835))</f>
        <v>5</v>
      </c>
      <c r="E30" s="57">
        <f t="shared" si="0"/>
        <v>26.4</v>
      </c>
      <c r="F30" s="57">
        <f t="shared" si="1"/>
        <v>2.7</v>
      </c>
      <c r="G30" s="51"/>
      <c r="H30" s="51"/>
      <c r="I30" s="54"/>
      <c r="J30" s="54"/>
      <c r="K30" s="51"/>
      <c r="L30" s="54"/>
      <c r="M30" s="54"/>
      <c r="N30" s="51"/>
      <c r="O30" s="54"/>
      <c r="P30" s="54"/>
      <c r="Q30" s="54"/>
      <c r="R30" s="54"/>
      <c r="S30" s="54"/>
      <c r="T30" s="51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1"/>
    </row>
    <row r="31" spans="1:32" ht="15" customHeight="1" x14ac:dyDescent="0.2">
      <c r="A31" s="51" t="s">
        <v>21</v>
      </c>
      <c r="B31" s="53" cm="1">
        <f t="array" ref="B31">SUMPRODUCT(('Data - headcount'!$A$2:$A$9315=$B$3)*('Data - headcount'!$B$2:$B$9315=$A31)*('Data - headcount'!$F$2:$F$9315))</f>
        <v>761</v>
      </c>
      <c r="C31" s="53" cm="1">
        <f t="array" ref="C31">SUMPRODUCT(('Data - retirements'!$A$2:$A$8835=$A$3)*('Data - retirements'!$B$2:$B$8835=$A31)*('Data - retirements'!$F$2:$F$8835=C$1)*('Data - retirements'!$G$2:$G$8835))+SUMPRODUCT(('Data - retirements'!$A$2:$A$8835=$A$3)*('Data - retirements'!$B$2:$B$8835=$A31)*('Data - retirements'!$F$2:$F$8835=C$2)*('Data - retirements'!$G$2:$G$8835))+SUMPRODUCT(('Data - retirements'!$A$2:$A$8835=$A$3)*('Data - retirements'!$B$2:$B$8835=$A31)*('Data - retirements'!$F$2:$F$8835=C$3)*('Data - retirements'!$G$2:$G$8835))+SUMPRODUCT(('Data - retirements'!$A$2:$A$8835=$A$3)*('Data - retirements'!$B$2:$B$8835=$A31)*('Data - retirements'!$F$2:$F$8835=C$4)*('Data - retirements'!$G$2:$G$8835))+SUMPRODUCT(('Data - retirements'!$A$2:$A$8835=$A$3)*('Data - retirements'!$B$2:$B$8835=$A31)*('Data - retirements'!$F$2:$F$8835=C$5)*('Data - retirements'!$G$2:$G$8835))</f>
        <v>22</v>
      </c>
      <c r="D31" s="53" cm="1">
        <f t="array" ref="D31">SUMPRODUCT(('Data - retirements'!$A$2:$A$8835=$A$3)*('Data - retirements'!$B$2:$B$8835=$A31)*('Data - retirements'!$F$2:$F$8835=D$2)*('Data - retirements'!$G$2:$G$8835))+SUMPRODUCT(('Data - retirements'!$A$2:$A$8835=$A$3)*('Data - retirements'!$B$2:$B$8835=$A31)*('Data - retirements'!$F$2:$F$8835=D$3)*('Data - retirements'!$G$2:$G$8835))+SUMPRODUCT(('Data - retirements'!$A$2:$A$8835=$A$3)*('Data - retirements'!$B$2:$B$8835=$A31)*('Data - retirements'!$F$2:$F$8835=D$4)*('Data - retirements'!$G$2:$G$8835))+SUMPRODUCT(('Data - retirements'!$A$2:$A$8835=$A$3)*('Data - retirements'!$B$2:$B$8835=$A31)*('Data - retirements'!$F$2:$F$8835=D$5)*('Data - retirements'!$G$2:$G$8835))</f>
        <v>2</v>
      </c>
      <c r="E31" s="57">
        <f t="shared" si="0"/>
        <v>28.9</v>
      </c>
      <c r="F31" s="57">
        <f t="shared" si="1"/>
        <v>2.6</v>
      </c>
      <c r="G31" s="51"/>
      <c r="H31" s="51"/>
      <c r="I31" s="54"/>
      <c r="J31" s="54"/>
      <c r="K31" s="51"/>
      <c r="L31" s="54"/>
      <c r="M31" s="54"/>
      <c r="N31" s="51"/>
      <c r="O31" s="54"/>
      <c r="P31" s="54"/>
      <c r="Q31" s="54"/>
      <c r="R31" s="54"/>
      <c r="S31" s="54"/>
      <c r="T31" s="51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1"/>
    </row>
    <row r="32" spans="1:32" ht="15" customHeight="1" x14ac:dyDescent="0.2">
      <c r="A32" s="51" t="s">
        <v>22</v>
      </c>
      <c r="B32" s="53" cm="1">
        <f t="array" ref="B32">SUMPRODUCT(('Data - headcount'!$A$2:$A$9315=$B$3)*('Data - headcount'!$B$2:$B$9315=$A32)*('Data - headcount'!$F$2:$F$9315))</f>
        <v>918</v>
      </c>
      <c r="C32" s="53" cm="1">
        <f t="array" ref="C32">SUMPRODUCT(('Data - retirements'!$A$2:$A$8835=$A$3)*('Data - retirements'!$B$2:$B$8835=$A32)*('Data - retirements'!$F$2:$F$8835=C$1)*('Data - retirements'!$G$2:$G$8835))+SUMPRODUCT(('Data - retirements'!$A$2:$A$8835=$A$3)*('Data - retirements'!$B$2:$B$8835=$A32)*('Data - retirements'!$F$2:$F$8835=C$2)*('Data - retirements'!$G$2:$G$8835))+SUMPRODUCT(('Data - retirements'!$A$2:$A$8835=$A$3)*('Data - retirements'!$B$2:$B$8835=$A32)*('Data - retirements'!$F$2:$F$8835=C$3)*('Data - retirements'!$G$2:$G$8835))+SUMPRODUCT(('Data - retirements'!$A$2:$A$8835=$A$3)*('Data - retirements'!$B$2:$B$8835=$A32)*('Data - retirements'!$F$2:$F$8835=C$4)*('Data - retirements'!$G$2:$G$8835))+SUMPRODUCT(('Data - retirements'!$A$2:$A$8835=$A$3)*('Data - retirements'!$B$2:$B$8835=$A32)*('Data - retirements'!$F$2:$F$8835=C$5)*('Data - retirements'!$G$2:$G$8835))</f>
        <v>24</v>
      </c>
      <c r="D32" s="53" cm="1">
        <f t="array" ref="D32">SUMPRODUCT(('Data - retirements'!$A$2:$A$8835=$A$3)*('Data - retirements'!$B$2:$B$8835=$A32)*('Data - retirements'!$F$2:$F$8835=D$2)*('Data - retirements'!$G$2:$G$8835))+SUMPRODUCT(('Data - retirements'!$A$2:$A$8835=$A$3)*('Data - retirements'!$B$2:$B$8835=$A32)*('Data - retirements'!$F$2:$F$8835=D$3)*('Data - retirements'!$G$2:$G$8835))+SUMPRODUCT(('Data - retirements'!$A$2:$A$8835=$A$3)*('Data - retirements'!$B$2:$B$8835=$A32)*('Data - retirements'!$F$2:$F$8835=D$4)*('Data - retirements'!$G$2:$G$8835))+SUMPRODUCT(('Data - retirements'!$A$2:$A$8835=$A$3)*('Data - retirements'!$B$2:$B$8835=$A32)*('Data - retirements'!$F$2:$F$8835=D$5)*('Data - retirements'!$G$2:$G$8835))</f>
        <v>0</v>
      </c>
      <c r="E32" s="57">
        <f t="shared" si="0"/>
        <v>26.1</v>
      </c>
      <c r="F32" s="57">
        <f t="shared" si="1"/>
        <v>0</v>
      </c>
      <c r="G32" s="51"/>
      <c r="H32" s="51"/>
      <c r="I32" s="54"/>
      <c r="J32" s="54"/>
      <c r="K32" s="51"/>
      <c r="L32" s="54"/>
      <c r="M32" s="54"/>
      <c r="N32" s="51"/>
      <c r="O32" s="54"/>
      <c r="P32" s="54"/>
      <c r="Q32" s="54"/>
      <c r="R32" s="54"/>
      <c r="S32" s="54"/>
      <c r="T32" s="51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1"/>
    </row>
    <row r="33" spans="1:32" ht="15" customHeight="1" x14ac:dyDescent="0.2">
      <c r="A33" s="51" t="s">
        <v>23</v>
      </c>
      <c r="B33" s="53" cm="1">
        <f t="array" ref="B33">SUMPRODUCT(('Data - headcount'!$A$2:$A$9315=$B$3)*('Data - headcount'!$B$2:$B$9315=$A33)*('Data - headcount'!$F$2:$F$9315))</f>
        <v>1030</v>
      </c>
      <c r="C33" s="53" cm="1">
        <f t="array" ref="C33">SUMPRODUCT(('Data - retirements'!$A$2:$A$8835=$A$3)*('Data - retirements'!$B$2:$B$8835=$A33)*('Data - retirements'!$F$2:$F$8835=C$1)*('Data - retirements'!$G$2:$G$8835))+SUMPRODUCT(('Data - retirements'!$A$2:$A$8835=$A$3)*('Data - retirements'!$B$2:$B$8835=$A33)*('Data - retirements'!$F$2:$F$8835=C$2)*('Data - retirements'!$G$2:$G$8835))+SUMPRODUCT(('Data - retirements'!$A$2:$A$8835=$A$3)*('Data - retirements'!$B$2:$B$8835=$A33)*('Data - retirements'!$F$2:$F$8835=C$3)*('Data - retirements'!$G$2:$G$8835))+SUMPRODUCT(('Data - retirements'!$A$2:$A$8835=$A$3)*('Data - retirements'!$B$2:$B$8835=$A33)*('Data - retirements'!$F$2:$F$8835=C$4)*('Data - retirements'!$G$2:$G$8835))+SUMPRODUCT(('Data - retirements'!$A$2:$A$8835=$A$3)*('Data - retirements'!$B$2:$B$8835=$A33)*('Data - retirements'!$F$2:$F$8835=C$5)*('Data - retirements'!$G$2:$G$8835))</f>
        <v>42</v>
      </c>
      <c r="D33" s="53" cm="1">
        <f t="array" ref="D33">SUMPRODUCT(('Data - retirements'!$A$2:$A$8835=$A$3)*('Data - retirements'!$B$2:$B$8835=$A33)*('Data - retirements'!$F$2:$F$8835=D$2)*('Data - retirements'!$G$2:$G$8835))+SUMPRODUCT(('Data - retirements'!$A$2:$A$8835=$A$3)*('Data - retirements'!$B$2:$B$8835=$A33)*('Data - retirements'!$F$2:$F$8835=D$3)*('Data - retirements'!$G$2:$G$8835))+SUMPRODUCT(('Data - retirements'!$A$2:$A$8835=$A$3)*('Data - retirements'!$B$2:$B$8835=$A33)*('Data - retirements'!$F$2:$F$8835=D$4)*('Data - retirements'!$G$2:$G$8835))+SUMPRODUCT(('Data - retirements'!$A$2:$A$8835=$A$3)*('Data - retirements'!$B$2:$B$8835=$A33)*('Data - retirements'!$F$2:$F$8835=D$5)*('Data - retirements'!$G$2:$G$8835))</f>
        <v>0</v>
      </c>
      <c r="E33" s="57">
        <f t="shared" si="0"/>
        <v>40.799999999999997</v>
      </c>
      <c r="F33" s="57">
        <f t="shared" si="1"/>
        <v>0</v>
      </c>
      <c r="G33" s="51"/>
      <c r="H33" s="51"/>
      <c r="I33" s="54"/>
      <c r="J33" s="54"/>
      <c r="K33" s="51"/>
      <c r="L33" s="54"/>
      <c r="M33" s="54"/>
      <c r="N33" s="51"/>
      <c r="O33" s="54"/>
      <c r="P33" s="54"/>
      <c r="Q33" s="54"/>
      <c r="R33" s="54"/>
      <c r="S33" s="54"/>
      <c r="T33" s="51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1"/>
    </row>
    <row r="34" spans="1:32" ht="15" customHeight="1" x14ac:dyDescent="0.2">
      <c r="A34" s="51" t="s">
        <v>24</v>
      </c>
      <c r="B34" s="53" cm="1">
        <f t="array" ref="B34">SUMPRODUCT(('Data - headcount'!$A$2:$A$9315=$B$3)*('Data - headcount'!$B$2:$B$9315=$A34)*('Data - headcount'!$F$2:$F$9315))</f>
        <v>43</v>
      </c>
      <c r="C34" s="53" cm="1">
        <f t="array" ref="C34">SUMPRODUCT(('Data - retirements'!$A$2:$A$8835=$A$3)*('Data - retirements'!$B$2:$B$8835=$A34)*('Data - retirements'!$F$2:$F$8835=C$1)*('Data - retirements'!$G$2:$G$8835))+SUMPRODUCT(('Data - retirements'!$A$2:$A$8835=$A$3)*('Data - retirements'!$B$2:$B$8835=$A34)*('Data - retirements'!$F$2:$F$8835=C$2)*('Data - retirements'!$G$2:$G$8835))+SUMPRODUCT(('Data - retirements'!$A$2:$A$8835=$A$3)*('Data - retirements'!$B$2:$B$8835=$A34)*('Data - retirements'!$F$2:$F$8835=C$3)*('Data - retirements'!$G$2:$G$8835))+SUMPRODUCT(('Data - retirements'!$A$2:$A$8835=$A$3)*('Data - retirements'!$B$2:$B$8835=$A34)*('Data - retirements'!$F$2:$F$8835=C$4)*('Data - retirements'!$G$2:$G$8835))+SUMPRODUCT(('Data - retirements'!$A$2:$A$8835=$A$3)*('Data - retirements'!$B$2:$B$8835=$A34)*('Data - retirements'!$F$2:$F$8835=C$5)*('Data - retirements'!$G$2:$G$8835))</f>
        <v>1</v>
      </c>
      <c r="D34" s="53" cm="1">
        <f t="array" ref="D34">SUMPRODUCT(('Data - retirements'!$A$2:$A$8835=$A$3)*('Data - retirements'!$B$2:$B$8835=$A34)*('Data - retirements'!$F$2:$F$8835=D$2)*('Data - retirements'!$G$2:$G$8835))+SUMPRODUCT(('Data - retirements'!$A$2:$A$8835=$A$3)*('Data - retirements'!$B$2:$B$8835=$A34)*('Data - retirements'!$F$2:$F$8835=D$3)*('Data - retirements'!$G$2:$G$8835))+SUMPRODUCT(('Data - retirements'!$A$2:$A$8835=$A$3)*('Data - retirements'!$B$2:$B$8835=$A34)*('Data - retirements'!$F$2:$F$8835=D$4)*('Data - retirements'!$G$2:$G$8835))+SUMPRODUCT(('Data - retirements'!$A$2:$A$8835=$A$3)*('Data - retirements'!$B$2:$B$8835=$A34)*('Data - retirements'!$F$2:$F$8835=D$5)*('Data - retirements'!$G$2:$G$8835))</f>
        <v>0</v>
      </c>
      <c r="E34" s="57">
        <f t="shared" si="0"/>
        <v>23.3</v>
      </c>
      <c r="F34" s="57">
        <f t="shared" si="1"/>
        <v>0</v>
      </c>
      <c r="G34" s="51"/>
      <c r="H34" s="51"/>
      <c r="I34" s="54"/>
      <c r="J34" s="54"/>
      <c r="K34" s="51"/>
      <c r="L34" s="54"/>
      <c r="M34" s="54"/>
      <c r="N34" s="51"/>
      <c r="O34" s="54"/>
      <c r="P34" s="54"/>
      <c r="Q34" s="54"/>
      <c r="R34" s="54"/>
      <c r="S34" s="54"/>
      <c r="T34" s="51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1"/>
    </row>
    <row r="35" spans="1:32" ht="15" customHeight="1" x14ac:dyDescent="0.2">
      <c r="A35" s="51" t="s">
        <v>25</v>
      </c>
      <c r="B35" s="53" cm="1">
        <f t="array" ref="B35">SUMPRODUCT(('Data - headcount'!$A$2:$A$9315=$B$3)*('Data - headcount'!$B$2:$B$9315=$A35)*('Data - headcount'!$F$2:$F$9315))</f>
        <v>1565</v>
      </c>
      <c r="C35" s="53" cm="1">
        <f t="array" ref="C35">SUMPRODUCT(('Data - retirements'!$A$2:$A$8835=$A$3)*('Data - retirements'!$B$2:$B$8835=$A35)*('Data - retirements'!$F$2:$F$8835=C$1)*('Data - retirements'!$G$2:$G$8835))+SUMPRODUCT(('Data - retirements'!$A$2:$A$8835=$A$3)*('Data - retirements'!$B$2:$B$8835=$A35)*('Data - retirements'!$F$2:$F$8835=C$2)*('Data - retirements'!$G$2:$G$8835))+SUMPRODUCT(('Data - retirements'!$A$2:$A$8835=$A$3)*('Data - retirements'!$B$2:$B$8835=$A35)*('Data - retirements'!$F$2:$F$8835=C$3)*('Data - retirements'!$G$2:$G$8835))+SUMPRODUCT(('Data - retirements'!$A$2:$A$8835=$A$3)*('Data - retirements'!$B$2:$B$8835=$A35)*('Data - retirements'!$F$2:$F$8835=C$4)*('Data - retirements'!$G$2:$G$8835))+SUMPRODUCT(('Data - retirements'!$A$2:$A$8835=$A$3)*('Data - retirements'!$B$2:$B$8835=$A35)*('Data - retirements'!$F$2:$F$8835=C$5)*('Data - retirements'!$G$2:$G$8835))</f>
        <v>52</v>
      </c>
      <c r="D35" s="53" cm="1">
        <f t="array" ref="D35">SUMPRODUCT(('Data - retirements'!$A$2:$A$8835=$A$3)*('Data - retirements'!$B$2:$B$8835=$A35)*('Data - retirements'!$F$2:$F$8835=D$2)*('Data - retirements'!$G$2:$G$8835))+SUMPRODUCT(('Data - retirements'!$A$2:$A$8835=$A$3)*('Data - retirements'!$B$2:$B$8835=$A35)*('Data - retirements'!$F$2:$F$8835=D$3)*('Data - retirements'!$G$2:$G$8835))+SUMPRODUCT(('Data - retirements'!$A$2:$A$8835=$A$3)*('Data - retirements'!$B$2:$B$8835=$A35)*('Data - retirements'!$F$2:$F$8835=D$4)*('Data - retirements'!$G$2:$G$8835))+SUMPRODUCT(('Data - retirements'!$A$2:$A$8835=$A$3)*('Data - retirements'!$B$2:$B$8835=$A35)*('Data - retirements'!$F$2:$F$8835=D$5)*('Data - retirements'!$G$2:$G$8835))</f>
        <v>5</v>
      </c>
      <c r="E35" s="57">
        <f t="shared" si="0"/>
        <v>33.200000000000003</v>
      </c>
      <c r="F35" s="57">
        <f t="shared" si="1"/>
        <v>3.2</v>
      </c>
      <c r="G35" s="51"/>
      <c r="H35" s="51"/>
      <c r="I35" s="54"/>
      <c r="J35" s="54"/>
      <c r="K35" s="51"/>
      <c r="L35" s="54"/>
      <c r="M35" s="54"/>
      <c r="N35" s="51"/>
      <c r="O35" s="54"/>
      <c r="P35" s="54"/>
      <c r="Q35" s="54"/>
      <c r="R35" s="54"/>
      <c r="S35" s="54"/>
      <c r="T35" s="51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1"/>
    </row>
    <row r="36" spans="1:32" ht="15" customHeight="1" x14ac:dyDescent="0.2">
      <c r="A36" s="51" t="s">
        <v>26</v>
      </c>
      <c r="B36" s="53" cm="1">
        <f t="array" ref="B36">SUMPRODUCT(('Data - headcount'!$A$2:$A$9315=$B$3)*('Data - headcount'!$B$2:$B$9315=$A36)*('Data - headcount'!$F$2:$F$9315))</f>
        <v>1317</v>
      </c>
      <c r="C36" s="53" cm="1">
        <f t="array" ref="C36">SUMPRODUCT(('Data - retirements'!$A$2:$A$8835=$A$3)*('Data - retirements'!$B$2:$B$8835=$A36)*('Data - retirements'!$F$2:$F$8835=C$1)*('Data - retirements'!$G$2:$G$8835))+SUMPRODUCT(('Data - retirements'!$A$2:$A$8835=$A$3)*('Data - retirements'!$B$2:$B$8835=$A36)*('Data - retirements'!$F$2:$F$8835=C$2)*('Data - retirements'!$G$2:$G$8835))+SUMPRODUCT(('Data - retirements'!$A$2:$A$8835=$A$3)*('Data - retirements'!$B$2:$B$8835=$A36)*('Data - retirements'!$F$2:$F$8835=C$3)*('Data - retirements'!$G$2:$G$8835))+SUMPRODUCT(('Data - retirements'!$A$2:$A$8835=$A$3)*('Data - retirements'!$B$2:$B$8835=$A36)*('Data - retirements'!$F$2:$F$8835=C$4)*('Data - retirements'!$G$2:$G$8835))+SUMPRODUCT(('Data - retirements'!$A$2:$A$8835=$A$3)*('Data - retirements'!$B$2:$B$8835=$A36)*('Data - retirements'!$F$2:$F$8835=C$5)*('Data - retirements'!$G$2:$G$8835))</f>
        <v>44</v>
      </c>
      <c r="D36" s="53" cm="1">
        <f t="array" ref="D36">SUMPRODUCT(('Data - retirements'!$A$2:$A$8835=$A$3)*('Data - retirements'!$B$2:$B$8835=$A36)*('Data - retirements'!$F$2:$F$8835=D$2)*('Data - retirements'!$G$2:$G$8835))+SUMPRODUCT(('Data - retirements'!$A$2:$A$8835=$A$3)*('Data - retirements'!$B$2:$B$8835=$A36)*('Data - retirements'!$F$2:$F$8835=D$3)*('Data - retirements'!$G$2:$G$8835))+SUMPRODUCT(('Data - retirements'!$A$2:$A$8835=$A$3)*('Data - retirements'!$B$2:$B$8835=$A36)*('Data - retirements'!$F$2:$F$8835=D$4)*('Data - retirements'!$G$2:$G$8835))+SUMPRODUCT(('Data - retirements'!$A$2:$A$8835=$A$3)*('Data - retirements'!$B$2:$B$8835=$A36)*('Data - retirements'!$F$2:$F$8835=D$5)*('Data - retirements'!$G$2:$G$8835))</f>
        <v>0</v>
      </c>
      <c r="E36" s="57">
        <f t="shared" si="0"/>
        <v>33.4</v>
      </c>
      <c r="F36" s="57">
        <f t="shared" si="1"/>
        <v>0</v>
      </c>
      <c r="G36" s="51"/>
      <c r="H36" s="51"/>
      <c r="I36" s="54"/>
      <c r="J36" s="54"/>
      <c r="K36" s="51"/>
      <c r="L36" s="54"/>
      <c r="M36" s="54"/>
      <c r="N36" s="51"/>
      <c r="O36" s="54"/>
      <c r="P36" s="54"/>
      <c r="Q36" s="54"/>
      <c r="R36" s="54"/>
      <c r="S36" s="54"/>
      <c r="T36" s="51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1"/>
    </row>
    <row r="37" spans="1:32" ht="15" customHeight="1" x14ac:dyDescent="0.2">
      <c r="A37" s="51" t="s">
        <v>27</v>
      </c>
      <c r="B37" s="53" cm="1">
        <f t="array" ref="B37">SUMPRODUCT(('Data - headcount'!$A$2:$A$9315=$B$3)*('Data - headcount'!$B$2:$B$9315=$A37)*('Data - headcount'!$F$2:$F$9315))</f>
        <v>772</v>
      </c>
      <c r="C37" s="53" cm="1">
        <f t="array" ref="C37">SUMPRODUCT(('Data - retirements'!$A$2:$A$8835=$A$3)*('Data - retirements'!$B$2:$B$8835=$A37)*('Data - retirements'!$F$2:$F$8835=C$1)*('Data - retirements'!$G$2:$G$8835))+SUMPRODUCT(('Data - retirements'!$A$2:$A$8835=$A$3)*('Data - retirements'!$B$2:$B$8835=$A37)*('Data - retirements'!$F$2:$F$8835=C$2)*('Data - retirements'!$G$2:$G$8835))+SUMPRODUCT(('Data - retirements'!$A$2:$A$8835=$A$3)*('Data - retirements'!$B$2:$B$8835=$A37)*('Data - retirements'!$F$2:$F$8835=C$3)*('Data - retirements'!$G$2:$G$8835))+SUMPRODUCT(('Data - retirements'!$A$2:$A$8835=$A$3)*('Data - retirements'!$B$2:$B$8835=$A37)*('Data - retirements'!$F$2:$F$8835=C$4)*('Data - retirements'!$G$2:$G$8835))+SUMPRODUCT(('Data - retirements'!$A$2:$A$8835=$A$3)*('Data - retirements'!$B$2:$B$8835=$A37)*('Data - retirements'!$F$2:$F$8835=C$5)*('Data - retirements'!$G$2:$G$8835))</f>
        <v>20</v>
      </c>
      <c r="D37" s="53" cm="1">
        <f t="array" ref="D37">SUMPRODUCT(('Data - retirements'!$A$2:$A$8835=$A$3)*('Data - retirements'!$B$2:$B$8835=$A37)*('Data - retirements'!$F$2:$F$8835=D$2)*('Data - retirements'!$G$2:$G$8835))+SUMPRODUCT(('Data - retirements'!$A$2:$A$8835=$A$3)*('Data - retirements'!$B$2:$B$8835=$A37)*('Data - retirements'!$F$2:$F$8835=D$3)*('Data - retirements'!$G$2:$G$8835))+SUMPRODUCT(('Data - retirements'!$A$2:$A$8835=$A$3)*('Data - retirements'!$B$2:$B$8835=$A37)*('Data - retirements'!$F$2:$F$8835=D$4)*('Data - retirements'!$G$2:$G$8835))+SUMPRODUCT(('Data - retirements'!$A$2:$A$8835=$A$3)*('Data - retirements'!$B$2:$B$8835=$A37)*('Data - retirements'!$F$2:$F$8835=D$5)*('Data - retirements'!$G$2:$G$8835))</f>
        <v>0</v>
      </c>
      <c r="E37" s="57">
        <f t="shared" si="0"/>
        <v>25.9</v>
      </c>
      <c r="F37" s="57">
        <f t="shared" si="1"/>
        <v>0</v>
      </c>
      <c r="G37" s="51"/>
      <c r="H37" s="51"/>
      <c r="I37" s="54"/>
      <c r="J37" s="54"/>
      <c r="K37" s="51"/>
      <c r="L37" s="54"/>
      <c r="M37" s="54"/>
      <c r="N37" s="51"/>
      <c r="O37" s="54"/>
      <c r="P37" s="54"/>
      <c r="Q37" s="54"/>
      <c r="R37" s="54"/>
      <c r="S37" s="54"/>
      <c r="T37" s="51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1"/>
    </row>
    <row r="38" spans="1:32" ht="15" customHeight="1" x14ac:dyDescent="0.2">
      <c r="A38" s="51" t="s">
        <v>28</v>
      </c>
      <c r="B38" s="53" cm="1">
        <f t="array" ref="B38">SUMPRODUCT(('Data - headcount'!$A$2:$A$9315=$B$3)*('Data - headcount'!$B$2:$B$9315=$A38)*('Data - headcount'!$F$2:$F$9315))</f>
        <v>678</v>
      </c>
      <c r="C38" s="53" cm="1">
        <f t="array" ref="C38">SUMPRODUCT(('Data - retirements'!$A$2:$A$8835=$A$3)*('Data - retirements'!$B$2:$B$8835=$A38)*('Data - retirements'!$F$2:$F$8835=C$1)*('Data - retirements'!$G$2:$G$8835))+SUMPRODUCT(('Data - retirements'!$A$2:$A$8835=$A$3)*('Data - retirements'!$B$2:$B$8835=$A38)*('Data - retirements'!$F$2:$F$8835=C$2)*('Data - retirements'!$G$2:$G$8835))+SUMPRODUCT(('Data - retirements'!$A$2:$A$8835=$A$3)*('Data - retirements'!$B$2:$B$8835=$A38)*('Data - retirements'!$F$2:$F$8835=C$3)*('Data - retirements'!$G$2:$G$8835))+SUMPRODUCT(('Data - retirements'!$A$2:$A$8835=$A$3)*('Data - retirements'!$B$2:$B$8835=$A38)*('Data - retirements'!$F$2:$F$8835=C$4)*('Data - retirements'!$G$2:$G$8835))+SUMPRODUCT(('Data - retirements'!$A$2:$A$8835=$A$3)*('Data - retirements'!$B$2:$B$8835=$A38)*('Data - retirements'!$F$2:$F$8835=C$5)*('Data - retirements'!$G$2:$G$8835))</f>
        <v>14</v>
      </c>
      <c r="D38" s="53" cm="1">
        <f t="array" ref="D38">SUMPRODUCT(('Data - retirements'!$A$2:$A$8835=$A$3)*('Data - retirements'!$B$2:$B$8835=$A38)*('Data - retirements'!$F$2:$F$8835=D$2)*('Data - retirements'!$G$2:$G$8835))+SUMPRODUCT(('Data - retirements'!$A$2:$A$8835=$A$3)*('Data - retirements'!$B$2:$B$8835=$A38)*('Data - retirements'!$F$2:$F$8835=D$3)*('Data - retirements'!$G$2:$G$8835))+SUMPRODUCT(('Data - retirements'!$A$2:$A$8835=$A$3)*('Data - retirements'!$B$2:$B$8835=$A38)*('Data - retirements'!$F$2:$F$8835=D$4)*('Data - retirements'!$G$2:$G$8835))+SUMPRODUCT(('Data - retirements'!$A$2:$A$8835=$A$3)*('Data - retirements'!$B$2:$B$8835=$A38)*('Data - retirements'!$F$2:$F$8835=D$5)*('Data - retirements'!$G$2:$G$8835))</f>
        <v>1</v>
      </c>
      <c r="E38" s="57">
        <f t="shared" ref="E38:E56" si="2">IF(B38=0,"..",ROUND((C38*1000)/B38,1))</f>
        <v>20.6</v>
      </c>
      <c r="F38" s="57">
        <f t="shared" ref="F38:F56" si="3">IF(B38=0,"..",ROUND((D38*1000)/B38,1))</f>
        <v>1.5</v>
      </c>
      <c r="G38" s="51"/>
      <c r="H38" s="51"/>
      <c r="I38" s="54"/>
      <c r="J38" s="54"/>
      <c r="K38" s="51"/>
      <c r="L38" s="54"/>
      <c r="M38" s="54"/>
      <c r="N38" s="51"/>
      <c r="O38" s="54"/>
      <c r="P38" s="54"/>
      <c r="Q38" s="54"/>
      <c r="R38" s="54"/>
      <c r="S38" s="54"/>
      <c r="T38" s="51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1"/>
    </row>
    <row r="39" spans="1:32" ht="15" customHeight="1" x14ac:dyDescent="0.2">
      <c r="A39" s="51" t="s">
        <v>29</v>
      </c>
      <c r="B39" s="53" cm="1">
        <f t="array" ref="B39">SUMPRODUCT(('Data - headcount'!$A$2:$A$9315=$B$3)*('Data - headcount'!$B$2:$B$9315=$A39)*('Data - headcount'!$F$2:$F$9315))</f>
        <v>1333</v>
      </c>
      <c r="C39" s="53" cm="1">
        <f t="array" ref="C39">SUMPRODUCT(('Data - retirements'!$A$2:$A$8835=$A$3)*('Data - retirements'!$B$2:$B$8835=$A39)*('Data - retirements'!$F$2:$F$8835=C$1)*('Data - retirements'!$G$2:$G$8835))+SUMPRODUCT(('Data - retirements'!$A$2:$A$8835=$A$3)*('Data - retirements'!$B$2:$B$8835=$A39)*('Data - retirements'!$F$2:$F$8835=C$2)*('Data - retirements'!$G$2:$G$8835))+SUMPRODUCT(('Data - retirements'!$A$2:$A$8835=$A$3)*('Data - retirements'!$B$2:$B$8835=$A39)*('Data - retirements'!$F$2:$F$8835=C$3)*('Data - retirements'!$G$2:$G$8835))+SUMPRODUCT(('Data - retirements'!$A$2:$A$8835=$A$3)*('Data - retirements'!$B$2:$B$8835=$A39)*('Data - retirements'!$F$2:$F$8835=C$4)*('Data - retirements'!$G$2:$G$8835))+SUMPRODUCT(('Data - retirements'!$A$2:$A$8835=$A$3)*('Data - retirements'!$B$2:$B$8835=$A39)*('Data - retirements'!$F$2:$F$8835=C$5)*('Data - retirements'!$G$2:$G$8835))</f>
        <v>64</v>
      </c>
      <c r="D39" s="53" cm="1">
        <f t="array" ref="D39">SUMPRODUCT(('Data - retirements'!$A$2:$A$8835=$A$3)*('Data - retirements'!$B$2:$B$8835=$A39)*('Data - retirements'!$F$2:$F$8835=D$2)*('Data - retirements'!$G$2:$G$8835))+SUMPRODUCT(('Data - retirements'!$A$2:$A$8835=$A$3)*('Data - retirements'!$B$2:$B$8835=$A39)*('Data - retirements'!$F$2:$F$8835=D$3)*('Data - retirements'!$G$2:$G$8835))+SUMPRODUCT(('Data - retirements'!$A$2:$A$8835=$A$3)*('Data - retirements'!$B$2:$B$8835=$A39)*('Data - retirements'!$F$2:$F$8835=D$4)*('Data - retirements'!$G$2:$G$8835))+SUMPRODUCT(('Data - retirements'!$A$2:$A$8835=$A$3)*('Data - retirements'!$B$2:$B$8835=$A39)*('Data - retirements'!$F$2:$F$8835=D$5)*('Data - retirements'!$G$2:$G$8835))</f>
        <v>0</v>
      </c>
      <c r="E39" s="57">
        <f t="shared" si="2"/>
        <v>48</v>
      </c>
      <c r="F39" s="57">
        <f t="shared" si="3"/>
        <v>0</v>
      </c>
      <c r="G39" s="51"/>
      <c r="H39" s="51"/>
      <c r="I39" s="54"/>
      <c r="J39" s="54"/>
      <c r="K39" s="51"/>
      <c r="L39" s="54"/>
      <c r="M39" s="54"/>
      <c r="N39" s="51"/>
      <c r="O39" s="54"/>
      <c r="P39" s="54"/>
      <c r="Q39" s="54"/>
      <c r="R39" s="54"/>
      <c r="S39" s="54"/>
      <c r="T39" s="51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1"/>
    </row>
    <row r="40" spans="1:32" ht="15" customHeight="1" x14ac:dyDescent="0.2">
      <c r="A40" s="51" t="s">
        <v>30</v>
      </c>
      <c r="B40" s="53" cm="1">
        <f t="array" ref="B40">SUMPRODUCT(('Data - headcount'!$A$2:$A$9315=$B$3)*('Data - headcount'!$B$2:$B$9315=$A40)*('Data - headcount'!$F$2:$F$9315))</f>
        <v>937</v>
      </c>
      <c r="C40" s="53" cm="1">
        <f t="array" ref="C40">SUMPRODUCT(('Data - retirements'!$A$2:$A$8835=$A$3)*('Data - retirements'!$B$2:$B$8835=$A40)*('Data - retirements'!$F$2:$F$8835=C$1)*('Data - retirements'!$G$2:$G$8835))+SUMPRODUCT(('Data - retirements'!$A$2:$A$8835=$A$3)*('Data - retirements'!$B$2:$B$8835=$A40)*('Data - retirements'!$F$2:$F$8835=C$2)*('Data - retirements'!$G$2:$G$8835))+SUMPRODUCT(('Data - retirements'!$A$2:$A$8835=$A$3)*('Data - retirements'!$B$2:$B$8835=$A40)*('Data - retirements'!$F$2:$F$8835=C$3)*('Data - retirements'!$G$2:$G$8835))+SUMPRODUCT(('Data - retirements'!$A$2:$A$8835=$A$3)*('Data - retirements'!$B$2:$B$8835=$A40)*('Data - retirements'!$F$2:$F$8835=C$4)*('Data - retirements'!$G$2:$G$8835))+SUMPRODUCT(('Data - retirements'!$A$2:$A$8835=$A$3)*('Data - retirements'!$B$2:$B$8835=$A40)*('Data - retirements'!$F$2:$F$8835=C$5)*('Data - retirements'!$G$2:$G$8835))</f>
        <v>24</v>
      </c>
      <c r="D40" s="53" cm="1">
        <f t="array" ref="D40">SUMPRODUCT(('Data - retirements'!$A$2:$A$8835=$A$3)*('Data - retirements'!$B$2:$B$8835=$A40)*('Data - retirements'!$F$2:$F$8835=D$2)*('Data - retirements'!$G$2:$G$8835))+SUMPRODUCT(('Data - retirements'!$A$2:$A$8835=$A$3)*('Data - retirements'!$B$2:$B$8835=$A40)*('Data - retirements'!$F$2:$F$8835=D$3)*('Data - retirements'!$G$2:$G$8835))+SUMPRODUCT(('Data - retirements'!$A$2:$A$8835=$A$3)*('Data - retirements'!$B$2:$B$8835=$A40)*('Data - retirements'!$F$2:$F$8835=D$4)*('Data - retirements'!$G$2:$G$8835))+SUMPRODUCT(('Data - retirements'!$A$2:$A$8835=$A$3)*('Data - retirements'!$B$2:$B$8835=$A40)*('Data - retirements'!$F$2:$F$8835=D$5)*('Data - retirements'!$G$2:$G$8835))</f>
        <v>0</v>
      </c>
      <c r="E40" s="57">
        <f t="shared" si="2"/>
        <v>25.6</v>
      </c>
      <c r="F40" s="57">
        <f t="shared" si="3"/>
        <v>0</v>
      </c>
      <c r="G40" s="51"/>
      <c r="H40" s="51"/>
      <c r="I40" s="54"/>
      <c r="J40" s="54"/>
      <c r="K40" s="51"/>
      <c r="L40" s="54"/>
      <c r="M40" s="54"/>
      <c r="N40" s="51"/>
      <c r="O40" s="54"/>
      <c r="P40" s="54"/>
      <c r="Q40" s="54"/>
      <c r="R40" s="54"/>
      <c r="S40" s="54"/>
      <c r="T40" s="51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1"/>
    </row>
    <row r="41" spans="1:32" ht="15" customHeight="1" x14ac:dyDescent="0.2">
      <c r="A41" s="51" t="s">
        <v>31</v>
      </c>
      <c r="B41" s="53" cm="1">
        <f t="array" ref="B41">SUMPRODUCT(('Data - headcount'!$A$2:$A$9315=$B$3)*('Data - headcount'!$B$2:$B$9315=$A41)*('Data - headcount'!$F$2:$F$9315))</f>
        <v>79</v>
      </c>
      <c r="C41" s="53" cm="1">
        <f t="array" ref="C41">SUMPRODUCT(('Data - retirements'!$A$2:$A$8835=$A$3)*('Data - retirements'!$B$2:$B$8835=$A41)*('Data - retirements'!$F$2:$F$8835=C$1)*('Data - retirements'!$G$2:$G$8835))+SUMPRODUCT(('Data - retirements'!$A$2:$A$8835=$A$3)*('Data - retirements'!$B$2:$B$8835=$A41)*('Data - retirements'!$F$2:$F$8835=C$2)*('Data - retirements'!$G$2:$G$8835))+SUMPRODUCT(('Data - retirements'!$A$2:$A$8835=$A$3)*('Data - retirements'!$B$2:$B$8835=$A41)*('Data - retirements'!$F$2:$F$8835=C$3)*('Data - retirements'!$G$2:$G$8835))+SUMPRODUCT(('Data - retirements'!$A$2:$A$8835=$A$3)*('Data - retirements'!$B$2:$B$8835=$A41)*('Data - retirements'!$F$2:$F$8835=C$4)*('Data - retirements'!$G$2:$G$8835))+SUMPRODUCT(('Data - retirements'!$A$2:$A$8835=$A$3)*('Data - retirements'!$B$2:$B$8835=$A41)*('Data - retirements'!$F$2:$F$8835=C$5)*('Data - retirements'!$G$2:$G$8835))</f>
        <v>2</v>
      </c>
      <c r="D41" s="53" cm="1">
        <f t="array" ref="D41">SUMPRODUCT(('Data - retirements'!$A$2:$A$8835=$A$3)*('Data - retirements'!$B$2:$B$8835=$A41)*('Data - retirements'!$F$2:$F$8835=D$2)*('Data - retirements'!$G$2:$G$8835))+SUMPRODUCT(('Data - retirements'!$A$2:$A$8835=$A$3)*('Data - retirements'!$B$2:$B$8835=$A41)*('Data - retirements'!$F$2:$F$8835=D$3)*('Data - retirements'!$G$2:$G$8835))+SUMPRODUCT(('Data - retirements'!$A$2:$A$8835=$A$3)*('Data - retirements'!$B$2:$B$8835=$A41)*('Data - retirements'!$F$2:$F$8835=D$4)*('Data - retirements'!$G$2:$G$8835))+SUMPRODUCT(('Data - retirements'!$A$2:$A$8835=$A$3)*('Data - retirements'!$B$2:$B$8835=$A41)*('Data - retirements'!$F$2:$F$8835=D$5)*('Data - retirements'!$G$2:$G$8835))</f>
        <v>2</v>
      </c>
      <c r="E41" s="57">
        <f t="shared" si="2"/>
        <v>25.3</v>
      </c>
      <c r="F41" s="57">
        <f t="shared" si="3"/>
        <v>25.3</v>
      </c>
      <c r="G41" s="51"/>
      <c r="H41" s="51"/>
      <c r="I41" s="54"/>
      <c r="J41" s="54"/>
      <c r="K41" s="51"/>
      <c r="L41" s="54"/>
      <c r="M41" s="54"/>
      <c r="N41" s="51"/>
      <c r="O41" s="54"/>
      <c r="P41" s="54"/>
      <c r="Q41" s="54"/>
      <c r="R41" s="54"/>
      <c r="S41" s="54"/>
      <c r="T41" s="51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1"/>
    </row>
    <row r="42" spans="1:32" ht="15" customHeight="1" x14ac:dyDescent="0.2">
      <c r="A42" s="51" t="s">
        <v>32</v>
      </c>
      <c r="B42" s="53" cm="1">
        <f t="array" ref="B42">SUMPRODUCT(('Data - headcount'!$A$2:$A$9315=$B$3)*('Data - headcount'!$B$2:$B$9315=$A42)*('Data - headcount'!$F$2:$F$9315))</f>
        <v>680</v>
      </c>
      <c r="C42" s="53" cm="1">
        <f t="array" ref="C42">SUMPRODUCT(('Data - retirements'!$A$2:$A$8835=$A$3)*('Data - retirements'!$B$2:$B$8835=$A42)*('Data - retirements'!$F$2:$F$8835=C$1)*('Data - retirements'!$G$2:$G$8835))+SUMPRODUCT(('Data - retirements'!$A$2:$A$8835=$A$3)*('Data - retirements'!$B$2:$B$8835=$A42)*('Data - retirements'!$F$2:$F$8835=C$2)*('Data - retirements'!$G$2:$G$8835))+SUMPRODUCT(('Data - retirements'!$A$2:$A$8835=$A$3)*('Data - retirements'!$B$2:$B$8835=$A42)*('Data - retirements'!$F$2:$F$8835=C$3)*('Data - retirements'!$G$2:$G$8835))+SUMPRODUCT(('Data - retirements'!$A$2:$A$8835=$A$3)*('Data - retirements'!$B$2:$B$8835=$A42)*('Data - retirements'!$F$2:$F$8835=C$4)*('Data - retirements'!$G$2:$G$8835))+SUMPRODUCT(('Data - retirements'!$A$2:$A$8835=$A$3)*('Data - retirements'!$B$2:$B$8835=$A42)*('Data - retirements'!$F$2:$F$8835=C$5)*('Data - retirements'!$G$2:$G$8835))</f>
        <v>21</v>
      </c>
      <c r="D42" s="53" cm="1">
        <f t="array" ref="D42">SUMPRODUCT(('Data - retirements'!$A$2:$A$8835=$A$3)*('Data - retirements'!$B$2:$B$8835=$A42)*('Data - retirements'!$F$2:$F$8835=D$2)*('Data - retirements'!$G$2:$G$8835))+SUMPRODUCT(('Data - retirements'!$A$2:$A$8835=$A$3)*('Data - retirements'!$B$2:$B$8835=$A42)*('Data - retirements'!$F$2:$F$8835=D$3)*('Data - retirements'!$G$2:$G$8835))+SUMPRODUCT(('Data - retirements'!$A$2:$A$8835=$A$3)*('Data - retirements'!$B$2:$B$8835=$A42)*('Data - retirements'!$F$2:$F$8835=D$4)*('Data - retirements'!$G$2:$G$8835))+SUMPRODUCT(('Data - retirements'!$A$2:$A$8835=$A$3)*('Data - retirements'!$B$2:$B$8835=$A42)*('Data - retirements'!$F$2:$F$8835=D$5)*('Data - retirements'!$G$2:$G$8835))</f>
        <v>1</v>
      </c>
      <c r="E42" s="57">
        <f t="shared" si="2"/>
        <v>30.9</v>
      </c>
      <c r="F42" s="57">
        <f t="shared" si="3"/>
        <v>1.5</v>
      </c>
      <c r="G42" s="51"/>
      <c r="H42" s="51"/>
      <c r="I42" s="54"/>
      <c r="J42" s="54"/>
      <c r="K42" s="51"/>
      <c r="L42" s="54"/>
      <c r="M42" s="54"/>
      <c r="N42" s="51"/>
      <c r="O42" s="54"/>
      <c r="P42" s="54"/>
      <c r="Q42" s="54"/>
      <c r="R42" s="54"/>
      <c r="S42" s="54"/>
      <c r="T42" s="51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1"/>
    </row>
    <row r="43" spans="1:32" ht="15" customHeight="1" x14ac:dyDescent="0.2">
      <c r="A43" s="51" t="s">
        <v>33</v>
      </c>
      <c r="B43" s="53" cm="1">
        <f t="array" ref="B43">SUMPRODUCT(('Data - headcount'!$A$2:$A$9315=$B$3)*('Data - headcount'!$B$2:$B$9315=$A43)*('Data - headcount'!$F$2:$F$9315))</f>
        <v>516</v>
      </c>
      <c r="C43" s="53" cm="1">
        <f t="array" ref="C43">SUMPRODUCT(('Data - retirements'!$A$2:$A$8835=$A$3)*('Data - retirements'!$B$2:$B$8835=$A43)*('Data - retirements'!$F$2:$F$8835=C$1)*('Data - retirements'!$G$2:$G$8835))+SUMPRODUCT(('Data - retirements'!$A$2:$A$8835=$A$3)*('Data - retirements'!$B$2:$B$8835=$A43)*('Data - retirements'!$F$2:$F$8835=C$2)*('Data - retirements'!$G$2:$G$8835))+SUMPRODUCT(('Data - retirements'!$A$2:$A$8835=$A$3)*('Data - retirements'!$B$2:$B$8835=$A43)*('Data - retirements'!$F$2:$F$8835=C$3)*('Data - retirements'!$G$2:$G$8835))+SUMPRODUCT(('Data - retirements'!$A$2:$A$8835=$A$3)*('Data - retirements'!$B$2:$B$8835=$A43)*('Data - retirements'!$F$2:$F$8835=C$4)*('Data - retirements'!$G$2:$G$8835))+SUMPRODUCT(('Data - retirements'!$A$2:$A$8835=$A$3)*('Data - retirements'!$B$2:$B$8835=$A43)*('Data - retirements'!$F$2:$F$8835=C$5)*('Data - retirements'!$G$2:$G$8835))</f>
        <v>19</v>
      </c>
      <c r="D43" s="53" cm="1">
        <f t="array" ref="D43">SUMPRODUCT(('Data - retirements'!$A$2:$A$8835=$A$3)*('Data - retirements'!$B$2:$B$8835=$A43)*('Data - retirements'!$F$2:$F$8835=D$2)*('Data - retirements'!$G$2:$G$8835))+SUMPRODUCT(('Data - retirements'!$A$2:$A$8835=$A$3)*('Data - retirements'!$B$2:$B$8835=$A43)*('Data - retirements'!$F$2:$F$8835=D$3)*('Data - retirements'!$G$2:$G$8835))+SUMPRODUCT(('Data - retirements'!$A$2:$A$8835=$A$3)*('Data - retirements'!$B$2:$B$8835=$A43)*('Data - retirements'!$F$2:$F$8835=D$4)*('Data - retirements'!$G$2:$G$8835))+SUMPRODUCT(('Data - retirements'!$A$2:$A$8835=$A$3)*('Data - retirements'!$B$2:$B$8835=$A43)*('Data - retirements'!$F$2:$F$8835=D$5)*('Data - retirements'!$G$2:$G$8835))</f>
        <v>0</v>
      </c>
      <c r="E43" s="57">
        <f t="shared" si="2"/>
        <v>36.799999999999997</v>
      </c>
      <c r="F43" s="57">
        <f t="shared" si="3"/>
        <v>0</v>
      </c>
      <c r="G43" s="51"/>
      <c r="H43" s="51"/>
      <c r="I43" s="54"/>
      <c r="J43" s="54"/>
      <c r="K43" s="51"/>
      <c r="L43" s="54"/>
      <c r="M43" s="54"/>
      <c r="N43" s="51"/>
      <c r="O43" s="54"/>
      <c r="P43" s="54"/>
      <c r="Q43" s="54"/>
      <c r="R43" s="54"/>
      <c r="S43" s="54"/>
      <c r="T43" s="51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1"/>
    </row>
    <row r="44" spans="1:32" ht="15" customHeight="1" x14ac:dyDescent="0.2">
      <c r="A44" s="51" t="s">
        <v>34</v>
      </c>
      <c r="B44" s="53" cm="1">
        <f t="array" ref="B44">SUMPRODUCT(('Data - headcount'!$A$2:$A$9315=$B$3)*('Data - headcount'!$B$2:$B$9315=$A44)*('Data - headcount'!$F$2:$F$9315))</f>
        <v>370</v>
      </c>
      <c r="C44" s="53" cm="1">
        <f t="array" ref="C44">SUMPRODUCT(('Data - retirements'!$A$2:$A$8835=$A$3)*('Data - retirements'!$B$2:$B$8835=$A44)*('Data - retirements'!$F$2:$F$8835=C$1)*('Data - retirements'!$G$2:$G$8835))+SUMPRODUCT(('Data - retirements'!$A$2:$A$8835=$A$3)*('Data - retirements'!$B$2:$B$8835=$A44)*('Data - retirements'!$F$2:$F$8835=C$2)*('Data - retirements'!$G$2:$G$8835))+SUMPRODUCT(('Data - retirements'!$A$2:$A$8835=$A$3)*('Data - retirements'!$B$2:$B$8835=$A44)*('Data - retirements'!$F$2:$F$8835=C$3)*('Data - retirements'!$G$2:$G$8835))+SUMPRODUCT(('Data - retirements'!$A$2:$A$8835=$A$3)*('Data - retirements'!$B$2:$B$8835=$A44)*('Data - retirements'!$F$2:$F$8835=C$4)*('Data - retirements'!$G$2:$G$8835))+SUMPRODUCT(('Data - retirements'!$A$2:$A$8835=$A$3)*('Data - retirements'!$B$2:$B$8835=$A44)*('Data - retirements'!$F$2:$F$8835=C$5)*('Data - retirements'!$G$2:$G$8835))</f>
        <v>5</v>
      </c>
      <c r="D44" s="53" cm="1">
        <f t="array" ref="D44">SUMPRODUCT(('Data - retirements'!$A$2:$A$8835=$A$3)*('Data - retirements'!$B$2:$B$8835=$A44)*('Data - retirements'!$F$2:$F$8835=D$2)*('Data - retirements'!$G$2:$G$8835))+SUMPRODUCT(('Data - retirements'!$A$2:$A$8835=$A$3)*('Data - retirements'!$B$2:$B$8835=$A44)*('Data - retirements'!$F$2:$F$8835=D$3)*('Data - retirements'!$G$2:$G$8835))+SUMPRODUCT(('Data - retirements'!$A$2:$A$8835=$A$3)*('Data - retirements'!$B$2:$B$8835=$A44)*('Data - retirements'!$F$2:$F$8835=D$4)*('Data - retirements'!$G$2:$G$8835))+SUMPRODUCT(('Data - retirements'!$A$2:$A$8835=$A$3)*('Data - retirements'!$B$2:$B$8835=$A44)*('Data - retirements'!$F$2:$F$8835=D$5)*('Data - retirements'!$G$2:$G$8835))</f>
        <v>0</v>
      </c>
      <c r="E44" s="57">
        <f t="shared" si="2"/>
        <v>13.5</v>
      </c>
      <c r="F44" s="57">
        <f t="shared" si="3"/>
        <v>0</v>
      </c>
      <c r="G44" s="51"/>
      <c r="H44" s="51"/>
      <c r="I44" s="54"/>
      <c r="J44" s="54"/>
      <c r="K44" s="51"/>
      <c r="L44" s="54"/>
      <c r="M44" s="54"/>
      <c r="N44" s="51"/>
      <c r="O44" s="54"/>
      <c r="P44" s="54"/>
      <c r="Q44" s="54"/>
      <c r="R44" s="54"/>
      <c r="S44" s="54"/>
      <c r="T44" s="51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1"/>
    </row>
    <row r="45" spans="1:32" ht="15" customHeight="1" x14ac:dyDescent="0.2">
      <c r="A45" s="51" t="s">
        <v>35</v>
      </c>
      <c r="B45" s="53" cm="1">
        <f t="array" ref="B45">SUMPRODUCT(('Data - headcount'!$A$2:$A$9315=$B$3)*('Data - headcount'!$B$2:$B$9315=$A45)*('Data - headcount'!$F$2:$F$9315))</f>
        <v>825</v>
      </c>
      <c r="C45" s="53" cm="1">
        <f t="array" ref="C45">SUMPRODUCT(('Data - retirements'!$A$2:$A$8835=$A$3)*('Data - retirements'!$B$2:$B$8835=$A45)*('Data - retirements'!$F$2:$F$8835=C$1)*('Data - retirements'!$G$2:$G$8835))+SUMPRODUCT(('Data - retirements'!$A$2:$A$8835=$A$3)*('Data - retirements'!$B$2:$B$8835=$A45)*('Data - retirements'!$F$2:$F$8835=C$2)*('Data - retirements'!$G$2:$G$8835))+SUMPRODUCT(('Data - retirements'!$A$2:$A$8835=$A$3)*('Data - retirements'!$B$2:$B$8835=$A45)*('Data - retirements'!$F$2:$F$8835=C$3)*('Data - retirements'!$G$2:$G$8835))+SUMPRODUCT(('Data - retirements'!$A$2:$A$8835=$A$3)*('Data - retirements'!$B$2:$B$8835=$A45)*('Data - retirements'!$F$2:$F$8835=C$4)*('Data - retirements'!$G$2:$G$8835))+SUMPRODUCT(('Data - retirements'!$A$2:$A$8835=$A$3)*('Data - retirements'!$B$2:$B$8835=$A45)*('Data - retirements'!$F$2:$F$8835=C$5)*('Data - retirements'!$G$2:$G$8835))</f>
        <v>26</v>
      </c>
      <c r="D45" s="53" cm="1">
        <f t="array" ref="D45">SUMPRODUCT(('Data - retirements'!$A$2:$A$8835=$A$3)*('Data - retirements'!$B$2:$B$8835=$A45)*('Data - retirements'!$F$2:$F$8835=D$2)*('Data - retirements'!$G$2:$G$8835))+SUMPRODUCT(('Data - retirements'!$A$2:$A$8835=$A$3)*('Data - retirements'!$B$2:$B$8835=$A45)*('Data - retirements'!$F$2:$F$8835=D$3)*('Data - retirements'!$G$2:$G$8835))+SUMPRODUCT(('Data - retirements'!$A$2:$A$8835=$A$3)*('Data - retirements'!$B$2:$B$8835=$A45)*('Data - retirements'!$F$2:$F$8835=D$4)*('Data - retirements'!$G$2:$G$8835))+SUMPRODUCT(('Data - retirements'!$A$2:$A$8835=$A$3)*('Data - retirements'!$B$2:$B$8835=$A45)*('Data - retirements'!$F$2:$F$8835=D$5)*('Data - retirements'!$G$2:$G$8835))</f>
        <v>0</v>
      </c>
      <c r="E45" s="57">
        <f t="shared" si="2"/>
        <v>31.5</v>
      </c>
      <c r="F45" s="57">
        <f t="shared" si="3"/>
        <v>0</v>
      </c>
      <c r="G45" s="51"/>
      <c r="H45" s="51"/>
      <c r="I45" s="54"/>
      <c r="J45" s="54"/>
      <c r="K45" s="51"/>
      <c r="L45" s="54"/>
      <c r="M45" s="54"/>
      <c r="N45" s="51"/>
      <c r="O45" s="54"/>
      <c r="P45" s="54"/>
      <c r="Q45" s="54"/>
      <c r="R45" s="54"/>
      <c r="S45" s="54"/>
      <c r="T45" s="51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1"/>
    </row>
    <row r="46" spans="1:32" ht="15" customHeight="1" x14ac:dyDescent="0.2">
      <c r="A46" s="51" t="s">
        <v>36</v>
      </c>
      <c r="B46" s="53" cm="1">
        <f t="array" ref="B46">SUMPRODUCT(('Data - headcount'!$A$2:$A$9315=$B$3)*('Data - headcount'!$B$2:$B$9315=$A46)*('Data - headcount'!$F$2:$F$9315))</f>
        <v>645</v>
      </c>
      <c r="C46" s="53" cm="1">
        <f t="array" ref="C46">SUMPRODUCT(('Data - retirements'!$A$2:$A$8835=$A$3)*('Data - retirements'!$B$2:$B$8835=$A46)*('Data - retirements'!$F$2:$F$8835=C$1)*('Data - retirements'!$G$2:$G$8835))+SUMPRODUCT(('Data - retirements'!$A$2:$A$8835=$A$3)*('Data - retirements'!$B$2:$B$8835=$A46)*('Data - retirements'!$F$2:$F$8835=C$2)*('Data - retirements'!$G$2:$G$8835))+SUMPRODUCT(('Data - retirements'!$A$2:$A$8835=$A$3)*('Data - retirements'!$B$2:$B$8835=$A46)*('Data - retirements'!$F$2:$F$8835=C$3)*('Data - retirements'!$G$2:$G$8835))+SUMPRODUCT(('Data - retirements'!$A$2:$A$8835=$A$3)*('Data - retirements'!$B$2:$B$8835=$A46)*('Data - retirements'!$F$2:$F$8835=C$4)*('Data - retirements'!$G$2:$G$8835))+SUMPRODUCT(('Data - retirements'!$A$2:$A$8835=$A$3)*('Data - retirements'!$B$2:$B$8835=$A46)*('Data - retirements'!$F$2:$F$8835=C$5)*('Data - retirements'!$G$2:$G$8835))</f>
        <v>5</v>
      </c>
      <c r="D46" s="53" cm="1">
        <f t="array" ref="D46">SUMPRODUCT(('Data - retirements'!$A$2:$A$8835=$A$3)*('Data - retirements'!$B$2:$B$8835=$A46)*('Data - retirements'!$F$2:$F$8835=D$2)*('Data - retirements'!$G$2:$G$8835))+SUMPRODUCT(('Data - retirements'!$A$2:$A$8835=$A$3)*('Data - retirements'!$B$2:$B$8835=$A46)*('Data - retirements'!$F$2:$F$8835=D$3)*('Data - retirements'!$G$2:$G$8835))+SUMPRODUCT(('Data - retirements'!$A$2:$A$8835=$A$3)*('Data - retirements'!$B$2:$B$8835=$A46)*('Data - retirements'!$F$2:$F$8835=D$4)*('Data - retirements'!$G$2:$G$8835))+SUMPRODUCT(('Data - retirements'!$A$2:$A$8835=$A$3)*('Data - retirements'!$B$2:$B$8835=$A46)*('Data - retirements'!$F$2:$F$8835=D$5)*('Data - retirements'!$G$2:$G$8835))</f>
        <v>0</v>
      </c>
      <c r="E46" s="57">
        <f t="shared" si="2"/>
        <v>7.8</v>
      </c>
      <c r="F46" s="57">
        <f t="shared" si="3"/>
        <v>0</v>
      </c>
      <c r="G46" s="51"/>
      <c r="H46" s="51"/>
      <c r="I46" s="54"/>
      <c r="J46" s="54"/>
      <c r="K46" s="51"/>
      <c r="L46" s="54"/>
      <c r="M46" s="54"/>
      <c r="N46" s="51"/>
      <c r="O46" s="54"/>
      <c r="P46" s="54"/>
      <c r="Q46" s="54"/>
      <c r="R46" s="54"/>
      <c r="S46" s="54"/>
      <c r="T46" s="51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1"/>
    </row>
    <row r="47" spans="1:32" ht="15" customHeight="1" x14ac:dyDescent="0.2">
      <c r="A47" s="51" t="s">
        <v>37</v>
      </c>
      <c r="B47" s="53" cm="1">
        <f t="array" ref="B47">SUMPRODUCT(('Data - headcount'!$A$2:$A$9315=$B$3)*('Data - headcount'!$B$2:$B$9315=$A47)*('Data - headcount'!$F$2:$F$9315))</f>
        <v>607</v>
      </c>
      <c r="C47" s="53" cm="1">
        <f t="array" ref="C47">SUMPRODUCT(('Data - retirements'!$A$2:$A$8835=$A$3)*('Data - retirements'!$B$2:$B$8835=$A47)*('Data - retirements'!$F$2:$F$8835=C$1)*('Data - retirements'!$G$2:$G$8835))+SUMPRODUCT(('Data - retirements'!$A$2:$A$8835=$A$3)*('Data - retirements'!$B$2:$B$8835=$A47)*('Data - retirements'!$F$2:$F$8835=C$2)*('Data - retirements'!$G$2:$G$8835))+SUMPRODUCT(('Data - retirements'!$A$2:$A$8835=$A$3)*('Data - retirements'!$B$2:$B$8835=$A47)*('Data - retirements'!$F$2:$F$8835=C$3)*('Data - retirements'!$G$2:$G$8835))+SUMPRODUCT(('Data - retirements'!$A$2:$A$8835=$A$3)*('Data - retirements'!$B$2:$B$8835=$A47)*('Data - retirements'!$F$2:$F$8835=C$4)*('Data - retirements'!$G$2:$G$8835))+SUMPRODUCT(('Data - retirements'!$A$2:$A$8835=$A$3)*('Data - retirements'!$B$2:$B$8835=$A47)*('Data - retirements'!$F$2:$F$8835=C$5)*('Data - retirements'!$G$2:$G$8835))</f>
        <v>14</v>
      </c>
      <c r="D47" s="53" cm="1">
        <f t="array" ref="D47">SUMPRODUCT(('Data - retirements'!$A$2:$A$8835=$A$3)*('Data - retirements'!$B$2:$B$8835=$A47)*('Data - retirements'!$F$2:$F$8835=D$2)*('Data - retirements'!$G$2:$G$8835))+SUMPRODUCT(('Data - retirements'!$A$2:$A$8835=$A$3)*('Data - retirements'!$B$2:$B$8835=$A47)*('Data - retirements'!$F$2:$F$8835=D$3)*('Data - retirements'!$G$2:$G$8835))+SUMPRODUCT(('Data - retirements'!$A$2:$A$8835=$A$3)*('Data - retirements'!$B$2:$B$8835=$A47)*('Data - retirements'!$F$2:$F$8835=D$4)*('Data - retirements'!$G$2:$G$8835))+SUMPRODUCT(('Data - retirements'!$A$2:$A$8835=$A$3)*('Data - retirements'!$B$2:$B$8835=$A47)*('Data - retirements'!$F$2:$F$8835=D$5)*('Data - retirements'!$G$2:$G$8835))</f>
        <v>0</v>
      </c>
      <c r="E47" s="57">
        <f t="shared" si="2"/>
        <v>23.1</v>
      </c>
      <c r="F47" s="57">
        <f t="shared" si="3"/>
        <v>0</v>
      </c>
      <c r="G47" s="51"/>
      <c r="H47" s="51"/>
      <c r="I47" s="54"/>
      <c r="J47" s="54"/>
      <c r="K47" s="51"/>
      <c r="L47" s="54"/>
      <c r="M47" s="54"/>
      <c r="N47" s="51"/>
      <c r="O47" s="54"/>
      <c r="P47" s="54"/>
      <c r="Q47" s="54"/>
      <c r="R47" s="54"/>
      <c r="S47" s="54"/>
      <c r="T47" s="51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1"/>
    </row>
    <row r="48" spans="1:32" ht="15" customHeight="1" x14ac:dyDescent="0.2">
      <c r="A48" s="51" t="s">
        <v>38</v>
      </c>
      <c r="B48" s="53" cm="1">
        <f t="array" ref="B48">SUMPRODUCT(('Data - headcount'!$A$2:$A$9315=$B$3)*('Data - headcount'!$B$2:$B$9315=$A48)*('Data - headcount'!$F$2:$F$9315))</f>
        <v>1020</v>
      </c>
      <c r="C48" s="53" cm="1">
        <f t="array" ref="C48">SUMPRODUCT(('Data - retirements'!$A$2:$A$8835=$A$3)*('Data - retirements'!$B$2:$B$8835=$A48)*('Data - retirements'!$F$2:$F$8835=C$1)*('Data - retirements'!$G$2:$G$8835))+SUMPRODUCT(('Data - retirements'!$A$2:$A$8835=$A$3)*('Data - retirements'!$B$2:$B$8835=$A48)*('Data - retirements'!$F$2:$F$8835=C$2)*('Data - retirements'!$G$2:$G$8835))+SUMPRODUCT(('Data - retirements'!$A$2:$A$8835=$A$3)*('Data - retirements'!$B$2:$B$8835=$A48)*('Data - retirements'!$F$2:$F$8835=C$3)*('Data - retirements'!$G$2:$G$8835))+SUMPRODUCT(('Data - retirements'!$A$2:$A$8835=$A$3)*('Data - retirements'!$B$2:$B$8835=$A48)*('Data - retirements'!$F$2:$F$8835=C$4)*('Data - retirements'!$G$2:$G$8835))+SUMPRODUCT(('Data - retirements'!$A$2:$A$8835=$A$3)*('Data - retirements'!$B$2:$B$8835=$A48)*('Data - retirements'!$F$2:$F$8835=C$5)*('Data - retirements'!$G$2:$G$8835))</f>
        <v>33</v>
      </c>
      <c r="D48" s="53" cm="1">
        <f t="array" ref="D48">SUMPRODUCT(('Data - retirements'!$A$2:$A$8835=$A$3)*('Data - retirements'!$B$2:$B$8835=$A48)*('Data - retirements'!$F$2:$F$8835=D$2)*('Data - retirements'!$G$2:$G$8835))+SUMPRODUCT(('Data - retirements'!$A$2:$A$8835=$A$3)*('Data - retirements'!$B$2:$B$8835=$A48)*('Data - retirements'!$F$2:$F$8835=D$3)*('Data - retirements'!$G$2:$G$8835))+SUMPRODUCT(('Data - retirements'!$A$2:$A$8835=$A$3)*('Data - retirements'!$B$2:$B$8835=$A48)*('Data - retirements'!$F$2:$F$8835=D$4)*('Data - retirements'!$G$2:$G$8835))+SUMPRODUCT(('Data - retirements'!$A$2:$A$8835=$A$3)*('Data - retirements'!$B$2:$B$8835=$A48)*('Data - retirements'!$F$2:$F$8835=D$5)*('Data - retirements'!$G$2:$G$8835))</f>
        <v>0</v>
      </c>
      <c r="E48" s="57">
        <f t="shared" si="2"/>
        <v>32.4</v>
      </c>
      <c r="F48" s="57">
        <f t="shared" si="3"/>
        <v>0</v>
      </c>
      <c r="G48" s="51"/>
      <c r="H48" s="51"/>
      <c r="I48" s="54"/>
      <c r="J48" s="54"/>
      <c r="K48" s="51"/>
      <c r="L48" s="54"/>
      <c r="M48" s="54"/>
      <c r="N48" s="51"/>
      <c r="O48" s="54"/>
      <c r="P48" s="54"/>
      <c r="Q48" s="54"/>
      <c r="R48" s="54"/>
      <c r="S48" s="54"/>
      <c r="T48" s="51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1"/>
    </row>
    <row r="49" spans="1:32" ht="15" customHeight="1" x14ac:dyDescent="0.2">
      <c r="A49" s="51" t="s">
        <v>39</v>
      </c>
      <c r="B49" s="57" cm="1">
        <f t="array" ref="B49">IF(A3="2022/23","..",SUMPRODUCT(('Data - headcount'!$A$2:$A$9315=$B$3)*('Data - headcount'!$B$2:$B$9315=$A49)*('Data - headcount'!$F$2:$F$9315)))</f>
        <v>811</v>
      </c>
      <c r="C49" s="57" cm="1">
        <f t="array" ref="C49">IF(A3="2022/23","..",SUMPRODUCT(('Data - retirements'!$A$2:$A$8835=$A$3)*('Data - retirements'!$B$2:$B$8835=$A49)*('Data - retirements'!$F$2:$F$8835=C$1)*('Data - retirements'!$G$2:$G$8835))+SUMPRODUCT(('Data - retirements'!$A$2:$A$8835=$A$3)*('Data - retirements'!$B$2:$B$8835=$A49)*('Data - retirements'!$F$2:$F$8835=C$2)*('Data - retirements'!$G$2:$G$8835))+SUMPRODUCT(('Data - retirements'!$A$2:$A$8835=$A$3)*('Data - retirements'!$B$2:$B$8835=$A49)*('Data - retirements'!$F$2:$F$8835=C$3)*('Data - retirements'!$G$2:$G$8835))+SUMPRODUCT(('Data - retirements'!$A$2:$A$8835=$A$3)*('Data - retirements'!$B$2:$B$8835=$A49)*('Data - retirements'!$F$2:$F$8835=C$4)*('Data - retirements'!$G$2:$G$8835))+SUMPRODUCT(('Data - retirements'!$A$2:$A$8835=$A$3)*('Data - retirements'!$B$2:$B$8835=$A49)*('Data - retirements'!$F$2:$F$8835=C$5)*('Data - retirements'!$G$2:$G$8835)))</f>
        <v>23</v>
      </c>
      <c r="D49" s="53" cm="1">
        <f t="array" ref="D49">IF(A3="2022/23","..",SUMPRODUCT(('Data - retirements'!$A$2:$A$8835=$A$3)*('Data - retirements'!$B$2:$B$8835=$A49)*('Data - retirements'!$F$2:$F$8835=D$2)*('Data - retirements'!$G$2:$G$8835))+SUMPRODUCT(('Data - retirements'!$A$2:$A$8835=$A$3)*('Data - retirements'!$B$2:$B$8835=$A49)*('Data - retirements'!$F$2:$F$8835=D$3)*('Data - retirements'!$G$2:$G$8835))+SUMPRODUCT(('Data - retirements'!$A$2:$A$8835=$A$3)*('Data - retirements'!$B$2:$B$8835=$A49)*('Data - retirements'!$F$2:$F$8835=D$4)*('Data - retirements'!$G$2:$G$8835))+SUMPRODUCT(('Data - retirements'!$A$2:$A$8835=$A$3)*('Data - retirements'!$B$2:$B$8835=$A49)*('Data - retirements'!$F$2:$F$8835=D$5)*('Data - retirements'!$G$2:$G$8835)))</f>
        <v>1</v>
      </c>
      <c r="E49" s="57">
        <f>IF(OR(B49="..",B49=0),"..",ROUND((C49*1000)/B49,1))</f>
        <v>28.4</v>
      </c>
      <c r="F49" s="57">
        <f>IF(OR(B49=0,B49=".."),"..",ROUND((D49*1000)/B49,1))</f>
        <v>1.2</v>
      </c>
      <c r="G49" s="51"/>
      <c r="H49" s="51"/>
      <c r="I49" s="54"/>
      <c r="J49" s="54"/>
      <c r="K49" s="51"/>
      <c r="L49" s="54"/>
      <c r="M49" s="54"/>
      <c r="N49" s="51"/>
      <c r="O49" s="54"/>
      <c r="P49" s="54"/>
      <c r="Q49" s="54"/>
      <c r="R49" s="54"/>
      <c r="S49" s="54"/>
      <c r="T49" s="51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1"/>
    </row>
    <row r="50" spans="1:32" ht="15" customHeight="1" x14ac:dyDescent="0.2">
      <c r="A50" s="51" t="s">
        <v>40</v>
      </c>
      <c r="B50" s="53" cm="1">
        <f t="array" ref="B50">SUMPRODUCT(('Data - headcount'!$A$2:$A$9315=$B$3)*('Data - headcount'!$B$2:$B$9315=$A50)*('Data - headcount'!$F$2:$F$9315))</f>
        <v>721</v>
      </c>
      <c r="C50" s="53" cm="1">
        <f t="array" ref="C50">SUMPRODUCT(('Data - retirements'!$A$2:$A$8835=$A$3)*('Data - retirements'!$B$2:$B$8835=$A50)*('Data - retirements'!$F$2:$F$8835=C$1)*('Data - retirements'!$G$2:$G$8835))+SUMPRODUCT(('Data - retirements'!$A$2:$A$8835=$A$3)*('Data - retirements'!$B$2:$B$8835=$A50)*('Data - retirements'!$F$2:$F$8835=C$2)*('Data - retirements'!$G$2:$G$8835))+SUMPRODUCT(('Data - retirements'!$A$2:$A$8835=$A$3)*('Data - retirements'!$B$2:$B$8835=$A50)*('Data - retirements'!$F$2:$F$8835=C$3)*('Data - retirements'!$G$2:$G$8835))+SUMPRODUCT(('Data - retirements'!$A$2:$A$8835=$A$3)*('Data - retirements'!$B$2:$B$8835=$A50)*('Data - retirements'!$F$2:$F$8835=C$4)*('Data - retirements'!$G$2:$G$8835))+SUMPRODUCT(('Data - retirements'!$A$2:$A$8835=$A$3)*('Data - retirements'!$B$2:$B$8835=$A50)*('Data - retirements'!$F$2:$F$8835=C$5)*('Data - retirements'!$G$2:$G$8835))</f>
        <v>17</v>
      </c>
      <c r="D50" s="53" cm="1">
        <f t="array" ref="D50">SUMPRODUCT(('Data - retirements'!$A$2:$A$8835=$A$3)*('Data - retirements'!$B$2:$B$8835=$A50)*('Data - retirements'!$F$2:$F$8835=D$2)*('Data - retirements'!$G$2:$G$8835))+SUMPRODUCT(('Data - retirements'!$A$2:$A$8835=$A$3)*('Data - retirements'!$B$2:$B$8835=$A50)*('Data - retirements'!$F$2:$F$8835=D$3)*('Data - retirements'!$G$2:$G$8835))+SUMPRODUCT(('Data - retirements'!$A$2:$A$8835=$A$3)*('Data - retirements'!$B$2:$B$8835=$A50)*('Data - retirements'!$F$2:$F$8835=D$4)*('Data - retirements'!$G$2:$G$8835))+SUMPRODUCT(('Data - retirements'!$A$2:$A$8835=$A$3)*('Data - retirements'!$B$2:$B$8835=$A50)*('Data - retirements'!$F$2:$F$8835=D$5)*('Data - retirements'!$G$2:$G$8835))</f>
        <v>1</v>
      </c>
      <c r="E50" s="57">
        <f t="shared" si="2"/>
        <v>23.6</v>
      </c>
      <c r="F50" s="57">
        <f t="shared" si="3"/>
        <v>1.4</v>
      </c>
      <c r="G50" s="51"/>
      <c r="H50" s="51"/>
      <c r="I50" s="54"/>
      <c r="J50" s="54"/>
      <c r="K50" s="51"/>
      <c r="L50" s="54"/>
      <c r="M50" s="54"/>
      <c r="N50" s="51"/>
      <c r="O50" s="54"/>
      <c r="P50" s="54"/>
      <c r="Q50" s="54"/>
      <c r="R50" s="54"/>
      <c r="S50" s="54"/>
      <c r="T50" s="51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1"/>
    </row>
    <row r="51" spans="1:32" ht="15" customHeight="1" x14ac:dyDescent="0.2">
      <c r="A51" s="51" t="s">
        <v>41</v>
      </c>
      <c r="B51" s="53" cm="1">
        <f t="array" ref="B51">SUMPRODUCT(('Data - headcount'!$A$2:$A$9315=$B$3)*('Data - headcount'!$B$2:$B$9315=$A51)*('Data - headcount'!$F$2:$F$9315))</f>
        <v>752</v>
      </c>
      <c r="C51" s="53" cm="1">
        <f t="array" ref="C51">SUMPRODUCT(('Data - retirements'!$A$2:$A$8835=$A$3)*('Data - retirements'!$B$2:$B$8835=$A51)*('Data - retirements'!$F$2:$F$8835=C$1)*('Data - retirements'!$G$2:$G$8835))+SUMPRODUCT(('Data - retirements'!$A$2:$A$8835=$A$3)*('Data - retirements'!$B$2:$B$8835=$A51)*('Data - retirements'!$F$2:$F$8835=C$2)*('Data - retirements'!$G$2:$G$8835))+SUMPRODUCT(('Data - retirements'!$A$2:$A$8835=$A$3)*('Data - retirements'!$B$2:$B$8835=$A51)*('Data - retirements'!$F$2:$F$8835=C$3)*('Data - retirements'!$G$2:$G$8835))+SUMPRODUCT(('Data - retirements'!$A$2:$A$8835=$A$3)*('Data - retirements'!$B$2:$B$8835=$A51)*('Data - retirements'!$F$2:$F$8835=C$4)*('Data - retirements'!$G$2:$G$8835))+SUMPRODUCT(('Data - retirements'!$A$2:$A$8835=$A$3)*('Data - retirements'!$B$2:$B$8835=$A51)*('Data - retirements'!$F$2:$F$8835=C$5)*('Data - retirements'!$G$2:$G$8835))</f>
        <v>30</v>
      </c>
      <c r="D51" s="53" cm="1">
        <f t="array" ref="D51">SUMPRODUCT(('Data - retirements'!$A$2:$A$8835=$A$3)*('Data - retirements'!$B$2:$B$8835=$A51)*('Data - retirements'!$F$2:$F$8835=D$2)*('Data - retirements'!$G$2:$G$8835))+SUMPRODUCT(('Data - retirements'!$A$2:$A$8835=$A$3)*('Data - retirements'!$B$2:$B$8835=$A51)*('Data - retirements'!$F$2:$F$8835=D$3)*('Data - retirements'!$G$2:$G$8835))+SUMPRODUCT(('Data - retirements'!$A$2:$A$8835=$A$3)*('Data - retirements'!$B$2:$B$8835=$A51)*('Data - retirements'!$F$2:$F$8835=D$4)*('Data - retirements'!$G$2:$G$8835))+SUMPRODUCT(('Data - retirements'!$A$2:$A$8835=$A$3)*('Data - retirements'!$B$2:$B$8835=$A51)*('Data - retirements'!$F$2:$F$8835=D$5)*('Data - retirements'!$G$2:$G$8835))</f>
        <v>0</v>
      </c>
      <c r="E51" s="57">
        <f t="shared" si="2"/>
        <v>39.9</v>
      </c>
      <c r="F51" s="57">
        <f t="shared" si="3"/>
        <v>0</v>
      </c>
      <c r="G51" s="51"/>
      <c r="H51" s="51"/>
      <c r="I51" s="54"/>
      <c r="J51" s="54"/>
      <c r="K51" s="51"/>
      <c r="L51" s="54"/>
      <c r="M51" s="54"/>
      <c r="N51" s="51"/>
      <c r="O51" s="54"/>
      <c r="P51" s="54"/>
      <c r="Q51" s="54"/>
      <c r="R51" s="54"/>
      <c r="S51" s="54"/>
      <c r="T51" s="51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1"/>
    </row>
    <row r="52" spans="1:32" ht="15" customHeight="1" x14ac:dyDescent="0.2">
      <c r="A52" s="51" t="s">
        <v>42</v>
      </c>
      <c r="B52" s="53" cm="1">
        <f t="array" ref="B52">SUMPRODUCT(('Data - headcount'!$A$2:$A$9315=$B$3)*('Data - headcount'!$B$2:$B$9315=$A52)*('Data - headcount'!$F$2:$F$9315))</f>
        <v>909</v>
      </c>
      <c r="C52" s="53" cm="1">
        <f t="array" ref="C52">SUMPRODUCT(('Data - retirements'!$A$2:$A$8835=$A$3)*('Data - retirements'!$B$2:$B$8835=$A52)*('Data - retirements'!$F$2:$F$8835=C$1)*('Data - retirements'!$G$2:$G$8835))+SUMPRODUCT(('Data - retirements'!$A$2:$A$8835=$A$3)*('Data - retirements'!$B$2:$B$8835=$A52)*('Data - retirements'!$F$2:$F$8835=C$2)*('Data - retirements'!$G$2:$G$8835))+SUMPRODUCT(('Data - retirements'!$A$2:$A$8835=$A$3)*('Data - retirements'!$B$2:$B$8835=$A52)*('Data - retirements'!$F$2:$F$8835=C$3)*('Data - retirements'!$G$2:$G$8835))+SUMPRODUCT(('Data - retirements'!$A$2:$A$8835=$A$3)*('Data - retirements'!$B$2:$B$8835=$A52)*('Data - retirements'!$F$2:$F$8835=C$4)*('Data - retirements'!$G$2:$G$8835))+SUMPRODUCT(('Data - retirements'!$A$2:$A$8835=$A$3)*('Data - retirements'!$B$2:$B$8835=$A52)*('Data - retirements'!$F$2:$F$8835=C$5)*('Data - retirements'!$G$2:$G$8835))</f>
        <v>33</v>
      </c>
      <c r="D52" s="53" cm="1">
        <f t="array" ref="D52">SUMPRODUCT(('Data - retirements'!$A$2:$A$8835=$A$3)*('Data - retirements'!$B$2:$B$8835=$A52)*('Data - retirements'!$F$2:$F$8835=D$2)*('Data - retirements'!$G$2:$G$8835))+SUMPRODUCT(('Data - retirements'!$A$2:$A$8835=$A$3)*('Data - retirements'!$B$2:$B$8835=$A52)*('Data - retirements'!$F$2:$F$8835=D$3)*('Data - retirements'!$G$2:$G$8835))+SUMPRODUCT(('Data - retirements'!$A$2:$A$8835=$A$3)*('Data - retirements'!$B$2:$B$8835=$A52)*('Data - retirements'!$F$2:$F$8835=D$4)*('Data - retirements'!$G$2:$G$8835))+SUMPRODUCT(('Data - retirements'!$A$2:$A$8835=$A$3)*('Data - retirements'!$B$2:$B$8835=$A52)*('Data - retirements'!$F$2:$F$8835=D$5)*('Data - retirements'!$G$2:$G$8835))</f>
        <v>0</v>
      </c>
      <c r="E52" s="57">
        <f t="shared" si="2"/>
        <v>36.299999999999997</v>
      </c>
      <c r="F52" s="57">
        <f t="shared" si="3"/>
        <v>0</v>
      </c>
      <c r="G52" s="51"/>
      <c r="H52" s="51"/>
      <c r="I52" s="54"/>
      <c r="J52" s="54"/>
      <c r="K52" s="51"/>
      <c r="L52" s="54"/>
      <c r="M52" s="54"/>
      <c r="N52" s="51"/>
      <c r="O52" s="54"/>
      <c r="P52" s="54"/>
      <c r="Q52" s="54"/>
      <c r="R52" s="54"/>
      <c r="S52" s="54"/>
      <c r="T52" s="51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1"/>
    </row>
    <row r="53" spans="1:32" ht="15" customHeight="1" x14ac:dyDescent="0.2">
      <c r="A53" s="51" t="s">
        <v>43</v>
      </c>
      <c r="B53" s="53" cm="1">
        <f t="array" ref="B53">SUMPRODUCT(('Data - headcount'!$A$2:$A$9315=$B$3)*('Data - headcount'!$B$2:$B$9315=$A53)*('Data - headcount'!$F$2:$F$9315))</f>
        <v>525</v>
      </c>
      <c r="C53" s="53" cm="1">
        <f t="array" ref="C53">SUMPRODUCT(('Data - retirements'!$A$2:$A$8835=$A$3)*('Data - retirements'!$B$2:$B$8835=$A53)*('Data - retirements'!$F$2:$F$8835=C$1)*('Data - retirements'!$G$2:$G$8835))+SUMPRODUCT(('Data - retirements'!$A$2:$A$8835=$A$3)*('Data - retirements'!$B$2:$B$8835=$A53)*('Data - retirements'!$F$2:$F$8835=C$2)*('Data - retirements'!$G$2:$G$8835))+SUMPRODUCT(('Data - retirements'!$A$2:$A$8835=$A$3)*('Data - retirements'!$B$2:$B$8835=$A53)*('Data - retirements'!$F$2:$F$8835=C$3)*('Data - retirements'!$G$2:$G$8835))+SUMPRODUCT(('Data - retirements'!$A$2:$A$8835=$A$3)*('Data - retirements'!$B$2:$B$8835=$A53)*('Data - retirements'!$F$2:$F$8835=C$4)*('Data - retirements'!$G$2:$G$8835))+SUMPRODUCT(('Data - retirements'!$A$2:$A$8835=$A$3)*('Data - retirements'!$B$2:$B$8835=$A53)*('Data - retirements'!$F$2:$F$8835=C$5)*('Data - retirements'!$G$2:$G$8835))</f>
        <v>18</v>
      </c>
      <c r="D53" s="53" cm="1">
        <f t="array" ref="D53">SUMPRODUCT(('Data - retirements'!$A$2:$A$8835=$A$3)*('Data - retirements'!$B$2:$B$8835=$A53)*('Data - retirements'!$F$2:$F$8835=D$2)*('Data - retirements'!$G$2:$G$8835))+SUMPRODUCT(('Data - retirements'!$A$2:$A$8835=$A$3)*('Data - retirements'!$B$2:$B$8835=$A53)*('Data - retirements'!$F$2:$F$8835=D$3)*('Data - retirements'!$G$2:$G$8835))+SUMPRODUCT(('Data - retirements'!$A$2:$A$8835=$A$3)*('Data - retirements'!$B$2:$B$8835=$A53)*('Data - retirements'!$F$2:$F$8835=D$4)*('Data - retirements'!$G$2:$G$8835))+SUMPRODUCT(('Data - retirements'!$A$2:$A$8835=$A$3)*('Data - retirements'!$B$2:$B$8835=$A53)*('Data - retirements'!$F$2:$F$8835=D$5)*('Data - retirements'!$G$2:$G$8835))</f>
        <v>0</v>
      </c>
      <c r="E53" s="57">
        <f t="shared" si="2"/>
        <v>34.299999999999997</v>
      </c>
      <c r="F53" s="57">
        <f t="shared" si="3"/>
        <v>0</v>
      </c>
      <c r="G53" s="51"/>
      <c r="H53" s="51"/>
      <c r="I53" s="54"/>
      <c r="J53" s="54"/>
      <c r="K53" s="51"/>
      <c r="L53" s="54"/>
      <c r="M53" s="54"/>
      <c r="N53" s="51"/>
      <c r="O53" s="54"/>
      <c r="P53" s="54"/>
      <c r="Q53" s="54"/>
      <c r="R53" s="54"/>
      <c r="S53" s="54"/>
      <c r="T53" s="51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1"/>
    </row>
    <row r="54" spans="1:32" ht="15" customHeight="1" x14ac:dyDescent="0.2">
      <c r="A54" s="51" t="s">
        <v>44</v>
      </c>
      <c r="B54" s="53" cm="1">
        <f t="array" ref="B54">SUMPRODUCT(('Data - headcount'!$A$2:$A$9315=$B$3)*('Data - headcount'!$B$2:$B$9315=$A54)*('Data - headcount'!$F$2:$F$9315))</f>
        <v>1849</v>
      </c>
      <c r="C54" s="53" cm="1">
        <f t="array" ref="C54">SUMPRODUCT(('Data - retirements'!$A$2:$A$8835=$A$3)*('Data - retirements'!$B$2:$B$8835=$A54)*('Data - retirements'!$F$2:$F$8835=C$1)*('Data - retirements'!$G$2:$G$8835))+SUMPRODUCT(('Data - retirements'!$A$2:$A$8835=$A$3)*('Data - retirements'!$B$2:$B$8835=$A54)*('Data - retirements'!$F$2:$F$8835=C$2)*('Data - retirements'!$G$2:$G$8835))+SUMPRODUCT(('Data - retirements'!$A$2:$A$8835=$A$3)*('Data - retirements'!$B$2:$B$8835=$A54)*('Data - retirements'!$F$2:$F$8835=C$3)*('Data - retirements'!$G$2:$G$8835))+SUMPRODUCT(('Data - retirements'!$A$2:$A$8835=$A$3)*('Data - retirements'!$B$2:$B$8835=$A54)*('Data - retirements'!$F$2:$F$8835=C$4)*('Data - retirements'!$G$2:$G$8835))+SUMPRODUCT(('Data - retirements'!$A$2:$A$8835=$A$3)*('Data - retirements'!$B$2:$B$8835=$A54)*('Data - retirements'!$F$2:$F$8835=C$5)*('Data - retirements'!$G$2:$G$8835))</f>
        <v>51</v>
      </c>
      <c r="D54" s="53" cm="1">
        <f t="array" ref="D54">SUMPRODUCT(('Data - retirements'!$A$2:$A$8835=$A$3)*('Data - retirements'!$B$2:$B$8835=$A54)*('Data - retirements'!$F$2:$F$8835=D$2)*('Data - retirements'!$G$2:$G$8835))+SUMPRODUCT(('Data - retirements'!$A$2:$A$8835=$A$3)*('Data - retirements'!$B$2:$B$8835=$A54)*('Data - retirements'!$F$2:$F$8835=D$3)*('Data - retirements'!$G$2:$G$8835))+SUMPRODUCT(('Data - retirements'!$A$2:$A$8835=$A$3)*('Data - retirements'!$B$2:$B$8835=$A54)*('Data - retirements'!$F$2:$F$8835=D$4)*('Data - retirements'!$G$2:$G$8835))+SUMPRODUCT(('Data - retirements'!$A$2:$A$8835=$A$3)*('Data - retirements'!$B$2:$B$8835=$A54)*('Data - retirements'!$F$2:$F$8835=D$5)*('Data - retirements'!$G$2:$G$8835))</f>
        <v>2</v>
      </c>
      <c r="E54" s="57">
        <f t="shared" si="2"/>
        <v>27.6</v>
      </c>
      <c r="F54" s="57">
        <f t="shared" si="3"/>
        <v>1.1000000000000001</v>
      </c>
      <c r="G54" s="51"/>
      <c r="H54" s="51"/>
      <c r="I54" s="54"/>
      <c r="J54" s="54"/>
      <c r="K54" s="51"/>
      <c r="L54" s="54"/>
      <c r="M54" s="54"/>
      <c r="N54" s="51"/>
      <c r="O54" s="54"/>
      <c r="P54" s="54"/>
      <c r="Q54" s="54"/>
      <c r="R54" s="54"/>
      <c r="S54" s="54"/>
      <c r="T54" s="51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1"/>
    </row>
    <row r="55" spans="1:32" x14ac:dyDescent="0.2">
      <c r="A55" s="51" t="s">
        <v>45</v>
      </c>
      <c r="B55" s="53" cm="1">
        <f t="array" ref="B55">SUMPRODUCT(('Data - headcount'!$A$2:$A$9315=$B$3)*('Data - headcount'!$B$2:$B$9315=$A55)*('Data - headcount'!$F$2:$F$9315))</f>
        <v>752</v>
      </c>
      <c r="C55" s="53" cm="1">
        <f t="array" ref="C55">SUMPRODUCT(('Data - retirements'!$A$2:$A$8835=$A$3)*('Data - retirements'!$B$2:$B$8835=$A55)*('Data - retirements'!$F$2:$F$8835=C$1)*('Data - retirements'!$G$2:$G$8835))+SUMPRODUCT(('Data - retirements'!$A$2:$A$8835=$A$3)*('Data - retirements'!$B$2:$B$8835=$A55)*('Data - retirements'!$F$2:$F$8835=C$2)*('Data - retirements'!$G$2:$G$8835))+SUMPRODUCT(('Data - retirements'!$A$2:$A$8835=$A$3)*('Data - retirements'!$B$2:$B$8835=$A55)*('Data - retirements'!$F$2:$F$8835=C$3)*('Data - retirements'!$G$2:$G$8835))+SUMPRODUCT(('Data - retirements'!$A$2:$A$8835=$A$3)*('Data - retirements'!$B$2:$B$8835=$A55)*('Data - retirements'!$F$2:$F$8835=C$4)*('Data - retirements'!$G$2:$G$8835))+SUMPRODUCT(('Data - retirements'!$A$2:$A$8835=$A$3)*('Data - retirements'!$B$2:$B$8835=$A55)*('Data - retirements'!$F$2:$F$8835=C$5)*('Data - retirements'!$G$2:$G$8835))</f>
        <v>27</v>
      </c>
      <c r="D55" s="53" cm="1">
        <f t="array" ref="D55">SUMPRODUCT(('Data - retirements'!$A$2:$A$8835=$A$3)*('Data - retirements'!$B$2:$B$8835=$A55)*('Data - retirements'!$F$2:$F$8835=D$2)*('Data - retirements'!$G$2:$G$8835))+SUMPRODUCT(('Data - retirements'!$A$2:$A$8835=$A$3)*('Data - retirements'!$B$2:$B$8835=$A55)*('Data - retirements'!$F$2:$F$8835=D$3)*('Data - retirements'!$G$2:$G$8835))+SUMPRODUCT(('Data - retirements'!$A$2:$A$8835=$A$3)*('Data - retirements'!$B$2:$B$8835=$A55)*('Data - retirements'!$F$2:$F$8835=D$4)*('Data - retirements'!$G$2:$G$8835))+SUMPRODUCT(('Data - retirements'!$A$2:$A$8835=$A$3)*('Data - retirements'!$B$2:$B$8835=$A55)*('Data - retirements'!$F$2:$F$8835=D$5)*('Data - retirements'!$G$2:$G$8835))</f>
        <v>1</v>
      </c>
      <c r="E55" s="57">
        <f t="shared" si="2"/>
        <v>35.9</v>
      </c>
      <c r="F55" s="57">
        <f t="shared" si="3"/>
        <v>1.3</v>
      </c>
      <c r="G55" s="51"/>
      <c r="H55" s="51"/>
      <c r="I55" s="54"/>
      <c r="J55" s="54"/>
      <c r="K55" s="51"/>
      <c r="L55" s="54"/>
      <c r="M55" s="54"/>
      <c r="N55" s="54"/>
      <c r="O55" s="54"/>
      <c r="P55" s="54"/>
      <c r="Q55" s="54"/>
      <c r="R55" s="54"/>
      <c r="S55" s="54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</row>
    <row r="56" spans="1:32" ht="15" customHeight="1" x14ac:dyDescent="0.2">
      <c r="A56" s="51" t="s">
        <v>46</v>
      </c>
      <c r="B56" s="53" cm="1">
        <f t="array" ref="B56">SUMPRODUCT(('Data - headcount'!$A$2:$A$9315=$B$3)*('Data - headcount'!$B$2:$B$9315=$A56)*('Data - headcount'!$F$2:$F$9315))</f>
        <v>1404</v>
      </c>
      <c r="C56" s="53" cm="1">
        <f t="array" ref="C56">SUMPRODUCT(('Data - retirements'!$A$2:$A$8835=$A$3)*('Data - retirements'!$B$2:$B$8835=$A56)*('Data - retirements'!$F$2:$F$8835=C$1)*('Data - retirements'!$G$2:$G$8835))+SUMPRODUCT(('Data - retirements'!$A$2:$A$8835=$A$3)*('Data - retirements'!$B$2:$B$8835=$A56)*('Data - retirements'!$F$2:$F$8835=C$2)*('Data - retirements'!$G$2:$G$8835))+SUMPRODUCT(('Data - retirements'!$A$2:$A$8835=$A$3)*('Data - retirements'!$B$2:$B$8835=$A56)*('Data - retirements'!$F$2:$F$8835=C$3)*('Data - retirements'!$G$2:$G$8835))+SUMPRODUCT(('Data - retirements'!$A$2:$A$8835=$A$3)*('Data - retirements'!$B$2:$B$8835=$A56)*('Data - retirements'!$F$2:$F$8835=C$4)*('Data - retirements'!$G$2:$G$8835))+SUMPRODUCT(('Data - retirements'!$A$2:$A$8835=$A$3)*('Data - retirements'!$B$2:$B$8835=$A56)*('Data - retirements'!$F$2:$F$8835=C$5)*('Data - retirements'!$G$2:$G$8835))</f>
        <v>49</v>
      </c>
      <c r="D56" s="53" cm="1">
        <f t="array" ref="D56">SUMPRODUCT(('Data - retirements'!$A$2:$A$8835=$A$3)*('Data - retirements'!$B$2:$B$8835=$A56)*('Data - retirements'!$F$2:$F$8835=D$2)*('Data - retirements'!$G$2:$G$8835))+SUMPRODUCT(('Data - retirements'!$A$2:$A$8835=$A$3)*('Data - retirements'!$B$2:$B$8835=$A56)*('Data - retirements'!$F$2:$F$8835=D$3)*('Data - retirements'!$G$2:$G$8835))+SUMPRODUCT(('Data - retirements'!$A$2:$A$8835=$A$3)*('Data - retirements'!$B$2:$B$8835=$A56)*('Data - retirements'!$F$2:$F$8835=D$4)*('Data - retirements'!$G$2:$G$8835))+SUMPRODUCT(('Data - retirements'!$A$2:$A$8835=$A$3)*('Data - retirements'!$B$2:$B$8835=$A56)*('Data - retirements'!$F$2:$F$8835=D$5)*('Data - retirements'!$G$2:$G$8835))</f>
        <v>2</v>
      </c>
      <c r="E56" s="57">
        <f t="shared" si="2"/>
        <v>34.9</v>
      </c>
      <c r="F56" s="57">
        <f t="shared" si="3"/>
        <v>1.4</v>
      </c>
      <c r="G56" s="51"/>
      <c r="H56" s="51"/>
      <c r="I56" s="54"/>
      <c r="J56" s="54"/>
      <c r="K56" s="51"/>
      <c r="L56" s="54"/>
      <c r="M56" s="54"/>
      <c r="N56" s="54"/>
      <c r="O56" s="54"/>
      <c r="P56" s="54"/>
      <c r="Q56" s="54"/>
      <c r="R56" s="54"/>
      <c r="S56" s="54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</row>
    <row r="57" spans="1:32" ht="15" customHeight="1" x14ac:dyDescent="0.2">
      <c r="A57" s="51"/>
      <c r="B57" s="51"/>
      <c r="C57" s="51"/>
      <c r="D57" s="51"/>
      <c r="E57" s="51"/>
      <c r="F57" s="51"/>
      <c r="G57" s="51"/>
      <c r="H57" s="51"/>
      <c r="I57" s="54"/>
      <c r="J57" s="54"/>
      <c r="K57" s="51"/>
      <c r="L57" s="54"/>
      <c r="M57" s="54"/>
      <c r="N57" s="54"/>
      <c r="O57" s="54"/>
      <c r="P57" s="54"/>
      <c r="Q57" s="54"/>
      <c r="R57" s="54"/>
      <c r="S57" s="54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</row>
    <row r="58" spans="1:32" ht="15" customHeight="1" x14ac:dyDescent="0.2">
      <c r="A58" s="51"/>
      <c r="B58" s="51"/>
      <c r="C58" s="51"/>
      <c r="D58" s="51"/>
      <c r="E58" s="51"/>
      <c r="F58" s="51"/>
      <c r="G58" s="51"/>
      <c r="H58" s="51"/>
      <c r="I58" s="54"/>
      <c r="J58" s="54"/>
      <c r="K58" s="51"/>
      <c r="L58" s="54"/>
      <c r="M58" s="54"/>
      <c r="N58" s="54"/>
      <c r="O58" s="54"/>
      <c r="P58" s="54"/>
      <c r="Q58" s="54"/>
      <c r="R58" s="54"/>
      <c r="S58" s="54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</row>
    <row r="59" spans="1:32" x14ac:dyDescent="0.2">
      <c r="A59" s="51"/>
      <c r="B59" s="51"/>
      <c r="C59" s="51"/>
      <c r="D59" s="51"/>
      <c r="E59" s="51"/>
      <c r="F59" s="51"/>
      <c r="G59" s="51"/>
      <c r="H59" s="51"/>
      <c r="I59" s="54"/>
      <c r="J59" s="54"/>
      <c r="K59" s="51"/>
      <c r="L59" s="54"/>
      <c r="M59" s="54"/>
      <c r="N59" s="54"/>
      <c r="O59" s="54"/>
      <c r="P59" s="54"/>
      <c r="Q59" s="54"/>
      <c r="R59" s="54"/>
      <c r="S59" s="54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</row>
    <row r="60" spans="1:32" ht="15" customHeight="1" x14ac:dyDescent="0.2">
      <c r="A60" s="51"/>
      <c r="B60" s="51"/>
      <c r="C60" s="51"/>
      <c r="D60" s="51"/>
      <c r="E60" s="51"/>
      <c r="F60" s="51"/>
      <c r="G60" s="51"/>
      <c r="H60" s="51"/>
      <c r="I60" s="54"/>
      <c r="J60" s="54"/>
      <c r="K60" s="51"/>
      <c r="L60" s="54"/>
      <c r="M60" s="54"/>
      <c r="N60" s="54"/>
      <c r="O60" s="54"/>
      <c r="P60" s="54"/>
      <c r="Q60" s="54"/>
      <c r="R60" s="54"/>
      <c r="S60" s="54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</row>
    <row r="61" spans="1:32" ht="15" customHeight="1" x14ac:dyDescent="0.2">
      <c r="A61" s="58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</row>
    <row r="62" spans="1:32" ht="15" customHeight="1" x14ac:dyDescent="0.2">
      <c r="A62" s="58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</row>
    <row r="63" spans="1:32" ht="15" customHeight="1" x14ac:dyDescent="0.2">
      <c r="A63" s="51"/>
      <c r="B63" s="51"/>
      <c r="C63" s="51"/>
      <c r="D63" s="51"/>
      <c r="E63" s="51"/>
      <c r="F63" s="51"/>
      <c r="G63" s="51"/>
      <c r="H63" s="51"/>
      <c r="I63" s="51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x14ac:dyDescent="0.2">
      <c r="A64" s="51"/>
      <c r="B64" s="51"/>
      <c r="C64" s="51"/>
      <c r="D64" s="51"/>
      <c r="E64" s="51"/>
      <c r="F64" s="51"/>
      <c r="G64" s="51"/>
      <c r="H64" s="51"/>
      <c r="I64" s="51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</row>
    <row r="65" spans="1:32" x14ac:dyDescent="0.2">
      <c r="A65" s="51"/>
      <c r="B65" s="51"/>
      <c r="C65" s="51"/>
      <c r="D65" s="51"/>
      <c r="E65" s="51"/>
      <c r="F65" s="51"/>
      <c r="G65" s="51"/>
      <c r="H65" s="51"/>
      <c r="I65" s="51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</row>
    <row r="66" spans="1:32" x14ac:dyDescent="0.2">
      <c r="A66" s="58"/>
      <c r="B66" s="51"/>
      <c r="C66" s="51"/>
      <c r="D66" s="51"/>
      <c r="E66" s="51"/>
      <c r="F66" s="51"/>
      <c r="G66" s="51"/>
      <c r="H66" s="51"/>
      <c r="I66" s="51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</row>
    <row r="67" spans="1:32" x14ac:dyDescent="0.2">
      <c r="A67" s="51"/>
      <c r="B67" s="51"/>
      <c r="C67" s="51"/>
      <c r="D67" s="51"/>
      <c r="E67" s="51"/>
      <c r="F67" s="51"/>
      <c r="G67" s="51"/>
      <c r="H67" s="51"/>
      <c r="I67" s="51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</row>
    <row r="68" spans="1:32" x14ac:dyDescent="0.2">
      <c r="A68" s="51"/>
      <c r="B68" s="51"/>
      <c r="C68" s="51"/>
      <c r="D68" s="51"/>
      <c r="E68" s="51"/>
      <c r="F68" s="51"/>
      <c r="G68" s="51"/>
      <c r="H68" s="51"/>
      <c r="I68" s="51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</row>
    <row r="69" spans="1:32" x14ac:dyDescent="0.2">
      <c r="A69" s="51"/>
      <c r="B69" s="51"/>
      <c r="C69" s="51"/>
      <c r="D69" s="51"/>
      <c r="E69" s="51"/>
      <c r="F69" s="51"/>
      <c r="G69" s="51"/>
      <c r="H69" s="51"/>
      <c r="I69" s="51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</row>
    <row r="70" spans="1:32" x14ac:dyDescent="0.2">
      <c r="A70" s="51"/>
      <c r="B70" s="51"/>
      <c r="C70" s="51"/>
      <c r="D70" s="51"/>
      <c r="E70" s="51"/>
      <c r="F70" s="51"/>
      <c r="G70" s="51"/>
      <c r="H70" s="51"/>
      <c r="I70" s="51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</row>
    <row r="71" spans="1:32" x14ac:dyDescent="0.2">
      <c r="A71" s="51"/>
      <c r="B71" s="51"/>
      <c r="C71" s="51"/>
      <c r="D71" s="51"/>
      <c r="E71" s="51"/>
      <c r="F71" s="51"/>
      <c r="G71" s="51"/>
      <c r="H71" s="51"/>
      <c r="I71" s="51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</row>
    <row r="72" spans="1:32" x14ac:dyDescent="0.2">
      <c r="A72" s="51"/>
      <c r="B72" s="51"/>
      <c r="C72" s="51"/>
      <c r="D72" s="51"/>
      <c r="E72" s="51"/>
      <c r="F72" s="51"/>
      <c r="G72" s="51"/>
      <c r="H72" s="51"/>
      <c r="I72" s="51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</row>
    <row r="73" spans="1:32" x14ac:dyDescent="0.2">
      <c r="A73" s="51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</row>
    <row r="74" spans="1:32" x14ac:dyDescent="0.2">
      <c r="A74" s="51"/>
      <c r="B74" s="51"/>
      <c r="C74" s="51"/>
      <c r="D74" s="51"/>
      <c r="E74" s="51"/>
      <c r="F74" s="51"/>
      <c r="G74" s="51"/>
      <c r="H74" s="51"/>
      <c r="I74" s="51" t="s">
        <v>54</v>
      </c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</row>
    <row r="75" spans="1:32" x14ac:dyDescent="0.2">
      <c r="A75" s="51"/>
      <c r="B75" s="51"/>
      <c r="C75" s="51"/>
      <c r="D75" s="51"/>
      <c r="E75" s="51"/>
      <c r="F75" s="51"/>
      <c r="G75" s="51"/>
      <c r="H75" s="51"/>
      <c r="I75" s="51" t="s">
        <v>50</v>
      </c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</row>
    <row r="76" spans="1:32" x14ac:dyDescent="0.2">
      <c r="A76" s="51"/>
      <c r="B76" s="51"/>
      <c r="C76" s="51"/>
      <c r="D76" s="51"/>
      <c r="E76" s="51"/>
      <c r="F76" s="51"/>
      <c r="G76" s="51"/>
      <c r="H76" s="51"/>
      <c r="I76" s="51" t="s">
        <v>51</v>
      </c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</row>
    <row r="77" spans="1:32" x14ac:dyDescent="0.2">
      <c r="A77" s="51"/>
      <c r="B77" s="51"/>
      <c r="C77" s="51"/>
      <c r="D77" s="51"/>
      <c r="E77" s="51"/>
      <c r="F77" s="51"/>
      <c r="G77" s="51"/>
      <c r="H77" s="51"/>
      <c r="I77" s="51" t="s">
        <v>52</v>
      </c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</row>
    <row r="78" spans="1:32" x14ac:dyDescent="0.2">
      <c r="A78" s="51"/>
      <c r="B78" s="51"/>
      <c r="C78" s="51"/>
      <c r="D78" s="51"/>
      <c r="E78" s="51"/>
      <c r="F78" s="51"/>
      <c r="G78" s="51"/>
      <c r="H78" s="51"/>
      <c r="I78" s="51" t="s">
        <v>53</v>
      </c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</row>
    <row r="79" spans="1:32" x14ac:dyDescent="0.2">
      <c r="A79" s="51"/>
      <c r="B79" s="51"/>
      <c r="C79" s="51"/>
      <c r="D79" s="51"/>
      <c r="E79" s="51"/>
      <c r="F79" s="51"/>
      <c r="G79" s="51"/>
      <c r="H79" s="51"/>
      <c r="I79" s="51" t="s">
        <v>49</v>
      </c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</row>
    <row r="80" spans="1:32" x14ac:dyDescent="0.2">
      <c r="A80" s="51"/>
      <c r="B80" s="51"/>
      <c r="C80" s="51"/>
      <c r="D80" s="51"/>
      <c r="E80" s="51"/>
      <c r="F80" s="51"/>
      <c r="G80" s="51"/>
      <c r="H80" s="51"/>
      <c r="I80" s="51" t="s">
        <v>47</v>
      </c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</row>
    <row r="81" spans="1:32" x14ac:dyDescent="0.2">
      <c r="A81" s="51"/>
      <c r="B81" s="51"/>
      <c r="C81" s="51"/>
      <c r="D81" s="51"/>
      <c r="E81" s="51"/>
      <c r="F81" s="51"/>
      <c r="G81" s="51"/>
      <c r="H81" s="51"/>
      <c r="I81" s="51" t="s">
        <v>61</v>
      </c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</row>
  </sheetData>
  <phoneticPr fontId="22" type="noConversion"/>
  <pageMargins left="0.7" right="0.7" top="0.75" bottom="0.75" header="0.3" footer="0.3"/>
  <pageSetup paperSize="9" orientation="portrait" r:id="rId1"/>
  <headerFooter>
    <oddHeader>&amp;C&amp;"Aptos"&amp;10&amp;K000000 OFFICIAL&amp;1#_x000D_</oddHeader>
    <oddFooter>&amp;C_x000D_&amp;1#&amp;"Aptos"&amp;10&amp;K000000 OFFICIAL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AF90"/>
  <sheetViews>
    <sheetView zoomScaleNormal="100" workbookViewId="0">
      <pane ySplit="6" topLeftCell="A7" activePane="bottomLeft" state="frozen"/>
      <selection pane="bottomLeft"/>
    </sheetView>
  </sheetViews>
  <sheetFormatPr defaultColWidth="9.140625" defaultRowHeight="15" x14ac:dyDescent="0.2"/>
  <cols>
    <col min="1" max="1" width="34.28515625" style="35" customWidth="1"/>
    <col min="2" max="2" width="15.7109375" style="35" customWidth="1"/>
    <col min="3" max="6" width="17.7109375" style="35" customWidth="1"/>
    <col min="7" max="8" width="9.140625" style="35" customWidth="1"/>
    <col min="9" max="9" width="7.85546875" style="35" hidden="1" customWidth="1"/>
    <col min="10" max="10" width="9.140625" style="35" customWidth="1"/>
    <col min="11" max="11" width="10" style="35" bestFit="1" customWidth="1"/>
    <col min="12" max="12" width="11.85546875" style="35" customWidth="1"/>
    <col min="13" max="17" width="9.140625" style="35"/>
    <col min="18" max="18" width="11" style="35" customWidth="1"/>
    <col min="19" max="16384" width="9.140625" style="35"/>
  </cols>
  <sheetData>
    <row r="1" spans="1:32" s="29" customFormat="1" ht="18.75" customHeight="1" x14ac:dyDescent="0.25">
      <c r="A1" s="61" t="s">
        <v>59</v>
      </c>
      <c r="B1" s="62"/>
      <c r="C1" s="62"/>
      <c r="D1" s="62"/>
      <c r="E1" s="62"/>
      <c r="F1" s="62"/>
      <c r="G1" s="62"/>
      <c r="H1" s="62"/>
      <c r="I1" s="63"/>
      <c r="J1" s="63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</row>
    <row r="2" spans="1:32" s="31" customFormat="1" ht="27.75" customHeight="1" x14ac:dyDescent="0.2">
      <c r="A2" s="37" t="s">
        <v>190</v>
      </c>
      <c r="B2" s="30"/>
      <c r="C2" s="30"/>
      <c r="D2" s="30"/>
      <c r="E2" s="30"/>
      <c r="F2" s="65"/>
      <c r="G2" s="65"/>
      <c r="H2" s="65"/>
      <c r="I2" s="65"/>
      <c r="J2" s="65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1"/>
      <c r="Z2" s="51"/>
      <c r="AA2" s="51"/>
      <c r="AB2" s="51"/>
      <c r="AC2" s="51"/>
      <c r="AD2" s="51"/>
      <c r="AE2" s="51"/>
      <c r="AF2" s="51"/>
    </row>
    <row r="3" spans="1:32" s="31" customFormat="1" ht="15" customHeight="1" thickBot="1" x14ac:dyDescent="0.25">
      <c r="A3" s="38" t="s">
        <v>180</v>
      </c>
      <c r="B3" s="32"/>
      <c r="C3" s="32"/>
      <c r="D3" s="32"/>
      <c r="E3" s="32"/>
      <c r="F3" s="65"/>
      <c r="G3" s="65"/>
      <c r="H3" s="65"/>
      <c r="I3" s="65"/>
      <c r="J3" s="65"/>
      <c r="K3" s="65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</row>
    <row r="4" spans="1:32" s="31" customFormat="1" ht="30" customHeight="1" thickBot="1" x14ac:dyDescent="0.25">
      <c r="A4" s="65"/>
      <c r="B4" s="66"/>
      <c r="C4" s="67" t="s">
        <v>56</v>
      </c>
      <c r="D4" s="68"/>
      <c r="E4" s="67" t="s">
        <v>55</v>
      </c>
      <c r="F4" s="69"/>
      <c r="G4" s="65"/>
      <c r="H4" s="65"/>
      <c r="I4" s="70"/>
      <c r="J4" s="70"/>
      <c r="K4" s="51"/>
      <c r="L4" s="70"/>
      <c r="M4" s="70"/>
      <c r="N4" s="51"/>
      <c r="O4" s="70"/>
      <c r="P4" s="70"/>
      <c r="Q4" s="70"/>
      <c r="R4" s="70"/>
      <c r="S4" s="70"/>
      <c r="T4" s="51"/>
      <c r="U4" s="51"/>
      <c r="V4" s="51"/>
      <c r="W4" s="51"/>
      <c r="X4" s="51"/>
      <c r="Y4" s="51"/>
      <c r="Z4" s="51"/>
      <c r="AA4" s="51"/>
      <c r="AB4" s="51"/>
      <c r="AC4" s="51"/>
      <c r="AD4" s="51"/>
      <c r="AE4" s="51"/>
      <c r="AF4" s="51"/>
    </row>
    <row r="5" spans="1:32" s="33" customFormat="1" ht="60" customHeight="1" thickBot="1" x14ac:dyDescent="0.25">
      <c r="A5" s="71" t="s">
        <v>202</v>
      </c>
      <c r="B5" s="72" t="s">
        <v>203</v>
      </c>
      <c r="C5" s="73" t="s">
        <v>204</v>
      </c>
      <c r="D5" s="73" t="s">
        <v>205</v>
      </c>
      <c r="E5" s="73" t="s">
        <v>204</v>
      </c>
      <c r="F5" s="73" t="s">
        <v>205</v>
      </c>
      <c r="G5" s="74"/>
      <c r="H5" s="74"/>
      <c r="I5" s="74"/>
      <c r="J5" s="74"/>
      <c r="K5" s="65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  <c r="AC5" s="74"/>
      <c r="AD5" s="74"/>
      <c r="AE5" s="74"/>
      <c r="AF5" s="74"/>
    </row>
    <row r="6" spans="1:32" s="31" customFormat="1" ht="15" customHeight="1" x14ac:dyDescent="0.25">
      <c r="A6" s="36" t="s">
        <v>0</v>
      </c>
      <c r="B6" s="75">
        <f>IF(FIRE1112_working!B6="..","..",ROUND(FIRE1112_working!B6,0))</f>
        <v>45003</v>
      </c>
      <c r="C6" s="75">
        <f>IF(FIRE1112_working!C6="..","..",ROUND(FIRE1112_working!C6,0))</f>
        <v>1315</v>
      </c>
      <c r="D6" s="75">
        <f>IF(FIRE1112_working!D6="..","..",ROUND(FIRE1112_working!D6,0))</f>
        <v>42</v>
      </c>
      <c r="E6" s="75">
        <f>IF(FIRE1112_working!E6="..","..",ROUND(FIRE1112_working!E6,1))</f>
        <v>29.2</v>
      </c>
      <c r="F6" s="75">
        <f>IF(FIRE1112_working!F6="..","..",ROUND(FIRE1112_working!F6,1))</f>
        <v>0.9</v>
      </c>
      <c r="G6" s="65"/>
      <c r="H6" s="76"/>
      <c r="I6" s="77"/>
      <c r="J6" s="77"/>
      <c r="K6" s="51"/>
      <c r="L6" s="77"/>
      <c r="M6" s="77"/>
      <c r="N6" s="51"/>
      <c r="O6" s="77"/>
      <c r="P6" s="77"/>
      <c r="Q6" s="77"/>
      <c r="R6" s="77"/>
      <c r="S6" s="77"/>
      <c r="T6" s="51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4"/>
    </row>
    <row r="7" spans="1:32" s="31" customFormat="1" ht="15" customHeight="1" x14ac:dyDescent="0.25">
      <c r="A7" s="78" t="s">
        <v>134</v>
      </c>
      <c r="B7" s="75">
        <f>IF(FIRE1112_working!B7="..","..",ROUND(FIRE1112_working!B7,0))</f>
        <v>31027</v>
      </c>
      <c r="C7" s="75">
        <f>IF(FIRE1112_working!C7="..","..",ROUND(FIRE1112_working!C7,0))</f>
        <v>874</v>
      </c>
      <c r="D7" s="75">
        <f>IF(FIRE1112_working!D7="..","..",ROUND(FIRE1112_working!D7,0))</f>
        <v>33</v>
      </c>
      <c r="E7" s="75">
        <f>IF(FIRE1112_working!E7="..","..",ROUND(FIRE1112_working!E7,1))</f>
        <v>28.2</v>
      </c>
      <c r="F7" s="75">
        <f>IF(FIRE1112_working!F7="..","..",ROUND(FIRE1112_working!F7,1))</f>
        <v>1.1000000000000001</v>
      </c>
      <c r="G7" s="65"/>
      <c r="H7" s="51"/>
      <c r="I7" s="77"/>
      <c r="J7" s="77"/>
      <c r="K7" s="51"/>
      <c r="L7" s="77"/>
      <c r="M7" s="77"/>
      <c r="N7" s="51"/>
      <c r="O7" s="54"/>
      <c r="P7" s="54"/>
      <c r="Q7" s="54"/>
      <c r="R7" s="54"/>
      <c r="S7" s="54"/>
      <c r="T7" s="51"/>
      <c r="U7" s="55"/>
      <c r="V7" s="55"/>
      <c r="W7" s="55"/>
      <c r="X7" s="55"/>
      <c r="Y7" s="55"/>
      <c r="Z7" s="55"/>
      <c r="AA7" s="55"/>
      <c r="AB7" s="55"/>
      <c r="AC7" s="55"/>
      <c r="AD7" s="55"/>
      <c r="AE7" s="55"/>
      <c r="AF7" s="51"/>
    </row>
    <row r="8" spans="1:32" s="31" customFormat="1" ht="15" customHeight="1" x14ac:dyDescent="0.25">
      <c r="A8" s="78" t="s">
        <v>48</v>
      </c>
      <c r="B8" s="75">
        <f>IF(FIRE1112_working!B8="..","..",ROUND(FIRE1112_working!B8,0))</f>
        <v>13976</v>
      </c>
      <c r="C8" s="75">
        <f>IF(FIRE1112_working!C8="..","..",ROUND(FIRE1112_working!C8,0))</f>
        <v>441</v>
      </c>
      <c r="D8" s="75">
        <f>IF(FIRE1112_working!D8="..","..",ROUND(FIRE1112_working!D8,0))</f>
        <v>9</v>
      </c>
      <c r="E8" s="75">
        <f>IF(FIRE1112_working!E8="..","..",ROUND(FIRE1112_working!E8,1))</f>
        <v>31.6</v>
      </c>
      <c r="F8" s="75">
        <f>IF(FIRE1112_working!F8="..","..",ROUND(FIRE1112_working!F8,1))</f>
        <v>0.6</v>
      </c>
      <c r="G8" s="65"/>
      <c r="H8" s="51"/>
      <c r="I8" s="77"/>
      <c r="J8" s="77"/>
      <c r="K8" s="51"/>
      <c r="L8" s="77"/>
      <c r="M8" s="77"/>
      <c r="N8" s="51"/>
      <c r="O8" s="54"/>
      <c r="P8" s="54"/>
      <c r="Q8" s="54"/>
      <c r="R8" s="54"/>
      <c r="S8" s="54"/>
      <c r="T8" s="51"/>
      <c r="U8" s="55"/>
      <c r="V8" s="55"/>
      <c r="W8" s="55"/>
      <c r="X8" s="55"/>
      <c r="Y8" s="55"/>
      <c r="Z8" s="55"/>
      <c r="AA8" s="55"/>
      <c r="AB8" s="55"/>
      <c r="AC8" s="55"/>
      <c r="AD8" s="55"/>
      <c r="AE8" s="55"/>
      <c r="AF8" s="51"/>
    </row>
    <row r="9" spans="1:32" s="31" customFormat="1" ht="15" customHeight="1" x14ac:dyDescent="0.25">
      <c r="A9" s="78" t="s">
        <v>135</v>
      </c>
      <c r="B9" s="75">
        <f>IF(FIRE1112_working!B9="..","..",ROUND(FIRE1112_working!B9,0))</f>
        <v>20013</v>
      </c>
      <c r="C9" s="75">
        <f>IF(FIRE1112_working!C9="..","..",ROUND(FIRE1112_working!C9,0))</f>
        <v>629</v>
      </c>
      <c r="D9" s="75">
        <f>IF(FIRE1112_working!D9="..","..",ROUND(FIRE1112_working!D9,0))</f>
        <v>14</v>
      </c>
      <c r="E9" s="75">
        <f>IF(FIRE1112_working!E9="..","..",ROUND(FIRE1112_working!E9,1))</f>
        <v>31.4</v>
      </c>
      <c r="F9" s="75">
        <f>IF(FIRE1112_working!F9="..","..",ROUND(FIRE1112_working!F9,1))</f>
        <v>0.7</v>
      </c>
      <c r="G9" s="65"/>
      <c r="H9" s="51"/>
      <c r="I9" s="77"/>
      <c r="J9" s="77"/>
      <c r="K9" s="51"/>
      <c r="L9" s="77"/>
      <c r="M9" s="77"/>
      <c r="N9" s="51"/>
      <c r="O9" s="54"/>
      <c r="P9" s="54"/>
      <c r="Q9" s="54"/>
      <c r="R9" s="54"/>
      <c r="S9" s="54"/>
      <c r="T9" s="51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1"/>
    </row>
    <row r="10" spans="1:32" s="31" customFormat="1" ht="15" customHeight="1" x14ac:dyDescent="0.25">
      <c r="A10" s="78" t="s">
        <v>137</v>
      </c>
      <c r="B10" s="75">
        <f>IF(FIRE1112_working!B10="..","..",ROUND(FIRE1112_working!B10,0))</f>
        <v>15658</v>
      </c>
      <c r="C10" s="75">
        <f>IF(FIRE1112_working!C10="..","..",ROUND(FIRE1112_working!C10,0))</f>
        <v>471</v>
      </c>
      <c r="D10" s="75">
        <f>IF(FIRE1112_working!D10="..","..",ROUND(FIRE1112_working!D10,0))</f>
        <v>23</v>
      </c>
      <c r="E10" s="75">
        <f>IF(FIRE1112_working!E10="..","..",ROUND(FIRE1112_working!E10,1))</f>
        <v>30.1</v>
      </c>
      <c r="F10" s="75">
        <f>IF(FIRE1112_working!F10="..","..",ROUND(FIRE1112_working!F10,1))</f>
        <v>1.5</v>
      </c>
      <c r="G10" s="65"/>
      <c r="H10" s="51"/>
      <c r="I10" s="77"/>
      <c r="J10" s="77"/>
      <c r="K10" s="51"/>
      <c r="L10" s="77"/>
      <c r="M10" s="77"/>
      <c r="N10" s="51"/>
      <c r="O10" s="54"/>
      <c r="P10" s="54"/>
      <c r="Q10" s="54"/>
      <c r="R10" s="54"/>
      <c r="S10" s="54"/>
      <c r="T10" s="51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1"/>
    </row>
    <row r="11" spans="1:32" s="31" customFormat="1" ht="15" customHeight="1" x14ac:dyDescent="0.25">
      <c r="A11" s="78" t="s">
        <v>139</v>
      </c>
      <c r="B11" s="75">
        <f>IF(FIRE1112_working!B11="..","..",ROUND(FIRE1112_working!B11,0))</f>
        <v>9332</v>
      </c>
      <c r="C11" s="75">
        <f>IF(FIRE1112_working!C11="..","..",ROUND(FIRE1112_working!C11,0))</f>
        <v>215</v>
      </c>
      <c r="D11" s="75">
        <f>IF(FIRE1112_working!D11="..","..",ROUND(FIRE1112_working!D11,0))</f>
        <v>5</v>
      </c>
      <c r="E11" s="75">
        <f>IF(FIRE1112_working!E11="..","..",ROUND(FIRE1112_working!E11,1))</f>
        <v>23</v>
      </c>
      <c r="F11" s="75">
        <f>IF(FIRE1112_working!F11="..","..",ROUND(FIRE1112_working!F11,1))</f>
        <v>0.5</v>
      </c>
      <c r="G11" s="65"/>
      <c r="H11" s="51"/>
      <c r="I11" s="77"/>
      <c r="J11" s="77"/>
      <c r="K11" s="51"/>
      <c r="L11" s="77"/>
      <c r="M11" s="77"/>
      <c r="N11" s="51"/>
      <c r="O11" s="54"/>
      <c r="P11" s="54"/>
      <c r="Q11" s="54"/>
      <c r="R11" s="54"/>
      <c r="S11" s="54"/>
      <c r="T11" s="51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1"/>
    </row>
    <row r="12" spans="1:32" s="31" customFormat="1" ht="15" customHeight="1" x14ac:dyDescent="0.2">
      <c r="A12" s="65" t="s">
        <v>3</v>
      </c>
      <c r="B12" s="57">
        <f>IF(FIRE1112_working!B12="..","..",ROUND(FIRE1112_working!B12,0))</f>
        <v>938</v>
      </c>
      <c r="C12" s="57">
        <f>IF(FIRE1112_working!C12="..","..",ROUND(FIRE1112_working!C12,0))</f>
        <v>27</v>
      </c>
      <c r="D12" s="57">
        <f>IF(FIRE1112_working!D12="..","..",ROUND(FIRE1112_working!D12,0))</f>
        <v>1</v>
      </c>
      <c r="E12" s="57">
        <f>IF(FIRE1112_working!E12="..","..",ROUND(FIRE1112_working!E12,1))</f>
        <v>28.8</v>
      </c>
      <c r="F12" s="57">
        <f>IF(FIRE1112_working!F12="..","..",ROUND(FIRE1112_working!F12,1))</f>
        <v>1.1000000000000001</v>
      </c>
      <c r="G12" s="65"/>
      <c r="H12" s="51"/>
      <c r="I12" s="77"/>
      <c r="J12" s="77"/>
      <c r="K12" s="51"/>
      <c r="L12" s="77"/>
      <c r="M12" s="77"/>
      <c r="N12" s="51"/>
      <c r="O12" s="54"/>
      <c r="P12" s="54"/>
      <c r="Q12" s="54"/>
      <c r="R12" s="54"/>
      <c r="S12" s="54"/>
      <c r="T12" s="51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1"/>
    </row>
    <row r="13" spans="1:32" s="31" customFormat="1" ht="15" customHeight="1" x14ac:dyDescent="0.2">
      <c r="A13" s="65" t="s">
        <v>4</v>
      </c>
      <c r="B13" s="57">
        <f>IF(FIRE1112_working!B13="..","..",ROUND(FIRE1112_working!B13,0))</f>
        <v>643</v>
      </c>
      <c r="C13" s="57">
        <f>IF(FIRE1112_working!C13="..","..",ROUND(FIRE1112_working!C13,0))</f>
        <v>25</v>
      </c>
      <c r="D13" s="57">
        <f>IF(FIRE1112_working!D13="..","..",ROUND(FIRE1112_working!D13,0))</f>
        <v>1</v>
      </c>
      <c r="E13" s="57">
        <f>IF(FIRE1112_working!E13="..","..",ROUND(FIRE1112_working!E13,1))</f>
        <v>38.9</v>
      </c>
      <c r="F13" s="57">
        <f>IF(FIRE1112_working!F13="..","..",ROUND(FIRE1112_working!F13,1))</f>
        <v>1.6</v>
      </c>
      <c r="G13" s="65"/>
      <c r="H13" s="51"/>
      <c r="I13" s="77"/>
      <c r="J13" s="77"/>
      <c r="K13" s="51"/>
      <c r="L13" s="77"/>
      <c r="M13" s="77"/>
      <c r="N13" s="51"/>
      <c r="O13" s="54"/>
      <c r="P13" s="54"/>
      <c r="Q13" s="54"/>
      <c r="R13" s="54"/>
      <c r="S13" s="54"/>
      <c r="T13" s="51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1"/>
    </row>
    <row r="14" spans="1:32" s="31" customFormat="1" ht="15" customHeight="1" x14ac:dyDescent="0.2">
      <c r="A14" s="65" t="s">
        <v>5</v>
      </c>
      <c r="B14" s="57">
        <f>IF(FIRE1112_working!B14="..","..",ROUND(FIRE1112_working!B14,0))</f>
        <v>640</v>
      </c>
      <c r="C14" s="57">
        <f>IF(FIRE1112_working!C14="..","..",ROUND(FIRE1112_working!C14,0))</f>
        <v>12</v>
      </c>
      <c r="D14" s="57">
        <f>IF(FIRE1112_working!D14="..","..",ROUND(FIRE1112_working!D14,0))</f>
        <v>2</v>
      </c>
      <c r="E14" s="57">
        <f>IF(FIRE1112_working!E14="..","..",ROUND(FIRE1112_working!E14,1))</f>
        <v>18.8</v>
      </c>
      <c r="F14" s="57">
        <f>IF(FIRE1112_working!F14="..","..",ROUND(FIRE1112_working!F14,1))</f>
        <v>3.1</v>
      </c>
      <c r="G14" s="65"/>
      <c r="H14" s="51"/>
      <c r="I14" s="77"/>
      <c r="J14" s="77"/>
      <c r="K14" s="51"/>
      <c r="L14" s="77"/>
      <c r="M14" s="77"/>
      <c r="N14" s="51"/>
      <c r="O14" s="54"/>
      <c r="P14" s="54"/>
      <c r="Q14" s="54"/>
      <c r="R14" s="54"/>
      <c r="S14" s="54"/>
      <c r="T14" s="51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1"/>
    </row>
    <row r="15" spans="1:32" s="31" customFormat="1" ht="15" customHeight="1" x14ac:dyDescent="0.2">
      <c r="A15" s="65" t="s">
        <v>6</v>
      </c>
      <c r="B15" s="57">
        <f>IF(FIRE1112_working!B15="..","..",ROUND(FIRE1112_working!B15,0))</f>
        <v>545</v>
      </c>
      <c r="C15" s="57">
        <f>IF(FIRE1112_working!C15="..","..",ROUND(FIRE1112_working!C15,0))</f>
        <v>8</v>
      </c>
      <c r="D15" s="57">
        <f>IF(FIRE1112_working!D15="..","..",ROUND(FIRE1112_working!D15,0))</f>
        <v>0</v>
      </c>
      <c r="E15" s="57">
        <f>IF(FIRE1112_working!E15="..","..",ROUND(FIRE1112_working!E15,1))</f>
        <v>14.7</v>
      </c>
      <c r="F15" s="57">
        <f>IF(FIRE1112_working!F15="..","..",ROUND(FIRE1112_working!F15,1))</f>
        <v>0</v>
      </c>
      <c r="G15" s="65"/>
      <c r="H15" s="51"/>
      <c r="I15" s="77"/>
      <c r="J15" s="77"/>
      <c r="K15" s="51"/>
      <c r="L15" s="77"/>
      <c r="M15" s="77"/>
      <c r="N15" s="51"/>
      <c r="O15" s="54"/>
      <c r="P15" s="54"/>
      <c r="Q15" s="54"/>
      <c r="R15" s="54"/>
      <c r="S15" s="54"/>
      <c r="T15" s="51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1"/>
    </row>
    <row r="16" spans="1:32" s="31" customFormat="1" ht="15" customHeight="1" x14ac:dyDescent="0.2">
      <c r="A16" s="65" t="s">
        <v>7</v>
      </c>
      <c r="B16" s="57">
        <f>IF(FIRE1112_working!B16="..","..",ROUND(FIRE1112_working!B16,0))</f>
        <v>680</v>
      </c>
      <c r="C16" s="57">
        <f>IF(FIRE1112_working!C16="..","..",ROUND(FIRE1112_working!C16,0))</f>
        <v>11</v>
      </c>
      <c r="D16" s="57">
        <f>IF(FIRE1112_working!D16="..","..",ROUND(FIRE1112_working!D16,0))</f>
        <v>0</v>
      </c>
      <c r="E16" s="57">
        <f>IF(FIRE1112_working!E16="..","..",ROUND(FIRE1112_working!E16,1))</f>
        <v>16.2</v>
      </c>
      <c r="F16" s="57">
        <f>IF(FIRE1112_working!F16="..","..",ROUND(FIRE1112_working!F16,1))</f>
        <v>0</v>
      </c>
      <c r="G16" s="65"/>
      <c r="H16" s="51"/>
      <c r="I16" s="77"/>
      <c r="J16" s="77"/>
      <c r="K16" s="51"/>
      <c r="L16" s="77"/>
      <c r="M16" s="77"/>
      <c r="N16" s="51"/>
      <c r="O16" s="54"/>
      <c r="P16" s="54"/>
      <c r="Q16" s="54"/>
      <c r="R16" s="54"/>
      <c r="S16" s="54"/>
      <c r="T16" s="51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1"/>
    </row>
    <row r="17" spans="1:32" s="31" customFormat="1" ht="15" customHeight="1" x14ac:dyDescent="0.2">
      <c r="A17" s="65" t="s">
        <v>8</v>
      </c>
      <c r="B17" s="57">
        <f>IF(FIRE1112_working!B17="..","..",ROUND(FIRE1112_working!B17,0))</f>
        <v>868</v>
      </c>
      <c r="C17" s="57">
        <f>IF(FIRE1112_working!C17="..","..",ROUND(FIRE1112_working!C17,0))</f>
        <v>30</v>
      </c>
      <c r="D17" s="57">
        <f>IF(FIRE1112_working!D17="..","..",ROUND(FIRE1112_working!D17,0))</f>
        <v>1</v>
      </c>
      <c r="E17" s="57">
        <f>IF(FIRE1112_working!E17="..","..",ROUND(FIRE1112_working!E17,1))</f>
        <v>34.6</v>
      </c>
      <c r="F17" s="57">
        <f>IF(FIRE1112_working!F17="..","..",ROUND(FIRE1112_working!F17,1))</f>
        <v>1.2</v>
      </c>
      <c r="G17" s="65"/>
      <c r="H17" s="51"/>
      <c r="I17" s="77"/>
      <c r="J17" s="77"/>
      <c r="K17" s="51"/>
      <c r="L17" s="77"/>
      <c r="M17" s="77"/>
      <c r="N17" s="51"/>
      <c r="O17" s="54"/>
      <c r="P17" s="54"/>
      <c r="Q17" s="54"/>
      <c r="R17" s="54"/>
      <c r="S17" s="54"/>
      <c r="T17" s="51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1"/>
    </row>
    <row r="18" spans="1:32" s="31" customFormat="1" ht="15" customHeight="1" x14ac:dyDescent="0.2">
      <c r="A18" s="65" t="s">
        <v>9</v>
      </c>
      <c r="B18" s="57">
        <f>IF(FIRE1112_working!B18="..","..",ROUND(FIRE1112_working!B18,0))</f>
        <v>568</v>
      </c>
      <c r="C18" s="57">
        <f>IF(FIRE1112_working!C18="..","..",ROUND(FIRE1112_working!C18,0))</f>
        <v>23</v>
      </c>
      <c r="D18" s="57">
        <f>IF(FIRE1112_working!D18="..","..",ROUND(FIRE1112_working!D18,0))</f>
        <v>0</v>
      </c>
      <c r="E18" s="57">
        <f>IF(FIRE1112_working!E18="..","..",ROUND(FIRE1112_working!E18,1))</f>
        <v>40.5</v>
      </c>
      <c r="F18" s="57">
        <f>IF(FIRE1112_working!F18="..","..",ROUND(FIRE1112_working!F18,1))</f>
        <v>0</v>
      </c>
      <c r="G18" s="65"/>
      <c r="H18" s="51"/>
      <c r="I18" s="77"/>
      <c r="J18" s="77"/>
      <c r="K18" s="51"/>
      <c r="L18" s="77"/>
      <c r="M18" s="77"/>
      <c r="N18" s="51"/>
      <c r="O18" s="54"/>
      <c r="P18" s="54"/>
      <c r="Q18" s="54"/>
      <c r="R18" s="54"/>
      <c r="S18" s="54"/>
      <c r="T18" s="51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1"/>
    </row>
    <row r="19" spans="1:32" s="31" customFormat="1" ht="15" customHeight="1" x14ac:dyDescent="0.2">
      <c r="A19" s="65" t="s">
        <v>10</v>
      </c>
      <c r="B19" s="57">
        <f>IF(FIRE1112_working!B19="..","..",ROUND(FIRE1112_working!B19,0))</f>
        <v>666</v>
      </c>
      <c r="C19" s="57">
        <f>IF(FIRE1112_working!C19="..","..",ROUND(FIRE1112_working!C19,0))</f>
        <v>11</v>
      </c>
      <c r="D19" s="57">
        <f>IF(FIRE1112_working!D19="..","..",ROUND(FIRE1112_working!D19,0))</f>
        <v>1</v>
      </c>
      <c r="E19" s="57">
        <f>IF(FIRE1112_working!E19="..","..",ROUND(FIRE1112_working!E19,1))</f>
        <v>16.5</v>
      </c>
      <c r="F19" s="57">
        <f>IF(FIRE1112_working!F19="..","..",ROUND(FIRE1112_working!F19,1))</f>
        <v>1.5</v>
      </c>
      <c r="G19" s="65"/>
      <c r="H19" s="51"/>
      <c r="I19" s="77"/>
      <c r="J19" s="77"/>
      <c r="K19" s="51"/>
      <c r="L19" s="77"/>
      <c r="M19" s="77"/>
      <c r="N19" s="51"/>
      <c r="O19" s="54"/>
      <c r="P19" s="54"/>
      <c r="Q19" s="54"/>
      <c r="R19" s="54"/>
      <c r="S19" s="54"/>
      <c r="T19" s="51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1"/>
    </row>
    <row r="20" spans="1:32" s="31" customFormat="1" ht="15" customHeight="1" x14ac:dyDescent="0.2">
      <c r="A20" s="65" t="s">
        <v>11</v>
      </c>
      <c r="B20" s="57">
        <f>IF(FIRE1112_working!B20="..","..",ROUND(FIRE1112_working!B20,0))</f>
        <v>683</v>
      </c>
      <c r="C20" s="57">
        <f>IF(FIRE1112_working!C20="..","..",ROUND(FIRE1112_working!C20,0))</f>
        <v>17</v>
      </c>
      <c r="D20" s="57">
        <f>IF(FIRE1112_working!D20="..","..",ROUND(FIRE1112_working!D20,0))</f>
        <v>0</v>
      </c>
      <c r="E20" s="57">
        <f>IF(FIRE1112_working!E20="..","..",ROUND(FIRE1112_working!E20,1))</f>
        <v>24.9</v>
      </c>
      <c r="F20" s="57">
        <f>IF(FIRE1112_working!F20="..","..",ROUND(FIRE1112_working!F20,1))</f>
        <v>0</v>
      </c>
      <c r="G20" s="65"/>
      <c r="H20" s="51"/>
      <c r="I20" s="77"/>
      <c r="J20" s="77"/>
      <c r="K20" s="51"/>
      <c r="L20" s="77"/>
      <c r="M20" s="77"/>
      <c r="N20" s="51"/>
      <c r="O20" s="54"/>
      <c r="P20" s="54"/>
      <c r="Q20" s="54"/>
      <c r="R20" s="54"/>
      <c r="S20" s="54"/>
      <c r="T20" s="51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1"/>
    </row>
    <row r="21" spans="1:32" s="31" customFormat="1" ht="15" customHeight="1" x14ac:dyDescent="0.2">
      <c r="A21" s="76" t="s">
        <v>12</v>
      </c>
      <c r="B21" s="57">
        <f>IF(FIRE1112_working!B21="..","..",ROUND(FIRE1112_working!B21,0))</f>
        <v>931</v>
      </c>
      <c r="C21" s="57">
        <f>IF(FIRE1112_working!C21="..","..",ROUND(FIRE1112_working!C21,0))</f>
        <v>21</v>
      </c>
      <c r="D21" s="57">
        <f>IF(FIRE1112_working!D21="..","..",ROUND(FIRE1112_working!D21,0))</f>
        <v>1</v>
      </c>
      <c r="E21" s="57">
        <f>IF(FIRE1112_working!E21="..","..",ROUND(FIRE1112_working!E21,1))</f>
        <v>22.6</v>
      </c>
      <c r="F21" s="57">
        <f>IF(FIRE1112_working!F21="..","..",ROUND(FIRE1112_working!F21,1))</f>
        <v>1.1000000000000001</v>
      </c>
      <c r="G21" s="65"/>
      <c r="H21" s="51"/>
      <c r="I21" s="77"/>
      <c r="J21" s="77"/>
      <c r="K21" s="51"/>
      <c r="L21" s="77"/>
      <c r="M21" s="77"/>
      <c r="N21" s="51"/>
      <c r="O21" s="54"/>
      <c r="P21" s="54"/>
      <c r="Q21" s="54"/>
      <c r="R21" s="54"/>
      <c r="S21" s="54"/>
      <c r="T21" s="51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1"/>
    </row>
    <row r="22" spans="1:32" s="31" customFormat="1" ht="15" customHeight="1" x14ac:dyDescent="0.2">
      <c r="A22" s="76" t="s">
        <v>13</v>
      </c>
      <c r="B22" s="57">
        <f>IF(FIRE1112_working!B22="..","..",ROUND(FIRE1112_working!B22,0))</f>
        <v>2012</v>
      </c>
      <c r="C22" s="57">
        <f>IF(FIRE1112_working!C22="..","..",ROUND(FIRE1112_working!C22,0))</f>
        <v>63</v>
      </c>
      <c r="D22" s="57">
        <f>IF(FIRE1112_working!D22="..","..",ROUND(FIRE1112_working!D22,0))</f>
        <v>1</v>
      </c>
      <c r="E22" s="57">
        <f>IF(FIRE1112_working!E22="..","..",ROUND(FIRE1112_working!E22,1))</f>
        <v>31.3</v>
      </c>
      <c r="F22" s="57">
        <f>IF(FIRE1112_working!F22="..","..",ROUND(FIRE1112_working!F22,1))</f>
        <v>0.5</v>
      </c>
      <c r="G22" s="65"/>
      <c r="H22" s="51"/>
      <c r="I22" s="77"/>
      <c r="J22" s="77"/>
      <c r="K22" s="51"/>
      <c r="L22" s="77"/>
      <c r="M22" s="77"/>
      <c r="N22" s="51"/>
      <c r="O22" s="54"/>
      <c r="P22" s="54"/>
      <c r="Q22" s="54"/>
      <c r="R22" s="54"/>
      <c r="S22" s="54"/>
      <c r="T22" s="51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1"/>
    </row>
    <row r="23" spans="1:32" s="31" customFormat="1" ht="15" customHeight="1" x14ac:dyDescent="0.2">
      <c r="A23" s="65" t="s">
        <v>60</v>
      </c>
      <c r="B23" s="57">
        <f>IF(FIRE1112_working!B23="..","..",ROUND(FIRE1112_working!B23,0))</f>
        <v>1330</v>
      </c>
      <c r="C23" s="57">
        <f>IF(FIRE1112_working!C23="..","..",ROUND(FIRE1112_working!C23,0))</f>
        <v>35</v>
      </c>
      <c r="D23" s="57">
        <f>IF(FIRE1112_working!D23="..","..",ROUND(FIRE1112_working!D23,0))</f>
        <v>1</v>
      </c>
      <c r="E23" s="57">
        <f>IF(FIRE1112_working!E23="..","..",ROUND(FIRE1112_working!E23,1))</f>
        <v>26.3</v>
      </c>
      <c r="F23" s="57">
        <f>IF(FIRE1112_working!F23="..","..",ROUND(FIRE1112_working!F23,1))</f>
        <v>0.8</v>
      </c>
      <c r="G23" s="65"/>
      <c r="H23" s="51"/>
      <c r="I23" s="77"/>
      <c r="J23" s="77"/>
      <c r="K23" s="51"/>
      <c r="L23" s="77"/>
      <c r="M23" s="77"/>
      <c r="N23" s="51"/>
      <c r="O23" s="54"/>
      <c r="P23" s="54"/>
      <c r="Q23" s="54"/>
      <c r="R23" s="54"/>
      <c r="S23" s="54"/>
      <c r="T23" s="51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1"/>
    </row>
    <row r="24" spans="1:32" s="31" customFormat="1" ht="15" customHeight="1" x14ac:dyDescent="0.2">
      <c r="A24" s="65" t="s">
        <v>14</v>
      </c>
      <c r="B24" s="57">
        <f>IF(FIRE1112_working!B24="..","..",ROUND(FIRE1112_working!B24,0))</f>
        <v>610</v>
      </c>
      <c r="C24" s="57">
        <f>IF(FIRE1112_working!C24="..","..",ROUND(FIRE1112_working!C24,0))</f>
        <v>12</v>
      </c>
      <c r="D24" s="57">
        <f>IF(FIRE1112_working!D24="..","..",ROUND(FIRE1112_working!D24,0))</f>
        <v>0</v>
      </c>
      <c r="E24" s="57">
        <f>IF(FIRE1112_working!E24="..","..",ROUND(FIRE1112_working!E24,1))</f>
        <v>19.7</v>
      </c>
      <c r="F24" s="57">
        <f>IF(FIRE1112_working!F24="..","..",ROUND(FIRE1112_working!F24,1))</f>
        <v>0</v>
      </c>
      <c r="G24" s="65"/>
      <c r="H24" s="51"/>
      <c r="I24" s="77"/>
      <c r="J24" s="77"/>
      <c r="K24" s="51"/>
      <c r="L24" s="77"/>
      <c r="M24" s="77"/>
      <c r="N24" s="51"/>
      <c r="O24" s="54"/>
      <c r="P24" s="54"/>
      <c r="Q24" s="54"/>
      <c r="R24" s="54"/>
      <c r="S24" s="54"/>
      <c r="T24" s="51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1"/>
    </row>
    <row r="25" spans="1:32" s="31" customFormat="1" ht="15" customHeight="1" x14ac:dyDescent="0.2">
      <c r="A25" s="65" t="s">
        <v>15</v>
      </c>
      <c r="B25" s="57">
        <f>IF(FIRE1112_working!B25="..","..",ROUND(FIRE1112_working!B25,0))</f>
        <v>721</v>
      </c>
      <c r="C25" s="57">
        <f>IF(FIRE1112_working!C25="..","..",ROUND(FIRE1112_working!C25,0))</f>
        <v>28</v>
      </c>
      <c r="D25" s="57">
        <f>IF(FIRE1112_working!D25="..","..",ROUND(FIRE1112_working!D25,0))</f>
        <v>0</v>
      </c>
      <c r="E25" s="57">
        <f>IF(FIRE1112_working!E25="..","..",ROUND(FIRE1112_working!E25,1))</f>
        <v>38.799999999999997</v>
      </c>
      <c r="F25" s="57">
        <f>IF(FIRE1112_working!F25="..","..",ROUND(FIRE1112_working!F25,1))</f>
        <v>0</v>
      </c>
      <c r="G25" s="65"/>
      <c r="H25" s="51"/>
      <c r="I25" s="77"/>
      <c r="J25" s="77"/>
      <c r="K25" s="51"/>
      <c r="L25" s="77"/>
      <c r="M25" s="77"/>
      <c r="N25" s="51"/>
      <c r="O25" s="54"/>
      <c r="P25" s="54"/>
      <c r="Q25" s="54"/>
      <c r="R25" s="54"/>
      <c r="S25" s="54"/>
      <c r="T25" s="51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1"/>
    </row>
    <row r="26" spans="1:32" s="31" customFormat="1" ht="15" customHeight="1" x14ac:dyDescent="0.2">
      <c r="A26" s="65" t="s">
        <v>16</v>
      </c>
      <c r="B26" s="57">
        <f>IF(FIRE1112_working!B26="..","..",ROUND(FIRE1112_working!B26,0))</f>
        <v>1522</v>
      </c>
      <c r="C26" s="57">
        <f>IF(FIRE1112_working!C26="..","..",ROUND(FIRE1112_working!C26,0))</f>
        <v>33</v>
      </c>
      <c r="D26" s="57">
        <f>IF(FIRE1112_working!D26="..","..",ROUND(FIRE1112_working!D26,0))</f>
        <v>5</v>
      </c>
      <c r="E26" s="57">
        <f>IF(FIRE1112_working!E26="..","..",ROUND(FIRE1112_working!E26,1))</f>
        <v>21.7</v>
      </c>
      <c r="F26" s="57">
        <f>IF(FIRE1112_working!F26="..","..",ROUND(FIRE1112_working!F26,1))</f>
        <v>3.3</v>
      </c>
      <c r="G26" s="65"/>
      <c r="H26" s="51"/>
      <c r="I26" s="77"/>
      <c r="J26" s="77"/>
      <c r="K26" s="51"/>
      <c r="L26" s="77"/>
      <c r="M26" s="77"/>
      <c r="N26" s="51"/>
      <c r="O26" s="54"/>
      <c r="P26" s="54"/>
      <c r="Q26" s="54"/>
      <c r="R26" s="54"/>
      <c r="S26" s="54"/>
      <c r="T26" s="51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1"/>
    </row>
    <row r="27" spans="1:32" s="31" customFormat="1" ht="15" customHeight="1" x14ac:dyDescent="0.2">
      <c r="A27" s="65" t="s">
        <v>17</v>
      </c>
      <c r="B27" s="57">
        <f>IF(FIRE1112_working!B27="..","..",ROUND(FIRE1112_working!B27,0))</f>
        <v>507</v>
      </c>
      <c r="C27" s="57">
        <f>IF(FIRE1112_working!C27="..","..",ROUND(FIRE1112_working!C27,0))</f>
        <v>19</v>
      </c>
      <c r="D27" s="57">
        <f>IF(FIRE1112_working!D27="..","..",ROUND(FIRE1112_working!D27,0))</f>
        <v>0</v>
      </c>
      <c r="E27" s="57">
        <f>IF(FIRE1112_working!E27="..","..",ROUND(FIRE1112_working!E27,1))</f>
        <v>37.5</v>
      </c>
      <c r="F27" s="57">
        <f>IF(FIRE1112_working!F27="..","..",ROUND(FIRE1112_working!F27,1))</f>
        <v>0</v>
      </c>
      <c r="G27" s="65"/>
      <c r="H27" s="51"/>
      <c r="I27" s="77"/>
      <c r="J27" s="77"/>
      <c r="K27" s="51"/>
      <c r="L27" s="77"/>
      <c r="M27" s="77"/>
      <c r="N27" s="51"/>
      <c r="O27" s="54"/>
      <c r="P27" s="54"/>
      <c r="Q27" s="54"/>
      <c r="R27" s="54"/>
      <c r="S27" s="54"/>
      <c r="T27" s="51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1"/>
    </row>
    <row r="28" spans="1:32" s="31" customFormat="1" ht="15" customHeight="1" x14ac:dyDescent="0.2">
      <c r="A28" s="65" t="s">
        <v>18</v>
      </c>
      <c r="B28" s="57">
        <f>IF(FIRE1112_working!B28="..","..",ROUND(FIRE1112_working!B28,0))</f>
        <v>5744</v>
      </c>
      <c r="C28" s="57">
        <f>IF(FIRE1112_working!C28="..","..",ROUND(FIRE1112_working!C28,0))</f>
        <v>164</v>
      </c>
      <c r="D28" s="57">
        <f>IF(FIRE1112_working!D28="..","..",ROUND(FIRE1112_working!D28,0))</f>
        <v>0</v>
      </c>
      <c r="E28" s="57">
        <f>IF(FIRE1112_working!E28="..","..",ROUND(FIRE1112_working!E28,1))</f>
        <v>28.6</v>
      </c>
      <c r="F28" s="57">
        <f>IF(FIRE1112_working!F28="..","..",ROUND(FIRE1112_working!F28,1))</f>
        <v>0</v>
      </c>
      <c r="G28" s="65"/>
      <c r="H28" s="51"/>
      <c r="I28" s="77"/>
      <c r="J28" s="77"/>
      <c r="K28" s="51"/>
      <c r="L28" s="77"/>
      <c r="M28" s="77"/>
      <c r="N28" s="51"/>
      <c r="O28" s="54"/>
      <c r="P28" s="54"/>
      <c r="Q28" s="54"/>
      <c r="R28" s="54"/>
      <c r="S28" s="54"/>
      <c r="T28" s="51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1"/>
    </row>
    <row r="29" spans="1:32" s="31" customFormat="1" ht="15" customHeight="1" x14ac:dyDescent="0.2">
      <c r="A29" s="65" t="s">
        <v>19</v>
      </c>
      <c r="B29" s="57">
        <f>IF(FIRE1112_working!B29="..","..",ROUND(FIRE1112_working!B29,0))</f>
        <v>1717</v>
      </c>
      <c r="C29" s="57">
        <f>IF(FIRE1112_working!C29="..","..",ROUND(FIRE1112_working!C29,0))</f>
        <v>47</v>
      </c>
      <c r="D29" s="57">
        <f>IF(FIRE1112_working!D29="..","..",ROUND(FIRE1112_working!D29,0))</f>
        <v>5</v>
      </c>
      <c r="E29" s="57">
        <f>IF(FIRE1112_working!E29="..","..",ROUND(FIRE1112_working!E29,1))</f>
        <v>27.4</v>
      </c>
      <c r="F29" s="57">
        <f>IF(FIRE1112_working!F29="..","..",ROUND(FIRE1112_working!F29,1))</f>
        <v>2.9</v>
      </c>
      <c r="G29" s="65"/>
      <c r="H29" s="51"/>
      <c r="I29" s="77"/>
      <c r="J29" s="77"/>
      <c r="K29" s="51"/>
      <c r="L29" s="77"/>
      <c r="M29" s="77"/>
      <c r="N29" s="51"/>
      <c r="O29" s="54"/>
      <c r="P29" s="54"/>
      <c r="Q29" s="54"/>
      <c r="R29" s="54"/>
      <c r="S29" s="54"/>
      <c r="T29" s="51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1"/>
    </row>
    <row r="30" spans="1:32" s="31" customFormat="1" ht="15" customHeight="1" x14ac:dyDescent="0.2">
      <c r="A30" s="65" t="s">
        <v>124</v>
      </c>
      <c r="B30" s="57">
        <f>IF(FIRE1112_working!B30="..","..",ROUND(FIRE1112_working!B30,0))</f>
        <v>1859</v>
      </c>
      <c r="C30" s="57">
        <f>IF(FIRE1112_working!C30="..","..",ROUND(FIRE1112_working!C30,0))</f>
        <v>49</v>
      </c>
      <c r="D30" s="57">
        <f>IF(FIRE1112_working!D30="..","..",ROUND(FIRE1112_working!D30,0))</f>
        <v>5</v>
      </c>
      <c r="E30" s="57">
        <f>IF(FIRE1112_working!E30="..","..",ROUND(FIRE1112_working!E30,1))</f>
        <v>26.4</v>
      </c>
      <c r="F30" s="57">
        <f>IF(FIRE1112_working!F30="..","..",ROUND(FIRE1112_working!F30,1))</f>
        <v>2.7</v>
      </c>
      <c r="G30" s="65"/>
      <c r="H30" s="51"/>
      <c r="I30" s="77"/>
      <c r="J30" s="77"/>
      <c r="K30" s="51"/>
      <c r="L30" s="77"/>
      <c r="M30" s="77"/>
      <c r="N30" s="51"/>
      <c r="O30" s="54"/>
      <c r="P30" s="54"/>
      <c r="Q30" s="54"/>
      <c r="R30" s="54"/>
      <c r="S30" s="54"/>
      <c r="T30" s="51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1"/>
    </row>
    <row r="31" spans="1:32" s="31" customFormat="1" ht="15" customHeight="1" x14ac:dyDescent="0.2">
      <c r="A31" s="65" t="s">
        <v>21</v>
      </c>
      <c r="B31" s="57">
        <f>IF(FIRE1112_working!B31="..","..",ROUND(FIRE1112_working!B31,0))</f>
        <v>761</v>
      </c>
      <c r="C31" s="57">
        <f>IF(FIRE1112_working!C31="..","..",ROUND(FIRE1112_working!C31,0))</f>
        <v>22</v>
      </c>
      <c r="D31" s="57">
        <f>IF(FIRE1112_working!D31="..","..",ROUND(FIRE1112_working!D31,0))</f>
        <v>2</v>
      </c>
      <c r="E31" s="57">
        <f>IF(FIRE1112_working!E31="..","..",ROUND(FIRE1112_working!E31,1))</f>
        <v>28.9</v>
      </c>
      <c r="F31" s="57">
        <f>IF(FIRE1112_working!F31="..","..",ROUND(FIRE1112_working!F31,1))</f>
        <v>2.6</v>
      </c>
      <c r="G31" s="65"/>
      <c r="H31" s="51"/>
      <c r="I31" s="77"/>
      <c r="J31" s="77"/>
      <c r="K31" s="51"/>
      <c r="L31" s="77"/>
      <c r="M31" s="77"/>
      <c r="N31" s="51"/>
      <c r="O31" s="54"/>
      <c r="P31" s="54"/>
      <c r="Q31" s="54"/>
      <c r="R31" s="54"/>
      <c r="S31" s="54"/>
      <c r="T31" s="51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1"/>
    </row>
    <row r="32" spans="1:32" s="31" customFormat="1" ht="15" customHeight="1" x14ac:dyDescent="0.2">
      <c r="A32" s="65" t="s">
        <v>22</v>
      </c>
      <c r="B32" s="57">
        <f>IF(FIRE1112_working!B32="..","..",ROUND(FIRE1112_working!B32,0))</f>
        <v>918</v>
      </c>
      <c r="C32" s="57">
        <f>IF(FIRE1112_working!C32="..","..",ROUND(FIRE1112_working!C32,0))</f>
        <v>24</v>
      </c>
      <c r="D32" s="57">
        <f>IF(FIRE1112_working!D32="..","..",ROUND(FIRE1112_working!D32,0))</f>
        <v>0</v>
      </c>
      <c r="E32" s="57">
        <f>IF(FIRE1112_working!E32="..","..",ROUND(FIRE1112_working!E32,1))</f>
        <v>26.1</v>
      </c>
      <c r="F32" s="57">
        <f>IF(FIRE1112_working!F32="..","..",ROUND(FIRE1112_working!F32,1))</f>
        <v>0</v>
      </c>
      <c r="G32" s="65"/>
      <c r="H32" s="51"/>
      <c r="I32" s="77"/>
      <c r="J32" s="77"/>
      <c r="K32" s="51"/>
      <c r="L32" s="77"/>
      <c r="M32" s="77"/>
      <c r="N32" s="51"/>
      <c r="O32" s="54"/>
      <c r="P32" s="54"/>
      <c r="Q32" s="54"/>
      <c r="R32" s="54"/>
      <c r="S32" s="54"/>
      <c r="T32" s="51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1"/>
    </row>
    <row r="33" spans="1:32" s="31" customFormat="1" ht="15" customHeight="1" x14ac:dyDescent="0.2">
      <c r="A33" s="65" t="s">
        <v>23</v>
      </c>
      <c r="B33" s="57">
        <f>IF(FIRE1112_working!B33="..","..",ROUND(FIRE1112_working!B33,0))</f>
        <v>1030</v>
      </c>
      <c r="C33" s="57">
        <f>IF(FIRE1112_working!C33="..","..",ROUND(FIRE1112_working!C33,0))</f>
        <v>42</v>
      </c>
      <c r="D33" s="57">
        <f>IF(FIRE1112_working!D33="..","..",ROUND(FIRE1112_working!D33,0))</f>
        <v>0</v>
      </c>
      <c r="E33" s="57">
        <f>IF(FIRE1112_working!E33="..","..",ROUND(FIRE1112_working!E33,1))</f>
        <v>40.799999999999997</v>
      </c>
      <c r="F33" s="57">
        <f>IF(FIRE1112_working!F33="..","..",ROUND(FIRE1112_working!F33,1))</f>
        <v>0</v>
      </c>
      <c r="G33" s="65"/>
      <c r="H33" s="51"/>
      <c r="I33" s="77"/>
      <c r="J33" s="77"/>
      <c r="K33" s="51"/>
      <c r="L33" s="77"/>
      <c r="M33" s="77"/>
      <c r="N33" s="51"/>
      <c r="O33" s="54"/>
      <c r="P33" s="54"/>
      <c r="Q33" s="54"/>
      <c r="R33" s="54"/>
      <c r="S33" s="54"/>
      <c r="T33" s="51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1"/>
    </row>
    <row r="34" spans="1:32" s="31" customFormat="1" ht="15" customHeight="1" x14ac:dyDescent="0.2">
      <c r="A34" s="65" t="s">
        <v>24</v>
      </c>
      <c r="B34" s="57">
        <f>IF(FIRE1112_working!B34="..","..",ROUND(FIRE1112_working!B34,0))</f>
        <v>43</v>
      </c>
      <c r="C34" s="57">
        <f>IF(FIRE1112_working!C34="..","..",ROUND(FIRE1112_working!C34,0))</f>
        <v>1</v>
      </c>
      <c r="D34" s="57">
        <f>IF(FIRE1112_working!D34="..","..",ROUND(FIRE1112_working!D34,0))</f>
        <v>0</v>
      </c>
      <c r="E34" s="57">
        <f>IF(FIRE1112_working!E34="..","..",ROUND(FIRE1112_working!E34,1))</f>
        <v>23.3</v>
      </c>
      <c r="F34" s="57">
        <f>IF(FIRE1112_working!F34="..","..",ROUND(FIRE1112_working!F34,1))</f>
        <v>0</v>
      </c>
      <c r="G34" s="65"/>
      <c r="H34" s="51"/>
      <c r="I34" s="77"/>
      <c r="J34" s="77"/>
      <c r="K34" s="51"/>
      <c r="L34" s="77"/>
      <c r="M34" s="77"/>
      <c r="N34" s="51"/>
      <c r="O34" s="54"/>
      <c r="P34" s="54"/>
      <c r="Q34" s="54"/>
      <c r="R34" s="54"/>
      <c r="S34" s="54"/>
      <c r="T34" s="51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1"/>
    </row>
    <row r="35" spans="1:32" s="31" customFormat="1" ht="15" customHeight="1" x14ac:dyDescent="0.2">
      <c r="A35" s="51" t="s">
        <v>25</v>
      </c>
      <c r="B35" s="57">
        <f>IF(FIRE1112_working!B35="..","..",ROUND(FIRE1112_working!B35,0))</f>
        <v>1565</v>
      </c>
      <c r="C35" s="57">
        <f>IF(FIRE1112_working!C35="..","..",ROUND(FIRE1112_working!C35,0))</f>
        <v>52</v>
      </c>
      <c r="D35" s="57">
        <f>IF(FIRE1112_working!D35="..","..",ROUND(FIRE1112_working!D35,0))</f>
        <v>5</v>
      </c>
      <c r="E35" s="57">
        <f>IF(FIRE1112_working!E35="..","..",ROUND(FIRE1112_working!E35,1))</f>
        <v>33.200000000000003</v>
      </c>
      <c r="F35" s="57">
        <f>IF(FIRE1112_working!F35="..","..",ROUND(FIRE1112_working!F35,1))</f>
        <v>3.2</v>
      </c>
      <c r="G35" s="65"/>
      <c r="H35" s="51"/>
      <c r="I35" s="77"/>
      <c r="J35" s="77"/>
      <c r="K35" s="51"/>
      <c r="L35" s="77"/>
      <c r="M35" s="77"/>
      <c r="N35" s="51"/>
      <c r="O35" s="54"/>
      <c r="P35" s="54"/>
      <c r="Q35" s="54"/>
      <c r="R35" s="54"/>
      <c r="S35" s="54"/>
      <c r="T35" s="51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1"/>
    </row>
    <row r="36" spans="1:32" s="31" customFormat="1" ht="15" customHeight="1" x14ac:dyDescent="0.2">
      <c r="A36" s="51" t="s">
        <v>26</v>
      </c>
      <c r="B36" s="57">
        <f>IF(FIRE1112_working!B36="..","..",ROUND(FIRE1112_working!B36,0))</f>
        <v>1317</v>
      </c>
      <c r="C36" s="57">
        <f>IF(FIRE1112_working!C36="..","..",ROUND(FIRE1112_working!C36,0))</f>
        <v>44</v>
      </c>
      <c r="D36" s="57">
        <f>IF(FIRE1112_working!D36="..","..",ROUND(FIRE1112_working!D36,0))</f>
        <v>0</v>
      </c>
      <c r="E36" s="57">
        <f>IF(FIRE1112_working!E36="..","..",ROUND(FIRE1112_working!E36,1))</f>
        <v>33.4</v>
      </c>
      <c r="F36" s="57">
        <f>IF(FIRE1112_working!F36="..","..",ROUND(FIRE1112_working!F36,1))</f>
        <v>0</v>
      </c>
      <c r="G36" s="65"/>
      <c r="H36" s="51"/>
      <c r="I36" s="77"/>
      <c r="J36" s="77"/>
      <c r="K36" s="51"/>
      <c r="L36" s="77"/>
      <c r="M36" s="77"/>
      <c r="N36" s="51"/>
      <c r="O36" s="54"/>
      <c r="P36" s="54"/>
      <c r="Q36" s="54"/>
      <c r="R36" s="54"/>
      <c r="S36" s="54"/>
      <c r="T36" s="51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1"/>
    </row>
    <row r="37" spans="1:32" s="31" customFormat="1" ht="15" customHeight="1" x14ac:dyDescent="0.2">
      <c r="A37" s="65" t="s">
        <v>27</v>
      </c>
      <c r="B37" s="57">
        <f>IF(FIRE1112_working!B37="..","..",ROUND(FIRE1112_working!B37,0))</f>
        <v>772</v>
      </c>
      <c r="C37" s="57">
        <f>IF(FIRE1112_working!C37="..","..",ROUND(FIRE1112_working!C37,0))</f>
        <v>20</v>
      </c>
      <c r="D37" s="57">
        <f>IF(FIRE1112_working!D37="..","..",ROUND(FIRE1112_working!D37,0))</f>
        <v>0</v>
      </c>
      <c r="E37" s="57">
        <f>IF(FIRE1112_working!E37="..","..",ROUND(FIRE1112_working!E37,1))</f>
        <v>25.9</v>
      </c>
      <c r="F37" s="57">
        <f>IF(FIRE1112_working!F37="..","..",ROUND(FIRE1112_working!F37,1))</f>
        <v>0</v>
      </c>
      <c r="G37" s="65"/>
      <c r="H37" s="51"/>
      <c r="I37" s="77"/>
      <c r="J37" s="77"/>
      <c r="K37" s="51"/>
      <c r="L37" s="77"/>
      <c r="M37" s="77"/>
      <c r="N37" s="51"/>
      <c r="O37" s="54"/>
      <c r="P37" s="54"/>
      <c r="Q37" s="54"/>
      <c r="R37" s="54"/>
      <c r="S37" s="54"/>
      <c r="T37" s="51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1"/>
    </row>
    <row r="38" spans="1:32" s="31" customFormat="1" ht="15" customHeight="1" x14ac:dyDescent="0.2">
      <c r="A38" s="51" t="s">
        <v>28</v>
      </c>
      <c r="B38" s="57">
        <f>IF(FIRE1112_working!B38="..","..",ROUND(FIRE1112_working!B38,0))</f>
        <v>678</v>
      </c>
      <c r="C38" s="57">
        <f>IF(FIRE1112_working!C38="..","..",ROUND(FIRE1112_working!C38,0))</f>
        <v>14</v>
      </c>
      <c r="D38" s="57">
        <f>IF(FIRE1112_working!D38="..","..",ROUND(FIRE1112_working!D38,0))</f>
        <v>1</v>
      </c>
      <c r="E38" s="57">
        <f>IF(FIRE1112_working!E38="..","..",ROUND(FIRE1112_working!E38,1))</f>
        <v>20.6</v>
      </c>
      <c r="F38" s="57">
        <f>IF(FIRE1112_working!F38="..","..",ROUND(FIRE1112_working!F38,1))</f>
        <v>1.5</v>
      </c>
      <c r="G38" s="65"/>
      <c r="H38" s="51"/>
      <c r="I38" s="77"/>
      <c r="J38" s="77"/>
      <c r="K38" s="51"/>
      <c r="L38" s="77"/>
      <c r="M38" s="77"/>
      <c r="N38" s="51"/>
      <c r="O38" s="54"/>
      <c r="P38" s="54"/>
      <c r="Q38" s="54"/>
      <c r="R38" s="54"/>
      <c r="S38" s="54"/>
      <c r="T38" s="51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1"/>
    </row>
    <row r="39" spans="1:32" s="31" customFormat="1" ht="15" customHeight="1" x14ac:dyDescent="0.2">
      <c r="A39" s="65" t="s">
        <v>29</v>
      </c>
      <c r="B39" s="57">
        <f>IF(FIRE1112_working!B39="..","..",ROUND(FIRE1112_working!B39,0))</f>
        <v>1333</v>
      </c>
      <c r="C39" s="57">
        <f>IF(FIRE1112_working!C39="..","..",ROUND(FIRE1112_working!C39,0))</f>
        <v>64</v>
      </c>
      <c r="D39" s="57">
        <f>IF(FIRE1112_working!D39="..","..",ROUND(FIRE1112_working!D39,0))</f>
        <v>0</v>
      </c>
      <c r="E39" s="57">
        <f>IF(FIRE1112_working!E39="..","..",ROUND(FIRE1112_working!E39,1))</f>
        <v>48</v>
      </c>
      <c r="F39" s="57">
        <f>IF(FIRE1112_working!F39="..","..",ROUND(FIRE1112_working!F39,1))</f>
        <v>0</v>
      </c>
      <c r="G39" s="65"/>
      <c r="H39" s="51"/>
      <c r="I39" s="77"/>
      <c r="J39" s="77"/>
      <c r="K39" s="51"/>
      <c r="L39" s="77"/>
      <c r="M39" s="77"/>
      <c r="N39" s="51"/>
      <c r="O39" s="54"/>
      <c r="P39" s="54"/>
      <c r="Q39" s="54"/>
      <c r="R39" s="54"/>
      <c r="S39" s="54"/>
      <c r="T39" s="51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1"/>
    </row>
    <row r="40" spans="1:32" s="34" customFormat="1" ht="15" customHeight="1" x14ac:dyDescent="0.2">
      <c r="A40" s="51" t="s">
        <v>30</v>
      </c>
      <c r="B40" s="57">
        <f>IF(FIRE1112_working!B40="..","..",ROUND(FIRE1112_working!B40,0))</f>
        <v>937</v>
      </c>
      <c r="C40" s="57">
        <f>IF(FIRE1112_working!C40="..","..",ROUND(FIRE1112_working!C40,0))</f>
        <v>24</v>
      </c>
      <c r="D40" s="57">
        <f>IF(FIRE1112_working!D40="..","..",ROUND(FIRE1112_working!D40,0))</f>
        <v>0</v>
      </c>
      <c r="E40" s="57">
        <f>IF(FIRE1112_working!E40="..","..",ROUND(FIRE1112_working!E40,1))</f>
        <v>25.6</v>
      </c>
      <c r="F40" s="57">
        <f>IF(FIRE1112_working!F40="..","..",ROUND(FIRE1112_working!F40,1))</f>
        <v>0</v>
      </c>
      <c r="G40" s="65"/>
      <c r="H40" s="51"/>
      <c r="I40" s="77"/>
      <c r="J40" s="77"/>
      <c r="K40" s="51"/>
      <c r="L40" s="77"/>
      <c r="M40" s="77"/>
      <c r="N40" s="51"/>
      <c r="O40" s="54"/>
      <c r="P40" s="54"/>
      <c r="Q40" s="54"/>
      <c r="R40" s="54"/>
      <c r="S40" s="54"/>
      <c r="T40" s="51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1"/>
    </row>
    <row r="41" spans="1:32" s="31" customFormat="1" ht="15" customHeight="1" x14ac:dyDescent="0.2">
      <c r="A41" s="51" t="s">
        <v>31</v>
      </c>
      <c r="B41" s="57">
        <f>IF(FIRE1112_working!B41="..","..",ROUND(FIRE1112_working!B41,0))</f>
        <v>79</v>
      </c>
      <c r="C41" s="57">
        <f>IF(FIRE1112_working!C41="..","..",ROUND(FIRE1112_working!C41,0))</f>
        <v>2</v>
      </c>
      <c r="D41" s="57">
        <f>IF(FIRE1112_working!D41="..","..",ROUND(FIRE1112_working!D41,0))</f>
        <v>2</v>
      </c>
      <c r="E41" s="57">
        <f>IF(FIRE1112_working!E41="..","..",ROUND(FIRE1112_working!E41,1))</f>
        <v>25.3</v>
      </c>
      <c r="F41" s="57">
        <f>IF(FIRE1112_working!F41="..","..",ROUND(FIRE1112_working!F41,1))</f>
        <v>25.3</v>
      </c>
      <c r="G41" s="65"/>
      <c r="H41" s="51"/>
      <c r="I41" s="77"/>
      <c r="J41" s="77"/>
      <c r="K41" s="51"/>
      <c r="L41" s="77"/>
      <c r="M41" s="77"/>
      <c r="N41" s="51"/>
      <c r="O41" s="54"/>
      <c r="P41" s="54"/>
      <c r="Q41" s="54"/>
      <c r="R41" s="54"/>
      <c r="S41" s="54"/>
      <c r="T41" s="51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1"/>
    </row>
    <row r="42" spans="1:32" s="31" customFormat="1" ht="15" customHeight="1" x14ac:dyDescent="0.2">
      <c r="A42" s="51" t="s">
        <v>32</v>
      </c>
      <c r="B42" s="57">
        <f>IF(FIRE1112_working!B42="..","..",ROUND(FIRE1112_working!B42,0))</f>
        <v>680</v>
      </c>
      <c r="C42" s="57">
        <f>IF(FIRE1112_working!C42="..","..",ROUND(FIRE1112_working!C42,0))</f>
        <v>21</v>
      </c>
      <c r="D42" s="57">
        <f>IF(FIRE1112_working!D42="..","..",ROUND(FIRE1112_working!D42,0))</f>
        <v>1</v>
      </c>
      <c r="E42" s="57">
        <f>IF(FIRE1112_working!E42="..","..",ROUND(FIRE1112_working!E42,1))</f>
        <v>30.9</v>
      </c>
      <c r="F42" s="57">
        <f>IF(FIRE1112_working!F42="..","..",ROUND(FIRE1112_working!F42,1))</f>
        <v>1.5</v>
      </c>
      <c r="G42" s="65"/>
      <c r="H42" s="51"/>
      <c r="I42" s="77"/>
      <c r="J42" s="77"/>
      <c r="K42" s="51"/>
      <c r="L42" s="77"/>
      <c r="M42" s="77"/>
      <c r="N42" s="51"/>
      <c r="O42" s="54"/>
      <c r="P42" s="54"/>
      <c r="Q42" s="54"/>
      <c r="R42" s="54"/>
      <c r="S42" s="54"/>
      <c r="T42" s="51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1"/>
    </row>
    <row r="43" spans="1:32" s="31" customFormat="1" ht="15" customHeight="1" x14ac:dyDescent="0.2">
      <c r="A43" s="51" t="s">
        <v>33</v>
      </c>
      <c r="B43" s="57">
        <f>IF(FIRE1112_working!B43="..","..",ROUND(FIRE1112_working!B43,0))</f>
        <v>516</v>
      </c>
      <c r="C43" s="57">
        <f>IF(FIRE1112_working!C43="..","..",ROUND(FIRE1112_working!C43,0))</f>
        <v>19</v>
      </c>
      <c r="D43" s="57">
        <f>IF(FIRE1112_working!D43="..","..",ROUND(FIRE1112_working!D43,0))</f>
        <v>0</v>
      </c>
      <c r="E43" s="57">
        <f>IF(FIRE1112_working!E43="..","..",ROUND(FIRE1112_working!E43,1))</f>
        <v>36.799999999999997</v>
      </c>
      <c r="F43" s="57">
        <f>IF(FIRE1112_working!F43="..","..",ROUND(FIRE1112_working!F43,1))</f>
        <v>0</v>
      </c>
      <c r="G43" s="65"/>
      <c r="H43" s="51"/>
      <c r="I43" s="77"/>
      <c r="J43" s="77"/>
      <c r="K43" s="51"/>
      <c r="L43" s="77"/>
      <c r="M43" s="77"/>
      <c r="N43" s="51"/>
      <c r="O43" s="54"/>
      <c r="P43" s="54"/>
      <c r="Q43" s="54"/>
      <c r="R43" s="54"/>
      <c r="S43" s="54"/>
      <c r="T43" s="51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1"/>
    </row>
    <row r="44" spans="1:32" s="31" customFormat="1" ht="15" customHeight="1" x14ac:dyDescent="0.2">
      <c r="A44" s="51" t="s">
        <v>34</v>
      </c>
      <c r="B44" s="57">
        <f>IF(FIRE1112_working!B44="..","..",ROUND(FIRE1112_working!B44,0))</f>
        <v>370</v>
      </c>
      <c r="C44" s="57">
        <f>IF(FIRE1112_working!C44="..","..",ROUND(FIRE1112_working!C44,0))</f>
        <v>5</v>
      </c>
      <c r="D44" s="57">
        <f>IF(FIRE1112_working!D44="..","..",ROUND(FIRE1112_working!D44,0))</f>
        <v>0</v>
      </c>
      <c r="E44" s="57">
        <f>IF(FIRE1112_working!E44="..","..",ROUND(FIRE1112_working!E44,1))</f>
        <v>13.5</v>
      </c>
      <c r="F44" s="57">
        <f>IF(FIRE1112_working!F44="..","..",ROUND(FIRE1112_working!F44,1))</f>
        <v>0</v>
      </c>
      <c r="G44" s="65"/>
      <c r="H44" s="51"/>
      <c r="I44" s="77"/>
      <c r="J44" s="77"/>
      <c r="K44" s="51"/>
      <c r="L44" s="77"/>
      <c r="M44" s="77"/>
      <c r="N44" s="51"/>
      <c r="O44" s="54"/>
      <c r="P44" s="54"/>
      <c r="Q44" s="54"/>
      <c r="R44" s="54"/>
      <c r="S44" s="54"/>
      <c r="T44" s="51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1"/>
    </row>
    <row r="45" spans="1:32" s="31" customFormat="1" ht="15" customHeight="1" x14ac:dyDescent="0.2">
      <c r="A45" s="65" t="s">
        <v>35</v>
      </c>
      <c r="B45" s="57">
        <f>IF(FIRE1112_working!B45="..","..",ROUND(FIRE1112_working!B45,0))</f>
        <v>825</v>
      </c>
      <c r="C45" s="57">
        <f>IF(FIRE1112_working!C45="..","..",ROUND(FIRE1112_working!C45,0))</f>
        <v>26</v>
      </c>
      <c r="D45" s="57">
        <f>IF(FIRE1112_working!D45="..","..",ROUND(FIRE1112_working!D45,0))</f>
        <v>0</v>
      </c>
      <c r="E45" s="57">
        <f>IF(FIRE1112_working!E45="..","..",ROUND(FIRE1112_working!E45,1))</f>
        <v>31.5</v>
      </c>
      <c r="F45" s="57">
        <f>IF(FIRE1112_working!F45="..","..",ROUND(FIRE1112_working!F45,1))</f>
        <v>0</v>
      </c>
      <c r="G45" s="65"/>
      <c r="H45" s="51"/>
      <c r="I45" s="77"/>
      <c r="J45" s="77"/>
      <c r="K45" s="51"/>
      <c r="L45" s="77"/>
      <c r="M45" s="77"/>
      <c r="N45" s="51"/>
      <c r="O45" s="54"/>
      <c r="P45" s="54"/>
      <c r="Q45" s="54"/>
      <c r="R45" s="54"/>
      <c r="S45" s="54"/>
      <c r="T45" s="51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1"/>
    </row>
    <row r="46" spans="1:32" s="31" customFormat="1" ht="15" customHeight="1" x14ac:dyDescent="0.2">
      <c r="A46" s="65" t="s">
        <v>36</v>
      </c>
      <c r="B46" s="57">
        <f>IF(FIRE1112_working!B46="..","..",ROUND(FIRE1112_working!B46,0))</f>
        <v>645</v>
      </c>
      <c r="C46" s="57">
        <f>IF(FIRE1112_working!C46="..","..",ROUND(FIRE1112_working!C46,0))</f>
        <v>5</v>
      </c>
      <c r="D46" s="57">
        <f>IF(FIRE1112_working!D46="..","..",ROUND(FIRE1112_working!D46,0))</f>
        <v>0</v>
      </c>
      <c r="E46" s="57">
        <f>IF(FIRE1112_working!E46="..","..",ROUND(FIRE1112_working!E46,1))</f>
        <v>7.8</v>
      </c>
      <c r="F46" s="57">
        <f>IF(FIRE1112_working!F46="..","..",ROUND(FIRE1112_working!F46,1))</f>
        <v>0</v>
      </c>
      <c r="G46" s="65"/>
      <c r="H46" s="51"/>
      <c r="I46" s="77"/>
      <c r="J46" s="77"/>
      <c r="K46" s="51"/>
      <c r="L46" s="77"/>
      <c r="M46" s="77"/>
      <c r="N46" s="51"/>
      <c r="O46" s="54"/>
      <c r="P46" s="54"/>
      <c r="Q46" s="54"/>
      <c r="R46" s="54"/>
      <c r="S46" s="54"/>
      <c r="T46" s="51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1"/>
    </row>
    <row r="47" spans="1:32" s="31" customFormat="1" ht="15" customHeight="1" x14ac:dyDescent="0.2">
      <c r="A47" s="65" t="s">
        <v>37</v>
      </c>
      <c r="B47" s="57">
        <f>IF(FIRE1112_working!B47="..","..",ROUND(FIRE1112_working!B47,0))</f>
        <v>607</v>
      </c>
      <c r="C47" s="57">
        <f>IF(FIRE1112_working!C47="..","..",ROUND(FIRE1112_working!C47,0))</f>
        <v>14</v>
      </c>
      <c r="D47" s="57">
        <f>IF(FIRE1112_working!D47="..","..",ROUND(FIRE1112_working!D47,0))</f>
        <v>0</v>
      </c>
      <c r="E47" s="57">
        <f>IF(FIRE1112_working!E47="..","..",ROUND(FIRE1112_working!E47,1))</f>
        <v>23.1</v>
      </c>
      <c r="F47" s="57">
        <f>IF(FIRE1112_working!F47="..","..",ROUND(FIRE1112_working!F47,1))</f>
        <v>0</v>
      </c>
      <c r="G47" s="65"/>
      <c r="H47" s="51"/>
      <c r="I47" s="77"/>
      <c r="J47" s="77"/>
      <c r="K47" s="51"/>
      <c r="L47" s="77"/>
      <c r="M47" s="77"/>
      <c r="N47" s="51"/>
      <c r="O47" s="54"/>
      <c r="P47" s="54"/>
      <c r="Q47" s="54"/>
      <c r="R47" s="54"/>
      <c r="S47" s="54"/>
      <c r="T47" s="51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1"/>
    </row>
    <row r="48" spans="1:32" s="31" customFormat="1" ht="15" customHeight="1" x14ac:dyDescent="0.2">
      <c r="A48" s="65" t="s">
        <v>38</v>
      </c>
      <c r="B48" s="57">
        <f>IF(FIRE1112_working!B48="..","..",ROUND(FIRE1112_working!B48,0))</f>
        <v>1020</v>
      </c>
      <c r="C48" s="57">
        <f>IF(FIRE1112_working!C48="..","..",ROUND(FIRE1112_working!C48,0))</f>
        <v>33</v>
      </c>
      <c r="D48" s="57">
        <f>IF(FIRE1112_working!D48="..","..",ROUND(FIRE1112_working!D48,0))</f>
        <v>0</v>
      </c>
      <c r="E48" s="57">
        <f>IF(FIRE1112_working!E48="..","..",ROUND(FIRE1112_working!E48,1))</f>
        <v>32.4</v>
      </c>
      <c r="F48" s="57">
        <f>IF(FIRE1112_working!F48="..","..",ROUND(FIRE1112_working!F48,1))</f>
        <v>0</v>
      </c>
      <c r="G48" s="65"/>
      <c r="H48" s="51"/>
      <c r="I48" s="77"/>
      <c r="J48" s="77"/>
      <c r="K48" s="51"/>
      <c r="L48" s="77"/>
      <c r="M48" s="77"/>
      <c r="N48" s="51"/>
      <c r="O48" s="54"/>
      <c r="P48" s="54"/>
      <c r="Q48" s="54"/>
      <c r="R48" s="54"/>
      <c r="S48" s="54"/>
      <c r="T48" s="51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1"/>
    </row>
    <row r="49" spans="1:32" s="31" customFormat="1" ht="15" customHeight="1" x14ac:dyDescent="0.2">
      <c r="A49" s="65" t="s">
        <v>39</v>
      </c>
      <c r="B49" s="57">
        <f>IF(FIRE1112_working!B49="..","..",ROUND(FIRE1112_working!B49,0))</f>
        <v>811</v>
      </c>
      <c r="C49" s="57">
        <f>IF(FIRE1112_working!C49="..","..",ROUND(FIRE1112_working!C49,0))</f>
        <v>23</v>
      </c>
      <c r="D49" s="57">
        <f>IF(FIRE1112_working!D49="..","..",ROUND(FIRE1112_working!D49,0))</f>
        <v>1</v>
      </c>
      <c r="E49" s="57">
        <f>IF(FIRE1112_working!E49="..","..",ROUND(FIRE1112_working!E49,1))</f>
        <v>28.4</v>
      </c>
      <c r="F49" s="57">
        <f>IF(FIRE1112_working!F49="..","..",ROUND(FIRE1112_working!F49,1))</f>
        <v>1.2</v>
      </c>
      <c r="G49" s="65"/>
      <c r="H49" s="51"/>
      <c r="I49" s="77"/>
      <c r="J49" s="77"/>
      <c r="K49" s="51"/>
      <c r="L49" s="77"/>
      <c r="M49" s="77"/>
      <c r="N49" s="51"/>
      <c r="O49" s="54"/>
      <c r="P49" s="54"/>
      <c r="Q49" s="54"/>
      <c r="R49" s="54"/>
      <c r="S49" s="54"/>
      <c r="T49" s="51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1"/>
    </row>
    <row r="50" spans="1:32" s="31" customFormat="1" ht="15" customHeight="1" x14ac:dyDescent="0.2">
      <c r="A50" s="65" t="s">
        <v>40</v>
      </c>
      <c r="B50" s="57">
        <f>IF(FIRE1112_working!B50="..","..",ROUND(FIRE1112_working!B50,0))</f>
        <v>721</v>
      </c>
      <c r="C50" s="57">
        <f>IF(FIRE1112_working!C50="..","..",ROUND(FIRE1112_working!C50,0))</f>
        <v>17</v>
      </c>
      <c r="D50" s="57">
        <f>IF(FIRE1112_working!D50="..","..",ROUND(FIRE1112_working!D50,0))</f>
        <v>1</v>
      </c>
      <c r="E50" s="57">
        <f>IF(FIRE1112_working!E50="..","..",ROUND(FIRE1112_working!E50,1))</f>
        <v>23.6</v>
      </c>
      <c r="F50" s="57">
        <f>IF(FIRE1112_working!F50="..","..",ROUND(FIRE1112_working!F50,1))</f>
        <v>1.4</v>
      </c>
      <c r="G50" s="65"/>
      <c r="H50" s="51"/>
      <c r="I50" s="77"/>
      <c r="J50" s="77"/>
      <c r="K50" s="51"/>
      <c r="L50" s="77"/>
      <c r="M50" s="77"/>
      <c r="N50" s="51"/>
      <c r="O50" s="54"/>
      <c r="P50" s="54"/>
      <c r="Q50" s="54"/>
      <c r="R50" s="54"/>
      <c r="S50" s="54"/>
      <c r="T50" s="51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1"/>
    </row>
    <row r="51" spans="1:32" s="31" customFormat="1" ht="15" customHeight="1" x14ac:dyDescent="0.2">
      <c r="A51" s="65" t="s">
        <v>41</v>
      </c>
      <c r="B51" s="57">
        <f>IF(FIRE1112_working!B51="..","..",ROUND(FIRE1112_working!B51,0))</f>
        <v>752</v>
      </c>
      <c r="C51" s="57">
        <f>IF(FIRE1112_working!C51="..","..",ROUND(FIRE1112_working!C51,0))</f>
        <v>30</v>
      </c>
      <c r="D51" s="57">
        <f>IF(FIRE1112_working!D51="..","..",ROUND(FIRE1112_working!D51,0))</f>
        <v>0</v>
      </c>
      <c r="E51" s="57">
        <f>IF(FIRE1112_working!E51="..","..",ROUND(FIRE1112_working!E51,1))</f>
        <v>39.9</v>
      </c>
      <c r="F51" s="57">
        <f>IF(FIRE1112_working!F51="..","..",ROUND(FIRE1112_working!F51,1))</f>
        <v>0</v>
      </c>
      <c r="G51" s="65"/>
      <c r="H51" s="51"/>
      <c r="I51" s="77"/>
      <c r="J51" s="77"/>
      <c r="K51" s="51"/>
      <c r="L51" s="77"/>
      <c r="M51" s="77"/>
      <c r="N51" s="51"/>
      <c r="O51" s="54"/>
      <c r="P51" s="54"/>
      <c r="Q51" s="54"/>
      <c r="R51" s="54"/>
      <c r="S51" s="54"/>
      <c r="T51" s="51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1"/>
    </row>
    <row r="52" spans="1:32" s="31" customFormat="1" ht="15" customHeight="1" x14ac:dyDescent="0.2">
      <c r="A52" s="65" t="s">
        <v>42</v>
      </c>
      <c r="B52" s="57">
        <f>IF(FIRE1112_working!B52="..","..",ROUND(FIRE1112_working!B52,0))</f>
        <v>909</v>
      </c>
      <c r="C52" s="57">
        <f>IF(FIRE1112_working!C52="..","..",ROUND(FIRE1112_working!C52,0))</f>
        <v>33</v>
      </c>
      <c r="D52" s="57">
        <f>IF(FIRE1112_working!D52="..","..",ROUND(FIRE1112_working!D52,0))</f>
        <v>0</v>
      </c>
      <c r="E52" s="57">
        <f>IF(FIRE1112_working!E52="..","..",ROUND(FIRE1112_working!E52,1))</f>
        <v>36.299999999999997</v>
      </c>
      <c r="F52" s="57">
        <f>IF(FIRE1112_working!F52="..","..",ROUND(FIRE1112_working!F52,1))</f>
        <v>0</v>
      </c>
      <c r="G52" s="65"/>
      <c r="H52" s="51"/>
      <c r="I52" s="77"/>
      <c r="J52" s="77"/>
      <c r="K52" s="51"/>
      <c r="L52" s="77"/>
      <c r="M52" s="77"/>
      <c r="N52" s="51"/>
      <c r="O52" s="54"/>
      <c r="P52" s="54"/>
      <c r="Q52" s="54"/>
      <c r="R52" s="54"/>
      <c r="S52" s="54"/>
      <c r="T52" s="51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1"/>
    </row>
    <row r="53" spans="1:32" s="31" customFormat="1" ht="15" customHeight="1" x14ac:dyDescent="0.2">
      <c r="A53" s="65" t="s">
        <v>43</v>
      </c>
      <c r="B53" s="57">
        <f>IF(FIRE1112_working!B53="..","..",ROUND(FIRE1112_working!B53,0))</f>
        <v>525</v>
      </c>
      <c r="C53" s="57">
        <f>IF(FIRE1112_working!C53="..","..",ROUND(FIRE1112_working!C53,0))</f>
        <v>18</v>
      </c>
      <c r="D53" s="57">
        <f>IF(FIRE1112_working!D53="..","..",ROUND(FIRE1112_working!D53,0))</f>
        <v>0</v>
      </c>
      <c r="E53" s="57">
        <f>IF(FIRE1112_working!E53="..","..",ROUND(FIRE1112_working!E53,1))</f>
        <v>34.299999999999997</v>
      </c>
      <c r="F53" s="57">
        <f>IF(FIRE1112_working!F53="..","..",ROUND(FIRE1112_working!F53,1))</f>
        <v>0</v>
      </c>
      <c r="G53" s="65"/>
      <c r="H53" s="51"/>
      <c r="I53" s="77"/>
      <c r="J53" s="77"/>
      <c r="K53" s="51"/>
      <c r="L53" s="77"/>
      <c r="M53" s="77"/>
      <c r="N53" s="51"/>
      <c r="O53" s="54"/>
      <c r="P53" s="54"/>
      <c r="Q53" s="54"/>
      <c r="R53" s="54"/>
      <c r="S53" s="54"/>
      <c r="T53" s="51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1"/>
    </row>
    <row r="54" spans="1:32" s="31" customFormat="1" ht="15" customHeight="1" x14ac:dyDescent="0.2">
      <c r="A54" s="65" t="s">
        <v>44</v>
      </c>
      <c r="B54" s="57">
        <f>IF(FIRE1112_working!B54="..","..",ROUND(FIRE1112_working!B54,0))</f>
        <v>1849</v>
      </c>
      <c r="C54" s="57">
        <f>IF(FIRE1112_working!C54="..","..",ROUND(FIRE1112_working!C54,0))</f>
        <v>51</v>
      </c>
      <c r="D54" s="57">
        <f>IF(FIRE1112_working!D54="..","..",ROUND(FIRE1112_working!D54,0))</f>
        <v>2</v>
      </c>
      <c r="E54" s="57">
        <f>IF(FIRE1112_working!E54="..","..",ROUND(FIRE1112_working!E54,1))</f>
        <v>27.6</v>
      </c>
      <c r="F54" s="57">
        <f>IF(FIRE1112_working!F54="..","..",ROUND(FIRE1112_working!F54,1))</f>
        <v>1.1000000000000001</v>
      </c>
      <c r="G54" s="65"/>
      <c r="H54" s="51"/>
      <c r="I54" s="77"/>
      <c r="J54" s="77"/>
      <c r="K54" s="65"/>
      <c r="L54" s="77"/>
      <c r="M54" s="77"/>
      <c r="N54" s="51"/>
      <c r="O54" s="54"/>
      <c r="P54" s="54"/>
      <c r="Q54" s="54"/>
      <c r="R54" s="54"/>
      <c r="S54" s="54"/>
      <c r="T54" s="51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1"/>
    </row>
    <row r="55" spans="1:32" s="31" customFormat="1" ht="15" customHeight="1" x14ac:dyDescent="0.2">
      <c r="A55" s="65" t="s">
        <v>45</v>
      </c>
      <c r="B55" s="57">
        <f>IF(FIRE1112_working!B55="..","..",ROUND(FIRE1112_working!B55,0))</f>
        <v>752</v>
      </c>
      <c r="C55" s="57">
        <f>IF(FIRE1112_working!C55="..","..",ROUND(FIRE1112_working!C55,0))</f>
        <v>27</v>
      </c>
      <c r="D55" s="57">
        <f>IF(FIRE1112_working!D55="..","..",ROUND(FIRE1112_working!D55,0))</f>
        <v>1</v>
      </c>
      <c r="E55" s="57">
        <f>IF(FIRE1112_working!E55="..","..",ROUND(FIRE1112_working!E55,1))</f>
        <v>35.9</v>
      </c>
      <c r="F55" s="57">
        <f>IF(FIRE1112_working!F55="..","..",ROUND(FIRE1112_working!F55,1))</f>
        <v>1.3</v>
      </c>
      <c r="G55" s="65"/>
      <c r="H55" s="51"/>
      <c r="I55" s="77"/>
      <c r="J55" s="77"/>
      <c r="K55" s="65"/>
      <c r="L55" s="77"/>
      <c r="M55" s="77"/>
      <c r="N55" s="51"/>
      <c r="O55" s="54"/>
      <c r="P55" s="54"/>
      <c r="Q55" s="54"/>
      <c r="R55" s="54"/>
      <c r="S55" s="54"/>
      <c r="T55" s="51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1"/>
    </row>
    <row r="56" spans="1:32" s="31" customFormat="1" ht="15" customHeight="1" thickBot="1" x14ac:dyDescent="0.25">
      <c r="A56" s="79" t="s">
        <v>46</v>
      </c>
      <c r="B56" s="80">
        <f>IF(FIRE1112_working!B56="..","..",ROUND(FIRE1112_working!B56,0))</f>
        <v>1404</v>
      </c>
      <c r="C56" s="80">
        <f>IF(FIRE1112_working!C56="..","..",ROUND(FIRE1112_working!C56,0))</f>
        <v>49</v>
      </c>
      <c r="D56" s="80">
        <f>IF(FIRE1112_working!D56="..","..",ROUND(FIRE1112_working!D56,0))</f>
        <v>2</v>
      </c>
      <c r="E56" s="80">
        <f>IF(FIRE1112_working!E56="..","..",ROUND(FIRE1112_working!E56,1))</f>
        <v>34.9</v>
      </c>
      <c r="F56" s="80">
        <f>IF(FIRE1112_working!F56="..","..",ROUND(FIRE1112_working!F56,1))</f>
        <v>1.4</v>
      </c>
      <c r="G56" s="65"/>
      <c r="H56" s="51"/>
      <c r="I56" s="77"/>
      <c r="J56" s="77"/>
      <c r="K56" s="65"/>
      <c r="L56" s="77"/>
      <c r="M56" s="77"/>
      <c r="N56" s="51"/>
      <c r="O56" s="54"/>
      <c r="P56" s="54"/>
      <c r="Q56" s="54"/>
      <c r="R56" s="54"/>
      <c r="S56" s="54"/>
      <c r="T56" s="51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1"/>
    </row>
    <row r="57" spans="1:32" ht="30" customHeight="1" x14ac:dyDescent="0.2">
      <c r="A57" s="81" t="s">
        <v>169</v>
      </c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  <c r="AA57" s="65"/>
      <c r="AB57" s="65"/>
      <c r="AC57" s="65"/>
      <c r="AD57" s="65"/>
      <c r="AE57" s="65"/>
      <c r="AF57" s="65"/>
    </row>
    <row r="58" spans="1:32" ht="15" customHeight="1" x14ac:dyDescent="0.2">
      <c r="A58" s="81" t="s">
        <v>156</v>
      </c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</row>
    <row r="59" spans="1:32" ht="15" customHeight="1" x14ac:dyDescent="0.2">
      <c r="A59" s="81" t="s">
        <v>154</v>
      </c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  <c r="AA59" s="65"/>
      <c r="AB59" s="65"/>
      <c r="AC59" s="65"/>
      <c r="AD59" s="65"/>
      <c r="AE59" s="65"/>
      <c r="AF59" s="65"/>
    </row>
    <row r="60" spans="1:32" ht="15" customHeight="1" x14ac:dyDescent="0.2">
      <c r="A60" s="81" t="s">
        <v>155</v>
      </c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</row>
    <row r="61" spans="1:32" s="31" customFormat="1" ht="30.6" customHeight="1" x14ac:dyDescent="0.25">
      <c r="A61" s="36" t="s">
        <v>174</v>
      </c>
      <c r="B61" s="65"/>
      <c r="C61" s="65"/>
      <c r="D61" s="65"/>
      <c r="E61" s="65"/>
      <c r="F61" s="65"/>
      <c r="G61" s="65"/>
      <c r="H61" s="65"/>
      <c r="I61" s="77"/>
      <c r="J61" s="77"/>
      <c r="K61" s="65"/>
      <c r="L61" s="77"/>
      <c r="M61" s="77"/>
      <c r="N61" s="77"/>
      <c r="O61" s="77"/>
      <c r="P61" s="77"/>
      <c r="Q61" s="77"/>
      <c r="R61" s="77"/>
      <c r="S61" s="77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</row>
    <row r="62" spans="1:32" s="31" customFormat="1" x14ac:dyDescent="0.2">
      <c r="A62" s="65" t="s">
        <v>192</v>
      </c>
      <c r="B62" s="65"/>
      <c r="C62" s="65"/>
      <c r="D62" s="65"/>
      <c r="E62" s="65"/>
      <c r="F62" s="65"/>
      <c r="G62" s="65"/>
      <c r="H62" s="65"/>
      <c r="I62" s="77"/>
      <c r="J62" s="77"/>
      <c r="K62" s="65"/>
      <c r="L62" s="77"/>
      <c r="M62" s="77"/>
      <c r="N62" s="77"/>
      <c r="O62" s="77"/>
      <c r="P62" s="77"/>
      <c r="Q62" s="77"/>
      <c r="R62" s="77"/>
      <c r="S62" s="77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</row>
    <row r="63" spans="1:32" s="31" customFormat="1" x14ac:dyDescent="0.2">
      <c r="A63" s="65" t="s">
        <v>193</v>
      </c>
      <c r="B63" s="65"/>
      <c r="C63" s="65"/>
      <c r="D63" s="65"/>
      <c r="E63" s="65"/>
      <c r="F63" s="65"/>
      <c r="G63" s="65"/>
      <c r="H63" s="65"/>
      <c r="I63" s="77"/>
      <c r="J63" s="77"/>
      <c r="K63" s="65"/>
      <c r="L63" s="77"/>
      <c r="M63" s="77"/>
      <c r="N63" s="77"/>
      <c r="O63" s="77"/>
      <c r="P63" s="77"/>
      <c r="Q63" s="77"/>
      <c r="R63" s="77"/>
      <c r="S63" s="77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</row>
    <row r="64" spans="1:32" ht="26.25" customHeight="1" x14ac:dyDescent="0.2">
      <c r="A64" s="65" t="s">
        <v>1</v>
      </c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  <c r="AA64" s="65"/>
      <c r="AB64" s="65"/>
      <c r="AC64" s="65"/>
      <c r="AD64" s="65"/>
      <c r="AE64" s="65"/>
      <c r="AF64" s="65"/>
    </row>
    <row r="65" spans="1:32" x14ac:dyDescent="0.2">
      <c r="A65" s="82" t="s">
        <v>2</v>
      </c>
      <c r="B65" s="65"/>
      <c r="C65" s="65"/>
      <c r="D65" s="65"/>
      <c r="E65" s="65"/>
      <c r="F65" s="65"/>
      <c r="G65" s="65"/>
      <c r="H65" s="65"/>
      <c r="I65" s="65"/>
      <c r="J65" s="51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  <c r="AA65" s="65"/>
      <c r="AB65" s="65"/>
      <c r="AC65" s="65"/>
      <c r="AD65" s="65"/>
      <c r="AE65" s="65"/>
      <c r="AF65" s="65"/>
    </row>
    <row r="66" spans="1:32" ht="30.75" customHeight="1" x14ac:dyDescent="0.2">
      <c r="A66" s="81" t="s">
        <v>194</v>
      </c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  <c r="AA66" s="65"/>
      <c r="AB66" s="65"/>
      <c r="AC66" s="65"/>
      <c r="AD66" s="65"/>
      <c r="AE66" s="65"/>
      <c r="AF66" s="65"/>
    </row>
    <row r="67" spans="1:32" ht="27" customHeight="1" x14ac:dyDescent="0.2">
      <c r="A67" s="65" t="s">
        <v>195</v>
      </c>
      <c r="B67" s="65"/>
      <c r="C67" s="65"/>
      <c r="D67" s="65"/>
      <c r="E67" s="65"/>
      <c r="F67" s="83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  <c r="AA67" s="65"/>
      <c r="AB67" s="65"/>
      <c r="AC67" s="65"/>
      <c r="AD67" s="65"/>
      <c r="AE67" s="65"/>
      <c r="AF67" s="65"/>
    </row>
    <row r="68" spans="1:32" ht="14.45" customHeight="1" x14ac:dyDescent="0.2">
      <c r="A68" s="84" t="s">
        <v>196</v>
      </c>
      <c r="B68" s="51"/>
      <c r="C68" s="65"/>
      <c r="D68" s="65"/>
      <c r="E68" s="65"/>
      <c r="F68" s="83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  <c r="AA68" s="65"/>
      <c r="AB68" s="65"/>
      <c r="AC68" s="65"/>
      <c r="AD68" s="65"/>
      <c r="AE68" s="65"/>
      <c r="AF68" s="65"/>
    </row>
    <row r="69" spans="1:32" x14ac:dyDescent="0.2">
      <c r="A69" s="86" t="s">
        <v>123</v>
      </c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  <c r="AA69" s="65"/>
      <c r="AB69" s="65"/>
      <c r="AC69" s="65"/>
      <c r="AD69" s="65"/>
      <c r="AE69" s="65"/>
      <c r="AF69" s="65"/>
    </row>
    <row r="70" spans="1:32" x14ac:dyDescent="0.2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  <c r="AA70" s="65"/>
      <c r="AB70" s="65"/>
      <c r="AC70" s="65"/>
      <c r="AD70" s="65"/>
      <c r="AE70" s="65"/>
      <c r="AF70" s="65"/>
    </row>
    <row r="71" spans="1:32" x14ac:dyDescent="0.2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  <c r="AA71" s="65"/>
      <c r="AB71" s="65"/>
      <c r="AC71" s="65"/>
      <c r="AD71" s="65"/>
      <c r="AE71" s="65"/>
      <c r="AF71" s="65"/>
    </row>
    <row r="72" spans="1:32" x14ac:dyDescent="0.2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  <c r="AA72" s="65"/>
      <c r="AB72" s="65"/>
      <c r="AC72" s="65"/>
      <c r="AD72" s="65"/>
      <c r="AE72" s="65"/>
      <c r="AF72" s="65"/>
    </row>
    <row r="73" spans="1:32" x14ac:dyDescent="0.2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  <c r="AA73" s="65"/>
      <c r="AB73" s="65"/>
      <c r="AC73" s="65"/>
      <c r="AD73" s="65"/>
      <c r="AE73" s="65"/>
      <c r="AF73" s="65"/>
    </row>
    <row r="74" spans="1:32" x14ac:dyDescent="0.2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  <c r="AA74" s="65"/>
      <c r="AB74" s="65"/>
      <c r="AC74" s="65"/>
      <c r="AD74" s="65"/>
      <c r="AE74" s="65"/>
      <c r="AF74" s="65"/>
    </row>
    <row r="75" spans="1:32" x14ac:dyDescent="0.2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</row>
    <row r="76" spans="1:32" x14ac:dyDescent="0.2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  <c r="AA76" s="65"/>
      <c r="AB76" s="65"/>
      <c r="AC76" s="65"/>
      <c r="AD76" s="65"/>
      <c r="AE76" s="65"/>
      <c r="AF76" s="65"/>
    </row>
    <row r="77" spans="1:32" x14ac:dyDescent="0.2">
      <c r="A77" s="65"/>
      <c r="B77" s="65"/>
      <c r="C77" s="65"/>
      <c r="D77" s="65"/>
      <c r="E77" s="65"/>
      <c r="F77" s="65"/>
      <c r="G77" s="65"/>
      <c r="H77" s="65"/>
      <c r="I77" s="65" t="s">
        <v>150</v>
      </c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</row>
    <row r="78" spans="1:32" x14ac:dyDescent="0.2">
      <c r="A78" s="65"/>
      <c r="B78" s="65"/>
      <c r="C78" s="65"/>
      <c r="D78" s="65"/>
      <c r="E78" s="65"/>
      <c r="F78" s="65"/>
      <c r="G78" s="65"/>
      <c r="H78" s="65"/>
      <c r="I78" s="65" t="s">
        <v>151</v>
      </c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  <c r="AA78" s="65"/>
      <c r="AB78" s="65"/>
      <c r="AC78" s="65"/>
      <c r="AD78" s="65"/>
      <c r="AE78" s="65"/>
      <c r="AF78" s="65"/>
    </row>
    <row r="79" spans="1:32" x14ac:dyDescent="0.2">
      <c r="A79" s="65"/>
      <c r="B79" s="65"/>
      <c r="C79" s="65"/>
      <c r="D79" s="65"/>
      <c r="E79" s="65"/>
      <c r="F79" s="65"/>
      <c r="G79" s="65"/>
      <c r="H79" s="65"/>
      <c r="I79" s="65" t="s">
        <v>152</v>
      </c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  <c r="AA79" s="65"/>
      <c r="AB79" s="65"/>
      <c r="AC79" s="65"/>
      <c r="AD79" s="65"/>
      <c r="AE79" s="65"/>
      <c r="AF79" s="65"/>
    </row>
    <row r="80" spans="1:32" x14ac:dyDescent="0.2">
      <c r="A80" s="65"/>
      <c r="B80" s="65"/>
      <c r="C80" s="65"/>
      <c r="D80" s="65"/>
      <c r="E80" s="65"/>
      <c r="F80" s="65"/>
      <c r="G80" s="65"/>
      <c r="H80" s="65"/>
      <c r="I80" s="65" t="s">
        <v>153</v>
      </c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  <c r="AA80" s="65"/>
      <c r="AB80" s="65"/>
      <c r="AC80" s="65"/>
      <c r="AD80" s="65"/>
      <c r="AE80" s="65"/>
      <c r="AF80" s="65"/>
    </row>
    <row r="81" spans="1:32" x14ac:dyDescent="0.2">
      <c r="A81" s="65"/>
      <c r="B81" s="65"/>
      <c r="C81" s="65"/>
      <c r="D81" s="65"/>
      <c r="E81" s="65"/>
      <c r="F81" s="65"/>
      <c r="G81" s="65"/>
      <c r="H81" s="65"/>
      <c r="I81" s="65" t="s">
        <v>133</v>
      </c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  <c r="AA81" s="65"/>
      <c r="AB81" s="65"/>
      <c r="AC81" s="65"/>
      <c r="AD81" s="65"/>
      <c r="AE81" s="65"/>
      <c r="AF81" s="65"/>
    </row>
    <row r="82" spans="1:32" x14ac:dyDescent="0.2">
      <c r="A82" s="65"/>
      <c r="B82" s="65"/>
      <c r="C82" s="65"/>
      <c r="D82" s="65"/>
      <c r="E82" s="65"/>
      <c r="F82" s="65"/>
      <c r="G82" s="65"/>
      <c r="H82" s="65"/>
      <c r="I82" s="65" t="s">
        <v>140</v>
      </c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  <c r="AA82" s="65"/>
      <c r="AB82" s="65"/>
      <c r="AC82" s="65"/>
      <c r="AD82" s="65"/>
      <c r="AE82" s="65"/>
      <c r="AF82" s="65"/>
    </row>
    <row r="83" spans="1:32" x14ac:dyDescent="0.2">
      <c r="A83" s="65"/>
      <c r="B83" s="65"/>
      <c r="C83" s="65"/>
      <c r="D83" s="65"/>
      <c r="E83" s="65"/>
      <c r="F83" s="65"/>
      <c r="G83" s="65"/>
      <c r="H83" s="65"/>
      <c r="I83" s="65" t="s">
        <v>141</v>
      </c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  <c r="AA83" s="65"/>
      <c r="AB83" s="65"/>
      <c r="AC83" s="65"/>
      <c r="AD83" s="65"/>
      <c r="AE83" s="65"/>
      <c r="AF83" s="65"/>
    </row>
    <row r="84" spans="1:32" x14ac:dyDescent="0.2">
      <c r="A84" s="65"/>
      <c r="B84" s="65"/>
      <c r="C84" s="65"/>
      <c r="D84" s="65"/>
      <c r="E84" s="65"/>
      <c r="F84" s="65"/>
      <c r="G84" s="65"/>
      <c r="H84" s="65"/>
      <c r="I84" s="65" t="s">
        <v>142</v>
      </c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  <c r="AA84" s="65"/>
      <c r="AB84" s="65"/>
      <c r="AC84" s="65"/>
      <c r="AD84" s="65"/>
      <c r="AE84" s="65"/>
      <c r="AF84" s="65"/>
    </row>
    <row r="85" spans="1:32" x14ac:dyDescent="0.2">
      <c r="A85" s="65"/>
      <c r="B85" s="65"/>
      <c r="C85" s="65"/>
      <c r="D85" s="65"/>
      <c r="E85" s="65"/>
      <c r="F85" s="65"/>
      <c r="G85" s="65"/>
      <c r="H85" s="65"/>
      <c r="I85" s="65" t="s">
        <v>143</v>
      </c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  <c r="AA85" s="65"/>
      <c r="AB85" s="65"/>
      <c r="AC85" s="65"/>
      <c r="AD85" s="65"/>
      <c r="AE85" s="65"/>
      <c r="AF85" s="65"/>
    </row>
    <row r="86" spans="1:32" x14ac:dyDescent="0.2">
      <c r="A86" s="65"/>
      <c r="B86" s="65"/>
      <c r="C86" s="65"/>
      <c r="D86" s="65"/>
      <c r="E86" s="65"/>
      <c r="F86" s="65"/>
      <c r="G86" s="65"/>
      <c r="H86" s="65"/>
      <c r="I86" s="65" t="s">
        <v>144</v>
      </c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  <c r="AA86" s="65"/>
      <c r="AB86" s="65"/>
      <c r="AC86" s="65"/>
      <c r="AD86" s="65"/>
      <c r="AE86" s="65"/>
      <c r="AF86" s="65"/>
    </row>
    <row r="87" spans="1:32" x14ac:dyDescent="0.2">
      <c r="A87" s="65"/>
      <c r="B87" s="65"/>
      <c r="C87" s="65"/>
      <c r="D87" s="65"/>
      <c r="E87" s="65"/>
      <c r="F87" s="65"/>
      <c r="G87" s="65"/>
      <c r="H87" s="65"/>
      <c r="I87" s="65" t="s">
        <v>145</v>
      </c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  <c r="AA87" s="65"/>
      <c r="AB87" s="65"/>
      <c r="AC87" s="65"/>
      <c r="AD87" s="65"/>
      <c r="AE87" s="65"/>
      <c r="AF87" s="65"/>
    </row>
    <row r="88" spans="1:32" x14ac:dyDescent="0.2">
      <c r="A88" s="65"/>
      <c r="B88" s="65"/>
      <c r="C88" s="65"/>
      <c r="D88" s="65"/>
      <c r="E88" s="65"/>
      <c r="F88" s="65"/>
      <c r="G88" s="65"/>
      <c r="H88" s="65"/>
      <c r="I88" s="65" t="s">
        <v>146</v>
      </c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  <c r="AA88" s="65"/>
      <c r="AB88" s="65"/>
      <c r="AC88" s="65"/>
      <c r="AD88" s="65"/>
      <c r="AE88" s="65"/>
      <c r="AF88" s="65"/>
    </row>
    <row r="89" spans="1:32" x14ac:dyDescent="0.2">
      <c r="A89" s="85"/>
      <c r="B89" s="85"/>
      <c r="C89" s="85"/>
      <c r="D89" s="85"/>
      <c r="E89" s="85"/>
      <c r="F89" s="85"/>
      <c r="G89" s="85"/>
      <c r="H89" s="85"/>
      <c r="I89" s="85" t="s">
        <v>191</v>
      </c>
      <c r="J89" s="85"/>
      <c r="K89" s="85"/>
      <c r="L89" s="85"/>
      <c r="M89" s="85"/>
      <c r="N89" s="85"/>
      <c r="O89" s="85"/>
      <c r="P89" s="85"/>
      <c r="Q89" s="85"/>
      <c r="R89" s="85"/>
      <c r="S89" s="85"/>
      <c r="T89" s="85"/>
      <c r="U89" s="85"/>
      <c r="V89" s="85"/>
      <c r="W89" s="85"/>
      <c r="X89" s="85"/>
      <c r="Y89" s="85"/>
      <c r="Z89" s="85"/>
      <c r="AA89" s="85"/>
      <c r="AB89" s="85"/>
      <c r="AC89" s="85"/>
      <c r="AD89" s="85"/>
      <c r="AE89" s="85"/>
      <c r="AF89" s="85"/>
    </row>
    <row r="90" spans="1:32" x14ac:dyDescent="0.2">
      <c r="A90" s="85"/>
      <c r="B90" s="85"/>
      <c r="C90" s="85"/>
      <c r="D90" s="85"/>
      <c r="E90" s="85"/>
      <c r="F90" s="85"/>
      <c r="G90" s="85"/>
      <c r="H90" s="85"/>
      <c r="I90" s="85" t="s">
        <v>180</v>
      </c>
      <c r="J90" s="85"/>
      <c r="K90" s="85"/>
      <c r="L90" s="85"/>
      <c r="M90" s="85"/>
      <c r="N90" s="85"/>
      <c r="O90" s="85"/>
      <c r="P90" s="85"/>
      <c r="Q90" s="85"/>
      <c r="R90" s="85"/>
      <c r="S90" s="85"/>
      <c r="T90" s="85"/>
      <c r="U90" s="85"/>
      <c r="V90" s="85"/>
      <c r="W90" s="85"/>
      <c r="X90" s="85"/>
      <c r="Y90" s="85"/>
      <c r="Z90" s="85"/>
      <c r="AA90" s="85"/>
      <c r="AB90" s="85"/>
      <c r="AC90" s="85"/>
      <c r="AD90" s="85"/>
      <c r="AE90" s="85"/>
      <c r="AF90" s="85"/>
    </row>
  </sheetData>
  <dataValidations count="1">
    <dataValidation type="list" allowBlank="1" showInputMessage="1" showErrorMessage="1" sqref="A3" xr:uid="{00000000-0002-0000-0E00-000000000000}">
      <formula1>$I$77:$I$90</formula1>
    </dataValidation>
  </dataValidations>
  <hyperlinks>
    <hyperlink ref="A65" r:id="rId1" xr:uid="{00000000-0004-0000-0E00-000000000000}"/>
    <hyperlink ref="A68" r:id="rId2" xr:uid="{806E341E-7EBF-4874-ABE3-0F267DB61848}"/>
  </hyperlinks>
  <pageMargins left="0.70866141732283472" right="0.70866141732283472" top="0.74803149606299213" bottom="0.74803149606299213" header="0.31496062992125984" footer="0.31496062992125984"/>
  <pageSetup paperSize="9" orientation="landscape" r:id="rId3"/>
  <headerFooter>
    <oddHeader>&amp;C&amp;"Aptos"&amp;10&amp;K000000 OFFICIAL&amp;1#_x000D_</oddHeader>
    <oddFooter>&amp;C_x000D_&amp;1#&amp;"Aptos"&amp;10&amp;K000000 OFFICIAL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434C80-D960-4254-861E-D87EA333588A}">
  <sheetPr codeName="Sheet7"/>
  <dimension ref="A1:J52"/>
  <sheetViews>
    <sheetView zoomScaleNormal="100" workbookViewId="0">
      <pane ySplit="1" topLeftCell="A2" activePane="bottomLeft" state="frozen"/>
      <selection sqref="A1:G1"/>
      <selection pane="bottomLeft"/>
    </sheetView>
  </sheetViews>
  <sheetFormatPr defaultColWidth="8.85546875" defaultRowHeight="15" x14ac:dyDescent="0.2"/>
  <cols>
    <col min="1" max="1" width="40.42578125" style="31" customWidth="1"/>
    <col min="2" max="3" width="30.7109375" style="31" customWidth="1"/>
    <col min="4" max="16384" width="8.85546875" style="31"/>
  </cols>
  <sheetData>
    <row r="1" spans="1:10" ht="19.5" thickBot="1" x14ac:dyDescent="0.3">
      <c r="A1" s="87" t="s">
        <v>158</v>
      </c>
      <c r="B1" s="87" t="s">
        <v>206</v>
      </c>
      <c r="C1" s="87" t="s">
        <v>159</v>
      </c>
      <c r="D1" s="88"/>
      <c r="E1" s="88"/>
      <c r="F1" s="88"/>
      <c r="G1" s="88"/>
      <c r="H1" s="88"/>
      <c r="I1" s="88"/>
      <c r="J1" s="88"/>
    </row>
    <row r="2" spans="1:10" x14ac:dyDescent="0.2">
      <c r="A2" s="88" t="s">
        <v>3</v>
      </c>
      <c r="B2" s="88" t="s">
        <v>135</v>
      </c>
      <c r="C2" s="88" t="s">
        <v>134</v>
      </c>
      <c r="D2" s="88"/>
      <c r="E2" s="88"/>
      <c r="F2" s="88"/>
      <c r="G2" s="88"/>
      <c r="H2" s="88"/>
      <c r="I2" s="88"/>
      <c r="J2" s="88"/>
    </row>
    <row r="3" spans="1:10" x14ac:dyDescent="0.2">
      <c r="A3" s="88" t="s">
        <v>4</v>
      </c>
      <c r="B3" s="88" t="s">
        <v>137</v>
      </c>
      <c r="C3" s="88" t="s">
        <v>134</v>
      </c>
      <c r="D3" s="88"/>
      <c r="E3" s="88"/>
      <c r="F3" s="88"/>
      <c r="G3" s="88"/>
      <c r="H3" s="88"/>
      <c r="I3" s="88"/>
      <c r="J3" s="88"/>
    </row>
    <row r="4" spans="1:10" x14ac:dyDescent="0.2">
      <c r="A4" s="88" t="s">
        <v>5</v>
      </c>
      <c r="B4" s="88" t="s">
        <v>135</v>
      </c>
      <c r="C4" s="88" t="s">
        <v>134</v>
      </c>
      <c r="D4" s="88"/>
      <c r="E4" s="88"/>
      <c r="F4" s="88"/>
      <c r="G4" s="88"/>
      <c r="H4" s="88"/>
      <c r="I4" s="88"/>
      <c r="J4" s="88"/>
    </row>
    <row r="5" spans="1:10" x14ac:dyDescent="0.2">
      <c r="A5" s="88" t="s">
        <v>6</v>
      </c>
      <c r="B5" s="88" t="s">
        <v>137</v>
      </c>
      <c r="C5" s="88" t="s">
        <v>134</v>
      </c>
      <c r="D5" s="88"/>
      <c r="E5" s="88"/>
      <c r="F5" s="88"/>
      <c r="G5" s="88"/>
      <c r="H5" s="88"/>
      <c r="I5" s="88"/>
      <c r="J5" s="88"/>
    </row>
    <row r="6" spans="1:10" x14ac:dyDescent="0.2">
      <c r="A6" s="88" t="s">
        <v>7</v>
      </c>
      <c r="B6" s="88" t="s">
        <v>139</v>
      </c>
      <c r="C6" s="88" t="s">
        <v>134</v>
      </c>
      <c r="D6" s="88"/>
      <c r="E6" s="88"/>
      <c r="F6" s="88"/>
      <c r="G6" s="88"/>
      <c r="H6" s="88"/>
      <c r="I6" s="88"/>
      <c r="J6" s="88"/>
    </row>
    <row r="7" spans="1:10" x14ac:dyDescent="0.2">
      <c r="A7" s="88" t="s">
        <v>8</v>
      </c>
      <c r="B7" s="88" t="s">
        <v>137</v>
      </c>
      <c r="C7" s="88" t="s">
        <v>134</v>
      </c>
      <c r="D7" s="88"/>
      <c r="E7" s="88"/>
      <c r="F7" s="88"/>
      <c r="G7" s="88"/>
      <c r="H7" s="88"/>
      <c r="I7" s="88"/>
      <c r="J7" s="88"/>
    </row>
    <row r="8" spans="1:10" x14ac:dyDescent="0.2">
      <c r="A8" s="88" t="s">
        <v>9</v>
      </c>
      <c r="B8" s="88" t="s">
        <v>135</v>
      </c>
      <c r="C8" s="88" t="s">
        <v>134</v>
      </c>
      <c r="D8" s="88"/>
      <c r="E8" s="88"/>
      <c r="F8" s="88"/>
      <c r="G8" s="88"/>
      <c r="H8" s="88"/>
      <c r="I8" s="88"/>
      <c r="J8" s="88"/>
    </row>
    <row r="9" spans="1:10" x14ac:dyDescent="0.2">
      <c r="A9" s="88" t="s">
        <v>10</v>
      </c>
      <c r="B9" s="88" t="s">
        <v>139</v>
      </c>
      <c r="C9" s="88" t="s">
        <v>134</v>
      </c>
      <c r="D9" s="88"/>
      <c r="E9" s="88"/>
      <c r="F9" s="88"/>
      <c r="G9" s="88"/>
      <c r="H9" s="88"/>
      <c r="I9" s="88"/>
      <c r="J9" s="88"/>
    </row>
    <row r="10" spans="1:10" x14ac:dyDescent="0.2">
      <c r="A10" s="88" t="s">
        <v>11</v>
      </c>
      <c r="B10" s="88" t="s">
        <v>139</v>
      </c>
      <c r="C10" s="88" t="s">
        <v>134</v>
      </c>
      <c r="D10" s="88"/>
      <c r="E10" s="88"/>
      <c r="F10" s="88"/>
      <c r="G10" s="88"/>
      <c r="H10" s="88"/>
      <c r="I10" s="88"/>
      <c r="J10" s="88"/>
    </row>
    <row r="11" spans="1:10" x14ac:dyDescent="0.2">
      <c r="A11" s="88" t="s">
        <v>12</v>
      </c>
      <c r="B11" s="88" t="s">
        <v>137</v>
      </c>
      <c r="C11" s="88" t="s">
        <v>134</v>
      </c>
      <c r="D11" s="88"/>
      <c r="E11" s="88"/>
      <c r="F11" s="88"/>
      <c r="G11" s="88"/>
      <c r="H11" s="88"/>
      <c r="I11" s="88"/>
      <c r="J11" s="88"/>
    </row>
    <row r="12" spans="1:10" x14ac:dyDescent="0.2">
      <c r="A12" s="88" t="s">
        <v>13</v>
      </c>
      <c r="B12" s="88" t="s">
        <v>139</v>
      </c>
      <c r="C12" s="88" t="s">
        <v>134</v>
      </c>
      <c r="D12" s="88"/>
      <c r="E12" s="88"/>
      <c r="F12" s="88"/>
      <c r="G12" s="88"/>
      <c r="H12" s="88"/>
      <c r="I12" s="88"/>
      <c r="J12" s="88"/>
    </row>
    <row r="13" spans="1:10" x14ac:dyDescent="0.2">
      <c r="A13" s="88" t="s">
        <v>60</v>
      </c>
      <c r="B13" s="88" t="s">
        <v>137</v>
      </c>
      <c r="C13" s="88" t="s">
        <v>134</v>
      </c>
      <c r="D13" s="88"/>
      <c r="E13" s="88"/>
      <c r="F13" s="88"/>
      <c r="G13" s="88"/>
      <c r="H13" s="88"/>
      <c r="I13" s="88"/>
      <c r="J13" s="88"/>
    </row>
    <row r="14" spans="1:10" x14ac:dyDescent="0.2">
      <c r="A14" s="88" t="s">
        <v>14</v>
      </c>
      <c r="B14" s="88" t="s">
        <v>139</v>
      </c>
      <c r="C14" s="88" t="s">
        <v>134</v>
      </c>
      <c r="D14" s="88"/>
      <c r="E14" s="88"/>
      <c r="F14" s="88"/>
      <c r="G14" s="88"/>
      <c r="H14" s="88"/>
      <c r="I14" s="88"/>
      <c r="J14" s="88"/>
    </row>
    <row r="15" spans="1:10" x14ac:dyDescent="0.2">
      <c r="A15" s="88" t="s">
        <v>15</v>
      </c>
      <c r="B15" s="88" t="s">
        <v>137</v>
      </c>
      <c r="C15" s="88" t="s">
        <v>134</v>
      </c>
      <c r="D15" s="88"/>
      <c r="E15" s="88"/>
      <c r="F15" s="88"/>
      <c r="G15" s="88"/>
      <c r="H15" s="88"/>
      <c r="I15" s="88"/>
      <c r="J15" s="88"/>
    </row>
    <row r="16" spans="1:10" x14ac:dyDescent="0.2">
      <c r="A16" s="88" t="s">
        <v>16</v>
      </c>
      <c r="B16" s="88" t="s">
        <v>137</v>
      </c>
      <c r="C16" s="88" t="s">
        <v>134</v>
      </c>
      <c r="D16" s="88"/>
      <c r="E16" s="88"/>
      <c r="F16" s="88"/>
      <c r="G16" s="88"/>
      <c r="H16" s="88"/>
      <c r="I16" s="88"/>
      <c r="J16" s="88"/>
    </row>
    <row r="17" spans="1:10" x14ac:dyDescent="0.2">
      <c r="A17" s="88" t="s">
        <v>17</v>
      </c>
      <c r="B17" s="88" t="s">
        <v>137</v>
      </c>
      <c r="C17" s="88" t="s">
        <v>134</v>
      </c>
      <c r="D17" s="88"/>
      <c r="E17" s="88"/>
      <c r="F17" s="88"/>
      <c r="G17" s="88"/>
      <c r="H17" s="88"/>
      <c r="I17" s="88"/>
      <c r="J17" s="88"/>
    </row>
    <row r="18" spans="1:10" x14ac:dyDescent="0.2">
      <c r="A18" s="88" t="s">
        <v>18</v>
      </c>
      <c r="B18" s="88" t="s">
        <v>135</v>
      </c>
      <c r="C18" s="88" t="s">
        <v>48</v>
      </c>
      <c r="D18" s="88"/>
      <c r="E18" s="88"/>
      <c r="F18" s="88"/>
      <c r="G18" s="88"/>
      <c r="H18" s="88"/>
      <c r="I18" s="88"/>
      <c r="J18" s="88"/>
    </row>
    <row r="19" spans="1:10" x14ac:dyDescent="0.2">
      <c r="A19" s="88" t="s">
        <v>19</v>
      </c>
      <c r="B19" s="88" t="s">
        <v>135</v>
      </c>
      <c r="C19" s="88" t="s">
        <v>48</v>
      </c>
      <c r="D19" s="88"/>
      <c r="E19" s="88"/>
      <c r="F19" s="88"/>
      <c r="G19" s="88"/>
      <c r="H19" s="88"/>
      <c r="I19" s="88"/>
      <c r="J19" s="88"/>
    </row>
    <row r="20" spans="1:10" x14ac:dyDescent="0.2">
      <c r="A20" s="88" t="s">
        <v>170</v>
      </c>
      <c r="B20" s="88" t="s">
        <v>137</v>
      </c>
      <c r="C20" s="88" t="s">
        <v>134</v>
      </c>
      <c r="D20" s="88"/>
      <c r="E20" s="88"/>
      <c r="F20" s="88"/>
      <c r="G20" s="88"/>
      <c r="H20" s="88"/>
      <c r="I20" s="88"/>
      <c r="J20" s="88"/>
    </row>
    <row r="21" spans="1:10" x14ac:dyDescent="0.2">
      <c r="A21" s="88" t="s">
        <v>21</v>
      </c>
      <c r="B21" s="88" t="s">
        <v>137</v>
      </c>
      <c r="C21" s="88" t="s">
        <v>134</v>
      </c>
      <c r="D21" s="88"/>
      <c r="E21" s="88"/>
      <c r="F21" s="88"/>
      <c r="G21" s="88"/>
      <c r="H21" s="88"/>
      <c r="I21" s="88"/>
      <c r="J21" s="88"/>
    </row>
    <row r="22" spans="1:10" x14ac:dyDescent="0.2">
      <c r="A22" s="88" t="s">
        <v>22</v>
      </c>
      <c r="B22" s="88" t="s">
        <v>135</v>
      </c>
      <c r="C22" s="88" t="s">
        <v>134</v>
      </c>
      <c r="D22" s="88"/>
      <c r="E22" s="88"/>
      <c r="F22" s="88"/>
      <c r="G22" s="88"/>
      <c r="H22" s="88"/>
      <c r="I22" s="88"/>
      <c r="J22" s="88"/>
    </row>
    <row r="23" spans="1:10" x14ac:dyDescent="0.2">
      <c r="A23" s="88" t="s">
        <v>23</v>
      </c>
      <c r="B23" s="88" t="s">
        <v>137</v>
      </c>
      <c r="C23" s="88" t="s">
        <v>134</v>
      </c>
      <c r="D23" s="88"/>
      <c r="E23" s="88"/>
      <c r="F23" s="88"/>
      <c r="G23" s="88"/>
      <c r="H23" s="88"/>
      <c r="I23" s="88"/>
      <c r="J23" s="88"/>
    </row>
    <row r="24" spans="1:10" x14ac:dyDescent="0.2">
      <c r="A24" s="88" t="s">
        <v>87</v>
      </c>
      <c r="B24" s="88" t="s">
        <v>139</v>
      </c>
      <c r="C24" s="88" t="s">
        <v>134</v>
      </c>
      <c r="D24" s="88"/>
      <c r="E24" s="88"/>
      <c r="F24" s="88"/>
      <c r="G24" s="88"/>
      <c r="H24" s="88"/>
      <c r="I24" s="88"/>
      <c r="J24" s="88"/>
    </row>
    <row r="25" spans="1:10" x14ac:dyDescent="0.2">
      <c r="A25" s="88" t="s">
        <v>25</v>
      </c>
      <c r="B25" s="88" t="s">
        <v>137</v>
      </c>
      <c r="C25" s="88" t="s">
        <v>134</v>
      </c>
      <c r="D25" s="88"/>
      <c r="E25" s="88"/>
      <c r="F25" s="88"/>
      <c r="G25" s="88"/>
      <c r="H25" s="88"/>
      <c r="I25" s="88"/>
      <c r="J25" s="88"/>
    </row>
    <row r="26" spans="1:10" x14ac:dyDescent="0.2">
      <c r="A26" s="88" t="s">
        <v>26</v>
      </c>
      <c r="B26" s="88" t="s">
        <v>135</v>
      </c>
      <c r="C26" s="88" t="s">
        <v>134</v>
      </c>
      <c r="D26" s="88"/>
      <c r="E26" s="88"/>
      <c r="F26" s="88"/>
      <c r="G26" s="88"/>
      <c r="H26" s="88"/>
      <c r="I26" s="88"/>
      <c r="J26" s="88"/>
    </row>
    <row r="27" spans="1:10" x14ac:dyDescent="0.2">
      <c r="A27" s="88" t="s">
        <v>27</v>
      </c>
      <c r="B27" s="88" t="s">
        <v>137</v>
      </c>
      <c r="C27" s="88" t="s">
        <v>134</v>
      </c>
      <c r="D27" s="88"/>
      <c r="E27" s="88"/>
      <c r="F27" s="88"/>
      <c r="G27" s="88"/>
      <c r="H27" s="88"/>
      <c r="I27" s="88"/>
      <c r="J27" s="88"/>
    </row>
    <row r="28" spans="1:10" x14ac:dyDescent="0.2">
      <c r="A28" s="88" t="s">
        <v>28</v>
      </c>
      <c r="B28" s="88" t="s">
        <v>139</v>
      </c>
      <c r="C28" s="88" t="s">
        <v>134</v>
      </c>
      <c r="D28" s="88"/>
      <c r="E28" s="88"/>
      <c r="F28" s="88"/>
      <c r="G28" s="88"/>
      <c r="H28" s="88"/>
      <c r="I28" s="88"/>
      <c r="J28" s="88"/>
    </row>
    <row r="29" spans="1:10" x14ac:dyDescent="0.2">
      <c r="A29" s="88" t="s">
        <v>29</v>
      </c>
      <c r="B29" s="88" t="s">
        <v>135</v>
      </c>
      <c r="C29" s="88" t="s">
        <v>48</v>
      </c>
      <c r="D29" s="88"/>
      <c r="E29" s="88"/>
      <c r="F29" s="88"/>
      <c r="G29" s="88"/>
      <c r="H29" s="88"/>
      <c r="I29" s="88"/>
      <c r="J29" s="88"/>
    </row>
    <row r="30" spans="1:10" x14ac:dyDescent="0.2">
      <c r="A30" s="88" t="s">
        <v>30</v>
      </c>
      <c r="B30" s="88" t="s">
        <v>139</v>
      </c>
      <c r="C30" s="88" t="s">
        <v>134</v>
      </c>
      <c r="D30" s="88"/>
      <c r="E30" s="88"/>
      <c r="F30" s="88"/>
      <c r="G30" s="88"/>
      <c r="H30" s="88"/>
      <c r="I30" s="88"/>
      <c r="J30" s="88"/>
    </row>
    <row r="31" spans="1:10" x14ac:dyDescent="0.2">
      <c r="A31" s="88" t="s">
        <v>32</v>
      </c>
      <c r="B31" s="88" t="s">
        <v>139</v>
      </c>
      <c r="C31" s="88" t="s">
        <v>134</v>
      </c>
      <c r="D31" s="88"/>
      <c r="E31" s="88"/>
      <c r="F31" s="88"/>
      <c r="G31" s="88"/>
      <c r="H31" s="88"/>
      <c r="I31" s="88"/>
      <c r="J31" s="88"/>
    </row>
    <row r="32" spans="1:10" x14ac:dyDescent="0.2">
      <c r="A32" s="88" t="s">
        <v>33</v>
      </c>
      <c r="B32" s="88" t="s">
        <v>137</v>
      </c>
      <c r="C32" s="88" t="s">
        <v>134</v>
      </c>
      <c r="D32" s="88"/>
      <c r="E32" s="88"/>
      <c r="F32" s="88"/>
      <c r="G32" s="88"/>
      <c r="H32" s="88"/>
      <c r="I32" s="88"/>
      <c r="J32" s="88"/>
    </row>
    <row r="33" spans="1:10" x14ac:dyDescent="0.2">
      <c r="A33" s="88" t="s">
        <v>34</v>
      </c>
      <c r="B33" s="88" t="s">
        <v>139</v>
      </c>
      <c r="C33" s="88" t="s">
        <v>134</v>
      </c>
      <c r="D33" s="88"/>
      <c r="E33" s="88"/>
      <c r="F33" s="88"/>
      <c r="G33" s="88"/>
      <c r="H33" s="88"/>
      <c r="I33" s="88"/>
      <c r="J33" s="88"/>
    </row>
    <row r="34" spans="1:10" x14ac:dyDescent="0.2">
      <c r="A34" s="88" t="s">
        <v>35</v>
      </c>
      <c r="B34" s="88" t="s">
        <v>135</v>
      </c>
      <c r="C34" s="88" t="s">
        <v>134</v>
      </c>
      <c r="D34" s="88"/>
      <c r="E34" s="88"/>
      <c r="F34" s="88"/>
      <c r="G34" s="89"/>
      <c r="H34" s="89"/>
      <c r="I34" s="88"/>
      <c r="J34" s="88"/>
    </row>
    <row r="35" spans="1:10" x14ac:dyDescent="0.2">
      <c r="A35" s="88" t="s">
        <v>36</v>
      </c>
      <c r="B35" s="88" t="s">
        <v>139</v>
      </c>
      <c r="C35" s="88" t="s">
        <v>134</v>
      </c>
      <c r="D35" s="88"/>
      <c r="E35" s="88"/>
      <c r="F35" s="88"/>
      <c r="G35" s="88"/>
      <c r="H35" s="88"/>
      <c r="I35" s="88"/>
      <c r="J35" s="88"/>
    </row>
    <row r="36" spans="1:10" x14ac:dyDescent="0.2">
      <c r="A36" s="88" t="s">
        <v>37</v>
      </c>
      <c r="B36" s="88" t="s">
        <v>139</v>
      </c>
      <c r="C36" s="88" t="s">
        <v>134</v>
      </c>
      <c r="D36" s="88"/>
      <c r="E36" s="88"/>
      <c r="F36" s="88"/>
      <c r="G36" s="88"/>
      <c r="H36" s="88"/>
      <c r="I36" s="88"/>
      <c r="J36" s="88"/>
    </row>
    <row r="37" spans="1:10" x14ac:dyDescent="0.2">
      <c r="A37" s="88" t="s">
        <v>38</v>
      </c>
      <c r="B37" s="88" t="s">
        <v>135</v>
      </c>
      <c r="C37" s="88" t="s">
        <v>48</v>
      </c>
      <c r="D37" s="88"/>
      <c r="E37" s="88"/>
      <c r="F37" s="88"/>
      <c r="G37" s="88"/>
      <c r="H37" s="88"/>
      <c r="I37" s="88"/>
      <c r="J37" s="88"/>
    </row>
    <row r="38" spans="1:10" x14ac:dyDescent="0.2">
      <c r="A38" s="88" t="s">
        <v>39</v>
      </c>
      <c r="B38" s="88" t="s">
        <v>137</v>
      </c>
      <c r="C38" s="88" t="s">
        <v>134</v>
      </c>
      <c r="D38" s="88"/>
      <c r="E38" s="88"/>
      <c r="F38" s="88"/>
      <c r="G38" s="88"/>
      <c r="H38" s="88"/>
      <c r="I38" s="88"/>
      <c r="J38" s="88"/>
    </row>
    <row r="39" spans="1:10" x14ac:dyDescent="0.2">
      <c r="A39" s="88" t="s">
        <v>40</v>
      </c>
      <c r="B39" s="88" t="s">
        <v>139</v>
      </c>
      <c r="C39" s="88" t="s">
        <v>134</v>
      </c>
      <c r="D39" s="88"/>
      <c r="E39" s="88"/>
      <c r="F39" s="88"/>
      <c r="G39" s="88"/>
      <c r="H39" s="88"/>
      <c r="I39" s="88"/>
      <c r="J39" s="88"/>
    </row>
    <row r="40" spans="1:10" x14ac:dyDescent="0.2">
      <c r="A40" s="88" t="s">
        <v>41</v>
      </c>
      <c r="B40" s="88" t="s">
        <v>135</v>
      </c>
      <c r="C40" s="88" t="s">
        <v>134</v>
      </c>
      <c r="D40" s="88"/>
      <c r="E40" s="88"/>
      <c r="F40" s="88"/>
      <c r="G40" s="88"/>
      <c r="H40" s="88"/>
      <c r="I40" s="88"/>
      <c r="J40" s="88"/>
    </row>
    <row r="41" spans="1:10" x14ac:dyDescent="0.2">
      <c r="A41" s="88" t="s">
        <v>42</v>
      </c>
      <c r="B41" s="88" t="s">
        <v>135</v>
      </c>
      <c r="C41" s="88" t="s">
        <v>48</v>
      </c>
      <c r="D41" s="88"/>
      <c r="E41" s="88"/>
      <c r="F41" s="88"/>
      <c r="G41" s="88"/>
      <c r="H41" s="88"/>
      <c r="I41" s="88"/>
      <c r="J41" s="88"/>
    </row>
    <row r="42" spans="1:10" x14ac:dyDescent="0.2">
      <c r="A42" s="88" t="s">
        <v>43</v>
      </c>
      <c r="B42" s="88" t="s">
        <v>137</v>
      </c>
      <c r="C42" s="88" t="s">
        <v>134</v>
      </c>
      <c r="D42" s="88"/>
      <c r="E42" s="88"/>
      <c r="F42" s="88"/>
      <c r="G42" s="88"/>
      <c r="H42" s="88"/>
      <c r="I42" s="88"/>
      <c r="J42" s="88"/>
    </row>
    <row r="43" spans="1:10" x14ac:dyDescent="0.2">
      <c r="A43" s="88" t="s">
        <v>44</v>
      </c>
      <c r="B43" s="88" t="s">
        <v>135</v>
      </c>
      <c r="C43" s="88" t="s">
        <v>48</v>
      </c>
      <c r="D43" s="88"/>
      <c r="E43" s="88"/>
      <c r="F43" s="88"/>
      <c r="G43" s="88"/>
      <c r="H43" s="88"/>
      <c r="I43" s="88"/>
      <c r="J43" s="88"/>
    </row>
    <row r="44" spans="1:10" x14ac:dyDescent="0.2">
      <c r="A44" s="88" t="s">
        <v>45</v>
      </c>
      <c r="B44" s="88" t="s">
        <v>137</v>
      </c>
      <c r="C44" s="88" t="s">
        <v>134</v>
      </c>
      <c r="D44" s="88"/>
      <c r="E44" s="88"/>
      <c r="F44" s="88"/>
      <c r="G44" s="88"/>
      <c r="H44" s="88"/>
      <c r="I44" s="88"/>
      <c r="J44" s="88"/>
    </row>
    <row r="45" spans="1:10" x14ac:dyDescent="0.2">
      <c r="A45" s="88" t="s">
        <v>46</v>
      </c>
      <c r="B45" s="88" t="s">
        <v>135</v>
      </c>
      <c r="C45" s="88" t="s">
        <v>48</v>
      </c>
      <c r="D45" s="88"/>
      <c r="E45" s="88"/>
      <c r="F45" s="88"/>
      <c r="G45" s="88"/>
      <c r="H45" s="88"/>
      <c r="I45" s="88"/>
      <c r="J45" s="88"/>
    </row>
    <row r="46" spans="1:10" ht="15" customHeight="1" thickBot="1" x14ac:dyDescent="0.25">
      <c r="A46" s="90" t="s">
        <v>31</v>
      </c>
      <c r="B46" s="90" t="s">
        <v>135</v>
      </c>
      <c r="C46" s="90" t="s">
        <v>134</v>
      </c>
      <c r="D46" s="88"/>
      <c r="E46" s="88"/>
      <c r="F46" s="88"/>
      <c r="G46" s="88"/>
      <c r="H46" s="88"/>
      <c r="I46" s="88"/>
      <c r="J46" s="88"/>
    </row>
    <row r="47" spans="1:10" s="39" customFormat="1" ht="30" customHeight="1" x14ac:dyDescent="0.2">
      <c r="A47" s="91" t="s">
        <v>171</v>
      </c>
      <c r="B47" s="91"/>
      <c r="C47" s="91"/>
      <c r="D47" s="92"/>
      <c r="E47" s="92"/>
      <c r="F47" s="92"/>
      <c r="G47" s="92"/>
      <c r="H47" s="92"/>
      <c r="I47" s="92"/>
      <c r="J47" s="92"/>
    </row>
    <row r="48" spans="1:10" x14ac:dyDescent="0.2">
      <c r="A48" s="93" t="s">
        <v>160</v>
      </c>
      <c r="B48" s="88"/>
      <c r="C48" s="88"/>
      <c r="D48" s="88"/>
      <c r="E48" s="88"/>
      <c r="F48" s="88"/>
      <c r="G48" s="88"/>
      <c r="H48" s="88"/>
      <c r="I48" s="88"/>
      <c r="J48" s="88"/>
    </row>
    <row r="49" spans="1:10" x14ac:dyDescent="0.2">
      <c r="A49" s="93" t="s">
        <v>161</v>
      </c>
      <c r="B49" s="88"/>
      <c r="C49" s="88"/>
      <c r="D49" s="88"/>
      <c r="E49" s="88"/>
      <c r="F49" s="88"/>
      <c r="G49" s="88"/>
      <c r="H49" s="88"/>
      <c r="I49" s="88"/>
      <c r="J49" s="88"/>
    </row>
    <row r="50" spans="1:10" x14ac:dyDescent="0.2">
      <c r="A50" s="93" t="s">
        <v>162</v>
      </c>
      <c r="B50" s="88"/>
      <c r="C50" s="88"/>
      <c r="D50" s="88"/>
      <c r="E50" s="88"/>
      <c r="F50" s="88"/>
      <c r="G50" s="88"/>
      <c r="H50" s="88"/>
      <c r="I50" s="88"/>
      <c r="J50" s="88"/>
    </row>
    <row r="51" spans="1:10" x14ac:dyDescent="0.2">
      <c r="A51" s="93" t="s">
        <v>172</v>
      </c>
      <c r="B51" s="88"/>
      <c r="C51" s="88"/>
      <c r="D51" s="88"/>
      <c r="E51" s="88"/>
      <c r="F51" s="88"/>
      <c r="G51" s="88"/>
      <c r="H51" s="88"/>
      <c r="I51" s="88"/>
      <c r="J51" s="88"/>
    </row>
    <row r="52" spans="1:10" x14ac:dyDescent="0.2">
      <c r="A52" s="94" t="s">
        <v>173</v>
      </c>
      <c r="B52" s="88"/>
      <c r="C52" s="88"/>
      <c r="D52" s="88"/>
      <c r="E52" s="88"/>
      <c r="F52" s="88"/>
      <c r="G52" s="88"/>
      <c r="H52" s="88"/>
      <c r="I52" s="88"/>
      <c r="J52" s="88"/>
    </row>
  </sheetData>
  <hyperlinks>
    <hyperlink ref="A47" r:id="rId1" display="1  Rural Urban classifications of Fire and Rescue Service as defined by Department for Environment, Food and Rural Affairs (DEFRA).. LINK" xr:uid="{26DF7A90-BC99-4400-AA2E-3CBD9EBF00E8}"/>
  </hyperlinks>
  <pageMargins left="0.7" right="0.7" top="0.75" bottom="0.75" header="0.3" footer="0.3"/>
  <pageSetup paperSize="9" orientation="portrait" r:id="rId2"/>
  <headerFooter>
    <oddHeader>&amp;C&amp;"Aptos"&amp;10&amp;K000000 OFFICIAL&amp;1#_x000D_</oddHeader>
    <oddFooter>&amp;C_x000D_&amp;1#&amp;"Aptos"&amp;10&amp;K000000 OFFICIAL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68CE2B-247A-47C8-BE8D-D125B58ACF82}">
  <ds:schemaRefs>
    <ds:schemaRef ds:uri="http://schemas.microsoft.com/office/infopath/2007/PartnerControls"/>
    <ds:schemaRef ds:uri="http://purl.org/dc/terms/"/>
    <ds:schemaRef ds:uri="f8e9d96c-a07e-4933-9220-38ca5ec96d4e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f2aea08d-7fae-41c6-92ff-91df552a059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F75A9D4-B152-4F33-A4FF-4B7F564C65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044ED7D-2F86-4DAD-9AD0-8F0EE7C7E0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fbd41ebe-fca6-4f2c-aecb-bf3a17e72416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config</vt:lpstr>
      <vt:lpstr>Cover_sheet</vt:lpstr>
      <vt:lpstr>Contents</vt:lpstr>
      <vt:lpstr>Data - retirements</vt:lpstr>
      <vt:lpstr>Data - headcount</vt:lpstr>
      <vt:lpstr>FIRE1112_working</vt:lpstr>
      <vt:lpstr>FIRE1112</vt:lpstr>
      <vt:lpstr>FRS geographical categories</vt:lpstr>
      <vt:lpstr>Contents!Print_Area</vt:lpstr>
      <vt:lpstr>FIRE1112!Print_Area</vt:lpstr>
      <vt:lpstr>FIRE1112!Print_Titles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FIRE1112: Staff retiring from fire and rescue authorities, by reason and fire and rescue authority</dc:title>
  <dc:creator/>
  <cp:keywords>data tables, retiring, reason, 2022</cp:keywords>
  <cp:lastModifiedBy/>
  <dcterms:created xsi:type="dcterms:W3CDTF">2022-10-14T13:05:16Z</dcterms:created>
  <dcterms:modified xsi:type="dcterms:W3CDTF">2025-11-28T12:00:30Z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