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 codeName="ThisWorkbook"/>
  <xr:revisionPtr revIDLastSave="0" documentId="8_{DD09E3E6-AC4B-4BDC-840C-17143C2025D8}" xr6:coauthVersionLast="47" xr6:coauthVersionMax="47" xr10:uidLastSave="{00000000-0000-0000-0000-000000000000}"/>
  <workbookProtection workbookAlgorithmName="SHA-512" workbookHashValue="ZrTxMvMygNDnzzWqbkWG84onzMJfHKEBnKAnzhF+7tm2hdtaDjMFCafsVwC5ky8zT4tHEoqE9h/vSWvJa7lpwA==" workbookSaltValue="tyoHcCGHKJyfoaaHTDgbfg==" workbookSpinCount="100000" lockStructure="1"/>
  <bookViews>
    <workbookView xWindow="-120" yWindow="-120" windowWidth="29040" windowHeight="15720" tabRatio="864" firstSheet="1" activeTab="2" xr2:uid="{00000000-000D-0000-FFFF-FFFF00000000}"/>
  </bookViews>
  <sheets>
    <sheet name="config" sheetId="38" state="hidden" r:id="rId1"/>
    <sheet name="Cover_sheet" sheetId="34" r:id="rId2"/>
    <sheet name="Contents" sheetId="35" r:id="rId3"/>
    <sheet name="Data" sheetId="37" r:id="rId4"/>
    <sheet name="FIRE1111_historical_working" sheetId="1" state="hidden" r:id="rId5"/>
    <sheet name="FIRE1111_historical" sheetId="19" r:id="rId6"/>
    <sheet name="FIRE1111_working" sheetId="31" state="hidden" r:id="rId7"/>
    <sheet name="FIRE1111" sheetId="33" r:id="rId8"/>
  </sheets>
  <definedNames>
    <definedName name="_xlnm._FilterDatabase" localSheetId="3" hidden="1">Data!$A$1:$D$633</definedName>
    <definedName name="_xlnm.Print_Area" localSheetId="2">Contents!$A$1:$D$9</definedName>
    <definedName name="_xlnm.Print_Area" localSheetId="7">FIRE1111!$A$1:$F$30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8" i="35" l="1"/>
  <c r="C6" i="35"/>
  <c r="A2" i="35"/>
  <c r="A10" i="34"/>
  <c r="A9" i="34"/>
  <c r="A8" i="34"/>
  <c r="A5" i="34"/>
  <c r="A3" i="34"/>
  <c r="A3" i="31"/>
  <c r="B6" i="31" l="1" a="1"/>
  <c r="B6" i="31" s="1"/>
  <c r="D6" i="31" a="1"/>
  <c r="D6" i="31" s="1"/>
  <c r="B7" i="31" a="1"/>
  <c r="B7" i="31" s="1"/>
  <c r="D7" i="31" a="1"/>
  <c r="D7" i="31" s="1"/>
  <c r="B8" i="31" a="1"/>
  <c r="B8" i="31" s="1"/>
  <c r="D8" i="31" a="1"/>
  <c r="D8" i="31" s="1"/>
  <c r="B9" i="31" a="1"/>
  <c r="B9" i="31" s="1"/>
  <c r="D9" i="31" a="1"/>
  <c r="D9" i="31" s="1"/>
  <c r="B10" i="31" a="1"/>
  <c r="B10" i="31" s="1"/>
  <c r="D10" i="31" a="1"/>
  <c r="D10" i="31" s="1"/>
  <c r="B11" i="31" a="1"/>
  <c r="B11" i="31" s="1"/>
  <c r="D11" i="31" a="1"/>
  <c r="D11" i="31" s="1"/>
  <c r="B12" i="31" a="1"/>
  <c r="B12" i="31" s="1"/>
  <c r="D12" i="31" a="1"/>
  <c r="D12" i="31" s="1"/>
  <c r="B13" i="31" a="1"/>
  <c r="B13" i="31" s="1"/>
  <c r="D13" i="31" a="1"/>
  <c r="D13" i="31" s="1"/>
  <c r="B14" i="31" a="1"/>
  <c r="B14" i="31" s="1"/>
  <c r="D14" i="31" a="1"/>
  <c r="D14" i="31" s="1"/>
  <c r="B15" i="31" a="1"/>
  <c r="B15" i="31" s="1"/>
  <c r="D15" i="31" a="1"/>
  <c r="D15" i="31" s="1"/>
  <c r="B16" i="31" a="1"/>
  <c r="B16" i="31" s="1"/>
  <c r="B16" i="33" s="1"/>
  <c r="D16" i="31" a="1"/>
  <c r="D16" i="31" s="1"/>
  <c r="D16" i="33" s="1"/>
  <c r="B17" i="31" a="1"/>
  <c r="B17" i="31" s="1"/>
  <c r="B17" i="33" s="1"/>
  <c r="D17" i="31" a="1"/>
  <c r="D17" i="31" s="1"/>
  <c r="B18" i="31" a="1"/>
  <c r="B18" i="31" s="1"/>
  <c r="D18" i="31" a="1"/>
  <c r="D18" i="31" s="1"/>
  <c r="B19" i="31" a="1"/>
  <c r="B19" i="31" s="1"/>
  <c r="D19" i="31" a="1"/>
  <c r="D19" i="31" s="1"/>
  <c r="B20" i="31" a="1"/>
  <c r="B20" i="31" s="1"/>
  <c r="B20" i="33" s="1"/>
  <c r="D20" i="31" a="1"/>
  <c r="D20" i="31" s="1"/>
  <c r="D20" i="33" s="1"/>
  <c r="B21" i="31" a="1"/>
  <c r="B21" i="31" s="1"/>
  <c r="B21" i="33" s="1"/>
  <c r="D21" i="31" a="1"/>
  <c r="D21" i="31" s="1"/>
  <c r="D21" i="33" s="1"/>
  <c r="C5" i="31" a="1"/>
  <c r="C5" i="31" s="1"/>
  <c r="E5" i="31" a="1"/>
  <c r="E5" i="31" s="1"/>
  <c r="C16" i="31" a="1"/>
  <c r="C16" i="31" s="1"/>
  <c r="C16" i="33" s="1"/>
  <c r="C17" i="31" a="1"/>
  <c r="C17" i="31" s="1"/>
  <c r="C17" i="33" s="1"/>
  <c r="C18" i="31" a="1"/>
  <c r="C18" i="31" s="1"/>
  <c r="C19" i="31" a="1"/>
  <c r="C19" i="31" s="1"/>
  <c r="C19" i="33" s="1"/>
  <c r="E19" i="31" a="1"/>
  <c r="E19" i="31" s="1"/>
  <c r="E20" i="31" a="1"/>
  <c r="E20" i="31" s="1"/>
  <c r="E21" i="31" a="1"/>
  <c r="E21" i="31" s="1"/>
  <c r="E21" i="33" s="1"/>
  <c r="B5" i="31" a="1"/>
  <c r="B5" i="31" s="1"/>
  <c r="B5" i="33" s="1"/>
  <c r="C6" i="31" a="1"/>
  <c r="C6" i="31" s="1"/>
  <c r="E6" i="31" a="1"/>
  <c r="E6" i="31" s="1"/>
  <c r="E6" i="33" s="1"/>
  <c r="C7" i="31" a="1"/>
  <c r="C7" i="31" s="1"/>
  <c r="C7" i="33" s="1"/>
  <c r="E7" i="31" a="1"/>
  <c r="E7" i="31" s="1"/>
  <c r="E7" i="33" s="1"/>
  <c r="C8" i="31" a="1"/>
  <c r="C8" i="31" s="1"/>
  <c r="E8" i="31" a="1"/>
  <c r="E8" i="31" s="1"/>
  <c r="E8" i="33" s="1"/>
  <c r="C9" i="31" a="1"/>
  <c r="C9" i="31" s="1"/>
  <c r="C9" i="33" s="1"/>
  <c r="E9" i="31" a="1"/>
  <c r="E9" i="31" s="1"/>
  <c r="E9" i="33" s="1"/>
  <c r="C10" i="31" a="1"/>
  <c r="C10" i="31" s="1"/>
  <c r="E10" i="31" a="1"/>
  <c r="E10" i="31" s="1"/>
  <c r="E10" i="33" s="1"/>
  <c r="C11" i="31" a="1"/>
  <c r="C11" i="31" s="1"/>
  <c r="C11" i="33" s="1"/>
  <c r="E11" i="31" a="1"/>
  <c r="E11" i="31" s="1"/>
  <c r="E11" i="33" s="1"/>
  <c r="C12" i="31" a="1"/>
  <c r="C12" i="31" s="1"/>
  <c r="E12" i="31" a="1"/>
  <c r="E12" i="31" s="1"/>
  <c r="E12" i="33" s="1"/>
  <c r="C13" i="31" a="1"/>
  <c r="C13" i="31" s="1"/>
  <c r="C13" i="33" s="1"/>
  <c r="E13" i="31" a="1"/>
  <c r="E13" i="31" s="1"/>
  <c r="E13" i="33" s="1"/>
  <c r="C14" i="31" a="1"/>
  <c r="C14" i="31" s="1"/>
  <c r="E14" i="31" a="1"/>
  <c r="E14" i="31" s="1"/>
  <c r="E14" i="33" s="1"/>
  <c r="C15" i="31" a="1"/>
  <c r="C15" i="31" s="1"/>
  <c r="C15" i="33" s="1"/>
  <c r="E15" i="31" a="1"/>
  <c r="E15" i="31" s="1"/>
  <c r="E15" i="33" s="1"/>
  <c r="E16" i="31" a="1"/>
  <c r="E16" i="31" s="1"/>
  <c r="E16" i="33" s="1"/>
  <c r="E17" i="31" a="1"/>
  <c r="E17" i="31" s="1"/>
  <c r="E17" i="33" s="1"/>
  <c r="E18" i="31" a="1"/>
  <c r="E18" i="31" s="1"/>
  <c r="E18" i="33" s="1"/>
  <c r="C20" i="31" a="1"/>
  <c r="C20" i="31" s="1"/>
  <c r="C20" i="33" s="1"/>
  <c r="C21" i="31" a="1"/>
  <c r="C21" i="31" s="1"/>
  <c r="C21" i="33" s="1"/>
  <c r="D5" i="31" a="1"/>
  <c r="D5" i="31" s="1"/>
  <c r="D5" i="33" s="1"/>
  <c r="B10" i="33"/>
  <c r="B11" i="33"/>
  <c r="B12" i="33"/>
  <c r="B6" i="33"/>
  <c r="D6" i="33"/>
  <c r="B7" i="33"/>
  <c r="B8" i="33"/>
  <c r="D8" i="33"/>
  <c r="B9" i="33"/>
  <c r="D9" i="33"/>
  <c r="D10" i="33"/>
  <c r="D12" i="33"/>
  <c r="B13" i="33"/>
  <c r="D13" i="33"/>
  <c r="B14" i="33"/>
  <c r="D14" i="33"/>
  <c r="B15" i="33"/>
  <c r="D17" i="33"/>
  <c r="B18" i="33"/>
  <c r="D18" i="33"/>
  <c r="D19" i="33"/>
  <c r="E19" i="33"/>
  <c r="E20" i="33"/>
  <c r="C5" i="33"/>
  <c r="F12" i="31" l="1"/>
  <c r="F12" i="33" s="1"/>
  <c r="F7" i="31"/>
  <c r="F7" i="33" s="1"/>
  <c r="E22" i="31"/>
  <c r="F13" i="31"/>
  <c r="F13" i="33" s="1"/>
  <c r="F15" i="31"/>
  <c r="F15" i="33" s="1"/>
  <c r="F11" i="31"/>
  <c r="F11" i="33" s="1"/>
  <c r="F10" i="31"/>
  <c r="F10" i="33" s="1"/>
  <c r="F8" i="31"/>
  <c r="F8" i="33" s="1"/>
  <c r="F6" i="31"/>
  <c r="F6" i="33" s="1"/>
  <c r="D22" i="31"/>
  <c r="E5" i="33"/>
  <c r="D15" i="33"/>
  <c r="C12" i="33"/>
  <c r="D11" i="33"/>
  <c r="C8" i="33"/>
  <c r="D7" i="33"/>
  <c r="F20" i="31"/>
  <c r="F20" i="33" s="1"/>
  <c r="F18" i="31"/>
  <c r="F18" i="33" s="1"/>
  <c r="F16" i="31"/>
  <c r="F16" i="33" s="1"/>
  <c r="F14" i="31"/>
  <c r="F14" i="33" s="1"/>
  <c r="F9" i="31"/>
  <c r="F9" i="33" s="1"/>
  <c r="C22" i="31"/>
  <c r="F5" i="31"/>
  <c r="F5" i="33" s="1"/>
  <c r="F21" i="31"/>
  <c r="F21" i="33" s="1"/>
  <c r="F19" i="31"/>
  <c r="F19" i="33" s="1"/>
  <c r="F17" i="31"/>
  <c r="F17" i="33" s="1"/>
  <c r="B22" i="31"/>
  <c r="B19" i="33"/>
  <c r="C18" i="33"/>
  <c r="C14" i="33"/>
  <c r="C10" i="33"/>
  <c r="C6" i="33"/>
  <c r="C22" i="33" l="1"/>
  <c r="B22" i="33"/>
  <c r="E22" i="33"/>
  <c r="D22" i="33"/>
  <c r="F22" i="31"/>
  <c r="F22" i="33" s="1"/>
  <c r="A3" i="1" l="1"/>
  <c r="F20" i="1" l="1" a="1"/>
  <c r="F20" i="1" s="1"/>
  <c r="F21" i="1" a="1"/>
  <c r="F21" i="1" s="1"/>
  <c r="F19" i="1" a="1"/>
  <c r="F19" i="1" s="1"/>
  <c r="F22" i="1" a="1"/>
  <c r="F22" i="1" s="1"/>
  <c r="D22" i="1" a="1"/>
  <c r="D22" i="1" s="1"/>
  <c r="B22" i="1" a="1"/>
  <c r="B22" i="1" s="1"/>
  <c r="E18" i="1" a="1"/>
  <c r="E18" i="1" s="1"/>
  <c r="C18" i="1" a="1"/>
  <c r="C18" i="1" s="1"/>
  <c r="F17" i="1" a="1"/>
  <c r="F17" i="1" s="1"/>
  <c r="D17" i="1" a="1"/>
  <c r="D17" i="1" s="1"/>
  <c r="B17" i="1" a="1"/>
  <c r="B17" i="1" s="1"/>
  <c r="E16" i="1" a="1"/>
  <c r="E16" i="1" s="1"/>
  <c r="C16" i="1" a="1"/>
  <c r="C16" i="1" s="1"/>
  <c r="F15" i="1" a="1"/>
  <c r="F15" i="1" s="1"/>
  <c r="D15" i="1" a="1"/>
  <c r="D15" i="1" s="1"/>
  <c r="B15" i="1" a="1"/>
  <c r="B15" i="1" s="1"/>
  <c r="E14" i="1" a="1"/>
  <c r="E14" i="1" s="1"/>
  <c r="C14" i="1" a="1"/>
  <c r="C14" i="1" s="1"/>
  <c r="F13" i="1" a="1"/>
  <c r="F13" i="1" s="1"/>
  <c r="D13" i="1" a="1"/>
  <c r="D13" i="1" s="1"/>
  <c r="B13" i="1" a="1"/>
  <c r="B13" i="1" s="1"/>
  <c r="E12" i="1" a="1"/>
  <c r="E12" i="1" s="1"/>
  <c r="C12" i="1" a="1"/>
  <c r="C12" i="1" s="1"/>
  <c r="F11" i="1" a="1"/>
  <c r="F11" i="1" s="1"/>
  <c r="D11" i="1" a="1"/>
  <c r="D11" i="1" s="1"/>
  <c r="B11" i="1" a="1"/>
  <c r="B11" i="1" s="1"/>
  <c r="E8" i="1" a="1"/>
  <c r="E8" i="1" s="1"/>
  <c r="C8" i="1" a="1"/>
  <c r="C8" i="1" s="1"/>
  <c r="B16" i="1" a="1"/>
  <c r="B16" i="1" s="1"/>
  <c r="C15" i="1" a="1"/>
  <c r="C15" i="1" s="1"/>
  <c r="D14" i="1" a="1"/>
  <c r="D14" i="1" s="1"/>
  <c r="B14" i="1" a="1"/>
  <c r="B14" i="1" s="1"/>
  <c r="C13" i="1" a="1"/>
  <c r="C13" i="1" s="1"/>
  <c r="D12" i="1" a="1"/>
  <c r="D12" i="1" s="1"/>
  <c r="E11" i="1" a="1"/>
  <c r="E11" i="1" s="1"/>
  <c r="F8" i="1" a="1"/>
  <c r="F8" i="1" s="1"/>
  <c r="B8" i="1" a="1"/>
  <c r="B8" i="1" s="1"/>
  <c r="C20" i="1" a="1"/>
  <c r="C20" i="1" s="1"/>
  <c r="C21" i="1" a="1"/>
  <c r="C21" i="1" s="1"/>
  <c r="C19" i="1" a="1"/>
  <c r="C19" i="1" s="1"/>
  <c r="E22" i="1" a="1"/>
  <c r="E22" i="1" s="1"/>
  <c r="C22" i="1" a="1"/>
  <c r="C22" i="1" s="1"/>
  <c r="F18" i="1" a="1"/>
  <c r="F18" i="1" s="1"/>
  <c r="D18" i="1" a="1"/>
  <c r="D18" i="1" s="1"/>
  <c r="B18" i="1" a="1"/>
  <c r="B18" i="1" s="1"/>
  <c r="E17" i="1" a="1"/>
  <c r="E17" i="1" s="1"/>
  <c r="C17" i="1" a="1"/>
  <c r="C17" i="1" s="1"/>
  <c r="F16" i="1" a="1"/>
  <c r="F16" i="1" s="1"/>
  <c r="D16" i="1" a="1"/>
  <c r="D16" i="1" s="1"/>
  <c r="E15" i="1" a="1"/>
  <c r="E15" i="1" s="1"/>
  <c r="F14" i="1" a="1"/>
  <c r="F14" i="1" s="1"/>
  <c r="E13" i="1" a="1"/>
  <c r="E13" i="1" s="1"/>
  <c r="F12" i="1" a="1"/>
  <c r="F12" i="1" s="1"/>
  <c r="B12" i="1" a="1"/>
  <c r="B12" i="1" s="1"/>
  <c r="C11" i="1" a="1"/>
  <c r="C11" i="1" s="1"/>
  <c r="D8" i="1" a="1"/>
  <c r="D8" i="1" s="1"/>
  <c r="F7" i="1" a="1"/>
  <c r="F7" i="1" s="1"/>
  <c r="D7" i="1" a="1"/>
  <c r="D7" i="1" s="1"/>
  <c r="B7" i="1" a="1"/>
  <c r="B7" i="1" s="1"/>
  <c r="C7" i="1" a="1"/>
  <c r="C7" i="1" s="1"/>
  <c r="E7" i="1" a="1"/>
  <c r="E7" i="1" s="1"/>
  <c r="F23" i="1" a="1"/>
  <c r="F23" i="1" s="1"/>
  <c r="C23" i="1" a="1"/>
  <c r="C23" i="1" s="1"/>
  <c r="E23" i="1" a="1"/>
  <c r="E23" i="1" s="1"/>
  <c r="D23" i="1" a="1"/>
  <c r="D23" i="1" s="1"/>
  <c r="B23" i="1" a="1"/>
  <c r="B23" i="1" s="1"/>
  <c r="F10" i="1" a="1"/>
  <c r="F10" i="1" s="1"/>
  <c r="D10" i="1" a="1"/>
  <c r="D10" i="1" s="1"/>
  <c r="B10" i="1" a="1"/>
  <c r="B10" i="1" s="1"/>
  <c r="E6" i="1" a="1"/>
  <c r="E6" i="1" s="1"/>
  <c r="B6" i="1" a="1"/>
  <c r="B6" i="1" s="1"/>
  <c r="E10" i="1" a="1"/>
  <c r="E10" i="1" s="1"/>
  <c r="C10" i="1" a="1"/>
  <c r="C10" i="1" s="1"/>
  <c r="F6" i="1" a="1"/>
  <c r="F6" i="1" s="1"/>
  <c r="D6" i="1" a="1"/>
  <c r="D6" i="1" s="1"/>
  <c r="C6" i="1" a="1"/>
  <c r="C6" i="1" s="1"/>
  <c r="E21" i="19"/>
  <c r="D20" i="19"/>
  <c r="B20" i="19"/>
  <c r="E19" i="19"/>
  <c r="E9" i="1" a="1"/>
  <c r="E9" i="1" s="1"/>
  <c r="C9" i="1" a="1"/>
  <c r="C9" i="1" s="1"/>
  <c r="D21" i="19"/>
  <c r="B21" i="19"/>
  <c r="E20" i="19"/>
  <c r="D19" i="19"/>
  <c r="B19" i="19"/>
  <c r="F9" i="1" a="1"/>
  <c r="F9" i="1" s="1"/>
  <c r="D9" i="1" a="1"/>
  <c r="D9" i="1" s="1"/>
  <c r="B9" i="1" a="1"/>
  <c r="B9" i="1" s="1"/>
  <c r="F5" i="1" a="1"/>
  <c r="F5" i="1" s="1"/>
  <c r="D5" i="1" a="1"/>
  <c r="D5" i="1" s="1"/>
  <c r="B5" i="1" a="1"/>
  <c r="B5" i="1" s="1"/>
  <c r="C5" i="1" a="1"/>
  <c r="C5" i="1" s="1"/>
  <c r="E5" i="1" a="1"/>
  <c r="E5" i="1" s="1"/>
  <c r="F19" i="19" l="1"/>
  <c r="F20" i="19"/>
  <c r="F21" i="19"/>
  <c r="C19" i="19"/>
  <c r="C20" i="19"/>
  <c r="C21" i="19"/>
  <c r="E9" i="19"/>
  <c r="B9" i="19"/>
  <c r="F9" i="19"/>
  <c r="D9" i="19"/>
  <c r="E16" i="19"/>
  <c r="C9" i="19"/>
  <c r="D5" i="19"/>
  <c r="E5" i="19"/>
  <c r="F5" i="19"/>
  <c r="C5" i="19"/>
  <c r="B5" i="19"/>
  <c r="B22" i="19" l="1"/>
  <c r="E22" i="19"/>
  <c r="D18" i="19"/>
  <c r="D16" i="19"/>
  <c r="C22" i="19" l="1"/>
  <c r="D22" i="19"/>
  <c r="E7" i="19"/>
  <c r="E6" i="19"/>
  <c r="E17" i="19"/>
  <c r="C18" i="19"/>
  <c r="C15" i="19"/>
  <c r="D15" i="19"/>
  <c r="D8" i="19"/>
  <c r="E8" i="19"/>
  <c r="D14" i="19"/>
  <c r="C12" i="19"/>
  <c r="C6" i="19"/>
  <c r="E14" i="19"/>
  <c r="C10" i="19"/>
  <c r="C7" i="19"/>
  <c r="B10" i="19"/>
  <c r="E18" i="19"/>
  <c r="E10" i="19"/>
  <c r="B17" i="19"/>
  <c r="C8" i="19"/>
  <c r="B18" i="19"/>
  <c r="B16" i="19"/>
  <c r="E11" i="19"/>
  <c r="E13" i="19"/>
  <c r="D7" i="19"/>
  <c r="B6" i="19"/>
  <c r="D17" i="19"/>
  <c r="C16" i="19"/>
  <c r="D6" i="19"/>
  <c r="B12" i="19"/>
  <c r="B13" i="19"/>
  <c r="D10" i="19"/>
  <c r="D12" i="19"/>
  <c r="B15" i="19"/>
  <c r="B8" i="19"/>
  <c r="C11" i="19"/>
  <c r="E12" i="19"/>
  <c r="B7" i="19"/>
  <c r="C14" i="19"/>
  <c r="C17" i="19"/>
  <c r="B14" i="19"/>
  <c r="D13" i="19"/>
  <c r="D11" i="19"/>
  <c r="C13" i="19"/>
  <c r="E15" i="19"/>
  <c r="B11" i="19"/>
  <c r="F22" i="19" l="1"/>
  <c r="F17" i="19"/>
  <c r="D23" i="19"/>
  <c r="F11" i="19"/>
  <c r="F13" i="19"/>
  <c r="F14" i="19"/>
  <c r="F10" i="19"/>
  <c r="F7" i="19"/>
  <c r="F12" i="19"/>
  <c r="E23" i="19"/>
  <c r="F16" i="19"/>
  <c r="F18" i="19"/>
  <c r="F15" i="19"/>
  <c r="C23" i="19"/>
  <c r="F6" i="19"/>
  <c r="B23" i="19"/>
  <c r="F8" i="19"/>
  <c r="F23" i="19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<sst xmlns="http://schemas.openxmlformats.org/spreadsheetml/2006/main" count="2408" uniqueCount="111">
  <si>
    <t>Fire Control</t>
  </si>
  <si>
    <t>Support Staff</t>
  </si>
  <si>
    <t>Total</t>
  </si>
  <si>
    <t>The full set of fire statistics releases, tables and guidance can be found on our landing page, here-</t>
  </si>
  <si>
    <t>https://www.gov.uk/government/collections/fire-statistics</t>
  </si>
  <si>
    <t>..</t>
  </si>
  <si>
    <t>1 Includes re-employment as support staff by the same FRA</t>
  </si>
  <si>
    <t>Dismissal on disciplinary grounds</t>
  </si>
  <si>
    <t>Medical discharge</t>
  </si>
  <si>
    <t>Resignation due to harassment or discrimination</t>
  </si>
  <si>
    <t>Poor performance/efficiency</t>
  </si>
  <si>
    <t>Compulsory redundancy</t>
  </si>
  <si>
    <t>Voluntary redundancy</t>
  </si>
  <si>
    <t>Early retirement</t>
  </si>
  <si>
    <t>Normal retirement</t>
  </si>
  <si>
    <t>Re-employment by another Fire and Rescue Service</t>
  </si>
  <si>
    <t>Re-employment as support personnel within the same Fire and Rescue Service</t>
  </si>
  <si>
    <t>Resignation to take other employment outside the Fire and Rescue Service</t>
  </si>
  <si>
    <t>Deceased</t>
  </si>
  <si>
    <t>Other reasons</t>
  </si>
  <si>
    <t>Dismissal on disciplinary or poor performance grounds/efficiency</t>
  </si>
  <si>
    <t>Failure to maintain fitness</t>
  </si>
  <si>
    <t>.. Data not collected</t>
  </si>
  <si>
    <t>Reason</t>
  </si>
  <si>
    <t>Issues with primary employment</t>
  </si>
  <si>
    <t>Dissatisfaction with the number of incidents attended</t>
  </si>
  <si>
    <t>Moving Out of Area</t>
  </si>
  <si>
    <t>Medical discharge (Ill health retirement)</t>
  </si>
  <si>
    <t>2010/11</t>
  </si>
  <si>
    <t>2011/12</t>
  </si>
  <si>
    <t>2012/13</t>
  </si>
  <si>
    <t>2013/14</t>
  </si>
  <si>
    <t>2014/15</t>
  </si>
  <si>
    <t>2015/16</t>
  </si>
  <si>
    <t>2016/17</t>
  </si>
  <si>
    <t>Wholetime firefighters</t>
  </si>
  <si>
    <t>1a. Moving - to another FRS</t>
  </si>
  <si>
    <t>1b. Moving - within FRS from operational (firefighter or control) to support staff</t>
  </si>
  <si>
    <t>2a. Resignation - to take up alternative employment</t>
  </si>
  <si>
    <t>2b. Resignation - due to ill health</t>
  </si>
  <si>
    <t>2c. Resignation - any other reason (please specify)</t>
  </si>
  <si>
    <t>3a. Redundancy - compulsory</t>
  </si>
  <si>
    <t>3b. Redundancy - voluntary</t>
  </si>
  <si>
    <t>4a. Retirement - early</t>
  </si>
  <si>
    <t>4b. Retirement - normal</t>
  </si>
  <si>
    <t>5a. Dismissal - poor performance (including failure to maintain fitness)</t>
  </si>
  <si>
    <t>5b. Dismissal - disciplinary grounds</t>
  </si>
  <si>
    <t>6. Deceased</t>
  </si>
  <si>
    <t>8. Unknown / Reason for leaving not recorded</t>
  </si>
  <si>
    <t>2d. Resignation - issues with primary employment/other work commitments</t>
  </si>
  <si>
    <t>2e. Resignation - personal reasons (including work / life balance &amp; caring responsibilities)</t>
  </si>
  <si>
    <t>2f. Resignation - relocation/leaving the area (including going travelling, moving country)</t>
  </si>
  <si>
    <t>No</t>
  </si>
  <si>
    <t>Fire and rescue workforce and pensions statistics</t>
  </si>
  <si>
    <t>Contents</t>
  </si>
  <si>
    <t>We’re always looking to improve the accessibility of our documents.</t>
  </si>
  <si>
    <t xml:space="preserve">To access data tables, select the table number or tabs. </t>
  </si>
  <si>
    <t>Cover sheet</t>
  </si>
  <si>
    <t>Sheet</t>
  </si>
  <si>
    <t>Title</t>
  </si>
  <si>
    <t>Period covered</t>
  </si>
  <si>
    <t>National Statistics?</t>
  </si>
  <si>
    <t>Table 1111</t>
  </si>
  <si>
    <t>FIRE1111</t>
  </si>
  <si>
    <t>FIRE1111_historical</t>
  </si>
  <si>
    <t>2010/11 to 2017/18</t>
  </si>
  <si>
    <t>Staff leaving fire authorities, by reason and by role, England</t>
  </si>
  <si>
    <t>On-call firefighters</t>
  </si>
  <si>
    <t>End of table</t>
  </si>
  <si>
    <t>".." denotes data not collected.</t>
  </si>
  <si>
    <t>7. Other</t>
  </si>
  <si>
    <t>FINANCIAL_YEAR</t>
  </si>
  <si>
    <t>ROLE</t>
  </si>
  <si>
    <t>LEAVING_REASON</t>
  </si>
  <si>
    <t>TOTAL_STAFF</t>
  </si>
  <si>
    <t>On call firefighters</t>
  </si>
  <si>
    <t>2017/18</t>
  </si>
  <si>
    <t>2018/19</t>
  </si>
  <si>
    <t>2c. Resignation - any other reason</t>
  </si>
  <si>
    <t>2019/20</t>
  </si>
  <si>
    <t>2020/21</t>
  </si>
  <si>
    <t>2021/22</t>
  </si>
  <si>
    <t>2022/23</t>
  </si>
  <si>
    <t>Data</t>
  </si>
  <si>
    <t xml:space="preserve">Raw data for the two main data tables </t>
  </si>
  <si>
    <t>2 Also referred to as 'Retained Duty System firefighters'</t>
  </si>
  <si>
    <t>Pubdate</t>
  </si>
  <si>
    <t>Upcoming date</t>
  </si>
  <si>
    <t>Responsible statistician</t>
  </si>
  <si>
    <t>year ending month</t>
  </si>
  <si>
    <t>year</t>
  </si>
  <si>
    <t>2024/25</t>
  </si>
  <si>
    <t>Press enquiries: NewsDesk@communities.gov.uk</t>
  </si>
  <si>
    <t>4 December 2025</t>
  </si>
  <si>
    <t>Autumn 2026</t>
  </si>
  <si>
    <t>Paul Gaught-Allen</t>
  </si>
  <si>
    <t>March</t>
  </si>
  <si>
    <t>financial year</t>
  </si>
  <si>
    <t>Email: firestatistics@communities.gov.uk</t>
  </si>
  <si>
    <t>If you find any problems, or have any feedback, relating to accessibility</t>
  </si>
  <si>
    <t>please email us at firestatistics@communities.gov.uk</t>
  </si>
  <si>
    <t>Select a year from the drop-down list below:</t>
  </si>
  <si>
    <t>The statistics in this table are official statistics.</t>
  </si>
  <si>
    <t>Source: MHCLG Operational Statistics Data Collection, figures supplied by fire and rescue authorities.</t>
  </si>
  <si>
    <t>Contact: FireStatistics@communities.gov.uk</t>
  </si>
  <si>
    <t>2023/24</t>
  </si>
  <si>
    <t>Support staff</t>
  </si>
  <si>
    <t>Moving out of area</t>
  </si>
  <si>
    <r>
      <t>FIRE STATISTICS TABLE 1111: Staff leaving fire authorities, by reason and by role</t>
    </r>
    <r>
      <rPr>
        <b/>
        <vertAlign val="superscript"/>
        <sz val="12"/>
        <color rgb="FF000000"/>
        <rFont val="Arial"/>
        <family val="2"/>
      </rPr>
      <t>1</t>
    </r>
    <r>
      <rPr>
        <b/>
        <sz val="12"/>
        <color rgb="FF000000"/>
        <rFont val="Arial"/>
        <family val="2"/>
      </rPr>
      <t>, England</t>
    </r>
  </si>
  <si>
    <r>
      <t>FIRE STATISTICS TABLE 1111: Staff leaving fire authorities, by reason</t>
    </r>
    <r>
      <rPr>
        <b/>
        <vertAlign val="superscript"/>
        <sz val="12"/>
        <color rgb="FF000000"/>
        <rFont val="Arial"/>
        <family val="2"/>
      </rPr>
      <t>1</t>
    </r>
    <r>
      <rPr>
        <b/>
        <sz val="12"/>
        <color rgb="FF000000"/>
        <rFont val="Arial"/>
        <family val="2"/>
      </rPr>
      <t xml:space="preserve"> and by role, England</t>
    </r>
  </si>
  <si>
    <r>
      <t>On call firefighters</t>
    </r>
    <r>
      <rPr>
        <vertAlign val="superscript"/>
        <sz val="12"/>
        <color rgb="FF000000"/>
        <rFont val="Arial"/>
        <family val="2"/>
      </rPr>
      <t>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</si>
</sst>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%"/>
  </numFmts>
  <fonts count="26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u/>
      <sz val="11"/>
      <color rgb="FF0563C1"/>
      <name val="Calibri"/>
      <family val="2"/>
    </font>
    <font>
      <sz val="10"/>
      <name val="MS Sans Serif"/>
      <family val="2"/>
    </font>
    <font>
      <sz val="10"/>
      <name val="MS Sans Serif"/>
    </font>
    <font>
      <sz val="11"/>
      <color theme="1"/>
      <name val="Calibri"/>
      <family val="2"/>
      <scheme val="minor"/>
    </font>
    <font>
      <sz val="12"/>
      <color rgb="FF000000"/>
      <name val="Arial"/>
      <family val="2"/>
    </font>
    <font>
      <sz val="10"/>
      <color rgb="FF000000"/>
      <name val="Arial"/>
      <family val="2"/>
    </font>
    <font>
      <sz val="18"/>
      <color rgb="FF0000FF"/>
      <name val="Arial"/>
      <family val="2"/>
    </font>
    <font>
      <sz val="14"/>
      <color rgb="FF000000"/>
      <name val="Arial"/>
      <family val="2"/>
    </font>
    <font>
      <b/>
      <sz val="18"/>
      <color rgb="FF0000FF"/>
      <name val="Arial"/>
      <family val="2"/>
    </font>
    <font>
      <sz val="10"/>
      <color rgb="FF0000FF"/>
      <name val="Arial"/>
      <family val="2"/>
    </font>
    <font>
      <u/>
      <sz val="11"/>
      <color theme="10"/>
      <name val="Calibri"/>
      <family val="2"/>
      <scheme val="minor"/>
    </font>
    <font>
      <u/>
      <sz val="10"/>
      <color rgb="FF0000FF"/>
      <name val="Arial"/>
      <family val="2"/>
    </font>
    <font>
      <u/>
      <sz val="12"/>
      <color rgb="FF0000FF"/>
      <name val="Arial"/>
      <family val="2"/>
    </font>
    <font>
      <sz val="8"/>
      <name val="Calibri"/>
      <family val="2"/>
      <scheme val="minor"/>
    </font>
    <font>
      <u/>
      <sz val="12"/>
      <color theme="10"/>
      <name val="Arial"/>
      <family val="2"/>
    </font>
    <font>
      <u/>
      <sz val="12"/>
      <color rgb="FF0563C1"/>
      <name val="Arial"/>
      <family val="2"/>
    </font>
    <font>
      <b/>
      <sz val="12"/>
      <color rgb="FF000000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u/>
      <sz val="10"/>
      <color indexed="12"/>
      <name val="MS Sans Serif"/>
      <family val="2"/>
    </font>
    <font>
      <u/>
      <sz val="12"/>
      <color rgb="FF000000"/>
      <name val="Arial"/>
      <family val="2"/>
    </font>
    <font>
      <b/>
      <vertAlign val="superscript"/>
      <sz val="12"/>
      <color rgb="FF000000"/>
      <name val="Arial"/>
      <family val="2"/>
    </font>
    <font>
      <sz val="12"/>
      <color rgb="FFFFFFFF"/>
      <name val="Arial"/>
      <family val="2"/>
    </font>
    <font>
      <vertAlign val="superscript"/>
      <sz val="12"/>
      <color rgb="FF00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FF0000"/>
      </patternFill>
    </fill>
    <fill>
      <patternFill patternType="solid">
        <fgColor rgb="FFFFFFFF"/>
        <bgColor rgb="FFFFC000"/>
      </patternFill>
    </fill>
  </fills>
  <borders count="4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</borders>
  <cellStyleXfs count="20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0" fontId="3" fillId="0" borderId="0"/>
    <xf numFmtId="0" fontId="4" fillId="0" borderId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" fillId="0" borderId="0" applyNumberFormat="0" applyBorder="0" applyProtection="0"/>
    <xf numFmtId="0" fontId="7" fillId="0" borderId="0" applyNumberFormat="0" applyBorder="0" applyProtection="0"/>
    <xf numFmtId="0" fontId="12" fillId="0" borderId="0" applyNumberFormat="0" applyFill="0" applyBorder="0" applyAlignment="0" applyProtection="0"/>
    <xf numFmtId="0" fontId="1" fillId="0" borderId="0" applyNumberFormat="0" applyFont="0" applyBorder="0" applyProtection="0"/>
    <xf numFmtId="0" fontId="1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" fillId="0" borderId="0" applyNumberFormat="0" applyBorder="0" applyProtection="0"/>
    <xf numFmtId="0" fontId="1" fillId="0" borderId="0"/>
    <xf numFmtId="0" fontId="1" fillId="0" borderId="0" applyNumberFormat="0" applyFont="0" applyBorder="0" applyProtection="0"/>
    <xf numFmtId="0" fontId="1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0"/>
    <xf numFmtId="0" fontId="21" fillId="0" borderId="0" applyNumberFormat="0" applyFill="0" applyBorder="0" applyAlignment="0" applyProtection="0"/>
  </cellStyleXfs>
  <cellXfs count="111">
    <xf numFmtId="0" fontId="0" fillId="0" borderId="0" xfId="0"/>
    <xf numFmtId="0" fontId="8" fillId="4" borderId="0" xfId="8" applyFont="1" applyFill="1" applyAlignment="1">
      <alignment vertical="center"/>
    </xf>
    <xf numFmtId="0" fontId="9" fillId="4" borderId="0" xfId="7" applyFont="1" applyFill="1"/>
    <xf numFmtId="0" fontId="6" fillId="4" borderId="0" xfId="7" applyFill="1"/>
    <xf numFmtId="0" fontId="7" fillId="4" borderId="0" xfId="7" applyFont="1" applyFill="1"/>
    <xf numFmtId="0" fontId="10" fillId="0" borderId="0" xfId="8" applyFont="1" applyAlignment="1">
      <alignment vertical="center"/>
    </xf>
    <xf numFmtId="0" fontId="11" fillId="0" borderId="0" xfId="7" applyFont="1"/>
    <xf numFmtId="49" fontId="7" fillId="4" borderId="0" xfId="7" applyNumberFormat="1" applyFont="1" applyFill="1"/>
    <xf numFmtId="0" fontId="16" fillId="2" borderId="0" xfId="11" applyFont="1" applyFill="1" applyAlignment="1"/>
    <xf numFmtId="0" fontId="16" fillId="2" borderId="0" xfId="11" applyFont="1" applyFill="1"/>
    <xf numFmtId="0" fontId="14" fillId="4" borderId="0" xfId="16" applyFont="1" applyFill="1" applyAlignment="1"/>
    <xf numFmtId="0" fontId="16" fillId="0" borderId="0" xfId="11" applyFont="1" applyFill="1" applyAlignment="1"/>
    <xf numFmtId="0" fontId="6" fillId="4" borderId="0" xfId="10" applyFont="1" applyFill="1"/>
    <xf numFmtId="0" fontId="16" fillId="4" borderId="0" xfId="11" applyFont="1" applyFill="1" applyAlignment="1"/>
    <xf numFmtId="0" fontId="17" fillId="4" borderId="0" xfId="17" applyFont="1" applyFill="1" applyAlignment="1"/>
    <xf numFmtId="0" fontId="16" fillId="4" borderId="0" xfId="11" applyFont="1" applyFill="1" applyAlignment="1" applyProtection="1"/>
    <xf numFmtId="0" fontId="19" fillId="3" borderId="0" xfId="0" applyFont="1" applyFill="1"/>
    <xf numFmtId="0" fontId="18" fillId="2" borderId="0" xfId="8" applyFont="1" applyFill="1"/>
    <xf numFmtId="0" fontId="6" fillId="2" borderId="0" xfId="13" applyFont="1" applyFill="1"/>
    <xf numFmtId="0" fontId="6" fillId="2" borderId="0" xfId="13" applyFont="1" applyFill="1" applyAlignment="1">
      <alignment horizontal="left"/>
    </xf>
    <xf numFmtId="0" fontId="6" fillId="2" borderId="0" xfId="8" applyFont="1" applyFill="1"/>
    <xf numFmtId="0" fontId="6" fillId="2" borderId="0" xfId="8" applyFont="1" applyFill="1" applyAlignment="1">
      <alignment horizontal="left"/>
    </xf>
    <xf numFmtId="0" fontId="18" fillId="2" borderId="0" xfId="13" applyFont="1" applyFill="1" applyAlignment="1">
      <alignment wrapText="1"/>
    </xf>
    <xf numFmtId="0" fontId="18" fillId="2" borderId="0" xfId="13" applyFont="1" applyFill="1" applyAlignment="1">
      <alignment horizontal="left" wrapText="1"/>
    </xf>
    <xf numFmtId="0" fontId="6" fillId="2" borderId="0" xfId="14" applyFont="1" applyFill="1"/>
    <xf numFmtId="0" fontId="6" fillId="2" borderId="0" xfId="15" applyFont="1" applyFill="1" applyAlignment="1">
      <alignment horizontal="left" vertical="center" wrapText="1"/>
    </xf>
    <xf numFmtId="1" fontId="6" fillId="2" borderId="0" xfId="15" applyNumberFormat="1" applyFont="1" applyFill="1" applyAlignment="1">
      <alignment horizontal="left" vertical="center"/>
    </xf>
    <xf numFmtId="0" fontId="6" fillId="2" borderId="0" xfId="14" applyFont="1" applyFill="1" applyAlignment="1">
      <alignment wrapText="1"/>
    </xf>
    <xf numFmtId="0" fontId="6" fillId="2" borderId="0" xfId="14" applyFont="1" applyFill="1" applyAlignment="1">
      <alignment horizontal="left"/>
    </xf>
    <xf numFmtId="0" fontId="19" fillId="0" borderId="0" xfId="0" applyFont="1"/>
    <xf numFmtId="0" fontId="19" fillId="3" borderId="0" xfId="0" applyFont="1" applyFill="1" applyAlignment="1">
      <alignment wrapText="1"/>
    </xf>
    <xf numFmtId="0" fontId="6" fillId="5" borderId="0" xfId="1" applyFont="1" applyFill="1"/>
    <xf numFmtId="0" fontId="18" fillId="4" borderId="1" xfId="0" applyFont="1" applyFill="1" applyBorder="1" applyAlignment="1">
      <alignment horizontal="center" vertical="center"/>
    </xf>
    <xf numFmtId="0" fontId="19" fillId="2" borderId="0" xfId="0" applyFont="1" applyFill="1" applyAlignment="1">
      <alignment horizontal="right" vertical="center" wrapText="1"/>
    </xf>
    <xf numFmtId="0" fontId="19" fillId="2" borderId="0" xfId="0" applyFont="1" applyFill="1"/>
    <xf numFmtId="0" fontId="6" fillId="4" borderId="0" xfId="1" applyFont="1" applyFill="1" applyAlignment="1">
      <alignment horizontal="left"/>
    </xf>
    <xf numFmtId="0" fontId="6" fillId="7" borderId="0" xfId="1" applyFont="1" applyFill="1" applyAlignment="1">
      <alignment vertical="center"/>
    </xf>
    <xf numFmtId="0" fontId="18" fillId="4" borderId="1" xfId="0" applyFont="1" applyFill="1" applyBorder="1" applyAlignment="1">
      <alignment horizontal="center" vertical="center" wrapText="1"/>
    </xf>
    <xf numFmtId="0" fontId="20" fillId="3" borderId="0" xfId="0" applyFont="1" applyFill="1"/>
    <xf numFmtId="0" fontId="6" fillId="4" borderId="0" xfId="1" applyFont="1" applyFill="1"/>
    <xf numFmtId="0" fontId="6" fillId="0" borderId="0" xfId="0" applyFont="1"/>
    <xf numFmtId="49" fontId="6" fillId="0" borderId="0" xfId="0" applyNumberFormat="1" applyFont="1" applyAlignment="1">
      <alignment horizontal="right"/>
    </xf>
    <xf numFmtId="0" fontId="6" fillId="0" borderId="0" xfId="0" applyFont="1" applyAlignment="1">
      <alignment horizontal="right"/>
    </xf>
    <xf numFmtId="3" fontId="6" fillId="0" borderId="0" xfId="0" applyNumberFormat="1" applyFont="1" applyAlignment="1">
      <alignment horizontal="right"/>
    </xf>
    <xf numFmtId="0" fontId="22" fillId="2" borderId="0" xfId="11" applyFont="1" applyFill="1" applyAlignment="1"/>
    <xf numFmtId="0" fontId="22" fillId="2" borderId="0" xfId="2" applyFont="1" applyFill="1" applyAlignment="1"/>
    <xf numFmtId="0" fontId="6" fillId="3" borderId="0" xfId="18" applyFont="1" applyFill="1"/>
    <xf numFmtId="0" fontId="6" fillId="3" borderId="0" xfId="0" applyFont="1" applyFill="1"/>
    <xf numFmtId="0" fontId="22" fillId="2" borderId="0" xfId="16" applyFont="1" applyFill="1" applyAlignment="1"/>
    <xf numFmtId="3" fontId="6" fillId="0" borderId="0" xfId="0" applyNumberFormat="1" applyFont="1"/>
    <xf numFmtId="0" fontId="19" fillId="0" borderId="0" xfId="0" applyFont="1" applyAlignment="1">
      <alignment wrapText="1"/>
    </xf>
    <xf numFmtId="0" fontId="18" fillId="5" borderId="0" xfId="1" applyFont="1" applyFill="1" applyAlignment="1">
      <alignment vertical="center"/>
    </xf>
    <xf numFmtId="0" fontId="18" fillId="5" borderId="0" xfId="0" applyFont="1" applyFill="1" applyAlignment="1">
      <alignment horizontal="center" vertical="center" wrapText="1"/>
    </xf>
    <xf numFmtId="0" fontId="19" fillId="0" borderId="0" xfId="0" applyFont="1" applyAlignment="1">
      <alignment horizontal="right" vertical="center" wrapText="1"/>
    </xf>
    <xf numFmtId="0" fontId="18" fillId="5" borderId="0" xfId="0" applyFont="1" applyFill="1"/>
    <xf numFmtId="0" fontId="18" fillId="5" borderId="0" xfId="0" applyFont="1" applyFill="1" applyAlignment="1">
      <alignment wrapText="1"/>
    </xf>
    <xf numFmtId="0" fontId="6" fillId="5" borderId="0" xfId="0" applyFont="1" applyFill="1" applyAlignment="1">
      <alignment wrapText="1"/>
    </xf>
    <xf numFmtId="0" fontId="6" fillId="5" borderId="0" xfId="0" applyFont="1" applyFill="1"/>
    <xf numFmtId="0" fontId="6" fillId="5" borderId="0" xfId="0" applyFont="1" applyFill="1" applyAlignment="1">
      <alignment horizontal="left" vertical="center" wrapText="1"/>
    </xf>
    <xf numFmtId="0" fontId="6" fillId="5" borderId="0" xfId="0" applyFont="1" applyFill="1" applyAlignment="1">
      <alignment horizontal="center" vertical="center" wrapText="1"/>
    </xf>
    <xf numFmtId="0" fontId="6" fillId="5" borderId="0" xfId="0" applyFont="1" applyFill="1" applyAlignment="1">
      <alignment horizontal="right" vertical="center" wrapText="1"/>
    </xf>
    <xf numFmtId="3" fontId="6" fillId="5" borderId="0" xfId="0" applyNumberFormat="1" applyFont="1" applyFill="1" applyAlignment="1">
      <alignment horizontal="right"/>
    </xf>
    <xf numFmtId="3" fontId="18" fillId="5" borderId="0" xfId="0" applyNumberFormat="1" applyFont="1" applyFill="1" applyAlignment="1">
      <alignment horizontal="right"/>
    </xf>
    <xf numFmtId="1" fontId="6" fillId="5" borderId="0" xfId="0" applyNumberFormat="1" applyFont="1" applyFill="1"/>
    <xf numFmtId="9" fontId="6" fillId="5" borderId="0" xfId="6" applyFont="1" applyFill="1" applyBorder="1"/>
    <xf numFmtId="164" fontId="6" fillId="5" borderId="0" xfId="0" applyNumberFormat="1" applyFont="1" applyFill="1"/>
    <xf numFmtId="3" fontId="6" fillId="5" borderId="0" xfId="0" applyNumberFormat="1" applyFont="1" applyFill="1"/>
    <xf numFmtId="3" fontId="18" fillId="5" borderId="0" xfId="0" applyNumberFormat="1" applyFont="1" applyFill="1"/>
    <xf numFmtId="0" fontId="6" fillId="5" borderId="0" xfId="0" applyFont="1" applyFill="1" applyAlignment="1">
      <alignment horizontal="left" wrapText="1"/>
    </xf>
    <xf numFmtId="0" fontId="6" fillId="5" borderId="0" xfId="0" applyFont="1" applyFill="1" applyAlignment="1">
      <alignment horizontal="left"/>
    </xf>
    <xf numFmtId="0" fontId="22" fillId="5" borderId="0" xfId="2" applyFont="1" applyFill="1" applyBorder="1"/>
    <xf numFmtId="0" fontId="6" fillId="5" borderId="0" xfId="0" applyFont="1" applyFill="1" applyAlignment="1">
      <alignment horizontal="right"/>
    </xf>
    <xf numFmtId="0" fontId="18" fillId="6" borderId="0" xfId="0" applyFont="1" applyFill="1"/>
    <xf numFmtId="0" fontId="18" fillId="6" borderId="0" xfId="0" applyFont="1" applyFill="1" applyAlignment="1">
      <alignment wrapText="1"/>
    </xf>
    <xf numFmtId="0" fontId="6" fillId="4" borderId="0" xfId="0" applyFont="1" applyFill="1" applyAlignment="1">
      <alignment wrapText="1"/>
    </xf>
    <xf numFmtId="0" fontId="6" fillId="3" borderId="0" xfId="0" applyFont="1" applyFill="1" applyAlignment="1">
      <alignment wrapText="1"/>
    </xf>
    <xf numFmtId="0" fontId="6" fillId="4" borderId="0" xfId="0" applyFont="1" applyFill="1"/>
    <xf numFmtId="0" fontId="6" fillId="4" borderId="1" xfId="0" applyFont="1" applyFill="1" applyBorder="1"/>
    <xf numFmtId="0" fontId="6" fillId="4" borderId="1" xfId="0" applyFont="1" applyFill="1" applyBorder="1" applyAlignment="1">
      <alignment horizontal="center"/>
    </xf>
    <xf numFmtId="0" fontId="6" fillId="4" borderId="1" xfId="0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/>
    </xf>
    <xf numFmtId="0" fontId="6" fillId="4" borderId="0" xfId="0" applyFont="1" applyFill="1" applyAlignment="1">
      <alignment horizontal="right" vertical="center" wrapText="1"/>
    </xf>
    <xf numFmtId="0" fontId="6" fillId="2" borderId="0" xfId="0" applyFont="1" applyFill="1" applyAlignment="1">
      <alignment horizontal="right" vertical="center" wrapText="1"/>
    </xf>
    <xf numFmtId="0" fontId="6" fillId="4" borderId="2" xfId="0" applyFont="1" applyFill="1" applyBorder="1"/>
    <xf numFmtId="3" fontId="6" fillId="5" borderId="2" xfId="0" applyNumberFormat="1" applyFont="1" applyFill="1" applyBorder="1" applyAlignment="1">
      <alignment horizontal="right"/>
    </xf>
    <xf numFmtId="3" fontId="18" fillId="5" borderId="2" xfId="0" applyNumberFormat="1" applyFont="1" applyFill="1" applyBorder="1" applyAlignment="1">
      <alignment horizontal="right"/>
    </xf>
    <xf numFmtId="1" fontId="6" fillId="4" borderId="0" xfId="0" applyNumberFormat="1" applyFont="1" applyFill="1"/>
    <xf numFmtId="9" fontId="6" fillId="4" borderId="0" xfId="6" applyFont="1" applyFill="1"/>
    <xf numFmtId="3" fontId="6" fillId="4" borderId="0" xfId="0" applyNumberFormat="1" applyFont="1" applyFill="1"/>
    <xf numFmtId="165" fontId="6" fillId="4" borderId="0" xfId="6" applyNumberFormat="1" applyFont="1" applyFill="1"/>
    <xf numFmtId="3" fontId="18" fillId="4" borderId="1" xfId="0" applyNumberFormat="1" applyFont="1" applyFill="1" applyBorder="1"/>
    <xf numFmtId="3" fontId="18" fillId="5" borderId="1" xfId="0" applyNumberFormat="1" applyFont="1" applyFill="1" applyBorder="1" applyAlignment="1">
      <alignment horizontal="right"/>
    </xf>
    <xf numFmtId="165" fontId="6" fillId="5" borderId="0" xfId="6" applyNumberFormat="1" applyFont="1" applyFill="1"/>
    <xf numFmtId="0" fontId="6" fillId="4" borderId="0" xfId="0" applyFont="1" applyFill="1" applyAlignment="1">
      <alignment horizontal="left"/>
    </xf>
    <xf numFmtId="9" fontId="6" fillId="4" borderId="0" xfId="6" applyFont="1" applyFill="1" applyAlignment="1">
      <alignment horizontal="right"/>
    </xf>
    <xf numFmtId="0" fontId="6" fillId="4" borderId="0" xfId="0" applyFont="1" applyFill="1" applyAlignment="1">
      <alignment horizontal="left" wrapText="1"/>
    </xf>
    <xf numFmtId="0" fontId="22" fillId="4" borderId="0" xfId="2" applyFont="1" applyFill="1"/>
    <xf numFmtId="0" fontId="6" fillId="4" borderId="0" xfId="0" applyFont="1" applyFill="1" applyAlignment="1">
      <alignment vertical="top"/>
    </xf>
    <xf numFmtId="0" fontId="22" fillId="4" borderId="0" xfId="19" applyFont="1" applyFill="1" applyAlignment="1"/>
    <xf numFmtId="0" fontId="6" fillId="4" borderId="0" xfId="0" applyFont="1" applyFill="1" applyAlignment="1">
      <alignment horizontal="right"/>
    </xf>
    <xf numFmtId="0" fontId="6" fillId="2" borderId="0" xfId="0" applyFont="1" applyFill="1"/>
    <xf numFmtId="0" fontId="24" fillId="4" borderId="0" xfId="0" applyFont="1" applyFill="1"/>
    <xf numFmtId="165" fontId="6" fillId="5" borderId="0" xfId="6" applyNumberFormat="1" applyFont="1" applyFill="1" applyBorder="1"/>
    <xf numFmtId="0" fontId="6" fillId="4" borderId="1" xfId="0" applyFont="1" applyFill="1" applyBorder="1" applyAlignment="1">
      <alignment horizontal="left" vertical="center" wrapText="1"/>
    </xf>
    <xf numFmtId="0" fontId="6" fillId="4" borderId="3" xfId="0" applyFont="1" applyFill="1" applyBorder="1" applyAlignment="1">
      <alignment horizontal="center" vertical="center" wrapText="1"/>
    </xf>
    <xf numFmtId="9" fontId="6" fillId="5" borderId="0" xfId="6" applyFont="1" applyFill="1"/>
    <xf numFmtId="164" fontId="6" fillId="5" borderId="0" xfId="6" applyNumberFormat="1" applyFont="1" applyFill="1"/>
    <xf numFmtId="9" fontId="6" fillId="4" borderId="0" xfId="6" applyFont="1" applyFill="1" applyAlignment="1">
      <alignment horizontal="right" wrapText="1"/>
    </xf>
    <xf numFmtId="9" fontId="6" fillId="4" borderId="0" xfId="0" applyNumberFormat="1" applyFont="1" applyFill="1" applyAlignment="1">
      <alignment wrapText="1"/>
    </xf>
    <xf numFmtId="0" fontId="22" fillId="5" borderId="0" xfId="2" applyFont="1" applyFill="1" applyAlignment="1">
      <alignment horizontal="right"/>
    </xf>
  </cellXfs>
  <cellStyles count="20">
    <cellStyle name="Hyperlink" xfId="2" xr:uid="{00000000-0005-0000-0000-000000000000}"/>
    <cellStyle name="Hyperlink 2" xfId="19" xr:uid="{1C6E5703-65CA-4353-AF55-415DB179FA9F}"/>
    <cellStyle name="Hyperlink 2 2" xfId="11" xr:uid="{E212393B-D459-4AFF-8D94-3DC9F8F3D37D}"/>
    <cellStyle name="Hyperlink 2 2 2" xfId="16" xr:uid="{FA973DC8-569E-4740-B52C-23C2119270ED}"/>
    <cellStyle name="Hyperlink 2 3" xfId="9" xr:uid="{5C5418E2-C426-4B3F-B77F-1B0CC542339F}"/>
    <cellStyle name="Hyperlink 3" xfId="12" xr:uid="{EFB4E2A4-FF32-4981-86F3-3CBA243D5D39}"/>
    <cellStyle name="Hyperlink 3 2" xfId="17" xr:uid="{762CBA05-6BC4-400E-B90D-637F7B7D34D5}"/>
    <cellStyle name="Normal" xfId="0" builtinId="0"/>
    <cellStyle name="Normal 2" xfId="1" xr:uid="{00000000-0005-0000-0000-000002000000}"/>
    <cellStyle name="Normal 2 2" xfId="3" xr:uid="{00000000-0005-0000-0000-000003000000}"/>
    <cellStyle name="Normal 2 2 2 2" xfId="8" xr:uid="{1AB4F1FB-DA81-4A31-8246-FCDBC8EA3105}"/>
    <cellStyle name="Normal 2 3" xfId="13" xr:uid="{B59A6D55-B1D3-45A7-8366-023A107BF3A3}"/>
    <cellStyle name="Normal 2 4" xfId="15" xr:uid="{BF35C50D-D393-48D9-AE65-3C9030183591}"/>
    <cellStyle name="Normal 3" xfId="4" xr:uid="{00000000-0005-0000-0000-000004000000}"/>
    <cellStyle name="Normal 5 2" xfId="14" xr:uid="{03B0C7EA-F92A-4047-A0AA-D33083AC575B}"/>
    <cellStyle name="Normal 6" xfId="18" xr:uid="{FC09F02E-C393-4942-9932-37AB3A70598F}"/>
    <cellStyle name="Normal 6 2" xfId="7" xr:uid="{49F5E40D-E321-4711-B2DC-5DC14FA166BC}"/>
    <cellStyle name="Normal 7 2" xfId="10" xr:uid="{BF338676-290A-4FA1-9607-26F44C172622}"/>
    <cellStyle name="Percent" xfId="6" builtinId="5"/>
    <cellStyle name="Percent 2" xfId="5" xr:uid="{00000000-0005-0000-0000-00000A000000}"/>
  </cellStyles>
  <dxfs count="0"/>
  <tableStyles count="0" defaultTableStyle="TableStyleMedium2" defaultPivotStyle="PivotStyleLight16"/>
  <colors>
    <mruColors>
      <color rgb="FFDED6E6"/>
      <color rgb="FFFFCCFF"/>
      <color rgb="FF9F89B7"/>
      <color rgb="FF5A4571"/>
      <color rgb="FF8F23B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0</xdr:col>
      <xdr:colOff>1874521</xdr:colOff>
      <xdr:row>0</xdr:row>
      <xdr:rowOff>1025191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A665889-5BAB-121D-63D5-C3679855CE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0"/>
          <a:ext cx="1874520" cy="102519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990600</xdr:colOff>
      <xdr:row>0</xdr:row>
      <xdr:rowOff>0</xdr:rowOff>
    </xdr:from>
    <xdr:to>
      <xdr:col>4</xdr:col>
      <xdr:colOff>22860</xdr:colOff>
      <xdr:row>3</xdr:row>
      <xdr:rowOff>34591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E985229-F82F-4630-9465-07BD175758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574280" y="0"/>
          <a:ext cx="1874520" cy="102519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NewsDesk@communities.gov.uk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gov.uk/government/collections/fire-and-rescue-workforce-and-pensions-statistics" TargetMode="External"/><Relationship Id="rId1" Type="http://schemas.openxmlformats.org/officeDocument/2006/relationships/hyperlink" Target="https://www.gov.uk/search/research-and-statistics?keywords=fire&amp;content_store_document_type=upcoming_statistics&amp;organisations%5B%5D=home-office&amp;order=relevance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mailto:firestatistics@communities.gov.uk" TargetMode="External"/><Relationship Id="rId4" Type="http://schemas.openxmlformats.org/officeDocument/2006/relationships/hyperlink" Target="mailto:firestatistics@communities.gov.uk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mailto:firestatistics@communities.gov.uk" TargetMode="External"/><Relationship Id="rId1" Type="http://schemas.openxmlformats.org/officeDocument/2006/relationships/hyperlink" Target="https://www.gov.uk/government/collections/fire-statistics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hyperlink" Target="mailto:firestatistics@communities.gov.uk" TargetMode="External"/><Relationship Id="rId1" Type="http://schemas.openxmlformats.org/officeDocument/2006/relationships/hyperlink" Target="https://www.gov.uk/government/collections/fire-statistic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1B0D0E-5F21-4C09-A4C9-B7BE00589862}">
  <sheetPr codeName="Sheet4">
    <tabColor rgb="FFFF0000"/>
  </sheetPr>
  <dimension ref="A1:B6"/>
  <sheetViews>
    <sheetView zoomScaleNormal="100" workbookViewId="0">
      <selection activeCell="G26" sqref="G26"/>
    </sheetView>
  </sheetViews>
  <sheetFormatPr defaultColWidth="9.140625" defaultRowHeight="15" x14ac:dyDescent="0.2"/>
  <cols>
    <col min="1" max="1" width="22.28515625" style="29" bestFit="1" customWidth="1"/>
    <col min="2" max="2" width="21.140625" style="29" customWidth="1"/>
    <col min="3" max="16384" width="9.140625" style="29"/>
  </cols>
  <sheetData>
    <row r="1" spans="1:2" x14ac:dyDescent="0.2">
      <c r="A1" s="40" t="s">
        <v>86</v>
      </c>
      <c r="B1" s="41" t="s">
        <v>93</v>
      </c>
    </row>
    <row r="2" spans="1:2" x14ac:dyDescent="0.2">
      <c r="A2" s="40" t="s">
        <v>87</v>
      </c>
      <c r="B2" s="42" t="s">
        <v>94</v>
      </c>
    </row>
    <row r="3" spans="1:2" x14ac:dyDescent="0.2">
      <c r="A3" s="40" t="s">
        <v>88</v>
      </c>
      <c r="B3" s="42" t="s">
        <v>95</v>
      </c>
    </row>
    <row r="4" spans="1:2" x14ac:dyDescent="0.2">
      <c r="A4" s="40" t="s">
        <v>89</v>
      </c>
      <c r="B4" s="42" t="s">
        <v>96</v>
      </c>
    </row>
    <row r="5" spans="1:2" x14ac:dyDescent="0.2">
      <c r="A5" s="40" t="s">
        <v>90</v>
      </c>
      <c r="B5" s="43">
        <v>2025</v>
      </c>
    </row>
    <row r="6" spans="1:2" x14ac:dyDescent="0.2">
      <c r="A6" s="40" t="s">
        <v>97</v>
      </c>
      <c r="B6" s="42" t="s">
        <v>91</v>
      </c>
    </row>
  </sheetData>
  <pageMargins left="0.7" right="0.7" top="0.75" bottom="0.75" header="0.3" footer="0.3"/>
  <headerFooter>
    <oddHeader>&amp;C&amp;"Aptos"&amp;10&amp;K000000 OFFICIAL&amp;1#_x000D_</oddHeader>
    <oddFooter>&amp;C_x000D_&amp;1#&amp;"Aptos"&amp;10&amp;K000000 OFFICIAL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99A954-880F-4EDE-976A-F9EDD308E9AF}">
  <sheetPr codeName="Sheet1"/>
  <dimension ref="A1:K14"/>
  <sheetViews>
    <sheetView workbookViewId="0"/>
  </sheetViews>
  <sheetFormatPr defaultRowHeight="12.75" x14ac:dyDescent="0.2"/>
  <cols>
    <col min="1" max="1" width="78" style="4" customWidth="1"/>
    <col min="2" max="255" width="9.42578125" style="4" customWidth="1"/>
    <col min="256" max="256" width="2.85546875" style="4" customWidth="1"/>
    <col min="257" max="257" width="74" style="4" bestFit="1" customWidth="1"/>
    <col min="258" max="511" width="9.42578125" style="4" customWidth="1"/>
    <col min="512" max="512" width="2.85546875" style="4" customWidth="1"/>
    <col min="513" max="513" width="74" style="4" bestFit="1" customWidth="1"/>
    <col min="514" max="767" width="9.42578125" style="4" customWidth="1"/>
    <col min="768" max="768" width="2.85546875" style="4" customWidth="1"/>
    <col min="769" max="769" width="74" style="4" bestFit="1" customWidth="1"/>
    <col min="770" max="1023" width="9.42578125" style="4" customWidth="1"/>
    <col min="1024" max="1024" width="2.85546875" style="4" customWidth="1"/>
    <col min="1025" max="1025" width="74" style="4" bestFit="1" customWidth="1"/>
    <col min="1026" max="1279" width="9.42578125" style="4" customWidth="1"/>
    <col min="1280" max="1280" width="2.85546875" style="4" customWidth="1"/>
    <col min="1281" max="1281" width="74" style="4" bestFit="1" customWidth="1"/>
    <col min="1282" max="1535" width="9.42578125" style="4" customWidth="1"/>
    <col min="1536" max="1536" width="2.85546875" style="4" customWidth="1"/>
    <col min="1537" max="1537" width="74" style="4" bestFit="1" customWidth="1"/>
    <col min="1538" max="1791" width="9.42578125" style="4" customWidth="1"/>
    <col min="1792" max="1792" width="2.85546875" style="4" customWidth="1"/>
    <col min="1793" max="1793" width="74" style="4" bestFit="1" customWidth="1"/>
    <col min="1794" max="2047" width="9.42578125" style="4" customWidth="1"/>
    <col min="2048" max="2048" width="2.85546875" style="4" customWidth="1"/>
    <col min="2049" max="2049" width="74" style="4" bestFit="1" customWidth="1"/>
    <col min="2050" max="2303" width="9.42578125" style="4" customWidth="1"/>
    <col min="2304" max="2304" width="2.85546875" style="4" customWidth="1"/>
    <col min="2305" max="2305" width="74" style="4" bestFit="1" customWidth="1"/>
    <col min="2306" max="2559" width="9.42578125" style="4" customWidth="1"/>
    <col min="2560" max="2560" width="2.85546875" style="4" customWidth="1"/>
    <col min="2561" max="2561" width="74" style="4" bestFit="1" customWidth="1"/>
    <col min="2562" max="2815" width="9.42578125" style="4" customWidth="1"/>
    <col min="2816" max="2816" width="2.85546875" style="4" customWidth="1"/>
    <col min="2817" max="2817" width="74" style="4" bestFit="1" customWidth="1"/>
    <col min="2818" max="3071" width="9.42578125" style="4" customWidth="1"/>
    <col min="3072" max="3072" width="2.85546875" style="4" customWidth="1"/>
    <col min="3073" max="3073" width="74" style="4" bestFit="1" customWidth="1"/>
    <col min="3074" max="3327" width="9.42578125" style="4" customWidth="1"/>
    <col min="3328" max="3328" width="2.85546875" style="4" customWidth="1"/>
    <col min="3329" max="3329" width="74" style="4" bestFit="1" customWidth="1"/>
    <col min="3330" max="3583" width="9.42578125" style="4" customWidth="1"/>
    <col min="3584" max="3584" width="2.85546875" style="4" customWidth="1"/>
    <col min="3585" max="3585" width="74" style="4" bestFit="1" customWidth="1"/>
    <col min="3586" max="3839" width="9.42578125" style="4" customWidth="1"/>
    <col min="3840" max="3840" width="2.85546875" style="4" customWidth="1"/>
    <col min="3841" max="3841" width="74" style="4" bestFit="1" customWidth="1"/>
    <col min="3842" max="4095" width="9.42578125" style="4" customWidth="1"/>
    <col min="4096" max="4096" width="2.85546875" style="4" customWidth="1"/>
    <col min="4097" max="4097" width="74" style="4" bestFit="1" customWidth="1"/>
    <col min="4098" max="4351" width="9.42578125" style="4" customWidth="1"/>
    <col min="4352" max="4352" width="2.85546875" style="4" customWidth="1"/>
    <col min="4353" max="4353" width="74" style="4" bestFit="1" customWidth="1"/>
    <col min="4354" max="4607" width="9.42578125" style="4" customWidth="1"/>
    <col min="4608" max="4608" width="2.85546875" style="4" customWidth="1"/>
    <col min="4609" max="4609" width="74" style="4" bestFit="1" customWidth="1"/>
    <col min="4610" max="4863" width="9.42578125" style="4" customWidth="1"/>
    <col min="4864" max="4864" width="2.85546875" style="4" customWidth="1"/>
    <col min="4865" max="4865" width="74" style="4" bestFit="1" customWidth="1"/>
    <col min="4866" max="5119" width="9.42578125" style="4" customWidth="1"/>
    <col min="5120" max="5120" width="2.85546875" style="4" customWidth="1"/>
    <col min="5121" max="5121" width="74" style="4" bestFit="1" customWidth="1"/>
    <col min="5122" max="5375" width="9.42578125" style="4" customWidth="1"/>
    <col min="5376" max="5376" width="2.85546875" style="4" customWidth="1"/>
    <col min="5377" max="5377" width="74" style="4" bestFit="1" customWidth="1"/>
    <col min="5378" max="5631" width="9.42578125" style="4" customWidth="1"/>
    <col min="5632" max="5632" width="2.85546875" style="4" customWidth="1"/>
    <col min="5633" max="5633" width="74" style="4" bestFit="1" customWidth="1"/>
    <col min="5634" max="5887" width="9.42578125" style="4" customWidth="1"/>
    <col min="5888" max="5888" width="2.85546875" style="4" customWidth="1"/>
    <col min="5889" max="5889" width="74" style="4" bestFit="1" customWidth="1"/>
    <col min="5890" max="6143" width="9.42578125" style="4" customWidth="1"/>
    <col min="6144" max="6144" width="2.85546875" style="4" customWidth="1"/>
    <col min="6145" max="6145" width="74" style="4" bestFit="1" customWidth="1"/>
    <col min="6146" max="6399" width="9.42578125" style="4" customWidth="1"/>
    <col min="6400" max="6400" width="2.85546875" style="4" customWidth="1"/>
    <col min="6401" max="6401" width="74" style="4" bestFit="1" customWidth="1"/>
    <col min="6402" max="6655" width="9.42578125" style="4" customWidth="1"/>
    <col min="6656" max="6656" width="2.85546875" style="4" customWidth="1"/>
    <col min="6657" max="6657" width="74" style="4" bestFit="1" customWidth="1"/>
    <col min="6658" max="6911" width="9.42578125" style="4" customWidth="1"/>
    <col min="6912" max="6912" width="2.85546875" style="4" customWidth="1"/>
    <col min="6913" max="6913" width="74" style="4" bestFit="1" customWidth="1"/>
    <col min="6914" max="7167" width="9.42578125" style="4" customWidth="1"/>
    <col min="7168" max="7168" width="2.85546875" style="4" customWidth="1"/>
    <col min="7169" max="7169" width="74" style="4" bestFit="1" customWidth="1"/>
    <col min="7170" max="7423" width="9.42578125" style="4" customWidth="1"/>
    <col min="7424" max="7424" width="2.85546875" style="4" customWidth="1"/>
    <col min="7425" max="7425" width="74" style="4" bestFit="1" customWidth="1"/>
    <col min="7426" max="7679" width="9.42578125" style="4" customWidth="1"/>
    <col min="7680" max="7680" width="2.85546875" style="4" customWidth="1"/>
    <col min="7681" max="7681" width="74" style="4" bestFit="1" customWidth="1"/>
    <col min="7682" max="7935" width="9.42578125" style="4" customWidth="1"/>
    <col min="7936" max="7936" width="2.85546875" style="4" customWidth="1"/>
    <col min="7937" max="7937" width="74" style="4" bestFit="1" customWidth="1"/>
    <col min="7938" max="8191" width="9.42578125" style="4" customWidth="1"/>
    <col min="8192" max="8192" width="2.85546875" style="4" customWidth="1"/>
    <col min="8193" max="8193" width="74" style="4" bestFit="1" customWidth="1"/>
    <col min="8194" max="8447" width="9.42578125" style="4" customWidth="1"/>
    <col min="8448" max="8448" width="2.85546875" style="4" customWidth="1"/>
    <col min="8449" max="8449" width="74" style="4" bestFit="1" customWidth="1"/>
    <col min="8450" max="8703" width="9.42578125" style="4" customWidth="1"/>
    <col min="8704" max="8704" width="2.85546875" style="4" customWidth="1"/>
    <col min="8705" max="8705" width="74" style="4" bestFit="1" customWidth="1"/>
    <col min="8706" max="8959" width="9.42578125" style="4" customWidth="1"/>
    <col min="8960" max="8960" width="2.85546875" style="4" customWidth="1"/>
    <col min="8961" max="8961" width="74" style="4" bestFit="1" customWidth="1"/>
    <col min="8962" max="9215" width="9.42578125" style="4" customWidth="1"/>
    <col min="9216" max="9216" width="2.85546875" style="4" customWidth="1"/>
    <col min="9217" max="9217" width="74" style="4" bestFit="1" customWidth="1"/>
    <col min="9218" max="9471" width="9.42578125" style="4" customWidth="1"/>
    <col min="9472" max="9472" width="2.85546875" style="4" customWidth="1"/>
    <col min="9473" max="9473" width="74" style="4" bestFit="1" customWidth="1"/>
    <col min="9474" max="9727" width="9.42578125" style="4" customWidth="1"/>
    <col min="9728" max="9728" width="2.85546875" style="4" customWidth="1"/>
    <col min="9729" max="9729" width="74" style="4" bestFit="1" customWidth="1"/>
    <col min="9730" max="9983" width="9.42578125" style="4" customWidth="1"/>
    <col min="9984" max="9984" width="2.85546875" style="4" customWidth="1"/>
    <col min="9985" max="9985" width="74" style="4" bestFit="1" customWidth="1"/>
    <col min="9986" max="10239" width="9.42578125" style="4" customWidth="1"/>
    <col min="10240" max="10240" width="2.85546875" style="4" customWidth="1"/>
    <col min="10241" max="10241" width="74" style="4" bestFit="1" customWidth="1"/>
    <col min="10242" max="10495" width="9.42578125" style="4" customWidth="1"/>
    <col min="10496" max="10496" width="2.85546875" style="4" customWidth="1"/>
    <col min="10497" max="10497" width="74" style="4" bestFit="1" customWidth="1"/>
    <col min="10498" max="10751" width="9.42578125" style="4" customWidth="1"/>
    <col min="10752" max="10752" width="2.85546875" style="4" customWidth="1"/>
    <col min="10753" max="10753" width="74" style="4" bestFit="1" customWidth="1"/>
    <col min="10754" max="11007" width="9.42578125" style="4" customWidth="1"/>
    <col min="11008" max="11008" width="2.85546875" style="4" customWidth="1"/>
    <col min="11009" max="11009" width="74" style="4" bestFit="1" customWidth="1"/>
    <col min="11010" max="11263" width="9.42578125" style="4" customWidth="1"/>
    <col min="11264" max="11264" width="2.85546875" style="4" customWidth="1"/>
    <col min="11265" max="11265" width="74" style="4" bestFit="1" customWidth="1"/>
    <col min="11266" max="11519" width="9.42578125" style="4" customWidth="1"/>
    <col min="11520" max="11520" width="2.85546875" style="4" customWidth="1"/>
    <col min="11521" max="11521" width="74" style="4" bestFit="1" customWidth="1"/>
    <col min="11522" max="11775" width="9.42578125" style="4" customWidth="1"/>
    <col min="11776" max="11776" width="2.85546875" style="4" customWidth="1"/>
    <col min="11777" max="11777" width="74" style="4" bestFit="1" customWidth="1"/>
    <col min="11778" max="12031" width="9.42578125" style="4" customWidth="1"/>
    <col min="12032" max="12032" width="2.85546875" style="4" customWidth="1"/>
    <col min="12033" max="12033" width="74" style="4" bestFit="1" customWidth="1"/>
    <col min="12034" max="12287" width="9.42578125" style="4" customWidth="1"/>
    <col min="12288" max="12288" width="2.85546875" style="4" customWidth="1"/>
    <col min="12289" max="12289" width="74" style="4" bestFit="1" customWidth="1"/>
    <col min="12290" max="12543" width="9.42578125" style="4" customWidth="1"/>
    <col min="12544" max="12544" width="2.85546875" style="4" customWidth="1"/>
    <col min="12545" max="12545" width="74" style="4" bestFit="1" customWidth="1"/>
    <col min="12546" max="12799" width="9.42578125" style="4" customWidth="1"/>
    <col min="12800" max="12800" width="2.85546875" style="4" customWidth="1"/>
    <col min="12801" max="12801" width="74" style="4" bestFit="1" customWidth="1"/>
    <col min="12802" max="13055" width="9.42578125" style="4" customWidth="1"/>
    <col min="13056" max="13056" width="2.85546875" style="4" customWidth="1"/>
    <col min="13057" max="13057" width="74" style="4" bestFit="1" customWidth="1"/>
    <col min="13058" max="13311" width="9.42578125" style="4" customWidth="1"/>
    <col min="13312" max="13312" width="2.85546875" style="4" customWidth="1"/>
    <col min="13313" max="13313" width="74" style="4" bestFit="1" customWidth="1"/>
    <col min="13314" max="13567" width="9.42578125" style="4" customWidth="1"/>
    <col min="13568" max="13568" width="2.85546875" style="4" customWidth="1"/>
    <col min="13569" max="13569" width="74" style="4" bestFit="1" customWidth="1"/>
    <col min="13570" max="13823" width="9.42578125" style="4" customWidth="1"/>
    <col min="13824" max="13824" width="2.85546875" style="4" customWidth="1"/>
    <col min="13825" max="13825" width="74" style="4" bestFit="1" customWidth="1"/>
    <col min="13826" max="14079" width="9.42578125" style="4" customWidth="1"/>
    <col min="14080" max="14080" width="2.85546875" style="4" customWidth="1"/>
    <col min="14081" max="14081" width="74" style="4" bestFit="1" customWidth="1"/>
    <col min="14082" max="14335" width="9.42578125" style="4" customWidth="1"/>
    <col min="14336" max="14336" width="2.85546875" style="4" customWidth="1"/>
    <col min="14337" max="14337" width="74" style="4" bestFit="1" customWidth="1"/>
    <col min="14338" max="14591" width="9.42578125" style="4" customWidth="1"/>
    <col min="14592" max="14592" width="2.85546875" style="4" customWidth="1"/>
    <col min="14593" max="14593" width="74" style="4" bestFit="1" customWidth="1"/>
    <col min="14594" max="14847" width="9.42578125" style="4" customWidth="1"/>
    <col min="14848" max="14848" width="2.85546875" style="4" customWidth="1"/>
    <col min="14849" max="14849" width="74" style="4" bestFit="1" customWidth="1"/>
    <col min="14850" max="15103" width="9.42578125" style="4" customWidth="1"/>
    <col min="15104" max="15104" width="2.85546875" style="4" customWidth="1"/>
    <col min="15105" max="15105" width="74" style="4" bestFit="1" customWidth="1"/>
    <col min="15106" max="15359" width="9.42578125" style="4" customWidth="1"/>
    <col min="15360" max="15360" width="2.85546875" style="4" customWidth="1"/>
    <col min="15361" max="15361" width="74" style="4" bestFit="1" customWidth="1"/>
    <col min="15362" max="15615" width="9.42578125" style="4" customWidth="1"/>
    <col min="15616" max="15616" width="2.85546875" style="4" customWidth="1"/>
    <col min="15617" max="15617" width="74" style="4" bestFit="1" customWidth="1"/>
    <col min="15618" max="15871" width="9.42578125" style="4" customWidth="1"/>
    <col min="15872" max="15872" width="2.85546875" style="4" customWidth="1"/>
    <col min="15873" max="15873" width="74" style="4" bestFit="1" customWidth="1"/>
    <col min="15874" max="16127" width="9.42578125" style="4" customWidth="1"/>
    <col min="16128" max="16128" width="2.85546875" style="4" customWidth="1"/>
    <col min="16129" max="16129" width="74" style="4" bestFit="1" customWidth="1"/>
    <col min="16130" max="16384" width="9.42578125" style="4" customWidth="1"/>
  </cols>
  <sheetData>
    <row r="1" spans="1:11" ht="84" customHeight="1" x14ac:dyDescent="0.2"/>
    <row r="2" spans="1:11" ht="23.25" x14ac:dyDescent="0.2">
      <c r="A2" s="1" t="s">
        <v>53</v>
      </c>
    </row>
    <row r="3" spans="1:11" ht="23.25" x14ac:dyDescent="0.2">
      <c r="A3" s="1" t="str">
        <f>_xlfn.CONCAT("England, year ending March ",config!B5)</f>
        <v>England, year ending March 2025</v>
      </c>
    </row>
    <row r="4" spans="1:11" ht="45" customHeight="1" x14ac:dyDescent="0.25">
      <c r="A4" s="2" t="s">
        <v>62</v>
      </c>
      <c r="C4" s="5"/>
      <c r="K4" s="6"/>
    </row>
    <row r="5" spans="1:11" ht="32.25" customHeight="1" x14ac:dyDescent="0.2">
      <c r="A5" s="3" t="str">
        <f>_xlfn.CONCAT("Responsible Statistician: ",config!B3)</f>
        <v>Responsible Statistician: Paul Gaught-Allen</v>
      </c>
      <c r="B5" s="3"/>
      <c r="E5" s="7"/>
    </row>
    <row r="6" spans="1:11" ht="15" x14ac:dyDescent="0.2">
      <c r="A6" s="8" t="s">
        <v>98</v>
      </c>
      <c r="B6" s="3"/>
    </row>
    <row r="7" spans="1:11" ht="15" x14ac:dyDescent="0.2">
      <c r="A7" s="9" t="s">
        <v>92</v>
      </c>
      <c r="B7" s="10"/>
    </row>
    <row r="8" spans="1:11" ht="28.5" customHeight="1" x14ac:dyDescent="0.2">
      <c r="A8" s="11" t="str">
        <f>_xlfn.CONCAT("Published: ",config!B1)</f>
        <v>Published: 4 December 2025</v>
      </c>
      <c r="B8" s="12"/>
    </row>
    <row r="9" spans="1:11" ht="15" x14ac:dyDescent="0.2">
      <c r="A9" s="13" t="str">
        <f>_xlfn.CONCAT("Next update: ",config!B2)</f>
        <v>Next update: Autumn 2026</v>
      </c>
      <c r="B9" s="12"/>
    </row>
    <row r="10" spans="1:11" ht="30" customHeight="1" x14ac:dyDescent="0.2">
      <c r="A10" s="3" t="str">
        <f>_xlfn.CONCAT("Crown copyright © ",config!B5)</f>
        <v>Crown copyright © 2025</v>
      </c>
    </row>
    <row r="11" spans="1:11" ht="15" x14ac:dyDescent="0.2">
      <c r="A11" s="14" t="s">
        <v>54</v>
      </c>
    </row>
    <row r="12" spans="1:11" ht="26.25" customHeight="1" x14ac:dyDescent="0.2">
      <c r="A12" s="3" t="s">
        <v>55</v>
      </c>
    </row>
    <row r="13" spans="1:11" ht="15" x14ac:dyDescent="0.2">
      <c r="A13" s="3" t="s">
        <v>99</v>
      </c>
    </row>
    <row r="14" spans="1:11" ht="15" x14ac:dyDescent="0.2">
      <c r="A14" s="15" t="s">
        <v>100</v>
      </c>
    </row>
  </sheetData>
  <hyperlinks>
    <hyperlink ref="A11" location="Contents!A1" display="Contents" xr:uid="{E3C71C7E-D9C2-42B1-BEA5-AB14E2EC45EC}"/>
    <hyperlink ref="A9" r:id="rId1" display="Next update: Autumn 2022" xr:uid="{425DAD64-CF6B-4C64-9637-7BCF777F6F83}"/>
    <hyperlink ref="A8" r:id="rId2" display="Published: 21 October 2021" xr:uid="{63C0FDAC-9579-42A5-8F03-A81168AB84B2}"/>
    <hyperlink ref="A7" r:id="rId3" xr:uid="{15A904FE-1C15-40CE-8134-3E9BEE771CB8}"/>
    <hyperlink ref="A6" r:id="rId4" xr:uid="{6CC90AFC-1A9A-4953-A430-832F6B337EAE}"/>
    <hyperlink ref="A14" r:id="rId5" display="Please email us at firestatistics@communities.gov.uk" xr:uid="{779132C4-DCF5-41F1-BE76-C9372C464BC4}"/>
  </hyperlinks>
  <pageMargins left="0.70000000000000007" right="0.70000000000000007" top="0.75" bottom="0.75" header="0.30000000000000004" footer="0.30000000000000004"/>
  <pageSetup paperSize="9" fitToWidth="0" fitToHeight="0" orientation="landscape" r:id="rId6"/>
  <headerFooter>
    <oddHeader>&amp;C&amp;"Aptos"&amp;10&amp;K000000 OFFICIAL&amp;1#_x000D_</oddHeader>
    <oddFooter>&amp;C_x000D_&amp;1#&amp;"Aptos"&amp;10&amp;K000000 OFFICIAL</oddFooter>
  </headerFooter>
  <drawing r:id="rId7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87A28A-B4A9-413C-B3FC-AFEA9F1871C1}">
  <sheetPr codeName="Sheet2"/>
  <dimension ref="A1:D26"/>
  <sheetViews>
    <sheetView tabSelected="1" zoomScaleNormal="100" workbookViewId="0"/>
  </sheetViews>
  <sheetFormatPr defaultColWidth="9.42578125" defaultRowHeight="15.75" customHeight="1" x14ac:dyDescent="0.2"/>
  <cols>
    <col min="1" max="1" width="24.5703125" style="24" customWidth="1"/>
    <col min="2" max="2" width="71.42578125" style="27" customWidth="1"/>
    <col min="3" max="3" width="25" style="24" customWidth="1"/>
    <col min="4" max="4" width="16.42578125" style="24" customWidth="1"/>
    <col min="5" max="5" width="9.42578125" style="24" customWidth="1"/>
    <col min="6" max="16384" width="9.42578125" style="24"/>
  </cols>
  <sheetData>
    <row r="1" spans="1:4" s="18" customFormat="1" ht="31.5" customHeight="1" x14ac:dyDescent="0.25">
      <c r="A1" s="17" t="s">
        <v>53</v>
      </c>
      <c r="C1" s="19"/>
      <c r="D1" s="19"/>
    </row>
    <row r="2" spans="1:4" s="18" customFormat="1" ht="31.5" customHeight="1" x14ac:dyDescent="0.25">
      <c r="A2" s="17" t="str">
        <f>_xlfn.CONCAT("Publication Date: ",config!B1)</f>
        <v>Publication Date: 4 December 2025</v>
      </c>
      <c r="C2" s="19"/>
      <c r="D2" s="19"/>
    </row>
    <row r="3" spans="1:4" s="20" customFormat="1" ht="15.75" customHeight="1" x14ac:dyDescent="0.2">
      <c r="A3" s="20" t="s">
        <v>56</v>
      </c>
      <c r="C3" s="21"/>
      <c r="D3" s="21"/>
    </row>
    <row r="4" spans="1:4" s="20" customFormat="1" ht="15.75" customHeight="1" x14ac:dyDescent="0.2">
      <c r="A4" s="44" t="s">
        <v>57</v>
      </c>
      <c r="C4" s="21"/>
      <c r="D4" s="21"/>
    </row>
    <row r="5" spans="1:4" ht="31.5" customHeight="1" x14ac:dyDescent="0.25">
      <c r="A5" s="22" t="s">
        <v>58</v>
      </c>
      <c r="B5" s="22" t="s">
        <v>59</v>
      </c>
      <c r="C5" s="22" t="s">
        <v>60</v>
      </c>
      <c r="D5" s="23" t="s">
        <v>61</v>
      </c>
    </row>
    <row r="6" spans="1:4" ht="15.75" customHeight="1" x14ac:dyDescent="0.2">
      <c r="A6" s="45" t="s">
        <v>83</v>
      </c>
      <c r="B6" s="25" t="s">
        <v>84</v>
      </c>
      <c r="C6" s="46" t="str">
        <f>_xlfn.CONCAT("2010/11 to ",config!$B$6)</f>
        <v>2010/11 to 2024/25</v>
      </c>
      <c r="D6" s="26" t="s">
        <v>52</v>
      </c>
    </row>
    <row r="7" spans="1:4" ht="15.75" customHeight="1" x14ac:dyDescent="0.2">
      <c r="A7" s="44" t="s">
        <v>64</v>
      </c>
      <c r="B7" s="25" t="s">
        <v>66</v>
      </c>
      <c r="C7" s="47" t="s">
        <v>65</v>
      </c>
      <c r="D7" s="26" t="s">
        <v>52</v>
      </c>
    </row>
    <row r="8" spans="1:4" ht="15.75" customHeight="1" x14ac:dyDescent="0.2">
      <c r="A8" s="44" t="s">
        <v>63</v>
      </c>
      <c r="B8" s="25" t="s">
        <v>66</v>
      </c>
      <c r="C8" s="46" t="str">
        <f>_xlfn.CONCAT("2018/19 to ",config!$B$6)</f>
        <v>2018/19 to 2024/25</v>
      </c>
      <c r="D8" s="26" t="s">
        <v>52</v>
      </c>
    </row>
    <row r="9" spans="1:4" ht="15.75" customHeight="1" x14ac:dyDescent="0.2">
      <c r="A9" s="48"/>
      <c r="B9" s="25"/>
      <c r="C9" s="47"/>
      <c r="D9" s="26"/>
    </row>
    <row r="10" spans="1:4" ht="15.75" customHeight="1" x14ac:dyDescent="0.2">
      <c r="A10" s="48"/>
      <c r="B10" s="25"/>
      <c r="C10" s="47"/>
      <c r="D10" s="26"/>
    </row>
    <row r="11" spans="1:4" ht="15.75" customHeight="1" x14ac:dyDescent="0.2">
      <c r="C11" s="28"/>
    </row>
    <row r="12" spans="1:4" ht="15.75" customHeight="1" x14ac:dyDescent="0.2">
      <c r="C12" s="28"/>
    </row>
    <row r="13" spans="1:4" ht="15.75" customHeight="1" x14ac:dyDescent="0.2">
      <c r="C13" s="28"/>
    </row>
    <row r="14" spans="1:4" ht="15.75" customHeight="1" x14ac:dyDescent="0.2">
      <c r="C14" s="28"/>
    </row>
    <row r="15" spans="1:4" ht="15.75" customHeight="1" x14ac:dyDescent="0.2">
      <c r="C15" s="28"/>
    </row>
    <row r="16" spans="1:4" ht="15.75" customHeight="1" x14ac:dyDescent="0.2">
      <c r="C16" s="28"/>
    </row>
    <row r="17" spans="3:3" ht="15.75" customHeight="1" x14ac:dyDescent="0.2">
      <c r="C17" s="28"/>
    </row>
    <row r="18" spans="3:3" ht="15.75" customHeight="1" x14ac:dyDescent="0.2">
      <c r="C18" s="28"/>
    </row>
    <row r="19" spans="3:3" ht="15.75" customHeight="1" x14ac:dyDescent="0.2">
      <c r="C19" s="28"/>
    </row>
    <row r="20" spans="3:3" ht="15.75" customHeight="1" x14ac:dyDescent="0.2">
      <c r="C20" s="28"/>
    </row>
    <row r="21" spans="3:3" ht="15.75" customHeight="1" x14ac:dyDescent="0.2">
      <c r="C21" s="28"/>
    </row>
    <row r="22" spans="3:3" ht="15.75" customHeight="1" x14ac:dyDescent="0.2">
      <c r="C22" s="28"/>
    </row>
    <row r="23" spans="3:3" ht="15.75" customHeight="1" x14ac:dyDescent="0.2">
      <c r="C23" s="28"/>
    </row>
    <row r="24" spans="3:3" ht="15.75" customHeight="1" x14ac:dyDescent="0.2">
      <c r="C24" s="28"/>
    </row>
    <row r="25" spans="3:3" ht="15.75" customHeight="1" x14ac:dyDescent="0.2">
      <c r="C25" s="28"/>
    </row>
    <row r="26" spans="3:3" ht="15.75" customHeight="1" x14ac:dyDescent="0.2">
      <c r="C26" s="28"/>
    </row>
  </sheetData>
  <hyperlinks>
    <hyperlink ref="A4" location="Cover_sheet!A1" display="Cover sheet" xr:uid="{A75A3AE6-1BC4-4923-9691-08543853EEFB}"/>
    <hyperlink ref="A7" location="FIRE1111_historical!A1" display="FIRE1111_historical" xr:uid="{9E4F6153-6CAB-45C0-B015-C6A548A72CEC}"/>
    <hyperlink ref="A8" location="FIRE1111!A1" display="FIRE1111" xr:uid="{9F198B30-6BFA-4218-B3C3-83BAEE047EDF}"/>
    <hyperlink ref="A6" location="Data!A1" display="Data" xr:uid="{70FF6B03-AB6E-405A-B662-F4EF9B8F5B15}"/>
  </hyperlinks>
  <pageMargins left="0.31496062992126012" right="0.31496062992126012" top="0.74803149606299213" bottom="0.74803149606299213" header="0.31496062992126012" footer="0.31496062992126012"/>
  <pageSetup paperSize="9" scale="90" fitToWidth="0" fitToHeight="0" orientation="landscape" r:id="rId1"/>
  <headerFooter>
    <oddHeader>&amp;C&amp;"Aptos"&amp;10&amp;K000000 OFFICIAL&amp;1#_x000D_</oddHeader>
    <oddFooter>&amp;C_x000D_&amp;1#&amp;"Aptos"&amp;10&amp;K000000 OFFICIAL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639CB3-05AA-40CF-9BA8-7E3107A879D3}">
  <sheetPr codeName="Sheet3"/>
  <dimension ref="A1:D742"/>
  <sheetViews>
    <sheetView zoomScaleNormal="100" workbookViewId="0"/>
  </sheetViews>
  <sheetFormatPr defaultColWidth="9.140625" defaultRowHeight="15" x14ac:dyDescent="0.2"/>
  <cols>
    <col min="1" max="1" width="16.140625" style="29" bestFit="1" customWidth="1"/>
    <col min="2" max="2" width="21.85546875" style="29" bestFit="1" customWidth="1"/>
    <col min="3" max="3" width="82.140625" style="29" bestFit="1" customWidth="1"/>
    <col min="4" max="4" width="12.85546875" style="29" bestFit="1" customWidth="1"/>
    <col min="5" max="16384" width="9.140625" style="29"/>
  </cols>
  <sheetData>
    <row r="1" spans="1:4" x14ac:dyDescent="0.2">
      <c r="A1" s="40" t="s">
        <v>71</v>
      </c>
      <c r="B1" s="40" t="s">
        <v>72</v>
      </c>
      <c r="C1" s="40" t="s">
        <v>73</v>
      </c>
      <c r="D1" s="40" t="s">
        <v>74</v>
      </c>
    </row>
    <row r="2" spans="1:4" x14ac:dyDescent="0.2">
      <c r="A2" s="40" t="s">
        <v>33</v>
      </c>
      <c r="B2" s="40" t="s">
        <v>0</v>
      </c>
      <c r="C2" s="40" t="s">
        <v>11</v>
      </c>
      <c r="D2" s="49">
        <v>14</v>
      </c>
    </row>
    <row r="3" spans="1:4" x14ac:dyDescent="0.2">
      <c r="A3" s="40" t="s">
        <v>33</v>
      </c>
      <c r="B3" s="40" t="s">
        <v>0</v>
      </c>
      <c r="C3" s="40" t="s">
        <v>20</v>
      </c>
      <c r="D3" s="49">
        <v>3</v>
      </c>
    </row>
    <row r="4" spans="1:4" x14ac:dyDescent="0.2">
      <c r="A4" s="40" t="s">
        <v>33</v>
      </c>
      <c r="B4" s="40" t="s">
        <v>0</v>
      </c>
      <c r="C4" s="40" t="s">
        <v>13</v>
      </c>
      <c r="D4" s="49">
        <v>2</v>
      </c>
    </row>
    <row r="5" spans="1:4" x14ac:dyDescent="0.2">
      <c r="A5" s="40" t="s">
        <v>33</v>
      </c>
      <c r="B5" s="40" t="s">
        <v>0</v>
      </c>
      <c r="C5" s="40" t="s">
        <v>8</v>
      </c>
      <c r="D5" s="49">
        <v>1</v>
      </c>
    </row>
    <row r="6" spans="1:4" x14ac:dyDescent="0.2">
      <c r="A6" s="40" t="s">
        <v>33</v>
      </c>
      <c r="B6" s="40" t="s">
        <v>0</v>
      </c>
      <c r="C6" s="40" t="s">
        <v>14</v>
      </c>
      <c r="D6" s="49">
        <v>24</v>
      </c>
    </row>
    <row r="7" spans="1:4" x14ac:dyDescent="0.2">
      <c r="A7" s="40" t="s">
        <v>33</v>
      </c>
      <c r="B7" s="40" t="s">
        <v>0</v>
      </c>
      <c r="C7" s="40" t="s">
        <v>19</v>
      </c>
      <c r="D7" s="49">
        <v>29</v>
      </c>
    </row>
    <row r="8" spans="1:4" x14ac:dyDescent="0.2">
      <c r="A8" s="40" t="s">
        <v>33</v>
      </c>
      <c r="B8" s="40" t="s">
        <v>0</v>
      </c>
      <c r="C8" s="40" t="s">
        <v>16</v>
      </c>
      <c r="D8" s="49">
        <v>3</v>
      </c>
    </row>
    <row r="9" spans="1:4" x14ac:dyDescent="0.2">
      <c r="A9" s="40" t="s">
        <v>33</v>
      </c>
      <c r="B9" s="40" t="s">
        <v>0</v>
      </c>
      <c r="C9" s="40" t="s">
        <v>15</v>
      </c>
      <c r="D9" s="49">
        <v>4</v>
      </c>
    </row>
    <row r="10" spans="1:4" x14ac:dyDescent="0.2">
      <c r="A10" s="40" t="s">
        <v>33</v>
      </c>
      <c r="B10" s="40" t="s">
        <v>0</v>
      </c>
      <c r="C10" s="40" t="s">
        <v>17</v>
      </c>
      <c r="D10" s="49">
        <v>29</v>
      </c>
    </row>
    <row r="11" spans="1:4" x14ac:dyDescent="0.2">
      <c r="A11" s="40" t="s">
        <v>33</v>
      </c>
      <c r="B11" s="40" t="s">
        <v>0</v>
      </c>
      <c r="C11" s="40" t="s">
        <v>12</v>
      </c>
      <c r="D11" s="49">
        <v>16</v>
      </c>
    </row>
    <row r="12" spans="1:4" x14ac:dyDescent="0.2">
      <c r="A12" s="40" t="s">
        <v>33</v>
      </c>
      <c r="B12" s="40" t="s">
        <v>75</v>
      </c>
      <c r="C12" s="40" t="s">
        <v>11</v>
      </c>
      <c r="D12" s="49">
        <v>5</v>
      </c>
    </row>
    <row r="13" spans="1:4" x14ac:dyDescent="0.2">
      <c r="A13" s="40" t="s">
        <v>33</v>
      </c>
      <c r="B13" s="40" t="s">
        <v>75</v>
      </c>
      <c r="C13" s="40" t="s">
        <v>18</v>
      </c>
      <c r="D13" s="49">
        <v>11</v>
      </c>
    </row>
    <row r="14" spans="1:4" x14ac:dyDescent="0.2">
      <c r="A14" s="40" t="s">
        <v>33</v>
      </c>
      <c r="B14" s="40" t="s">
        <v>75</v>
      </c>
      <c r="C14" s="40" t="s">
        <v>20</v>
      </c>
      <c r="D14" s="49">
        <v>54</v>
      </c>
    </row>
    <row r="15" spans="1:4" x14ac:dyDescent="0.2">
      <c r="A15" s="40" t="s">
        <v>33</v>
      </c>
      <c r="B15" s="40" t="s">
        <v>75</v>
      </c>
      <c r="C15" s="40" t="s">
        <v>13</v>
      </c>
      <c r="D15" s="49">
        <v>20</v>
      </c>
    </row>
    <row r="16" spans="1:4" x14ac:dyDescent="0.2">
      <c r="A16" s="40" t="s">
        <v>33</v>
      </c>
      <c r="B16" s="40" t="s">
        <v>75</v>
      </c>
      <c r="C16" s="40" t="s">
        <v>21</v>
      </c>
      <c r="D16" s="49">
        <v>1</v>
      </c>
    </row>
    <row r="17" spans="1:4" x14ac:dyDescent="0.2">
      <c r="A17" s="40" t="s">
        <v>33</v>
      </c>
      <c r="B17" s="40" t="s">
        <v>75</v>
      </c>
      <c r="C17" s="40" t="s">
        <v>8</v>
      </c>
      <c r="D17" s="49">
        <v>21</v>
      </c>
    </row>
    <row r="18" spans="1:4" x14ac:dyDescent="0.2">
      <c r="A18" s="40" t="s">
        <v>33</v>
      </c>
      <c r="B18" s="40" t="s">
        <v>75</v>
      </c>
      <c r="C18" s="40" t="s">
        <v>14</v>
      </c>
      <c r="D18" s="49">
        <v>151</v>
      </c>
    </row>
    <row r="19" spans="1:4" x14ac:dyDescent="0.2">
      <c r="A19" s="40" t="s">
        <v>33</v>
      </c>
      <c r="B19" s="40" t="s">
        <v>75</v>
      </c>
      <c r="C19" s="40" t="s">
        <v>19</v>
      </c>
      <c r="D19" s="49">
        <v>766</v>
      </c>
    </row>
    <row r="20" spans="1:4" x14ac:dyDescent="0.2">
      <c r="A20" s="40" t="s">
        <v>33</v>
      </c>
      <c r="B20" s="40" t="s">
        <v>75</v>
      </c>
      <c r="C20" s="40" t="s">
        <v>16</v>
      </c>
      <c r="D20" s="49">
        <v>2</v>
      </c>
    </row>
    <row r="21" spans="1:4" x14ac:dyDescent="0.2">
      <c r="A21" s="40" t="s">
        <v>33</v>
      </c>
      <c r="B21" s="40" t="s">
        <v>75</v>
      </c>
      <c r="C21" s="40" t="s">
        <v>15</v>
      </c>
      <c r="D21" s="49">
        <v>8</v>
      </c>
    </row>
    <row r="22" spans="1:4" x14ac:dyDescent="0.2">
      <c r="A22" s="40" t="s">
        <v>33</v>
      </c>
      <c r="B22" s="40" t="s">
        <v>75</v>
      </c>
      <c r="C22" s="40" t="s">
        <v>9</v>
      </c>
      <c r="D22" s="49">
        <v>2</v>
      </c>
    </row>
    <row r="23" spans="1:4" x14ac:dyDescent="0.2">
      <c r="A23" s="40" t="s">
        <v>33</v>
      </c>
      <c r="B23" s="40" t="s">
        <v>75</v>
      </c>
      <c r="C23" s="40" t="s">
        <v>17</v>
      </c>
      <c r="D23" s="49">
        <v>517</v>
      </c>
    </row>
    <row r="24" spans="1:4" x14ac:dyDescent="0.2">
      <c r="A24" s="40" t="s">
        <v>33</v>
      </c>
      <c r="B24" s="40" t="s">
        <v>75</v>
      </c>
      <c r="C24" s="40" t="s">
        <v>12</v>
      </c>
      <c r="D24" s="49">
        <v>10</v>
      </c>
    </row>
    <row r="25" spans="1:4" x14ac:dyDescent="0.2">
      <c r="A25" s="40" t="s">
        <v>33</v>
      </c>
      <c r="B25" s="40" t="s">
        <v>106</v>
      </c>
      <c r="C25" s="40" t="s">
        <v>11</v>
      </c>
      <c r="D25" s="49">
        <v>47</v>
      </c>
    </row>
    <row r="26" spans="1:4" x14ac:dyDescent="0.2">
      <c r="A26" s="40" t="s">
        <v>33</v>
      </c>
      <c r="B26" s="40" t="s">
        <v>106</v>
      </c>
      <c r="C26" s="40" t="s">
        <v>18</v>
      </c>
      <c r="D26" s="49">
        <v>12</v>
      </c>
    </row>
    <row r="27" spans="1:4" x14ac:dyDescent="0.2">
      <c r="A27" s="40" t="s">
        <v>33</v>
      </c>
      <c r="B27" s="40" t="s">
        <v>106</v>
      </c>
      <c r="C27" s="40" t="s">
        <v>20</v>
      </c>
      <c r="D27" s="49">
        <v>16</v>
      </c>
    </row>
    <row r="28" spans="1:4" x14ac:dyDescent="0.2">
      <c r="A28" s="40" t="s">
        <v>33</v>
      </c>
      <c r="B28" s="40" t="s">
        <v>106</v>
      </c>
      <c r="C28" s="40" t="s">
        <v>13</v>
      </c>
      <c r="D28" s="49">
        <v>37</v>
      </c>
    </row>
    <row r="29" spans="1:4" x14ac:dyDescent="0.2">
      <c r="A29" s="40" t="s">
        <v>33</v>
      </c>
      <c r="B29" s="40" t="s">
        <v>106</v>
      </c>
      <c r="C29" s="40" t="s">
        <v>8</v>
      </c>
      <c r="D29" s="49">
        <v>9</v>
      </c>
    </row>
    <row r="30" spans="1:4" x14ac:dyDescent="0.2">
      <c r="A30" s="40" t="s">
        <v>33</v>
      </c>
      <c r="B30" s="40" t="s">
        <v>106</v>
      </c>
      <c r="C30" s="40" t="s">
        <v>14</v>
      </c>
      <c r="D30" s="49">
        <v>129</v>
      </c>
    </row>
    <row r="31" spans="1:4" x14ac:dyDescent="0.2">
      <c r="A31" s="40" t="s">
        <v>33</v>
      </c>
      <c r="B31" s="40" t="s">
        <v>106</v>
      </c>
      <c r="C31" s="40" t="s">
        <v>19</v>
      </c>
      <c r="D31" s="49">
        <v>277</v>
      </c>
    </row>
    <row r="32" spans="1:4" x14ac:dyDescent="0.2">
      <c r="A32" s="40" t="s">
        <v>33</v>
      </c>
      <c r="B32" s="40" t="s">
        <v>106</v>
      </c>
      <c r="C32" s="40" t="s">
        <v>15</v>
      </c>
      <c r="D32" s="49">
        <v>7</v>
      </c>
    </row>
    <row r="33" spans="1:4" x14ac:dyDescent="0.2">
      <c r="A33" s="40" t="s">
        <v>33</v>
      </c>
      <c r="B33" s="40" t="s">
        <v>106</v>
      </c>
      <c r="C33" s="40" t="s">
        <v>17</v>
      </c>
      <c r="D33" s="49">
        <v>379</v>
      </c>
    </row>
    <row r="34" spans="1:4" x14ac:dyDescent="0.2">
      <c r="A34" s="40" t="s">
        <v>33</v>
      </c>
      <c r="B34" s="40" t="s">
        <v>106</v>
      </c>
      <c r="C34" s="40" t="s">
        <v>12</v>
      </c>
      <c r="D34" s="49">
        <v>102</v>
      </c>
    </row>
    <row r="35" spans="1:4" x14ac:dyDescent="0.2">
      <c r="A35" s="40" t="s">
        <v>33</v>
      </c>
      <c r="B35" s="40" t="s">
        <v>35</v>
      </c>
      <c r="C35" s="40" t="s">
        <v>18</v>
      </c>
      <c r="D35" s="49">
        <v>12</v>
      </c>
    </row>
    <row r="36" spans="1:4" x14ac:dyDescent="0.2">
      <c r="A36" s="40" t="s">
        <v>33</v>
      </c>
      <c r="B36" s="40" t="s">
        <v>35</v>
      </c>
      <c r="C36" s="40" t="s">
        <v>20</v>
      </c>
      <c r="D36" s="49">
        <v>35</v>
      </c>
    </row>
    <row r="37" spans="1:4" x14ac:dyDescent="0.2">
      <c r="A37" s="40" t="s">
        <v>33</v>
      </c>
      <c r="B37" s="40" t="s">
        <v>35</v>
      </c>
      <c r="C37" s="40" t="s">
        <v>13</v>
      </c>
      <c r="D37" s="49">
        <v>44</v>
      </c>
    </row>
    <row r="38" spans="1:4" x14ac:dyDescent="0.2">
      <c r="A38" s="40" t="s">
        <v>33</v>
      </c>
      <c r="B38" s="40" t="s">
        <v>35</v>
      </c>
      <c r="C38" s="40" t="s">
        <v>21</v>
      </c>
      <c r="D38" s="49">
        <v>1</v>
      </c>
    </row>
    <row r="39" spans="1:4" x14ac:dyDescent="0.2">
      <c r="A39" s="40" t="s">
        <v>33</v>
      </c>
      <c r="B39" s="40" t="s">
        <v>35</v>
      </c>
      <c r="C39" s="40" t="s">
        <v>8</v>
      </c>
      <c r="D39" s="49">
        <v>56</v>
      </c>
    </row>
    <row r="40" spans="1:4" x14ac:dyDescent="0.2">
      <c r="A40" s="40" t="s">
        <v>33</v>
      </c>
      <c r="B40" s="40" t="s">
        <v>35</v>
      </c>
      <c r="C40" s="40" t="s">
        <v>14</v>
      </c>
      <c r="D40" s="49">
        <v>1111</v>
      </c>
    </row>
    <row r="41" spans="1:4" x14ac:dyDescent="0.2">
      <c r="A41" s="40" t="s">
        <v>33</v>
      </c>
      <c r="B41" s="40" t="s">
        <v>35</v>
      </c>
      <c r="C41" s="40" t="s">
        <v>19</v>
      </c>
      <c r="D41" s="49">
        <v>155</v>
      </c>
    </row>
    <row r="42" spans="1:4" x14ac:dyDescent="0.2">
      <c r="A42" s="40" t="s">
        <v>33</v>
      </c>
      <c r="B42" s="40" t="s">
        <v>35</v>
      </c>
      <c r="C42" s="40" t="s">
        <v>16</v>
      </c>
      <c r="D42" s="49">
        <v>7</v>
      </c>
    </row>
    <row r="43" spans="1:4" x14ac:dyDescent="0.2">
      <c r="A43" s="40" t="s">
        <v>33</v>
      </c>
      <c r="B43" s="40" t="s">
        <v>35</v>
      </c>
      <c r="C43" s="40" t="s">
        <v>15</v>
      </c>
      <c r="D43" s="49">
        <v>49</v>
      </c>
    </row>
    <row r="44" spans="1:4" x14ac:dyDescent="0.2">
      <c r="A44" s="40" t="s">
        <v>33</v>
      </c>
      <c r="B44" s="40" t="s">
        <v>35</v>
      </c>
      <c r="C44" s="40" t="s">
        <v>17</v>
      </c>
      <c r="D44" s="49">
        <v>119</v>
      </c>
    </row>
    <row r="45" spans="1:4" x14ac:dyDescent="0.2">
      <c r="A45" s="40" t="s">
        <v>33</v>
      </c>
      <c r="B45" s="40" t="s">
        <v>35</v>
      </c>
      <c r="C45" s="40" t="s">
        <v>12</v>
      </c>
      <c r="D45" s="49">
        <v>36</v>
      </c>
    </row>
    <row r="46" spans="1:4" x14ac:dyDescent="0.2">
      <c r="A46" s="40" t="s">
        <v>34</v>
      </c>
      <c r="B46" s="40" t="s">
        <v>0</v>
      </c>
      <c r="C46" s="40" t="s">
        <v>20</v>
      </c>
      <c r="D46" s="49">
        <v>1</v>
      </c>
    </row>
    <row r="47" spans="1:4" x14ac:dyDescent="0.2">
      <c r="A47" s="40" t="s">
        <v>34</v>
      </c>
      <c r="B47" s="40" t="s">
        <v>0</v>
      </c>
      <c r="C47" s="40" t="s">
        <v>13</v>
      </c>
      <c r="D47" s="49">
        <v>5</v>
      </c>
    </row>
    <row r="48" spans="1:4" x14ac:dyDescent="0.2">
      <c r="A48" s="40" t="s">
        <v>34</v>
      </c>
      <c r="B48" s="40" t="s">
        <v>0</v>
      </c>
      <c r="C48" s="40" t="s">
        <v>8</v>
      </c>
      <c r="D48" s="49">
        <v>1</v>
      </c>
    </row>
    <row r="49" spans="1:4" x14ac:dyDescent="0.2">
      <c r="A49" s="40" t="s">
        <v>34</v>
      </c>
      <c r="B49" s="40" t="s">
        <v>0</v>
      </c>
      <c r="C49" s="40" t="s">
        <v>14</v>
      </c>
      <c r="D49" s="49">
        <v>16</v>
      </c>
    </row>
    <row r="50" spans="1:4" x14ac:dyDescent="0.2">
      <c r="A50" s="40" t="s">
        <v>34</v>
      </c>
      <c r="B50" s="40" t="s">
        <v>0</v>
      </c>
      <c r="C50" s="40" t="s">
        <v>19</v>
      </c>
      <c r="D50" s="49">
        <v>15</v>
      </c>
    </row>
    <row r="51" spans="1:4" x14ac:dyDescent="0.2">
      <c r="A51" s="40" t="s">
        <v>34</v>
      </c>
      <c r="B51" s="40" t="s">
        <v>0</v>
      </c>
      <c r="C51" s="40" t="s">
        <v>16</v>
      </c>
      <c r="D51" s="49">
        <v>2</v>
      </c>
    </row>
    <row r="52" spans="1:4" x14ac:dyDescent="0.2">
      <c r="A52" s="40" t="s">
        <v>34</v>
      </c>
      <c r="B52" s="40" t="s">
        <v>0</v>
      </c>
      <c r="C52" s="40" t="s">
        <v>15</v>
      </c>
      <c r="D52" s="49">
        <v>8</v>
      </c>
    </row>
    <row r="53" spans="1:4" x14ac:dyDescent="0.2">
      <c r="A53" s="40" t="s">
        <v>34</v>
      </c>
      <c r="B53" s="40" t="s">
        <v>0</v>
      </c>
      <c r="C53" s="40" t="s">
        <v>9</v>
      </c>
      <c r="D53" s="49">
        <v>1</v>
      </c>
    </row>
    <row r="54" spans="1:4" x14ac:dyDescent="0.2">
      <c r="A54" s="40" t="s">
        <v>34</v>
      </c>
      <c r="B54" s="40" t="s">
        <v>0</v>
      </c>
      <c r="C54" s="40" t="s">
        <v>17</v>
      </c>
      <c r="D54" s="49">
        <v>30</v>
      </c>
    </row>
    <row r="55" spans="1:4" x14ac:dyDescent="0.2">
      <c r="A55" s="40" t="s">
        <v>34</v>
      </c>
      <c r="B55" s="40" t="s">
        <v>0</v>
      </c>
      <c r="C55" s="40" t="s">
        <v>12</v>
      </c>
      <c r="D55" s="49">
        <v>19</v>
      </c>
    </row>
    <row r="56" spans="1:4" x14ac:dyDescent="0.2">
      <c r="A56" s="40" t="s">
        <v>34</v>
      </c>
      <c r="B56" s="40" t="s">
        <v>75</v>
      </c>
      <c r="C56" s="40" t="s">
        <v>11</v>
      </c>
      <c r="D56" s="49">
        <v>29</v>
      </c>
    </row>
    <row r="57" spans="1:4" x14ac:dyDescent="0.2">
      <c r="A57" s="40" t="s">
        <v>34</v>
      </c>
      <c r="B57" s="40" t="s">
        <v>75</v>
      </c>
      <c r="C57" s="40" t="s">
        <v>18</v>
      </c>
      <c r="D57" s="49">
        <v>7</v>
      </c>
    </row>
    <row r="58" spans="1:4" x14ac:dyDescent="0.2">
      <c r="A58" s="40" t="s">
        <v>34</v>
      </c>
      <c r="B58" s="40" t="s">
        <v>75</v>
      </c>
      <c r="C58" s="40" t="s">
        <v>20</v>
      </c>
      <c r="D58" s="49">
        <v>39</v>
      </c>
    </row>
    <row r="59" spans="1:4" x14ac:dyDescent="0.2">
      <c r="A59" s="40" t="s">
        <v>34</v>
      </c>
      <c r="B59" s="40" t="s">
        <v>75</v>
      </c>
      <c r="C59" s="40" t="s">
        <v>25</v>
      </c>
      <c r="D59" s="49">
        <v>1</v>
      </c>
    </row>
    <row r="60" spans="1:4" x14ac:dyDescent="0.2">
      <c r="A60" s="40" t="s">
        <v>34</v>
      </c>
      <c r="B60" s="40" t="s">
        <v>75</v>
      </c>
      <c r="C60" s="40" t="s">
        <v>13</v>
      </c>
      <c r="D60" s="49">
        <v>10</v>
      </c>
    </row>
    <row r="61" spans="1:4" x14ac:dyDescent="0.2">
      <c r="A61" s="40" t="s">
        <v>34</v>
      </c>
      <c r="B61" s="40" t="s">
        <v>75</v>
      </c>
      <c r="C61" s="40" t="s">
        <v>21</v>
      </c>
      <c r="D61" s="49">
        <v>1</v>
      </c>
    </row>
    <row r="62" spans="1:4" x14ac:dyDescent="0.2">
      <c r="A62" s="40" t="s">
        <v>34</v>
      </c>
      <c r="B62" s="40" t="s">
        <v>75</v>
      </c>
      <c r="C62" s="40" t="s">
        <v>24</v>
      </c>
      <c r="D62" s="49">
        <v>95</v>
      </c>
    </row>
    <row r="63" spans="1:4" x14ac:dyDescent="0.2">
      <c r="A63" s="40" t="s">
        <v>34</v>
      </c>
      <c r="B63" s="40" t="s">
        <v>75</v>
      </c>
      <c r="C63" s="40" t="s">
        <v>8</v>
      </c>
      <c r="D63" s="49">
        <v>33</v>
      </c>
    </row>
    <row r="64" spans="1:4" x14ac:dyDescent="0.2">
      <c r="A64" s="40" t="s">
        <v>34</v>
      </c>
      <c r="B64" s="40" t="s">
        <v>75</v>
      </c>
      <c r="C64" s="40" t="s">
        <v>107</v>
      </c>
      <c r="D64" s="49">
        <v>51</v>
      </c>
    </row>
    <row r="65" spans="1:4" x14ac:dyDescent="0.2">
      <c r="A65" s="40" t="s">
        <v>34</v>
      </c>
      <c r="B65" s="40" t="s">
        <v>75</v>
      </c>
      <c r="C65" s="40" t="s">
        <v>14</v>
      </c>
      <c r="D65" s="49">
        <v>161</v>
      </c>
    </row>
    <row r="66" spans="1:4" x14ac:dyDescent="0.2">
      <c r="A66" s="40" t="s">
        <v>34</v>
      </c>
      <c r="B66" s="40" t="s">
        <v>75</v>
      </c>
      <c r="C66" s="40" t="s">
        <v>19</v>
      </c>
      <c r="D66" s="49">
        <v>571</v>
      </c>
    </row>
    <row r="67" spans="1:4" x14ac:dyDescent="0.2">
      <c r="A67" s="40" t="s">
        <v>34</v>
      </c>
      <c r="B67" s="40" t="s">
        <v>75</v>
      </c>
      <c r="C67" s="40" t="s">
        <v>16</v>
      </c>
      <c r="D67" s="49">
        <v>8</v>
      </c>
    </row>
    <row r="68" spans="1:4" x14ac:dyDescent="0.2">
      <c r="A68" s="40" t="s">
        <v>34</v>
      </c>
      <c r="B68" s="40" t="s">
        <v>75</v>
      </c>
      <c r="C68" s="40" t="s">
        <v>15</v>
      </c>
      <c r="D68" s="49">
        <v>7</v>
      </c>
    </row>
    <row r="69" spans="1:4" x14ac:dyDescent="0.2">
      <c r="A69" s="40" t="s">
        <v>34</v>
      </c>
      <c r="B69" s="40" t="s">
        <v>75</v>
      </c>
      <c r="C69" s="40" t="s">
        <v>9</v>
      </c>
      <c r="D69" s="49">
        <v>2</v>
      </c>
    </row>
    <row r="70" spans="1:4" x14ac:dyDescent="0.2">
      <c r="A70" s="40" t="s">
        <v>34</v>
      </c>
      <c r="B70" s="40" t="s">
        <v>75</v>
      </c>
      <c r="C70" s="40" t="s">
        <v>17</v>
      </c>
      <c r="D70" s="49">
        <v>533</v>
      </c>
    </row>
    <row r="71" spans="1:4" x14ac:dyDescent="0.2">
      <c r="A71" s="40" t="s">
        <v>34</v>
      </c>
      <c r="B71" s="40" t="s">
        <v>75</v>
      </c>
      <c r="C71" s="40" t="s">
        <v>12</v>
      </c>
      <c r="D71" s="49">
        <v>18</v>
      </c>
    </row>
    <row r="72" spans="1:4" x14ac:dyDescent="0.2">
      <c r="A72" s="40" t="s">
        <v>34</v>
      </c>
      <c r="B72" s="40" t="s">
        <v>106</v>
      </c>
      <c r="C72" s="40" t="s">
        <v>11</v>
      </c>
      <c r="D72" s="49">
        <v>43</v>
      </c>
    </row>
    <row r="73" spans="1:4" x14ac:dyDescent="0.2">
      <c r="A73" s="40" t="s">
        <v>34</v>
      </c>
      <c r="B73" s="40" t="s">
        <v>106</v>
      </c>
      <c r="C73" s="40" t="s">
        <v>18</v>
      </c>
      <c r="D73" s="49">
        <v>9</v>
      </c>
    </row>
    <row r="74" spans="1:4" x14ac:dyDescent="0.2">
      <c r="A74" s="40" t="s">
        <v>34</v>
      </c>
      <c r="B74" s="40" t="s">
        <v>106</v>
      </c>
      <c r="C74" s="40" t="s">
        <v>20</v>
      </c>
      <c r="D74" s="49">
        <v>29</v>
      </c>
    </row>
    <row r="75" spans="1:4" x14ac:dyDescent="0.2">
      <c r="A75" s="40" t="s">
        <v>34</v>
      </c>
      <c r="B75" s="40" t="s">
        <v>106</v>
      </c>
      <c r="C75" s="40" t="s">
        <v>13</v>
      </c>
      <c r="D75" s="49">
        <v>29</v>
      </c>
    </row>
    <row r="76" spans="1:4" x14ac:dyDescent="0.2">
      <c r="A76" s="40" t="s">
        <v>34</v>
      </c>
      <c r="B76" s="40" t="s">
        <v>106</v>
      </c>
      <c r="C76" s="40" t="s">
        <v>8</v>
      </c>
      <c r="D76" s="49">
        <v>11</v>
      </c>
    </row>
    <row r="77" spans="1:4" x14ac:dyDescent="0.2">
      <c r="A77" s="40" t="s">
        <v>34</v>
      </c>
      <c r="B77" s="40" t="s">
        <v>106</v>
      </c>
      <c r="C77" s="40" t="s">
        <v>14</v>
      </c>
      <c r="D77" s="49">
        <v>119</v>
      </c>
    </row>
    <row r="78" spans="1:4" x14ac:dyDescent="0.2">
      <c r="A78" s="40" t="s">
        <v>34</v>
      </c>
      <c r="B78" s="40" t="s">
        <v>106</v>
      </c>
      <c r="C78" s="40" t="s">
        <v>19</v>
      </c>
      <c r="D78" s="49">
        <v>318</v>
      </c>
    </row>
    <row r="79" spans="1:4" x14ac:dyDescent="0.2">
      <c r="A79" s="40" t="s">
        <v>34</v>
      </c>
      <c r="B79" s="40" t="s">
        <v>106</v>
      </c>
      <c r="C79" s="40" t="s">
        <v>15</v>
      </c>
      <c r="D79" s="49">
        <v>9</v>
      </c>
    </row>
    <row r="80" spans="1:4" x14ac:dyDescent="0.2">
      <c r="A80" s="40" t="s">
        <v>34</v>
      </c>
      <c r="B80" s="40" t="s">
        <v>106</v>
      </c>
      <c r="C80" s="40" t="s">
        <v>9</v>
      </c>
      <c r="D80" s="49">
        <v>1</v>
      </c>
    </row>
    <row r="81" spans="1:4" x14ac:dyDescent="0.2">
      <c r="A81" s="40" t="s">
        <v>34</v>
      </c>
      <c r="B81" s="40" t="s">
        <v>106</v>
      </c>
      <c r="C81" s="40" t="s">
        <v>17</v>
      </c>
      <c r="D81" s="49">
        <v>444</v>
      </c>
    </row>
    <row r="82" spans="1:4" x14ac:dyDescent="0.2">
      <c r="A82" s="40" t="s">
        <v>34</v>
      </c>
      <c r="B82" s="40" t="s">
        <v>106</v>
      </c>
      <c r="C82" s="40" t="s">
        <v>12</v>
      </c>
      <c r="D82" s="49">
        <v>106</v>
      </c>
    </row>
    <row r="83" spans="1:4" x14ac:dyDescent="0.2">
      <c r="A83" s="40" t="s">
        <v>34</v>
      </c>
      <c r="B83" s="40" t="s">
        <v>35</v>
      </c>
      <c r="C83" s="40" t="s">
        <v>18</v>
      </c>
      <c r="D83" s="49">
        <v>8</v>
      </c>
    </row>
    <row r="84" spans="1:4" x14ac:dyDescent="0.2">
      <c r="A84" s="40" t="s">
        <v>34</v>
      </c>
      <c r="B84" s="40" t="s">
        <v>35</v>
      </c>
      <c r="C84" s="40" t="s">
        <v>20</v>
      </c>
      <c r="D84" s="49">
        <v>30</v>
      </c>
    </row>
    <row r="85" spans="1:4" x14ac:dyDescent="0.2">
      <c r="A85" s="40" t="s">
        <v>34</v>
      </c>
      <c r="B85" s="40" t="s">
        <v>35</v>
      </c>
      <c r="C85" s="40" t="s">
        <v>13</v>
      </c>
      <c r="D85" s="49">
        <v>86</v>
      </c>
    </row>
    <row r="86" spans="1:4" x14ac:dyDescent="0.2">
      <c r="A86" s="40" t="s">
        <v>34</v>
      </c>
      <c r="B86" s="40" t="s">
        <v>35</v>
      </c>
      <c r="C86" s="40" t="s">
        <v>21</v>
      </c>
      <c r="D86" s="49">
        <v>3</v>
      </c>
    </row>
    <row r="87" spans="1:4" x14ac:dyDescent="0.2">
      <c r="A87" s="40" t="s">
        <v>34</v>
      </c>
      <c r="B87" s="40" t="s">
        <v>35</v>
      </c>
      <c r="C87" s="40" t="s">
        <v>8</v>
      </c>
      <c r="D87" s="49">
        <v>56</v>
      </c>
    </row>
    <row r="88" spans="1:4" x14ac:dyDescent="0.2">
      <c r="A88" s="40" t="s">
        <v>34</v>
      </c>
      <c r="B88" s="40" t="s">
        <v>35</v>
      </c>
      <c r="C88" s="40" t="s">
        <v>14</v>
      </c>
      <c r="D88" s="49">
        <v>1020</v>
      </c>
    </row>
    <row r="89" spans="1:4" x14ac:dyDescent="0.2">
      <c r="A89" s="40" t="s">
        <v>34</v>
      </c>
      <c r="B89" s="40" t="s">
        <v>35</v>
      </c>
      <c r="C89" s="40" t="s">
        <v>19</v>
      </c>
      <c r="D89" s="49">
        <v>168</v>
      </c>
    </row>
    <row r="90" spans="1:4" x14ac:dyDescent="0.2">
      <c r="A90" s="40" t="s">
        <v>34</v>
      </c>
      <c r="B90" s="40" t="s">
        <v>35</v>
      </c>
      <c r="C90" s="40" t="s">
        <v>15</v>
      </c>
      <c r="D90" s="49">
        <v>98</v>
      </c>
    </row>
    <row r="91" spans="1:4" x14ac:dyDescent="0.2">
      <c r="A91" s="40" t="s">
        <v>34</v>
      </c>
      <c r="B91" s="40" t="s">
        <v>35</v>
      </c>
      <c r="C91" s="40" t="s">
        <v>17</v>
      </c>
      <c r="D91" s="49">
        <v>130</v>
      </c>
    </row>
    <row r="92" spans="1:4" x14ac:dyDescent="0.2">
      <c r="A92" s="40" t="s">
        <v>34</v>
      </c>
      <c r="B92" s="40" t="s">
        <v>35</v>
      </c>
      <c r="C92" s="40" t="s">
        <v>12</v>
      </c>
      <c r="D92" s="49">
        <v>44</v>
      </c>
    </row>
    <row r="93" spans="1:4" x14ac:dyDescent="0.2">
      <c r="A93" s="40" t="s">
        <v>76</v>
      </c>
      <c r="B93" s="40" t="s">
        <v>0</v>
      </c>
      <c r="C93" s="40" t="s">
        <v>20</v>
      </c>
      <c r="D93" s="49">
        <v>2</v>
      </c>
    </row>
    <row r="94" spans="1:4" x14ac:dyDescent="0.2">
      <c r="A94" s="40" t="s">
        <v>76</v>
      </c>
      <c r="B94" s="40" t="s">
        <v>0</v>
      </c>
      <c r="C94" s="40" t="s">
        <v>13</v>
      </c>
      <c r="D94" s="49">
        <v>3</v>
      </c>
    </row>
    <row r="95" spans="1:4" x14ac:dyDescent="0.2">
      <c r="A95" s="40" t="s">
        <v>76</v>
      </c>
      <c r="B95" s="40" t="s">
        <v>0</v>
      </c>
      <c r="C95" s="40" t="s">
        <v>8</v>
      </c>
      <c r="D95" s="49">
        <v>3</v>
      </c>
    </row>
    <row r="96" spans="1:4" x14ac:dyDescent="0.2">
      <c r="A96" s="40" t="s">
        <v>76</v>
      </c>
      <c r="B96" s="40" t="s">
        <v>0</v>
      </c>
      <c r="C96" s="40" t="s">
        <v>14</v>
      </c>
      <c r="D96" s="49">
        <v>17</v>
      </c>
    </row>
    <row r="97" spans="1:4" x14ac:dyDescent="0.2">
      <c r="A97" s="40" t="s">
        <v>76</v>
      </c>
      <c r="B97" s="40" t="s">
        <v>0</v>
      </c>
      <c r="C97" s="40" t="s">
        <v>19</v>
      </c>
      <c r="D97" s="49">
        <v>27</v>
      </c>
    </row>
    <row r="98" spans="1:4" x14ac:dyDescent="0.2">
      <c r="A98" s="40" t="s">
        <v>76</v>
      </c>
      <c r="B98" s="40" t="s">
        <v>0</v>
      </c>
      <c r="C98" s="40" t="s">
        <v>16</v>
      </c>
      <c r="D98" s="49">
        <v>7</v>
      </c>
    </row>
    <row r="99" spans="1:4" x14ac:dyDescent="0.2">
      <c r="A99" s="40" t="s">
        <v>76</v>
      </c>
      <c r="B99" s="40" t="s">
        <v>0</v>
      </c>
      <c r="C99" s="40" t="s">
        <v>15</v>
      </c>
      <c r="D99" s="49">
        <v>6</v>
      </c>
    </row>
    <row r="100" spans="1:4" x14ac:dyDescent="0.2">
      <c r="A100" s="40" t="s">
        <v>76</v>
      </c>
      <c r="B100" s="40" t="s">
        <v>0</v>
      </c>
      <c r="C100" s="40" t="s">
        <v>17</v>
      </c>
      <c r="D100" s="49">
        <v>22</v>
      </c>
    </row>
    <row r="101" spans="1:4" x14ac:dyDescent="0.2">
      <c r="A101" s="40" t="s">
        <v>76</v>
      </c>
      <c r="B101" s="40" t="s">
        <v>0</v>
      </c>
      <c r="C101" s="40" t="s">
        <v>12</v>
      </c>
      <c r="D101" s="49">
        <v>5</v>
      </c>
    </row>
    <row r="102" spans="1:4" x14ac:dyDescent="0.2">
      <c r="A102" s="40" t="s">
        <v>76</v>
      </c>
      <c r="B102" s="40" t="s">
        <v>75</v>
      </c>
      <c r="C102" s="40" t="s">
        <v>11</v>
      </c>
      <c r="D102" s="49">
        <v>9</v>
      </c>
    </row>
    <row r="103" spans="1:4" x14ac:dyDescent="0.2">
      <c r="A103" s="40" t="s">
        <v>76</v>
      </c>
      <c r="B103" s="40" t="s">
        <v>75</v>
      </c>
      <c r="C103" s="40" t="s">
        <v>18</v>
      </c>
      <c r="D103" s="49">
        <v>8</v>
      </c>
    </row>
    <row r="104" spans="1:4" x14ac:dyDescent="0.2">
      <c r="A104" s="40" t="s">
        <v>76</v>
      </c>
      <c r="B104" s="40" t="s">
        <v>75</v>
      </c>
      <c r="C104" s="40" t="s">
        <v>20</v>
      </c>
      <c r="D104" s="49">
        <v>28</v>
      </c>
    </row>
    <row r="105" spans="1:4" x14ac:dyDescent="0.2">
      <c r="A105" s="40" t="s">
        <v>76</v>
      </c>
      <c r="B105" s="40" t="s">
        <v>75</v>
      </c>
      <c r="C105" s="40" t="s">
        <v>25</v>
      </c>
      <c r="D105" s="49">
        <v>2</v>
      </c>
    </row>
    <row r="106" spans="1:4" x14ac:dyDescent="0.2">
      <c r="A106" s="40" t="s">
        <v>76</v>
      </c>
      <c r="B106" s="40" t="s">
        <v>75</v>
      </c>
      <c r="C106" s="40" t="s">
        <v>13</v>
      </c>
      <c r="D106" s="49">
        <v>20</v>
      </c>
    </row>
    <row r="107" spans="1:4" x14ac:dyDescent="0.2">
      <c r="A107" s="40" t="s">
        <v>76</v>
      </c>
      <c r="B107" s="40" t="s">
        <v>75</v>
      </c>
      <c r="C107" s="40" t="s">
        <v>24</v>
      </c>
      <c r="D107" s="49">
        <v>94</v>
      </c>
    </row>
    <row r="108" spans="1:4" x14ac:dyDescent="0.2">
      <c r="A108" s="40" t="s">
        <v>76</v>
      </c>
      <c r="B108" s="40" t="s">
        <v>75</v>
      </c>
      <c r="C108" s="40" t="s">
        <v>8</v>
      </c>
      <c r="D108" s="49">
        <v>28</v>
      </c>
    </row>
    <row r="109" spans="1:4" x14ac:dyDescent="0.2">
      <c r="A109" s="40" t="s">
        <v>76</v>
      </c>
      <c r="B109" s="40" t="s">
        <v>75</v>
      </c>
      <c r="C109" s="40" t="s">
        <v>107</v>
      </c>
      <c r="D109" s="49">
        <v>79</v>
      </c>
    </row>
    <row r="110" spans="1:4" x14ac:dyDescent="0.2">
      <c r="A110" s="40" t="s">
        <v>76</v>
      </c>
      <c r="B110" s="40" t="s">
        <v>75</v>
      </c>
      <c r="C110" s="40" t="s">
        <v>14</v>
      </c>
      <c r="D110" s="49">
        <v>132</v>
      </c>
    </row>
    <row r="111" spans="1:4" x14ac:dyDescent="0.2">
      <c r="A111" s="40" t="s">
        <v>76</v>
      </c>
      <c r="B111" s="40" t="s">
        <v>75</v>
      </c>
      <c r="C111" s="40" t="s">
        <v>19</v>
      </c>
      <c r="D111" s="49">
        <v>628</v>
      </c>
    </row>
    <row r="112" spans="1:4" x14ac:dyDescent="0.2">
      <c r="A112" s="40" t="s">
        <v>76</v>
      </c>
      <c r="B112" s="40" t="s">
        <v>75</v>
      </c>
      <c r="C112" s="40" t="s">
        <v>15</v>
      </c>
      <c r="D112" s="49">
        <v>8</v>
      </c>
    </row>
    <row r="113" spans="1:4" x14ac:dyDescent="0.2">
      <c r="A113" s="40" t="s">
        <v>76</v>
      </c>
      <c r="B113" s="40" t="s">
        <v>75</v>
      </c>
      <c r="C113" s="40" t="s">
        <v>17</v>
      </c>
      <c r="D113" s="49">
        <v>387</v>
      </c>
    </row>
    <row r="114" spans="1:4" x14ac:dyDescent="0.2">
      <c r="A114" s="40" t="s">
        <v>76</v>
      </c>
      <c r="B114" s="40" t="s">
        <v>75</v>
      </c>
      <c r="C114" s="40" t="s">
        <v>12</v>
      </c>
      <c r="D114" s="49">
        <v>1</v>
      </c>
    </row>
    <row r="115" spans="1:4" x14ac:dyDescent="0.2">
      <c r="A115" s="40" t="s">
        <v>76</v>
      </c>
      <c r="B115" s="40" t="s">
        <v>106</v>
      </c>
      <c r="C115" s="40" t="s">
        <v>11</v>
      </c>
      <c r="D115" s="49">
        <v>29</v>
      </c>
    </row>
    <row r="116" spans="1:4" x14ac:dyDescent="0.2">
      <c r="A116" s="40" t="s">
        <v>76</v>
      </c>
      <c r="B116" s="40" t="s">
        <v>106</v>
      </c>
      <c r="C116" s="40" t="s">
        <v>18</v>
      </c>
      <c r="D116" s="49">
        <v>5</v>
      </c>
    </row>
    <row r="117" spans="1:4" x14ac:dyDescent="0.2">
      <c r="A117" s="40" t="s">
        <v>76</v>
      </c>
      <c r="B117" s="40" t="s">
        <v>106</v>
      </c>
      <c r="C117" s="40" t="s">
        <v>20</v>
      </c>
      <c r="D117" s="49">
        <v>15</v>
      </c>
    </row>
    <row r="118" spans="1:4" x14ac:dyDescent="0.2">
      <c r="A118" s="40" t="s">
        <v>76</v>
      </c>
      <c r="B118" s="40" t="s">
        <v>106</v>
      </c>
      <c r="C118" s="40" t="s">
        <v>13</v>
      </c>
      <c r="D118" s="49">
        <v>17</v>
      </c>
    </row>
    <row r="119" spans="1:4" x14ac:dyDescent="0.2">
      <c r="A119" s="40" t="s">
        <v>76</v>
      </c>
      <c r="B119" s="40" t="s">
        <v>106</v>
      </c>
      <c r="C119" s="40" t="s">
        <v>8</v>
      </c>
      <c r="D119" s="49">
        <v>13</v>
      </c>
    </row>
    <row r="120" spans="1:4" x14ac:dyDescent="0.2">
      <c r="A120" s="40" t="s">
        <v>76</v>
      </c>
      <c r="B120" s="40" t="s">
        <v>106</v>
      </c>
      <c r="C120" s="40" t="s">
        <v>14</v>
      </c>
      <c r="D120" s="49">
        <v>112</v>
      </c>
    </row>
    <row r="121" spans="1:4" x14ac:dyDescent="0.2">
      <c r="A121" s="40" t="s">
        <v>76</v>
      </c>
      <c r="B121" s="40" t="s">
        <v>106</v>
      </c>
      <c r="C121" s="40" t="s">
        <v>19</v>
      </c>
      <c r="D121" s="49">
        <v>423</v>
      </c>
    </row>
    <row r="122" spans="1:4" x14ac:dyDescent="0.2">
      <c r="A122" s="40" t="s">
        <v>76</v>
      </c>
      <c r="B122" s="40" t="s">
        <v>106</v>
      </c>
      <c r="C122" s="40" t="s">
        <v>15</v>
      </c>
      <c r="D122" s="49">
        <v>360</v>
      </c>
    </row>
    <row r="123" spans="1:4" x14ac:dyDescent="0.2">
      <c r="A123" s="40" t="s">
        <v>76</v>
      </c>
      <c r="B123" s="40" t="s">
        <v>106</v>
      </c>
      <c r="C123" s="40" t="s">
        <v>17</v>
      </c>
      <c r="D123" s="49">
        <v>4</v>
      </c>
    </row>
    <row r="124" spans="1:4" x14ac:dyDescent="0.2">
      <c r="A124" s="40" t="s">
        <v>76</v>
      </c>
      <c r="B124" s="40" t="s">
        <v>106</v>
      </c>
      <c r="C124" s="40" t="s">
        <v>12</v>
      </c>
      <c r="D124" s="49">
        <v>48</v>
      </c>
    </row>
    <row r="125" spans="1:4" x14ac:dyDescent="0.2">
      <c r="A125" s="40" t="s">
        <v>76</v>
      </c>
      <c r="B125" s="40" t="s">
        <v>35</v>
      </c>
      <c r="C125" s="40" t="s">
        <v>18</v>
      </c>
      <c r="D125" s="49">
        <v>11</v>
      </c>
    </row>
    <row r="126" spans="1:4" x14ac:dyDescent="0.2">
      <c r="A126" s="40" t="s">
        <v>76</v>
      </c>
      <c r="B126" s="40" t="s">
        <v>35</v>
      </c>
      <c r="C126" s="40" t="s">
        <v>20</v>
      </c>
      <c r="D126" s="49">
        <v>20</v>
      </c>
    </row>
    <row r="127" spans="1:4" x14ac:dyDescent="0.2">
      <c r="A127" s="40" t="s">
        <v>76</v>
      </c>
      <c r="B127" s="40" t="s">
        <v>35</v>
      </c>
      <c r="C127" s="40" t="s">
        <v>13</v>
      </c>
      <c r="D127" s="49">
        <v>51</v>
      </c>
    </row>
    <row r="128" spans="1:4" x14ac:dyDescent="0.2">
      <c r="A128" s="40" t="s">
        <v>76</v>
      </c>
      <c r="B128" s="40" t="s">
        <v>35</v>
      </c>
      <c r="C128" s="40" t="s">
        <v>8</v>
      </c>
      <c r="D128" s="49">
        <v>47</v>
      </c>
    </row>
    <row r="129" spans="1:4" x14ac:dyDescent="0.2">
      <c r="A129" s="40" t="s">
        <v>76</v>
      </c>
      <c r="B129" s="40" t="s">
        <v>35</v>
      </c>
      <c r="C129" s="40" t="s">
        <v>14</v>
      </c>
      <c r="D129" s="49">
        <v>881</v>
      </c>
    </row>
    <row r="130" spans="1:4" x14ac:dyDescent="0.2">
      <c r="A130" s="40" t="s">
        <v>76</v>
      </c>
      <c r="B130" s="40" t="s">
        <v>35</v>
      </c>
      <c r="C130" s="40" t="s">
        <v>19</v>
      </c>
      <c r="D130" s="49">
        <v>206</v>
      </c>
    </row>
    <row r="131" spans="1:4" x14ac:dyDescent="0.2">
      <c r="A131" s="40" t="s">
        <v>76</v>
      </c>
      <c r="B131" s="40" t="s">
        <v>35</v>
      </c>
      <c r="C131" s="40" t="s">
        <v>16</v>
      </c>
      <c r="D131" s="49">
        <v>1</v>
      </c>
    </row>
    <row r="132" spans="1:4" x14ac:dyDescent="0.2">
      <c r="A132" s="40" t="s">
        <v>76</v>
      </c>
      <c r="B132" s="40" t="s">
        <v>35</v>
      </c>
      <c r="C132" s="40" t="s">
        <v>15</v>
      </c>
      <c r="D132" s="49">
        <v>86</v>
      </c>
    </row>
    <row r="133" spans="1:4" x14ac:dyDescent="0.2">
      <c r="A133" s="40" t="s">
        <v>76</v>
      </c>
      <c r="B133" s="40" t="s">
        <v>35</v>
      </c>
      <c r="C133" s="40" t="s">
        <v>17</v>
      </c>
      <c r="D133" s="49">
        <v>139</v>
      </c>
    </row>
    <row r="134" spans="1:4" x14ac:dyDescent="0.2">
      <c r="A134" s="40" t="s">
        <v>76</v>
      </c>
      <c r="B134" s="40" t="s">
        <v>35</v>
      </c>
      <c r="C134" s="40" t="s">
        <v>12</v>
      </c>
      <c r="D134" s="49">
        <v>4</v>
      </c>
    </row>
    <row r="135" spans="1:4" x14ac:dyDescent="0.2">
      <c r="A135" s="40" t="s">
        <v>77</v>
      </c>
      <c r="B135" s="40" t="s">
        <v>0</v>
      </c>
      <c r="C135" s="40" t="s">
        <v>36</v>
      </c>
      <c r="D135" s="49">
        <v>13</v>
      </c>
    </row>
    <row r="136" spans="1:4" x14ac:dyDescent="0.2">
      <c r="A136" s="40" t="s">
        <v>77</v>
      </c>
      <c r="B136" s="40" t="s">
        <v>0</v>
      </c>
      <c r="C136" s="40" t="s">
        <v>37</v>
      </c>
      <c r="D136" s="49">
        <v>8</v>
      </c>
    </row>
    <row r="137" spans="1:4" x14ac:dyDescent="0.2">
      <c r="A137" s="40" t="s">
        <v>77</v>
      </c>
      <c r="B137" s="40" t="s">
        <v>0</v>
      </c>
      <c r="C137" s="40" t="s">
        <v>38</v>
      </c>
      <c r="D137" s="49">
        <v>31</v>
      </c>
    </row>
    <row r="138" spans="1:4" x14ac:dyDescent="0.2">
      <c r="A138" s="40" t="s">
        <v>77</v>
      </c>
      <c r="B138" s="40" t="s">
        <v>0</v>
      </c>
      <c r="C138" s="40" t="s">
        <v>78</v>
      </c>
      <c r="D138" s="49">
        <v>22</v>
      </c>
    </row>
    <row r="139" spans="1:4" x14ac:dyDescent="0.2">
      <c r="A139" s="40" t="s">
        <v>77</v>
      </c>
      <c r="B139" s="40" t="s">
        <v>0</v>
      </c>
      <c r="C139" s="40" t="s">
        <v>41</v>
      </c>
      <c r="D139" s="49">
        <v>1</v>
      </c>
    </row>
    <row r="140" spans="1:4" x14ac:dyDescent="0.2">
      <c r="A140" s="40" t="s">
        <v>77</v>
      </c>
      <c r="B140" s="40" t="s">
        <v>0</v>
      </c>
      <c r="C140" s="40" t="s">
        <v>42</v>
      </c>
      <c r="D140" s="49">
        <v>2</v>
      </c>
    </row>
    <row r="141" spans="1:4" x14ac:dyDescent="0.2">
      <c r="A141" s="40" t="s">
        <v>77</v>
      </c>
      <c r="B141" s="40" t="s">
        <v>0</v>
      </c>
      <c r="C141" s="40" t="s">
        <v>43</v>
      </c>
      <c r="D141" s="49">
        <v>5</v>
      </c>
    </row>
    <row r="142" spans="1:4" x14ac:dyDescent="0.2">
      <c r="A142" s="40" t="s">
        <v>77</v>
      </c>
      <c r="B142" s="40" t="s">
        <v>0</v>
      </c>
      <c r="C142" s="40" t="s">
        <v>44</v>
      </c>
      <c r="D142" s="49">
        <v>9</v>
      </c>
    </row>
    <row r="143" spans="1:4" x14ac:dyDescent="0.2">
      <c r="A143" s="40" t="s">
        <v>77</v>
      </c>
      <c r="B143" s="40" t="s">
        <v>0</v>
      </c>
      <c r="C143" s="40" t="s">
        <v>70</v>
      </c>
      <c r="D143" s="49">
        <v>2</v>
      </c>
    </row>
    <row r="144" spans="1:4" x14ac:dyDescent="0.2">
      <c r="A144" s="40" t="s">
        <v>77</v>
      </c>
      <c r="B144" s="40" t="s">
        <v>0</v>
      </c>
      <c r="C144" s="40" t="s">
        <v>48</v>
      </c>
      <c r="D144" s="49">
        <v>5</v>
      </c>
    </row>
    <row r="145" spans="1:4" x14ac:dyDescent="0.2">
      <c r="A145" s="40" t="s">
        <v>77</v>
      </c>
      <c r="B145" s="40" t="s">
        <v>75</v>
      </c>
      <c r="C145" s="40" t="s">
        <v>36</v>
      </c>
      <c r="D145" s="49">
        <v>9</v>
      </c>
    </row>
    <row r="146" spans="1:4" x14ac:dyDescent="0.2">
      <c r="A146" s="40" t="s">
        <v>77</v>
      </c>
      <c r="B146" s="40" t="s">
        <v>75</v>
      </c>
      <c r="C146" s="40" t="s">
        <v>37</v>
      </c>
      <c r="D146" s="49">
        <v>9</v>
      </c>
    </row>
    <row r="147" spans="1:4" x14ac:dyDescent="0.2">
      <c r="A147" s="40" t="s">
        <v>77</v>
      </c>
      <c r="B147" s="40" t="s">
        <v>75</v>
      </c>
      <c r="C147" s="40" t="s">
        <v>38</v>
      </c>
      <c r="D147" s="49">
        <v>248</v>
      </c>
    </row>
    <row r="148" spans="1:4" x14ac:dyDescent="0.2">
      <c r="A148" s="40" t="s">
        <v>77</v>
      </c>
      <c r="B148" s="40" t="s">
        <v>75</v>
      </c>
      <c r="C148" s="40" t="s">
        <v>39</v>
      </c>
      <c r="D148" s="49">
        <v>30</v>
      </c>
    </row>
    <row r="149" spans="1:4" x14ac:dyDescent="0.2">
      <c r="A149" s="40" t="s">
        <v>77</v>
      </c>
      <c r="B149" s="40" t="s">
        <v>75</v>
      </c>
      <c r="C149" s="40" t="s">
        <v>78</v>
      </c>
      <c r="D149" s="49">
        <v>324</v>
      </c>
    </row>
    <row r="150" spans="1:4" x14ac:dyDescent="0.2">
      <c r="A150" s="40" t="s">
        <v>77</v>
      </c>
      <c r="B150" s="40" t="s">
        <v>75</v>
      </c>
      <c r="C150" s="40" t="s">
        <v>49</v>
      </c>
      <c r="D150" s="49">
        <v>103</v>
      </c>
    </row>
    <row r="151" spans="1:4" x14ac:dyDescent="0.2">
      <c r="A151" s="40" t="s">
        <v>77</v>
      </c>
      <c r="B151" s="40" t="s">
        <v>75</v>
      </c>
      <c r="C151" s="40" t="s">
        <v>50</v>
      </c>
      <c r="D151" s="49">
        <v>224</v>
      </c>
    </row>
    <row r="152" spans="1:4" x14ac:dyDescent="0.2">
      <c r="A152" s="40" t="s">
        <v>77</v>
      </c>
      <c r="B152" s="40" t="s">
        <v>75</v>
      </c>
      <c r="C152" s="40" t="s">
        <v>51</v>
      </c>
      <c r="D152" s="49">
        <v>81</v>
      </c>
    </row>
    <row r="153" spans="1:4" x14ac:dyDescent="0.2">
      <c r="A153" s="40" t="s">
        <v>77</v>
      </c>
      <c r="B153" s="40" t="s">
        <v>75</v>
      </c>
      <c r="C153" s="40" t="s">
        <v>41</v>
      </c>
      <c r="D153" s="49">
        <v>1</v>
      </c>
    </row>
    <row r="154" spans="1:4" x14ac:dyDescent="0.2">
      <c r="A154" s="40" t="s">
        <v>77</v>
      </c>
      <c r="B154" s="40" t="s">
        <v>75</v>
      </c>
      <c r="C154" s="40" t="s">
        <v>43</v>
      </c>
      <c r="D154" s="49">
        <v>38</v>
      </c>
    </row>
    <row r="155" spans="1:4" x14ac:dyDescent="0.2">
      <c r="A155" s="40" t="s">
        <v>77</v>
      </c>
      <c r="B155" s="40" t="s">
        <v>75</v>
      </c>
      <c r="C155" s="40" t="s">
        <v>44</v>
      </c>
      <c r="D155" s="49">
        <v>148</v>
      </c>
    </row>
    <row r="156" spans="1:4" x14ac:dyDescent="0.2">
      <c r="A156" s="40" t="s">
        <v>77</v>
      </c>
      <c r="B156" s="40" t="s">
        <v>75</v>
      </c>
      <c r="C156" s="40" t="s">
        <v>45</v>
      </c>
      <c r="D156" s="49">
        <v>20</v>
      </c>
    </row>
    <row r="157" spans="1:4" x14ac:dyDescent="0.2">
      <c r="A157" s="40" t="s">
        <v>77</v>
      </c>
      <c r="B157" s="40" t="s">
        <v>75</v>
      </c>
      <c r="C157" s="40" t="s">
        <v>46</v>
      </c>
      <c r="D157" s="49">
        <v>24</v>
      </c>
    </row>
    <row r="158" spans="1:4" x14ac:dyDescent="0.2">
      <c r="A158" s="40" t="s">
        <v>77</v>
      </c>
      <c r="B158" s="40" t="s">
        <v>75</v>
      </c>
      <c r="C158" s="40" t="s">
        <v>47</v>
      </c>
      <c r="D158" s="49">
        <v>12</v>
      </c>
    </row>
    <row r="159" spans="1:4" x14ac:dyDescent="0.2">
      <c r="A159" s="40" t="s">
        <v>77</v>
      </c>
      <c r="B159" s="40" t="s">
        <v>75</v>
      </c>
      <c r="C159" s="40" t="s">
        <v>70</v>
      </c>
      <c r="D159" s="49">
        <v>70</v>
      </c>
    </row>
    <row r="160" spans="1:4" x14ac:dyDescent="0.2">
      <c r="A160" s="40" t="s">
        <v>77</v>
      </c>
      <c r="B160" s="40" t="s">
        <v>75</v>
      </c>
      <c r="C160" s="40" t="s">
        <v>48</v>
      </c>
      <c r="D160" s="49">
        <v>167</v>
      </c>
    </row>
    <row r="161" spans="1:4" x14ac:dyDescent="0.2">
      <c r="A161" s="40" t="s">
        <v>77</v>
      </c>
      <c r="B161" s="40" t="s">
        <v>106</v>
      </c>
      <c r="C161" s="40" t="s">
        <v>36</v>
      </c>
      <c r="D161" s="49">
        <v>11</v>
      </c>
    </row>
    <row r="162" spans="1:4" x14ac:dyDescent="0.2">
      <c r="A162" s="40" t="s">
        <v>77</v>
      </c>
      <c r="B162" s="40" t="s">
        <v>106</v>
      </c>
      <c r="C162" s="40" t="s">
        <v>37</v>
      </c>
      <c r="D162" s="49">
        <v>16</v>
      </c>
    </row>
    <row r="163" spans="1:4" x14ac:dyDescent="0.2">
      <c r="A163" s="40" t="s">
        <v>77</v>
      </c>
      <c r="B163" s="40" t="s">
        <v>106</v>
      </c>
      <c r="C163" s="40" t="s">
        <v>38</v>
      </c>
      <c r="D163" s="49">
        <v>287</v>
      </c>
    </row>
    <row r="164" spans="1:4" x14ac:dyDescent="0.2">
      <c r="A164" s="40" t="s">
        <v>77</v>
      </c>
      <c r="B164" s="40" t="s">
        <v>106</v>
      </c>
      <c r="C164" s="40" t="s">
        <v>39</v>
      </c>
      <c r="D164" s="49">
        <v>11</v>
      </c>
    </row>
    <row r="165" spans="1:4" x14ac:dyDescent="0.2">
      <c r="A165" s="40" t="s">
        <v>77</v>
      </c>
      <c r="B165" s="40" t="s">
        <v>106</v>
      </c>
      <c r="C165" s="40" t="s">
        <v>78</v>
      </c>
      <c r="D165" s="49">
        <v>208</v>
      </c>
    </row>
    <row r="166" spans="1:4" x14ac:dyDescent="0.2">
      <c r="A166" s="40" t="s">
        <v>77</v>
      </c>
      <c r="B166" s="40" t="s">
        <v>106</v>
      </c>
      <c r="C166" s="40" t="s">
        <v>41</v>
      </c>
      <c r="D166" s="49">
        <v>19</v>
      </c>
    </row>
    <row r="167" spans="1:4" x14ac:dyDescent="0.2">
      <c r="A167" s="40" t="s">
        <v>77</v>
      </c>
      <c r="B167" s="40" t="s">
        <v>106</v>
      </c>
      <c r="C167" s="40" t="s">
        <v>42</v>
      </c>
      <c r="D167" s="49">
        <v>31</v>
      </c>
    </row>
    <row r="168" spans="1:4" x14ac:dyDescent="0.2">
      <c r="A168" s="40" t="s">
        <v>77</v>
      </c>
      <c r="B168" s="40" t="s">
        <v>106</v>
      </c>
      <c r="C168" s="40" t="s">
        <v>43</v>
      </c>
      <c r="D168" s="49">
        <v>48</v>
      </c>
    </row>
    <row r="169" spans="1:4" x14ac:dyDescent="0.2">
      <c r="A169" s="40" t="s">
        <v>77</v>
      </c>
      <c r="B169" s="40" t="s">
        <v>106</v>
      </c>
      <c r="C169" s="40" t="s">
        <v>44</v>
      </c>
      <c r="D169" s="49">
        <v>93</v>
      </c>
    </row>
    <row r="170" spans="1:4" x14ac:dyDescent="0.2">
      <c r="A170" s="40" t="s">
        <v>77</v>
      </c>
      <c r="B170" s="40" t="s">
        <v>106</v>
      </c>
      <c r="C170" s="40" t="s">
        <v>45</v>
      </c>
      <c r="D170" s="49">
        <v>8</v>
      </c>
    </row>
    <row r="171" spans="1:4" x14ac:dyDescent="0.2">
      <c r="A171" s="40" t="s">
        <v>77</v>
      </c>
      <c r="B171" s="40" t="s">
        <v>106</v>
      </c>
      <c r="C171" s="40" t="s">
        <v>46</v>
      </c>
      <c r="D171" s="49">
        <v>6</v>
      </c>
    </row>
    <row r="172" spans="1:4" x14ac:dyDescent="0.2">
      <c r="A172" s="40" t="s">
        <v>77</v>
      </c>
      <c r="B172" s="40" t="s">
        <v>106</v>
      </c>
      <c r="C172" s="40" t="s">
        <v>47</v>
      </c>
      <c r="D172" s="49">
        <v>11</v>
      </c>
    </row>
    <row r="173" spans="1:4" x14ac:dyDescent="0.2">
      <c r="A173" s="40" t="s">
        <v>77</v>
      </c>
      <c r="B173" s="40" t="s">
        <v>106</v>
      </c>
      <c r="C173" s="40" t="s">
        <v>70</v>
      </c>
      <c r="D173" s="49">
        <v>142</v>
      </c>
    </row>
    <row r="174" spans="1:4" x14ac:dyDescent="0.2">
      <c r="A174" s="40" t="s">
        <v>77</v>
      </c>
      <c r="B174" s="40" t="s">
        <v>106</v>
      </c>
      <c r="C174" s="40" t="s">
        <v>48</v>
      </c>
      <c r="D174" s="49">
        <v>64</v>
      </c>
    </row>
    <row r="175" spans="1:4" x14ac:dyDescent="0.2">
      <c r="A175" s="40" t="s">
        <v>77</v>
      </c>
      <c r="B175" s="40" t="s">
        <v>35</v>
      </c>
      <c r="C175" s="40" t="s">
        <v>36</v>
      </c>
      <c r="D175" s="49">
        <v>161</v>
      </c>
    </row>
    <row r="176" spans="1:4" x14ac:dyDescent="0.2">
      <c r="A176" s="40" t="s">
        <v>77</v>
      </c>
      <c r="B176" s="40" t="s">
        <v>35</v>
      </c>
      <c r="C176" s="40" t="s">
        <v>37</v>
      </c>
      <c r="D176" s="49">
        <v>3</v>
      </c>
    </row>
    <row r="177" spans="1:4" x14ac:dyDescent="0.2">
      <c r="A177" s="40" t="s">
        <v>77</v>
      </c>
      <c r="B177" s="40" t="s">
        <v>35</v>
      </c>
      <c r="C177" s="40" t="s">
        <v>38</v>
      </c>
      <c r="D177" s="49">
        <v>114</v>
      </c>
    </row>
    <row r="178" spans="1:4" x14ac:dyDescent="0.2">
      <c r="A178" s="40" t="s">
        <v>77</v>
      </c>
      <c r="B178" s="40" t="s">
        <v>35</v>
      </c>
      <c r="C178" s="40" t="s">
        <v>39</v>
      </c>
      <c r="D178" s="49">
        <v>10</v>
      </c>
    </row>
    <row r="179" spans="1:4" x14ac:dyDescent="0.2">
      <c r="A179" s="40" t="s">
        <v>77</v>
      </c>
      <c r="B179" s="40" t="s">
        <v>35</v>
      </c>
      <c r="C179" s="40" t="s">
        <v>78</v>
      </c>
      <c r="D179" s="49">
        <v>130</v>
      </c>
    </row>
    <row r="180" spans="1:4" x14ac:dyDescent="0.2">
      <c r="A180" s="40" t="s">
        <v>77</v>
      </c>
      <c r="B180" s="40" t="s">
        <v>35</v>
      </c>
      <c r="C180" s="40" t="s">
        <v>42</v>
      </c>
      <c r="D180" s="49">
        <v>14</v>
      </c>
    </row>
    <row r="181" spans="1:4" x14ac:dyDescent="0.2">
      <c r="A181" s="40" t="s">
        <v>77</v>
      </c>
      <c r="B181" s="40" t="s">
        <v>35</v>
      </c>
      <c r="C181" s="40" t="s">
        <v>43</v>
      </c>
      <c r="D181" s="49">
        <v>163</v>
      </c>
    </row>
    <row r="182" spans="1:4" x14ac:dyDescent="0.2">
      <c r="A182" s="40" t="s">
        <v>77</v>
      </c>
      <c r="B182" s="40" t="s">
        <v>35</v>
      </c>
      <c r="C182" s="40" t="s">
        <v>44</v>
      </c>
      <c r="D182" s="49">
        <v>956</v>
      </c>
    </row>
    <row r="183" spans="1:4" x14ac:dyDescent="0.2">
      <c r="A183" s="40" t="s">
        <v>77</v>
      </c>
      <c r="B183" s="40" t="s">
        <v>35</v>
      </c>
      <c r="C183" s="40" t="s">
        <v>45</v>
      </c>
      <c r="D183" s="49">
        <v>14</v>
      </c>
    </row>
    <row r="184" spans="1:4" x14ac:dyDescent="0.2">
      <c r="A184" s="40" t="s">
        <v>77</v>
      </c>
      <c r="B184" s="40" t="s">
        <v>35</v>
      </c>
      <c r="C184" s="40" t="s">
        <v>46</v>
      </c>
      <c r="D184" s="49">
        <v>22</v>
      </c>
    </row>
    <row r="185" spans="1:4" x14ac:dyDescent="0.2">
      <c r="A185" s="40" t="s">
        <v>77</v>
      </c>
      <c r="B185" s="40" t="s">
        <v>35</v>
      </c>
      <c r="C185" s="40" t="s">
        <v>47</v>
      </c>
      <c r="D185" s="49">
        <v>10</v>
      </c>
    </row>
    <row r="186" spans="1:4" x14ac:dyDescent="0.2">
      <c r="A186" s="40" t="s">
        <v>77</v>
      </c>
      <c r="B186" s="40" t="s">
        <v>35</v>
      </c>
      <c r="C186" s="40" t="s">
        <v>70</v>
      </c>
      <c r="D186" s="49">
        <v>110</v>
      </c>
    </row>
    <row r="187" spans="1:4" x14ac:dyDescent="0.2">
      <c r="A187" s="40" t="s">
        <v>77</v>
      </c>
      <c r="B187" s="40" t="s">
        <v>35</v>
      </c>
      <c r="C187" s="40" t="s">
        <v>48</v>
      </c>
      <c r="D187" s="49">
        <v>26</v>
      </c>
    </row>
    <row r="188" spans="1:4" x14ac:dyDescent="0.2">
      <c r="A188" s="40" t="s">
        <v>79</v>
      </c>
      <c r="B188" s="40" t="s">
        <v>0</v>
      </c>
      <c r="C188" s="40" t="s">
        <v>36</v>
      </c>
      <c r="D188" s="49">
        <v>9</v>
      </c>
    </row>
    <row r="189" spans="1:4" x14ac:dyDescent="0.2">
      <c r="A189" s="40" t="s">
        <v>79</v>
      </c>
      <c r="B189" s="40" t="s">
        <v>0</v>
      </c>
      <c r="C189" s="40" t="s">
        <v>37</v>
      </c>
      <c r="D189" s="49">
        <v>1</v>
      </c>
    </row>
    <row r="190" spans="1:4" x14ac:dyDescent="0.2">
      <c r="A190" s="40" t="s">
        <v>79</v>
      </c>
      <c r="B190" s="40" t="s">
        <v>0</v>
      </c>
      <c r="C190" s="40" t="s">
        <v>38</v>
      </c>
      <c r="D190" s="49">
        <v>27</v>
      </c>
    </row>
    <row r="191" spans="1:4" x14ac:dyDescent="0.2">
      <c r="A191" s="40" t="s">
        <v>79</v>
      </c>
      <c r="B191" s="40" t="s">
        <v>0</v>
      </c>
      <c r="C191" s="40" t="s">
        <v>78</v>
      </c>
      <c r="D191" s="49">
        <v>15</v>
      </c>
    </row>
    <row r="192" spans="1:4" x14ac:dyDescent="0.2">
      <c r="A192" s="40" t="s">
        <v>79</v>
      </c>
      <c r="B192" s="40" t="s">
        <v>0</v>
      </c>
      <c r="C192" s="40" t="s">
        <v>42</v>
      </c>
      <c r="D192" s="49">
        <v>16</v>
      </c>
    </row>
    <row r="193" spans="1:4" x14ac:dyDescent="0.2">
      <c r="A193" s="40" t="s">
        <v>79</v>
      </c>
      <c r="B193" s="40" t="s">
        <v>0</v>
      </c>
      <c r="C193" s="40" t="s">
        <v>43</v>
      </c>
      <c r="D193" s="49">
        <v>10</v>
      </c>
    </row>
    <row r="194" spans="1:4" x14ac:dyDescent="0.2">
      <c r="A194" s="40" t="s">
        <v>79</v>
      </c>
      <c r="B194" s="40" t="s">
        <v>0</v>
      </c>
      <c r="C194" s="40" t="s">
        <v>44</v>
      </c>
      <c r="D194" s="49">
        <v>14</v>
      </c>
    </row>
    <row r="195" spans="1:4" x14ac:dyDescent="0.2">
      <c r="A195" s="40" t="s">
        <v>79</v>
      </c>
      <c r="B195" s="40" t="s">
        <v>0</v>
      </c>
      <c r="C195" s="40" t="s">
        <v>45</v>
      </c>
      <c r="D195" s="49">
        <v>1</v>
      </c>
    </row>
    <row r="196" spans="1:4" x14ac:dyDescent="0.2">
      <c r="A196" s="40" t="s">
        <v>79</v>
      </c>
      <c r="B196" s="40" t="s">
        <v>0</v>
      </c>
      <c r="C196" s="40" t="s">
        <v>70</v>
      </c>
      <c r="D196" s="49">
        <v>15</v>
      </c>
    </row>
    <row r="197" spans="1:4" x14ac:dyDescent="0.2">
      <c r="A197" s="40" t="s">
        <v>79</v>
      </c>
      <c r="B197" s="40" t="s">
        <v>0</v>
      </c>
      <c r="C197" s="40" t="s">
        <v>48</v>
      </c>
      <c r="D197" s="49">
        <v>6</v>
      </c>
    </row>
    <row r="198" spans="1:4" x14ac:dyDescent="0.2">
      <c r="A198" s="40" t="s">
        <v>79</v>
      </c>
      <c r="B198" s="40" t="s">
        <v>75</v>
      </c>
      <c r="C198" s="40" t="s">
        <v>36</v>
      </c>
      <c r="D198" s="49">
        <v>5</v>
      </c>
    </row>
    <row r="199" spans="1:4" x14ac:dyDescent="0.2">
      <c r="A199" s="40" t="s">
        <v>79</v>
      </c>
      <c r="B199" s="40" t="s">
        <v>75</v>
      </c>
      <c r="C199" s="40" t="s">
        <v>37</v>
      </c>
      <c r="D199" s="49">
        <v>6</v>
      </c>
    </row>
    <row r="200" spans="1:4" x14ac:dyDescent="0.2">
      <c r="A200" s="40" t="s">
        <v>79</v>
      </c>
      <c r="B200" s="40" t="s">
        <v>75</v>
      </c>
      <c r="C200" s="40" t="s">
        <v>38</v>
      </c>
      <c r="D200" s="49">
        <v>224</v>
      </c>
    </row>
    <row r="201" spans="1:4" x14ac:dyDescent="0.2">
      <c r="A201" s="40" t="s">
        <v>79</v>
      </c>
      <c r="B201" s="40" t="s">
        <v>75</v>
      </c>
      <c r="C201" s="40" t="s">
        <v>39</v>
      </c>
      <c r="D201" s="49">
        <v>17</v>
      </c>
    </row>
    <row r="202" spans="1:4" x14ac:dyDescent="0.2">
      <c r="A202" s="40" t="s">
        <v>79</v>
      </c>
      <c r="B202" s="40" t="s">
        <v>75</v>
      </c>
      <c r="C202" s="40" t="s">
        <v>78</v>
      </c>
      <c r="D202" s="49">
        <v>290</v>
      </c>
    </row>
    <row r="203" spans="1:4" x14ac:dyDescent="0.2">
      <c r="A203" s="40" t="s">
        <v>79</v>
      </c>
      <c r="B203" s="40" t="s">
        <v>75</v>
      </c>
      <c r="C203" s="40" t="s">
        <v>49</v>
      </c>
      <c r="D203" s="49">
        <v>81</v>
      </c>
    </row>
    <row r="204" spans="1:4" x14ac:dyDescent="0.2">
      <c r="A204" s="40" t="s">
        <v>79</v>
      </c>
      <c r="B204" s="40" t="s">
        <v>75</v>
      </c>
      <c r="C204" s="40" t="s">
        <v>50</v>
      </c>
      <c r="D204" s="49">
        <v>228</v>
      </c>
    </row>
    <row r="205" spans="1:4" x14ac:dyDescent="0.2">
      <c r="A205" s="40" t="s">
        <v>79</v>
      </c>
      <c r="B205" s="40" t="s">
        <v>75</v>
      </c>
      <c r="C205" s="40" t="s">
        <v>51</v>
      </c>
      <c r="D205" s="49">
        <v>73</v>
      </c>
    </row>
    <row r="206" spans="1:4" x14ac:dyDescent="0.2">
      <c r="A206" s="40" t="s">
        <v>79</v>
      </c>
      <c r="B206" s="40" t="s">
        <v>75</v>
      </c>
      <c r="C206" s="40" t="s">
        <v>41</v>
      </c>
      <c r="D206" s="49">
        <v>11</v>
      </c>
    </row>
    <row r="207" spans="1:4" x14ac:dyDescent="0.2">
      <c r="A207" s="40" t="s">
        <v>79</v>
      </c>
      <c r="B207" s="40" t="s">
        <v>75</v>
      </c>
      <c r="C207" s="40" t="s">
        <v>43</v>
      </c>
      <c r="D207" s="49">
        <v>36</v>
      </c>
    </row>
    <row r="208" spans="1:4" x14ac:dyDescent="0.2">
      <c r="A208" s="40" t="s">
        <v>79</v>
      </c>
      <c r="B208" s="40" t="s">
        <v>75</v>
      </c>
      <c r="C208" s="40" t="s">
        <v>44</v>
      </c>
      <c r="D208" s="49">
        <v>116</v>
      </c>
    </row>
    <row r="209" spans="1:4" x14ac:dyDescent="0.2">
      <c r="A209" s="40" t="s">
        <v>79</v>
      </c>
      <c r="B209" s="40" t="s">
        <v>75</v>
      </c>
      <c r="C209" s="40" t="s">
        <v>45</v>
      </c>
      <c r="D209" s="49">
        <v>17</v>
      </c>
    </row>
    <row r="210" spans="1:4" x14ac:dyDescent="0.2">
      <c r="A210" s="40" t="s">
        <v>79</v>
      </c>
      <c r="B210" s="40" t="s">
        <v>75</v>
      </c>
      <c r="C210" s="40" t="s">
        <v>46</v>
      </c>
      <c r="D210" s="49">
        <v>15</v>
      </c>
    </row>
    <row r="211" spans="1:4" x14ac:dyDescent="0.2">
      <c r="A211" s="40" t="s">
        <v>79</v>
      </c>
      <c r="B211" s="40" t="s">
        <v>75</v>
      </c>
      <c r="C211" s="40" t="s">
        <v>47</v>
      </c>
      <c r="D211" s="49">
        <v>7</v>
      </c>
    </row>
    <row r="212" spans="1:4" x14ac:dyDescent="0.2">
      <c r="A212" s="40" t="s">
        <v>79</v>
      </c>
      <c r="B212" s="40" t="s">
        <v>75</v>
      </c>
      <c r="C212" s="40" t="s">
        <v>70</v>
      </c>
      <c r="D212" s="49">
        <v>79</v>
      </c>
    </row>
    <row r="213" spans="1:4" x14ac:dyDescent="0.2">
      <c r="A213" s="40" t="s">
        <v>79</v>
      </c>
      <c r="B213" s="40" t="s">
        <v>75</v>
      </c>
      <c r="C213" s="40" t="s">
        <v>48</v>
      </c>
      <c r="D213" s="49">
        <v>138</v>
      </c>
    </row>
    <row r="214" spans="1:4" x14ac:dyDescent="0.2">
      <c r="A214" s="40" t="s">
        <v>79</v>
      </c>
      <c r="B214" s="40" t="s">
        <v>106</v>
      </c>
      <c r="C214" s="40" t="s">
        <v>36</v>
      </c>
      <c r="D214" s="49">
        <v>7</v>
      </c>
    </row>
    <row r="215" spans="1:4" x14ac:dyDescent="0.2">
      <c r="A215" s="40" t="s">
        <v>79</v>
      </c>
      <c r="B215" s="40" t="s">
        <v>106</v>
      </c>
      <c r="C215" s="40" t="s">
        <v>37</v>
      </c>
      <c r="D215" s="49">
        <v>25</v>
      </c>
    </row>
    <row r="216" spans="1:4" x14ac:dyDescent="0.2">
      <c r="A216" s="40" t="s">
        <v>79</v>
      </c>
      <c r="B216" s="40" t="s">
        <v>106</v>
      </c>
      <c r="C216" s="40" t="s">
        <v>38</v>
      </c>
      <c r="D216" s="49">
        <v>319</v>
      </c>
    </row>
    <row r="217" spans="1:4" x14ac:dyDescent="0.2">
      <c r="A217" s="40" t="s">
        <v>79</v>
      </c>
      <c r="B217" s="40" t="s">
        <v>106</v>
      </c>
      <c r="C217" s="40" t="s">
        <v>39</v>
      </c>
      <c r="D217" s="49">
        <v>14</v>
      </c>
    </row>
    <row r="218" spans="1:4" x14ac:dyDescent="0.2">
      <c r="A218" s="40" t="s">
        <v>79</v>
      </c>
      <c r="B218" s="40" t="s">
        <v>106</v>
      </c>
      <c r="C218" s="40" t="s">
        <v>78</v>
      </c>
      <c r="D218" s="49">
        <v>166</v>
      </c>
    </row>
    <row r="219" spans="1:4" x14ac:dyDescent="0.2">
      <c r="A219" s="40" t="s">
        <v>79</v>
      </c>
      <c r="B219" s="40" t="s">
        <v>106</v>
      </c>
      <c r="C219" s="40" t="s">
        <v>41</v>
      </c>
      <c r="D219" s="49">
        <v>18</v>
      </c>
    </row>
    <row r="220" spans="1:4" x14ac:dyDescent="0.2">
      <c r="A220" s="40" t="s">
        <v>79</v>
      </c>
      <c r="B220" s="40" t="s">
        <v>106</v>
      </c>
      <c r="C220" s="40" t="s">
        <v>42</v>
      </c>
      <c r="D220" s="49">
        <v>15</v>
      </c>
    </row>
    <row r="221" spans="1:4" x14ac:dyDescent="0.2">
      <c r="A221" s="40" t="s">
        <v>79</v>
      </c>
      <c r="B221" s="40" t="s">
        <v>106</v>
      </c>
      <c r="C221" s="40" t="s">
        <v>43</v>
      </c>
      <c r="D221" s="49">
        <v>33</v>
      </c>
    </row>
    <row r="222" spans="1:4" x14ac:dyDescent="0.2">
      <c r="A222" s="40" t="s">
        <v>79</v>
      </c>
      <c r="B222" s="40" t="s">
        <v>106</v>
      </c>
      <c r="C222" s="40" t="s">
        <v>44</v>
      </c>
      <c r="D222" s="49">
        <v>107</v>
      </c>
    </row>
    <row r="223" spans="1:4" x14ac:dyDescent="0.2">
      <c r="A223" s="40" t="s">
        <v>79</v>
      </c>
      <c r="B223" s="40" t="s">
        <v>106</v>
      </c>
      <c r="C223" s="40" t="s">
        <v>45</v>
      </c>
      <c r="D223" s="49">
        <v>10</v>
      </c>
    </row>
    <row r="224" spans="1:4" x14ac:dyDescent="0.2">
      <c r="A224" s="40" t="s">
        <v>79</v>
      </c>
      <c r="B224" s="40" t="s">
        <v>106</v>
      </c>
      <c r="C224" s="40" t="s">
        <v>46</v>
      </c>
      <c r="D224" s="49">
        <v>9</v>
      </c>
    </row>
    <row r="225" spans="1:4" x14ac:dyDescent="0.2">
      <c r="A225" s="40" t="s">
        <v>79</v>
      </c>
      <c r="B225" s="40" t="s">
        <v>106</v>
      </c>
      <c r="C225" s="40" t="s">
        <v>47</v>
      </c>
      <c r="D225" s="49">
        <v>8</v>
      </c>
    </row>
    <row r="226" spans="1:4" x14ac:dyDescent="0.2">
      <c r="A226" s="40" t="s">
        <v>79</v>
      </c>
      <c r="B226" s="40" t="s">
        <v>106</v>
      </c>
      <c r="C226" s="40" t="s">
        <v>70</v>
      </c>
      <c r="D226" s="49">
        <v>245</v>
      </c>
    </row>
    <row r="227" spans="1:4" x14ac:dyDescent="0.2">
      <c r="A227" s="40" t="s">
        <v>79</v>
      </c>
      <c r="B227" s="40" t="s">
        <v>106</v>
      </c>
      <c r="C227" s="40" t="s">
        <v>48</v>
      </c>
      <c r="D227" s="49">
        <v>63</v>
      </c>
    </row>
    <row r="228" spans="1:4" x14ac:dyDescent="0.2">
      <c r="A228" s="40" t="s">
        <v>79</v>
      </c>
      <c r="B228" s="40" t="s">
        <v>35</v>
      </c>
      <c r="C228" s="40" t="s">
        <v>36</v>
      </c>
      <c r="D228" s="49">
        <v>155</v>
      </c>
    </row>
    <row r="229" spans="1:4" x14ac:dyDescent="0.2">
      <c r="A229" s="40" t="s">
        <v>79</v>
      </c>
      <c r="B229" s="40" t="s">
        <v>35</v>
      </c>
      <c r="C229" s="40" t="s">
        <v>37</v>
      </c>
      <c r="D229" s="49">
        <v>2</v>
      </c>
    </row>
    <row r="230" spans="1:4" x14ac:dyDescent="0.2">
      <c r="A230" s="40" t="s">
        <v>79</v>
      </c>
      <c r="B230" s="40" t="s">
        <v>35</v>
      </c>
      <c r="C230" s="40" t="s">
        <v>38</v>
      </c>
      <c r="D230" s="49">
        <v>126</v>
      </c>
    </row>
    <row r="231" spans="1:4" x14ac:dyDescent="0.2">
      <c r="A231" s="40" t="s">
        <v>79</v>
      </c>
      <c r="B231" s="40" t="s">
        <v>35</v>
      </c>
      <c r="C231" s="40" t="s">
        <v>39</v>
      </c>
      <c r="D231" s="49">
        <v>10</v>
      </c>
    </row>
    <row r="232" spans="1:4" x14ac:dyDescent="0.2">
      <c r="A232" s="40" t="s">
        <v>79</v>
      </c>
      <c r="B232" s="40" t="s">
        <v>35</v>
      </c>
      <c r="C232" s="40" t="s">
        <v>78</v>
      </c>
      <c r="D232" s="49">
        <v>164</v>
      </c>
    </row>
    <row r="233" spans="1:4" x14ac:dyDescent="0.2">
      <c r="A233" s="40" t="s">
        <v>79</v>
      </c>
      <c r="B233" s="40" t="s">
        <v>35</v>
      </c>
      <c r="C233" s="40" t="s">
        <v>41</v>
      </c>
      <c r="D233" s="49">
        <v>19</v>
      </c>
    </row>
    <row r="234" spans="1:4" x14ac:dyDescent="0.2">
      <c r="A234" s="40" t="s">
        <v>79</v>
      </c>
      <c r="B234" s="40" t="s">
        <v>35</v>
      </c>
      <c r="C234" s="40" t="s">
        <v>42</v>
      </c>
      <c r="D234" s="49">
        <v>2</v>
      </c>
    </row>
    <row r="235" spans="1:4" x14ac:dyDescent="0.2">
      <c r="A235" s="40" t="s">
        <v>79</v>
      </c>
      <c r="B235" s="40" t="s">
        <v>35</v>
      </c>
      <c r="C235" s="40" t="s">
        <v>43</v>
      </c>
      <c r="D235" s="49">
        <v>150</v>
      </c>
    </row>
    <row r="236" spans="1:4" x14ac:dyDescent="0.2">
      <c r="A236" s="40" t="s">
        <v>79</v>
      </c>
      <c r="B236" s="40" t="s">
        <v>35</v>
      </c>
      <c r="C236" s="40" t="s">
        <v>44</v>
      </c>
      <c r="D236" s="49">
        <v>949</v>
      </c>
    </row>
    <row r="237" spans="1:4" x14ac:dyDescent="0.2">
      <c r="A237" s="40" t="s">
        <v>79</v>
      </c>
      <c r="B237" s="40" t="s">
        <v>35</v>
      </c>
      <c r="C237" s="40" t="s">
        <v>45</v>
      </c>
      <c r="D237" s="49">
        <v>12</v>
      </c>
    </row>
    <row r="238" spans="1:4" x14ac:dyDescent="0.2">
      <c r="A238" s="40" t="s">
        <v>79</v>
      </c>
      <c r="B238" s="40" t="s">
        <v>35</v>
      </c>
      <c r="C238" s="40" t="s">
        <v>46</v>
      </c>
      <c r="D238" s="49">
        <v>20</v>
      </c>
    </row>
    <row r="239" spans="1:4" x14ac:dyDescent="0.2">
      <c r="A239" s="40" t="s">
        <v>79</v>
      </c>
      <c r="B239" s="40" t="s">
        <v>35</v>
      </c>
      <c r="C239" s="40" t="s">
        <v>47</v>
      </c>
      <c r="D239" s="49">
        <v>14</v>
      </c>
    </row>
    <row r="240" spans="1:4" x14ac:dyDescent="0.2">
      <c r="A240" s="40" t="s">
        <v>79</v>
      </c>
      <c r="B240" s="40" t="s">
        <v>35</v>
      </c>
      <c r="C240" s="40" t="s">
        <v>70</v>
      </c>
      <c r="D240" s="49">
        <v>66</v>
      </c>
    </row>
    <row r="241" spans="1:4" x14ac:dyDescent="0.2">
      <c r="A241" s="40" t="s">
        <v>79</v>
      </c>
      <c r="B241" s="40" t="s">
        <v>35</v>
      </c>
      <c r="C241" s="40" t="s">
        <v>48</v>
      </c>
      <c r="D241" s="49">
        <v>9</v>
      </c>
    </row>
    <row r="242" spans="1:4" x14ac:dyDescent="0.2">
      <c r="A242" s="40" t="s">
        <v>80</v>
      </c>
      <c r="B242" s="40" t="s">
        <v>0</v>
      </c>
      <c r="C242" s="40" t="s">
        <v>36</v>
      </c>
      <c r="D242" s="49">
        <v>4</v>
      </c>
    </row>
    <row r="243" spans="1:4" x14ac:dyDescent="0.2">
      <c r="A243" s="40" t="s">
        <v>80</v>
      </c>
      <c r="B243" s="40" t="s">
        <v>0</v>
      </c>
      <c r="C243" s="40" t="s">
        <v>37</v>
      </c>
      <c r="D243" s="49">
        <v>2</v>
      </c>
    </row>
    <row r="244" spans="1:4" x14ac:dyDescent="0.2">
      <c r="A244" s="40" t="s">
        <v>80</v>
      </c>
      <c r="B244" s="40" t="s">
        <v>0</v>
      </c>
      <c r="C244" s="40" t="s">
        <v>38</v>
      </c>
      <c r="D244" s="49">
        <v>25</v>
      </c>
    </row>
    <row r="245" spans="1:4" x14ac:dyDescent="0.2">
      <c r="A245" s="40" t="s">
        <v>80</v>
      </c>
      <c r="B245" s="40" t="s">
        <v>0</v>
      </c>
      <c r="C245" s="40" t="s">
        <v>39</v>
      </c>
      <c r="D245" s="49">
        <v>2</v>
      </c>
    </row>
    <row r="246" spans="1:4" x14ac:dyDescent="0.2">
      <c r="A246" s="40" t="s">
        <v>80</v>
      </c>
      <c r="B246" s="40" t="s">
        <v>0</v>
      </c>
      <c r="C246" s="40" t="s">
        <v>78</v>
      </c>
      <c r="D246" s="49">
        <v>15</v>
      </c>
    </row>
    <row r="247" spans="1:4" x14ac:dyDescent="0.2">
      <c r="A247" s="40" t="s">
        <v>80</v>
      </c>
      <c r="B247" s="40" t="s">
        <v>0</v>
      </c>
      <c r="C247" s="40" t="s">
        <v>43</v>
      </c>
      <c r="D247" s="49">
        <v>4</v>
      </c>
    </row>
    <row r="248" spans="1:4" x14ac:dyDescent="0.2">
      <c r="A248" s="40" t="s">
        <v>80</v>
      </c>
      <c r="B248" s="40" t="s">
        <v>0</v>
      </c>
      <c r="C248" s="40" t="s">
        <v>44</v>
      </c>
      <c r="D248" s="49">
        <v>4</v>
      </c>
    </row>
    <row r="249" spans="1:4" x14ac:dyDescent="0.2">
      <c r="A249" s="40" t="s">
        <v>80</v>
      </c>
      <c r="B249" s="40" t="s">
        <v>0</v>
      </c>
      <c r="C249" s="40" t="s">
        <v>45</v>
      </c>
      <c r="D249" s="49">
        <v>1</v>
      </c>
    </row>
    <row r="250" spans="1:4" x14ac:dyDescent="0.2">
      <c r="A250" s="40" t="s">
        <v>80</v>
      </c>
      <c r="B250" s="40" t="s">
        <v>0</v>
      </c>
      <c r="C250" s="40" t="s">
        <v>46</v>
      </c>
      <c r="D250" s="49">
        <v>1</v>
      </c>
    </row>
    <row r="251" spans="1:4" x14ac:dyDescent="0.2">
      <c r="A251" s="40" t="s">
        <v>80</v>
      </c>
      <c r="B251" s="40" t="s">
        <v>0</v>
      </c>
      <c r="C251" s="40" t="s">
        <v>47</v>
      </c>
      <c r="D251" s="49">
        <v>1</v>
      </c>
    </row>
    <row r="252" spans="1:4" x14ac:dyDescent="0.2">
      <c r="A252" s="40" t="s">
        <v>80</v>
      </c>
      <c r="B252" s="40" t="s">
        <v>0</v>
      </c>
      <c r="C252" s="40" t="s">
        <v>70</v>
      </c>
      <c r="D252" s="49">
        <v>13</v>
      </c>
    </row>
    <row r="253" spans="1:4" x14ac:dyDescent="0.2">
      <c r="A253" s="40" t="s">
        <v>80</v>
      </c>
      <c r="B253" s="40" t="s">
        <v>0</v>
      </c>
      <c r="C253" s="40" t="s">
        <v>48</v>
      </c>
      <c r="D253" s="49">
        <v>2</v>
      </c>
    </row>
    <row r="254" spans="1:4" x14ac:dyDescent="0.2">
      <c r="A254" s="40" t="s">
        <v>80</v>
      </c>
      <c r="B254" s="40" t="s">
        <v>75</v>
      </c>
      <c r="C254" s="40" t="s">
        <v>36</v>
      </c>
      <c r="D254" s="49">
        <v>9</v>
      </c>
    </row>
    <row r="255" spans="1:4" x14ac:dyDescent="0.2">
      <c r="A255" s="40" t="s">
        <v>80</v>
      </c>
      <c r="B255" s="40" t="s">
        <v>75</v>
      </c>
      <c r="C255" s="40" t="s">
        <v>37</v>
      </c>
      <c r="D255" s="49">
        <v>1</v>
      </c>
    </row>
    <row r="256" spans="1:4" x14ac:dyDescent="0.2">
      <c r="A256" s="40" t="s">
        <v>80</v>
      </c>
      <c r="B256" s="40" t="s">
        <v>75</v>
      </c>
      <c r="C256" s="40" t="s">
        <v>38</v>
      </c>
      <c r="D256" s="49">
        <v>191</v>
      </c>
    </row>
    <row r="257" spans="1:4" x14ac:dyDescent="0.2">
      <c r="A257" s="40" t="s">
        <v>80</v>
      </c>
      <c r="B257" s="40" t="s">
        <v>75</v>
      </c>
      <c r="C257" s="40" t="s">
        <v>39</v>
      </c>
      <c r="D257" s="49">
        <v>19</v>
      </c>
    </row>
    <row r="258" spans="1:4" x14ac:dyDescent="0.2">
      <c r="A258" s="40" t="s">
        <v>80</v>
      </c>
      <c r="B258" s="40" t="s">
        <v>75</v>
      </c>
      <c r="C258" s="40" t="s">
        <v>78</v>
      </c>
      <c r="D258" s="49">
        <v>205</v>
      </c>
    </row>
    <row r="259" spans="1:4" x14ac:dyDescent="0.2">
      <c r="A259" s="40" t="s">
        <v>80</v>
      </c>
      <c r="B259" s="40" t="s">
        <v>75</v>
      </c>
      <c r="C259" s="40" t="s">
        <v>49</v>
      </c>
      <c r="D259" s="49">
        <v>52</v>
      </c>
    </row>
    <row r="260" spans="1:4" x14ac:dyDescent="0.2">
      <c r="A260" s="40" t="s">
        <v>80</v>
      </c>
      <c r="B260" s="40" t="s">
        <v>75</v>
      </c>
      <c r="C260" s="40" t="s">
        <v>50</v>
      </c>
      <c r="D260" s="49">
        <v>230</v>
      </c>
    </row>
    <row r="261" spans="1:4" x14ac:dyDescent="0.2">
      <c r="A261" s="40" t="s">
        <v>80</v>
      </c>
      <c r="B261" s="40" t="s">
        <v>75</v>
      </c>
      <c r="C261" s="40" t="s">
        <v>51</v>
      </c>
      <c r="D261" s="49">
        <v>70</v>
      </c>
    </row>
    <row r="262" spans="1:4" x14ac:dyDescent="0.2">
      <c r="A262" s="40" t="s">
        <v>80</v>
      </c>
      <c r="B262" s="40" t="s">
        <v>75</v>
      </c>
      <c r="C262" s="40" t="s">
        <v>41</v>
      </c>
      <c r="D262" s="49">
        <v>14</v>
      </c>
    </row>
    <row r="263" spans="1:4" x14ac:dyDescent="0.2">
      <c r="A263" s="40" t="s">
        <v>80</v>
      </c>
      <c r="B263" s="40" t="s">
        <v>75</v>
      </c>
      <c r="C263" s="40" t="s">
        <v>42</v>
      </c>
      <c r="D263" s="49">
        <v>3</v>
      </c>
    </row>
    <row r="264" spans="1:4" x14ac:dyDescent="0.2">
      <c r="A264" s="40" t="s">
        <v>80</v>
      </c>
      <c r="B264" s="40" t="s">
        <v>75</v>
      </c>
      <c r="C264" s="40" t="s">
        <v>43</v>
      </c>
      <c r="D264" s="49">
        <v>28</v>
      </c>
    </row>
    <row r="265" spans="1:4" x14ac:dyDescent="0.2">
      <c r="A265" s="40" t="s">
        <v>80</v>
      </c>
      <c r="B265" s="40" t="s">
        <v>75</v>
      </c>
      <c r="C265" s="40" t="s">
        <v>44</v>
      </c>
      <c r="D265" s="49">
        <v>135</v>
      </c>
    </row>
    <row r="266" spans="1:4" x14ac:dyDescent="0.2">
      <c r="A266" s="40" t="s">
        <v>80</v>
      </c>
      <c r="B266" s="40" t="s">
        <v>75</v>
      </c>
      <c r="C266" s="40" t="s">
        <v>45</v>
      </c>
      <c r="D266" s="49">
        <v>11</v>
      </c>
    </row>
    <row r="267" spans="1:4" x14ac:dyDescent="0.2">
      <c r="A267" s="40" t="s">
        <v>80</v>
      </c>
      <c r="B267" s="40" t="s">
        <v>75</v>
      </c>
      <c r="C267" s="40" t="s">
        <v>46</v>
      </c>
      <c r="D267" s="49">
        <v>20</v>
      </c>
    </row>
    <row r="268" spans="1:4" x14ac:dyDescent="0.2">
      <c r="A268" s="40" t="s">
        <v>80</v>
      </c>
      <c r="B268" s="40" t="s">
        <v>75</v>
      </c>
      <c r="C268" s="40" t="s">
        <v>47</v>
      </c>
      <c r="D268" s="49">
        <v>8</v>
      </c>
    </row>
    <row r="269" spans="1:4" x14ac:dyDescent="0.2">
      <c r="A269" s="40" t="s">
        <v>80</v>
      </c>
      <c r="B269" s="40" t="s">
        <v>75</v>
      </c>
      <c r="C269" s="40" t="s">
        <v>70</v>
      </c>
      <c r="D269" s="49">
        <v>37</v>
      </c>
    </row>
    <row r="270" spans="1:4" x14ac:dyDescent="0.2">
      <c r="A270" s="40" t="s">
        <v>80</v>
      </c>
      <c r="B270" s="40" t="s">
        <v>75</v>
      </c>
      <c r="C270" s="40" t="s">
        <v>48</v>
      </c>
      <c r="D270" s="49">
        <v>118</v>
      </c>
    </row>
    <row r="271" spans="1:4" x14ac:dyDescent="0.2">
      <c r="A271" s="40" t="s">
        <v>80</v>
      </c>
      <c r="B271" s="40" t="s">
        <v>106</v>
      </c>
      <c r="C271" s="40" t="s">
        <v>36</v>
      </c>
      <c r="D271" s="49">
        <v>7</v>
      </c>
    </row>
    <row r="272" spans="1:4" x14ac:dyDescent="0.2">
      <c r="A272" s="40" t="s">
        <v>80</v>
      </c>
      <c r="B272" s="40" t="s">
        <v>106</v>
      </c>
      <c r="C272" s="40" t="s">
        <v>37</v>
      </c>
      <c r="D272" s="49">
        <v>31</v>
      </c>
    </row>
    <row r="273" spans="1:4" x14ac:dyDescent="0.2">
      <c r="A273" s="40" t="s">
        <v>80</v>
      </c>
      <c r="B273" s="40" t="s">
        <v>106</v>
      </c>
      <c r="C273" s="40" t="s">
        <v>38</v>
      </c>
      <c r="D273" s="49">
        <v>216</v>
      </c>
    </row>
    <row r="274" spans="1:4" x14ac:dyDescent="0.2">
      <c r="A274" s="40" t="s">
        <v>80</v>
      </c>
      <c r="B274" s="40" t="s">
        <v>106</v>
      </c>
      <c r="C274" s="40" t="s">
        <v>39</v>
      </c>
      <c r="D274" s="49">
        <v>6</v>
      </c>
    </row>
    <row r="275" spans="1:4" x14ac:dyDescent="0.2">
      <c r="A275" s="40" t="s">
        <v>80</v>
      </c>
      <c r="B275" s="40" t="s">
        <v>106</v>
      </c>
      <c r="C275" s="40" t="s">
        <v>78</v>
      </c>
      <c r="D275" s="49">
        <v>140</v>
      </c>
    </row>
    <row r="276" spans="1:4" x14ac:dyDescent="0.2">
      <c r="A276" s="40" t="s">
        <v>80</v>
      </c>
      <c r="B276" s="40" t="s">
        <v>106</v>
      </c>
      <c r="C276" s="40" t="s">
        <v>41</v>
      </c>
      <c r="D276" s="49">
        <v>25</v>
      </c>
    </row>
    <row r="277" spans="1:4" x14ac:dyDescent="0.2">
      <c r="A277" s="40" t="s">
        <v>80</v>
      </c>
      <c r="B277" s="40" t="s">
        <v>106</v>
      </c>
      <c r="C277" s="40" t="s">
        <v>42</v>
      </c>
      <c r="D277" s="49">
        <v>32</v>
      </c>
    </row>
    <row r="278" spans="1:4" x14ac:dyDescent="0.2">
      <c r="A278" s="40" t="s">
        <v>80</v>
      </c>
      <c r="B278" s="40" t="s">
        <v>106</v>
      </c>
      <c r="C278" s="40" t="s">
        <v>43</v>
      </c>
      <c r="D278" s="49">
        <v>40</v>
      </c>
    </row>
    <row r="279" spans="1:4" x14ac:dyDescent="0.2">
      <c r="A279" s="40" t="s">
        <v>80</v>
      </c>
      <c r="B279" s="40" t="s">
        <v>106</v>
      </c>
      <c r="C279" s="40" t="s">
        <v>44</v>
      </c>
      <c r="D279" s="49">
        <v>114</v>
      </c>
    </row>
    <row r="280" spans="1:4" x14ac:dyDescent="0.2">
      <c r="A280" s="40" t="s">
        <v>80</v>
      </c>
      <c r="B280" s="40" t="s">
        <v>106</v>
      </c>
      <c r="C280" s="40" t="s">
        <v>45</v>
      </c>
      <c r="D280" s="49">
        <v>9</v>
      </c>
    </row>
    <row r="281" spans="1:4" x14ac:dyDescent="0.2">
      <c r="A281" s="40" t="s">
        <v>80</v>
      </c>
      <c r="B281" s="40" t="s">
        <v>106</v>
      </c>
      <c r="C281" s="40" t="s">
        <v>46</v>
      </c>
      <c r="D281" s="49">
        <v>5</v>
      </c>
    </row>
    <row r="282" spans="1:4" x14ac:dyDescent="0.2">
      <c r="A282" s="40" t="s">
        <v>80</v>
      </c>
      <c r="B282" s="40" t="s">
        <v>106</v>
      </c>
      <c r="C282" s="40" t="s">
        <v>47</v>
      </c>
      <c r="D282" s="49">
        <v>8</v>
      </c>
    </row>
    <row r="283" spans="1:4" x14ac:dyDescent="0.2">
      <c r="A283" s="40" t="s">
        <v>80</v>
      </c>
      <c r="B283" s="40" t="s">
        <v>106</v>
      </c>
      <c r="C283" s="40" t="s">
        <v>70</v>
      </c>
      <c r="D283" s="49">
        <v>161</v>
      </c>
    </row>
    <row r="284" spans="1:4" x14ac:dyDescent="0.2">
      <c r="A284" s="40" t="s">
        <v>80</v>
      </c>
      <c r="B284" s="40" t="s">
        <v>106</v>
      </c>
      <c r="C284" s="40" t="s">
        <v>48</v>
      </c>
      <c r="D284" s="49">
        <v>26</v>
      </c>
    </row>
    <row r="285" spans="1:4" x14ac:dyDescent="0.2">
      <c r="A285" s="40" t="s">
        <v>80</v>
      </c>
      <c r="B285" s="40" t="s">
        <v>35</v>
      </c>
      <c r="C285" s="40" t="s">
        <v>36</v>
      </c>
      <c r="D285" s="49">
        <v>117</v>
      </c>
    </row>
    <row r="286" spans="1:4" x14ac:dyDescent="0.2">
      <c r="A286" s="40" t="s">
        <v>80</v>
      </c>
      <c r="B286" s="40" t="s">
        <v>35</v>
      </c>
      <c r="C286" s="40" t="s">
        <v>37</v>
      </c>
      <c r="D286" s="49">
        <v>2</v>
      </c>
    </row>
    <row r="287" spans="1:4" x14ac:dyDescent="0.2">
      <c r="A287" s="40" t="s">
        <v>80</v>
      </c>
      <c r="B287" s="40" t="s">
        <v>35</v>
      </c>
      <c r="C287" s="40" t="s">
        <v>38</v>
      </c>
      <c r="D287" s="49">
        <v>88</v>
      </c>
    </row>
    <row r="288" spans="1:4" x14ac:dyDescent="0.2">
      <c r="A288" s="40" t="s">
        <v>80</v>
      </c>
      <c r="B288" s="40" t="s">
        <v>35</v>
      </c>
      <c r="C288" s="40" t="s">
        <v>39</v>
      </c>
      <c r="D288" s="49">
        <v>24</v>
      </c>
    </row>
    <row r="289" spans="1:4" x14ac:dyDescent="0.2">
      <c r="A289" s="40" t="s">
        <v>80</v>
      </c>
      <c r="B289" s="40" t="s">
        <v>35</v>
      </c>
      <c r="C289" s="40" t="s">
        <v>78</v>
      </c>
      <c r="D289" s="49">
        <v>112</v>
      </c>
    </row>
    <row r="290" spans="1:4" x14ac:dyDescent="0.2">
      <c r="A290" s="40" t="s">
        <v>80</v>
      </c>
      <c r="B290" s="40" t="s">
        <v>35</v>
      </c>
      <c r="C290" s="40" t="s">
        <v>41</v>
      </c>
      <c r="D290" s="49">
        <v>14</v>
      </c>
    </row>
    <row r="291" spans="1:4" x14ac:dyDescent="0.2">
      <c r="A291" s="40" t="s">
        <v>80</v>
      </c>
      <c r="B291" s="40" t="s">
        <v>35</v>
      </c>
      <c r="C291" s="40" t="s">
        <v>43</v>
      </c>
      <c r="D291" s="49">
        <v>139</v>
      </c>
    </row>
    <row r="292" spans="1:4" x14ac:dyDescent="0.2">
      <c r="A292" s="40" t="s">
        <v>80</v>
      </c>
      <c r="B292" s="40" t="s">
        <v>35</v>
      </c>
      <c r="C292" s="40" t="s">
        <v>44</v>
      </c>
      <c r="D292" s="49">
        <v>779</v>
      </c>
    </row>
    <row r="293" spans="1:4" x14ac:dyDescent="0.2">
      <c r="A293" s="40" t="s">
        <v>80</v>
      </c>
      <c r="B293" s="40" t="s">
        <v>35</v>
      </c>
      <c r="C293" s="40" t="s">
        <v>45</v>
      </c>
      <c r="D293" s="49">
        <v>12</v>
      </c>
    </row>
    <row r="294" spans="1:4" x14ac:dyDescent="0.2">
      <c r="A294" s="40" t="s">
        <v>80</v>
      </c>
      <c r="B294" s="40" t="s">
        <v>35</v>
      </c>
      <c r="C294" s="40" t="s">
        <v>46</v>
      </c>
      <c r="D294" s="49">
        <v>25</v>
      </c>
    </row>
    <row r="295" spans="1:4" x14ac:dyDescent="0.2">
      <c r="A295" s="40" t="s">
        <v>80</v>
      </c>
      <c r="B295" s="40" t="s">
        <v>35</v>
      </c>
      <c r="C295" s="40" t="s">
        <v>47</v>
      </c>
      <c r="D295" s="49">
        <v>12</v>
      </c>
    </row>
    <row r="296" spans="1:4" x14ac:dyDescent="0.2">
      <c r="A296" s="40" t="s">
        <v>80</v>
      </c>
      <c r="B296" s="40" t="s">
        <v>35</v>
      </c>
      <c r="C296" s="40" t="s">
        <v>70</v>
      </c>
      <c r="D296" s="49">
        <v>138</v>
      </c>
    </row>
    <row r="297" spans="1:4" x14ac:dyDescent="0.2">
      <c r="A297" s="40" t="s">
        <v>80</v>
      </c>
      <c r="B297" s="40" t="s">
        <v>35</v>
      </c>
      <c r="C297" s="40" t="s">
        <v>48</v>
      </c>
      <c r="D297" s="49">
        <v>15</v>
      </c>
    </row>
    <row r="298" spans="1:4" x14ac:dyDescent="0.2">
      <c r="A298" s="40" t="s">
        <v>81</v>
      </c>
      <c r="B298" s="40" t="s">
        <v>0</v>
      </c>
      <c r="C298" s="40" t="s">
        <v>36</v>
      </c>
      <c r="D298" s="49">
        <v>8</v>
      </c>
    </row>
    <row r="299" spans="1:4" x14ac:dyDescent="0.2">
      <c r="A299" s="40" t="s">
        <v>81</v>
      </c>
      <c r="B299" s="40" t="s">
        <v>0</v>
      </c>
      <c r="C299" s="40" t="s">
        <v>37</v>
      </c>
      <c r="D299" s="49">
        <v>3</v>
      </c>
    </row>
    <row r="300" spans="1:4" x14ac:dyDescent="0.2">
      <c r="A300" s="40" t="s">
        <v>81</v>
      </c>
      <c r="B300" s="40" t="s">
        <v>0</v>
      </c>
      <c r="C300" s="40" t="s">
        <v>38</v>
      </c>
      <c r="D300" s="49">
        <v>47</v>
      </c>
    </row>
    <row r="301" spans="1:4" x14ac:dyDescent="0.2">
      <c r="A301" s="40" t="s">
        <v>81</v>
      </c>
      <c r="B301" s="40" t="s">
        <v>0</v>
      </c>
      <c r="C301" s="40" t="s">
        <v>78</v>
      </c>
      <c r="D301" s="49">
        <v>24</v>
      </c>
    </row>
    <row r="302" spans="1:4" x14ac:dyDescent="0.2">
      <c r="A302" s="40" t="s">
        <v>81</v>
      </c>
      <c r="B302" s="40" t="s">
        <v>0</v>
      </c>
      <c r="C302" s="40" t="s">
        <v>41</v>
      </c>
      <c r="D302" s="49">
        <v>1</v>
      </c>
    </row>
    <row r="303" spans="1:4" x14ac:dyDescent="0.2">
      <c r="A303" s="40" t="s">
        <v>81</v>
      </c>
      <c r="B303" s="40" t="s">
        <v>0</v>
      </c>
      <c r="C303" s="40" t="s">
        <v>42</v>
      </c>
      <c r="D303" s="49">
        <v>1</v>
      </c>
    </row>
    <row r="304" spans="1:4" x14ac:dyDescent="0.2">
      <c r="A304" s="40" t="s">
        <v>81</v>
      </c>
      <c r="B304" s="40" t="s">
        <v>0</v>
      </c>
      <c r="C304" s="40" t="s">
        <v>43</v>
      </c>
      <c r="D304" s="49">
        <v>8</v>
      </c>
    </row>
    <row r="305" spans="1:4" x14ac:dyDescent="0.2">
      <c r="A305" s="40" t="s">
        <v>81</v>
      </c>
      <c r="B305" s="40" t="s">
        <v>0</v>
      </c>
      <c r="C305" s="40" t="s">
        <v>44</v>
      </c>
      <c r="D305" s="49">
        <v>24</v>
      </c>
    </row>
    <row r="306" spans="1:4" x14ac:dyDescent="0.2">
      <c r="A306" s="40" t="s">
        <v>81</v>
      </c>
      <c r="B306" s="40" t="s">
        <v>0</v>
      </c>
      <c r="C306" s="40" t="s">
        <v>45</v>
      </c>
      <c r="D306" s="49">
        <v>1</v>
      </c>
    </row>
    <row r="307" spans="1:4" x14ac:dyDescent="0.2">
      <c r="A307" s="40" t="s">
        <v>81</v>
      </c>
      <c r="B307" s="40" t="s">
        <v>0</v>
      </c>
      <c r="C307" s="40" t="s">
        <v>70</v>
      </c>
      <c r="D307" s="49">
        <v>20</v>
      </c>
    </row>
    <row r="308" spans="1:4" x14ac:dyDescent="0.2">
      <c r="A308" s="40" t="s">
        <v>81</v>
      </c>
      <c r="B308" s="40" t="s">
        <v>0</v>
      </c>
      <c r="C308" s="40" t="s">
        <v>48</v>
      </c>
      <c r="D308" s="49">
        <v>6</v>
      </c>
    </row>
    <row r="309" spans="1:4" x14ac:dyDescent="0.2">
      <c r="A309" s="40" t="s">
        <v>81</v>
      </c>
      <c r="B309" s="40" t="s">
        <v>75</v>
      </c>
      <c r="C309" s="40" t="s">
        <v>36</v>
      </c>
      <c r="D309" s="49">
        <v>4</v>
      </c>
    </row>
    <row r="310" spans="1:4" x14ac:dyDescent="0.2">
      <c r="A310" s="40" t="s">
        <v>81</v>
      </c>
      <c r="B310" s="40" t="s">
        <v>75</v>
      </c>
      <c r="C310" s="40" t="s">
        <v>37</v>
      </c>
      <c r="D310" s="49">
        <v>1</v>
      </c>
    </row>
    <row r="311" spans="1:4" x14ac:dyDescent="0.2">
      <c r="A311" s="40" t="s">
        <v>81</v>
      </c>
      <c r="B311" s="40" t="s">
        <v>75</v>
      </c>
      <c r="C311" s="40" t="s">
        <v>38</v>
      </c>
      <c r="D311" s="49">
        <v>307</v>
      </c>
    </row>
    <row r="312" spans="1:4" x14ac:dyDescent="0.2">
      <c r="A312" s="40" t="s">
        <v>81</v>
      </c>
      <c r="B312" s="40" t="s">
        <v>75</v>
      </c>
      <c r="C312" s="40" t="s">
        <v>39</v>
      </c>
      <c r="D312" s="49">
        <v>24</v>
      </c>
    </row>
    <row r="313" spans="1:4" x14ac:dyDescent="0.2">
      <c r="A313" s="40" t="s">
        <v>81</v>
      </c>
      <c r="B313" s="40" t="s">
        <v>75</v>
      </c>
      <c r="C313" s="40" t="s">
        <v>78</v>
      </c>
      <c r="D313" s="49">
        <v>300</v>
      </c>
    </row>
    <row r="314" spans="1:4" x14ac:dyDescent="0.2">
      <c r="A314" s="40" t="s">
        <v>81</v>
      </c>
      <c r="B314" s="40" t="s">
        <v>75</v>
      </c>
      <c r="C314" s="40" t="s">
        <v>49</v>
      </c>
      <c r="D314" s="49">
        <v>78</v>
      </c>
    </row>
    <row r="315" spans="1:4" x14ac:dyDescent="0.2">
      <c r="A315" s="40" t="s">
        <v>81</v>
      </c>
      <c r="B315" s="40" t="s">
        <v>75</v>
      </c>
      <c r="C315" s="40" t="s">
        <v>50</v>
      </c>
      <c r="D315" s="49">
        <v>282</v>
      </c>
    </row>
    <row r="316" spans="1:4" x14ac:dyDescent="0.2">
      <c r="A316" s="40" t="s">
        <v>81</v>
      </c>
      <c r="B316" s="40" t="s">
        <v>75</v>
      </c>
      <c r="C316" s="40" t="s">
        <v>51</v>
      </c>
      <c r="D316" s="49">
        <v>78</v>
      </c>
    </row>
    <row r="317" spans="1:4" x14ac:dyDescent="0.2">
      <c r="A317" s="40" t="s">
        <v>81</v>
      </c>
      <c r="B317" s="40" t="s">
        <v>75</v>
      </c>
      <c r="C317" s="40" t="s">
        <v>41</v>
      </c>
      <c r="D317" s="49">
        <v>4</v>
      </c>
    </row>
    <row r="318" spans="1:4" x14ac:dyDescent="0.2">
      <c r="A318" s="40" t="s">
        <v>81</v>
      </c>
      <c r="B318" s="40" t="s">
        <v>75</v>
      </c>
      <c r="C318" s="40" t="s">
        <v>43</v>
      </c>
      <c r="D318" s="49">
        <v>28</v>
      </c>
    </row>
    <row r="319" spans="1:4" x14ac:dyDescent="0.2">
      <c r="A319" s="40" t="s">
        <v>81</v>
      </c>
      <c r="B319" s="40" t="s">
        <v>75</v>
      </c>
      <c r="C319" s="40" t="s">
        <v>44</v>
      </c>
      <c r="D319" s="49">
        <v>169</v>
      </c>
    </row>
    <row r="320" spans="1:4" x14ac:dyDescent="0.2">
      <c r="A320" s="40" t="s">
        <v>81</v>
      </c>
      <c r="B320" s="40" t="s">
        <v>75</v>
      </c>
      <c r="C320" s="40" t="s">
        <v>45</v>
      </c>
      <c r="D320" s="49">
        <v>9</v>
      </c>
    </row>
    <row r="321" spans="1:4" x14ac:dyDescent="0.2">
      <c r="A321" s="40" t="s">
        <v>81</v>
      </c>
      <c r="B321" s="40" t="s">
        <v>75</v>
      </c>
      <c r="C321" s="40" t="s">
        <v>46</v>
      </c>
      <c r="D321" s="49">
        <v>25</v>
      </c>
    </row>
    <row r="322" spans="1:4" x14ac:dyDescent="0.2">
      <c r="A322" s="40" t="s">
        <v>81</v>
      </c>
      <c r="B322" s="40" t="s">
        <v>75</v>
      </c>
      <c r="C322" s="40" t="s">
        <v>47</v>
      </c>
      <c r="D322" s="49">
        <v>6</v>
      </c>
    </row>
    <row r="323" spans="1:4" x14ac:dyDescent="0.2">
      <c r="A323" s="40" t="s">
        <v>81</v>
      </c>
      <c r="B323" s="40" t="s">
        <v>75</v>
      </c>
      <c r="C323" s="40" t="s">
        <v>70</v>
      </c>
      <c r="D323" s="49">
        <v>43</v>
      </c>
    </row>
    <row r="324" spans="1:4" x14ac:dyDescent="0.2">
      <c r="A324" s="40" t="s">
        <v>81</v>
      </c>
      <c r="B324" s="40" t="s">
        <v>75</v>
      </c>
      <c r="C324" s="40" t="s">
        <v>48</v>
      </c>
      <c r="D324" s="49">
        <v>128</v>
      </c>
    </row>
    <row r="325" spans="1:4" x14ac:dyDescent="0.2">
      <c r="A325" s="40" t="s">
        <v>81</v>
      </c>
      <c r="B325" s="40" t="s">
        <v>106</v>
      </c>
      <c r="C325" s="40" t="s">
        <v>36</v>
      </c>
      <c r="D325" s="49">
        <v>8</v>
      </c>
    </row>
    <row r="326" spans="1:4" x14ac:dyDescent="0.2">
      <c r="A326" s="40" t="s">
        <v>81</v>
      </c>
      <c r="B326" s="40" t="s">
        <v>106</v>
      </c>
      <c r="C326" s="40" t="s">
        <v>37</v>
      </c>
      <c r="D326" s="49">
        <v>13</v>
      </c>
    </row>
    <row r="327" spans="1:4" x14ac:dyDescent="0.2">
      <c r="A327" s="40" t="s">
        <v>81</v>
      </c>
      <c r="B327" s="40" t="s">
        <v>106</v>
      </c>
      <c r="C327" s="40" t="s">
        <v>38</v>
      </c>
      <c r="D327" s="49">
        <v>365</v>
      </c>
    </row>
    <row r="328" spans="1:4" x14ac:dyDescent="0.2">
      <c r="A328" s="40" t="s">
        <v>81</v>
      </c>
      <c r="B328" s="40" t="s">
        <v>106</v>
      </c>
      <c r="C328" s="40" t="s">
        <v>39</v>
      </c>
      <c r="D328" s="49">
        <v>10</v>
      </c>
    </row>
    <row r="329" spans="1:4" x14ac:dyDescent="0.2">
      <c r="A329" s="40" t="s">
        <v>81</v>
      </c>
      <c r="B329" s="40" t="s">
        <v>106</v>
      </c>
      <c r="C329" s="40" t="s">
        <v>78</v>
      </c>
      <c r="D329" s="49">
        <v>272</v>
      </c>
    </row>
    <row r="330" spans="1:4" x14ac:dyDescent="0.2">
      <c r="A330" s="40" t="s">
        <v>81</v>
      </c>
      <c r="B330" s="40" t="s">
        <v>106</v>
      </c>
      <c r="C330" s="40" t="s">
        <v>41</v>
      </c>
      <c r="D330" s="49">
        <v>13</v>
      </c>
    </row>
    <row r="331" spans="1:4" x14ac:dyDescent="0.2">
      <c r="A331" s="40" t="s">
        <v>81</v>
      </c>
      <c r="B331" s="40" t="s">
        <v>106</v>
      </c>
      <c r="C331" s="40" t="s">
        <v>42</v>
      </c>
      <c r="D331" s="49">
        <v>26</v>
      </c>
    </row>
    <row r="332" spans="1:4" x14ac:dyDescent="0.2">
      <c r="A332" s="40" t="s">
        <v>81</v>
      </c>
      <c r="B332" s="40" t="s">
        <v>106</v>
      </c>
      <c r="C332" s="40" t="s">
        <v>43</v>
      </c>
      <c r="D332" s="49">
        <v>44</v>
      </c>
    </row>
    <row r="333" spans="1:4" x14ac:dyDescent="0.2">
      <c r="A333" s="40" t="s">
        <v>81</v>
      </c>
      <c r="B333" s="40" t="s">
        <v>106</v>
      </c>
      <c r="C333" s="40" t="s">
        <v>44</v>
      </c>
      <c r="D333" s="49">
        <v>154</v>
      </c>
    </row>
    <row r="334" spans="1:4" x14ac:dyDescent="0.2">
      <c r="A334" s="40" t="s">
        <v>81</v>
      </c>
      <c r="B334" s="40" t="s">
        <v>106</v>
      </c>
      <c r="C334" s="40" t="s">
        <v>45</v>
      </c>
      <c r="D334" s="49">
        <v>13</v>
      </c>
    </row>
    <row r="335" spans="1:4" x14ac:dyDescent="0.2">
      <c r="A335" s="40" t="s">
        <v>81</v>
      </c>
      <c r="B335" s="40" t="s">
        <v>106</v>
      </c>
      <c r="C335" s="40" t="s">
        <v>46</v>
      </c>
      <c r="D335" s="49">
        <v>10</v>
      </c>
    </row>
    <row r="336" spans="1:4" x14ac:dyDescent="0.2">
      <c r="A336" s="40" t="s">
        <v>81</v>
      </c>
      <c r="B336" s="40" t="s">
        <v>106</v>
      </c>
      <c r="C336" s="40" t="s">
        <v>47</v>
      </c>
      <c r="D336" s="49">
        <v>10</v>
      </c>
    </row>
    <row r="337" spans="1:4" x14ac:dyDescent="0.2">
      <c r="A337" s="40" t="s">
        <v>81</v>
      </c>
      <c r="B337" s="40" t="s">
        <v>106</v>
      </c>
      <c r="C337" s="40" t="s">
        <v>70</v>
      </c>
      <c r="D337" s="49">
        <v>129</v>
      </c>
    </row>
    <row r="338" spans="1:4" x14ac:dyDescent="0.2">
      <c r="A338" s="40" t="s">
        <v>81</v>
      </c>
      <c r="B338" s="40" t="s">
        <v>106</v>
      </c>
      <c r="C338" s="40" t="s">
        <v>48</v>
      </c>
      <c r="D338" s="49">
        <v>71</v>
      </c>
    </row>
    <row r="339" spans="1:4" x14ac:dyDescent="0.2">
      <c r="A339" s="40" t="s">
        <v>81</v>
      </c>
      <c r="B339" s="40" t="s">
        <v>35</v>
      </c>
      <c r="C339" s="40" t="s">
        <v>36</v>
      </c>
      <c r="D339" s="49">
        <v>161</v>
      </c>
    </row>
    <row r="340" spans="1:4" x14ac:dyDescent="0.2">
      <c r="A340" s="40" t="s">
        <v>81</v>
      </c>
      <c r="B340" s="40" t="s">
        <v>35</v>
      </c>
      <c r="C340" s="40" t="s">
        <v>37</v>
      </c>
      <c r="D340" s="49">
        <v>13</v>
      </c>
    </row>
    <row r="341" spans="1:4" x14ac:dyDescent="0.2">
      <c r="A341" s="40" t="s">
        <v>81</v>
      </c>
      <c r="B341" s="40" t="s">
        <v>35</v>
      </c>
      <c r="C341" s="40" t="s">
        <v>38</v>
      </c>
      <c r="D341" s="49">
        <v>160</v>
      </c>
    </row>
    <row r="342" spans="1:4" x14ac:dyDescent="0.2">
      <c r="A342" s="40" t="s">
        <v>81</v>
      </c>
      <c r="B342" s="40" t="s">
        <v>35</v>
      </c>
      <c r="C342" s="40" t="s">
        <v>39</v>
      </c>
      <c r="D342" s="49">
        <v>14</v>
      </c>
    </row>
    <row r="343" spans="1:4" x14ac:dyDescent="0.2">
      <c r="A343" s="40" t="s">
        <v>81</v>
      </c>
      <c r="B343" s="40" t="s">
        <v>35</v>
      </c>
      <c r="C343" s="40" t="s">
        <v>78</v>
      </c>
      <c r="D343" s="49">
        <v>124</v>
      </c>
    </row>
    <row r="344" spans="1:4" x14ac:dyDescent="0.2">
      <c r="A344" s="40" t="s">
        <v>81</v>
      </c>
      <c r="B344" s="40" t="s">
        <v>35</v>
      </c>
      <c r="C344" s="40" t="s">
        <v>41</v>
      </c>
      <c r="D344" s="49">
        <v>2</v>
      </c>
    </row>
    <row r="345" spans="1:4" x14ac:dyDescent="0.2">
      <c r="A345" s="40" t="s">
        <v>81</v>
      </c>
      <c r="B345" s="40" t="s">
        <v>35</v>
      </c>
      <c r="C345" s="40" t="s">
        <v>43</v>
      </c>
      <c r="D345" s="49">
        <v>195</v>
      </c>
    </row>
    <row r="346" spans="1:4" x14ac:dyDescent="0.2">
      <c r="A346" s="40" t="s">
        <v>81</v>
      </c>
      <c r="B346" s="40" t="s">
        <v>35</v>
      </c>
      <c r="C346" s="40" t="s">
        <v>44</v>
      </c>
      <c r="D346" s="49">
        <v>1024</v>
      </c>
    </row>
    <row r="347" spans="1:4" x14ac:dyDescent="0.2">
      <c r="A347" s="40" t="s">
        <v>81</v>
      </c>
      <c r="B347" s="40" t="s">
        <v>35</v>
      </c>
      <c r="C347" s="40" t="s">
        <v>45</v>
      </c>
      <c r="D347" s="49">
        <v>12</v>
      </c>
    </row>
    <row r="348" spans="1:4" x14ac:dyDescent="0.2">
      <c r="A348" s="40" t="s">
        <v>81</v>
      </c>
      <c r="B348" s="40" t="s">
        <v>35</v>
      </c>
      <c r="C348" s="40" t="s">
        <v>46</v>
      </c>
      <c r="D348" s="49">
        <v>30</v>
      </c>
    </row>
    <row r="349" spans="1:4" x14ac:dyDescent="0.2">
      <c r="A349" s="40" t="s">
        <v>81</v>
      </c>
      <c r="B349" s="40" t="s">
        <v>35</v>
      </c>
      <c r="C349" s="40" t="s">
        <v>47</v>
      </c>
      <c r="D349" s="49">
        <v>15</v>
      </c>
    </row>
    <row r="350" spans="1:4" x14ac:dyDescent="0.2">
      <c r="A350" s="40" t="s">
        <v>81</v>
      </c>
      <c r="B350" s="40" t="s">
        <v>35</v>
      </c>
      <c r="C350" s="40" t="s">
        <v>70</v>
      </c>
      <c r="D350" s="49">
        <v>98</v>
      </c>
    </row>
    <row r="351" spans="1:4" x14ac:dyDescent="0.2">
      <c r="A351" s="40" t="s">
        <v>81</v>
      </c>
      <c r="B351" s="40" t="s">
        <v>35</v>
      </c>
      <c r="C351" s="40" t="s">
        <v>48</v>
      </c>
      <c r="D351" s="49">
        <v>25</v>
      </c>
    </row>
    <row r="352" spans="1:4" x14ac:dyDescent="0.2">
      <c r="A352" s="40" t="s">
        <v>82</v>
      </c>
      <c r="B352" s="40" t="s">
        <v>0</v>
      </c>
      <c r="C352" s="40" t="s">
        <v>36</v>
      </c>
      <c r="D352" s="49">
        <v>8</v>
      </c>
    </row>
    <row r="353" spans="1:4" x14ac:dyDescent="0.2">
      <c r="A353" s="40" t="s">
        <v>82</v>
      </c>
      <c r="B353" s="40" t="s">
        <v>0</v>
      </c>
      <c r="C353" s="40" t="s">
        <v>37</v>
      </c>
      <c r="D353" s="49">
        <v>5</v>
      </c>
    </row>
    <row r="354" spans="1:4" x14ac:dyDescent="0.2">
      <c r="A354" s="40" t="s">
        <v>82</v>
      </c>
      <c r="B354" s="40" t="s">
        <v>0</v>
      </c>
      <c r="C354" s="40" t="s">
        <v>38</v>
      </c>
      <c r="D354" s="49">
        <v>50</v>
      </c>
    </row>
    <row r="355" spans="1:4" x14ac:dyDescent="0.2">
      <c r="A355" s="40" t="s">
        <v>82</v>
      </c>
      <c r="B355" s="40" t="s">
        <v>0</v>
      </c>
      <c r="C355" s="40" t="s">
        <v>39</v>
      </c>
      <c r="D355" s="49">
        <v>1</v>
      </c>
    </row>
    <row r="356" spans="1:4" x14ac:dyDescent="0.2">
      <c r="A356" s="40" t="s">
        <v>82</v>
      </c>
      <c r="B356" s="40" t="s">
        <v>0</v>
      </c>
      <c r="C356" s="40" t="s">
        <v>78</v>
      </c>
      <c r="D356" s="49">
        <v>30</v>
      </c>
    </row>
    <row r="357" spans="1:4" x14ac:dyDescent="0.2">
      <c r="A357" s="40" t="s">
        <v>82</v>
      </c>
      <c r="B357" s="40" t="s">
        <v>0</v>
      </c>
      <c r="C357" s="40" t="s">
        <v>43</v>
      </c>
      <c r="D357" s="49">
        <v>5</v>
      </c>
    </row>
    <row r="358" spans="1:4" x14ac:dyDescent="0.2">
      <c r="A358" s="40" t="s">
        <v>82</v>
      </c>
      <c r="B358" s="40" t="s">
        <v>0</v>
      </c>
      <c r="C358" s="40" t="s">
        <v>44</v>
      </c>
      <c r="D358" s="49">
        <v>22</v>
      </c>
    </row>
    <row r="359" spans="1:4" x14ac:dyDescent="0.2">
      <c r="A359" s="40" t="s">
        <v>82</v>
      </c>
      <c r="B359" s="40" t="s">
        <v>0</v>
      </c>
      <c r="C359" s="40" t="s">
        <v>45</v>
      </c>
      <c r="D359" s="49">
        <v>1</v>
      </c>
    </row>
    <row r="360" spans="1:4" x14ac:dyDescent="0.2">
      <c r="A360" s="40" t="s">
        <v>82</v>
      </c>
      <c r="B360" s="40" t="s">
        <v>0</v>
      </c>
      <c r="C360" s="40" t="s">
        <v>46</v>
      </c>
      <c r="D360" s="49">
        <v>3</v>
      </c>
    </row>
    <row r="361" spans="1:4" x14ac:dyDescent="0.2">
      <c r="A361" s="40" t="s">
        <v>82</v>
      </c>
      <c r="B361" s="40" t="s">
        <v>0</v>
      </c>
      <c r="C361" s="40" t="s">
        <v>47</v>
      </c>
      <c r="D361" s="49">
        <v>1</v>
      </c>
    </row>
    <row r="362" spans="1:4" x14ac:dyDescent="0.2">
      <c r="A362" s="40" t="s">
        <v>82</v>
      </c>
      <c r="B362" s="40" t="s">
        <v>0</v>
      </c>
      <c r="C362" s="40" t="s">
        <v>70</v>
      </c>
      <c r="D362" s="49">
        <v>3</v>
      </c>
    </row>
    <row r="363" spans="1:4" x14ac:dyDescent="0.2">
      <c r="A363" s="40" t="s">
        <v>82</v>
      </c>
      <c r="B363" s="40" t="s">
        <v>0</v>
      </c>
      <c r="C363" s="40" t="s">
        <v>48</v>
      </c>
      <c r="D363" s="49">
        <v>5</v>
      </c>
    </row>
    <row r="364" spans="1:4" x14ac:dyDescent="0.2">
      <c r="A364" s="40" t="s">
        <v>82</v>
      </c>
      <c r="B364" s="40" t="s">
        <v>75</v>
      </c>
      <c r="C364" s="40" t="s">
        <v>36</v>
      </c>
      <c r="D364" s="49">
        <v>8</v>
      </c>
    </row>
    <row r="365" spans="1:4" x14ac:dyDescent="0.2">
      <c r="A365" s="40" t="s">
        <v>82</v>
      </c>
      <c r="B365" s="40" t="s">
        <v>75</v>
      </c>
      <c r="C365" s="40" t="s">
        <v>37</v>
      </c>
      <c r="D365" s="49">
        <v>1</v>
      </c>
    </row>
    <row r="366" spans="1:4" x14ac:dyDescent="0.2">
      <c r="A366" s="40" t="s">
        <v>82</v>
      </c>
      <c r="B366" s="40" t="s">
        <v>75</v>
      </c>
      <c r="C366" s="40" t="s">
        <v>38</v>
      </c>
      <c r="D366" s="49">
        <v>264</v>
      </c>
    </row>
    <row r="367" spans="1:4" x14ac:dyDescent="0.2">
      <c r="A367" s="40" t="s">
        <v>82</v>
      </c>
      <c r="B367" s="40" t="s">
        <v>75</v>
      </c>
      <c r="C367" s="40" t="s">
        <v>39</v>
      </c>
      <c r="D367" s="49">
        <v>11</v>
      </c>
    </row>
    <row r="368" spans="1:4" x14ac:dyDescent="0.2">
      <c r="A368" s="40" t="s">
        <v>82</v>
      </c>
      <c r="B368" s="40" t="s">
        <v>75</v>
      </c>
      <c r="C368" s="40" t="s">
        <v>78</v>
      </c>
      <c r="D368" s="49">
        <v>233</v>
      </c>
    </row>
    <row r="369" spans="1:4" x14ac:dyDescent="0.2">
      <c r="A369" s="40" t="s">
        <v>82</v>
      </c>
      <c r="B369" s="40" t="s">
        <v>75</v>
      </c>
      <c r="C369" s="40" t="s">
        <v>49</v>
      </c>
      <c r="D369" s="49">
        <v>51</v>
      </c>
    </row>
    <row r="370" spans="1:4" x14ac:dyDescent="0.2">
      <c r="A370" s="40" t="s">
        <v>82</v>
      </c>
      <c r="B370" s="40" t="s">
        <v>75</v>
      </c>
      <c r="C370" s="40" t="s">
        <v>50</v>
      </c>
      <c r="D370" s="49">
        <v>226</v>
      </c>
    </row>
    <row r="371" spans="1:4" x14ac:dyDescent="0.2">
      <c r="A371" s="40" t="s">
        <v>82</v>
      </c>
      <c r="B371" s="40" t="s">
        <v>75</v>
      </c>
      <c r="C371" s="40" t="s">
        <v>51</v>
      </c>
      <c r="D371" s="49">
        <v>104</v>
      </c>
    </row>
    <row r="372" spans="1:4" x14ac:dyDescent="0.2">
      <c r="A372" s="40" t="s">
        <v>82</v>
      </c>
      <c r="B372" s="40" t="s">
        <v>75</v>
      </c>
      <c r="C372" s="40" t="s">
        <v>42</v>
      </c>
      <c r="D372" s="49">
        <v>2</v>
      </c>
    </row>
    <row r="373" spans="1:4" x14ac:dyDescent="0.2">
      <c r="A373" s="40" t="s">
        <v>82</v>
      </c>
      <c r="B373" s="40" t="s">
        <v>75</v>
      </c>
      <c r="C373" s="40" t="s">
        <v>43</v>
      </c>
      <c r="D373" s="49">
        <v>19</v>
      </c>
    </row>
    <row r="374" spans="1:4" x14ac:dyDescent="0.2">
      <c r="A374" s="40" t="s">
        <v>82</v>
      </c>
      <c r="B374" s="40" t="s">
        <v>75</v>
      </c>
      <c r="C374" s="40" t="s">
        <v>44</v>
      </c>
      <c r="D374" s="49">
        <v>144</v>
      </c>
    </row>
    <row r="375" spans="1:4" x14ac:dyDescent="0.2">
      <c r="A375" s="40" t="s">
        <v>82</v>
      </c>
      <c r="B375" s="40" t="s">
        <v>75</v>
      </c>
      <c r="C375" s="40" t="s">
        <v>45</v>
      </c>
      <c r="D375" s="49">
        <v>10</v>
      </c>
    </row>
    <row r="376" spans="1:4" x14ac:dyDescent="0.2">
      <c r="A376" s="40" t="s">
        <v>82</v>
      </c>
      <c r="B376" s="40" t="s">
        <v>75</v>
      </c>
      <c r="C376" s="40" t="s">
        <v>46</v>
      </c>
      <c r="D376" s="49">
        <v>25</v>
      </c>
    </row>
    <row r="377" spans="1:4" x14ac:dyDescent="0.2">
      <c r="A377" s="40" t="s">
        <v>82</v>
      </c>
      <c r="B377" s="40" t="s">
        <v>75</v>
      </c>
      <c r="C377" s="40" t="s">
        <v>47</v>
      </c>
      <c r="D377" s="49">
        <v>8</v>
      </c>
    </row>
    <row r="378" spans="1:4" x14ac:dyDescent="0.2">
      <c r="A378" s="40" t="s">
        <v>82</v>
      </c>
      <c r="B378" s="40" t="s">
        <v>75</v>
      </c>
      <c r="C378" s="40" t="s">
        <v>70</v>
      </c>
      <c r="D378" s="49">
        <v>34</v>
      </c>
    </row>
    <row r="379" spans="1:4" x14ac:dyDescent="0.2">
      <c r="A379" s="40" t="s">
        <v>82</v>
      </c>
      <c r="B379" s="40" t="s">
        <v>75</v>
      </c>
      <c r="C379" s="40" t="s">
        <v>48</v>
      </c>
      <c r="D379" s="49">
        <v>131</v>
      </c>
    </row>
    <row r="380" spans="1:4" x14ac:dyDescent="0.2">
      <c r="A380" s="40" t="s">
        <v>82</v>
      </c>
      <c r="B380" s="40" t="s">
        <v>106</v>
      </c>
      <c r="C380" s="40" t="s">
        <v>36</v>
      </c>
      <c r="D380" s="49">
        <v>9</v>
      </c>
    </row>
    <row r="381" spans="1:4" x14ac:dyDescent="0.2">
      <c r="A381" s="40" t="s">
        <v>82</v>
      </c>
      <c r="B381" s="40" t="s">
        <v>106</v>
      </c>
      <c r="C381" s="40" t="s">
        <v>37</v>
      </c>
      <c r="D381" s="49">
        <v>19</v>
      </c>
    </row>
    <row r="382" spans="1:4" x14ac:dyDescent="0.2">
      <c r="A382" s="40" t="s">
        <v>82</v>
      </c>
      <c r="B382" s="40" t="s">
        <v>106</v>
      </c>
      <c r="C382" s="40" t="s">
        <v>38</v>
      </c>
      <c r="D382" s="49">
        <v>419</v>
      </c>
    </row>
    <row r="383" spans="1:4" x14ac:dyDescent="0.2">
      <c r="A383" s="40" t="s">
        <v>82</v>
      </c>
      <c r="B383" s="40" t="s">
        <v>106</v>
      </c>
      <c r="C383" s="40" t="s">
        <v>39</v>
      </c>
      <c r="D383" s="49">
        <v>5</v>
      </c>
    </row>
    <row r="384" spans="1:4" x14ac:dyDescent="0.2">
      <c r="A384" s="40" t="s">
        <v>82</v>
      </c>
      <c r="B384" s="40" t="s">
        <v>106</v>
      </c>
      <c r="C384" s="40" t="s">
        <v>78</v>
      </c>
      <c r="D384" s="49">
        <v>282</v>
      </c>
    </row>
    <row r="385" spans="1:4" x14ac:dyDescent="0.2">
      <c r="A385" s="40" t="s">
        <v>82</v>
      </c>
      <c r="B385" s="40" t="s">
        <v>106</v>
      </c>
      <c r="C385" s="40" t="s">
        <v>41</v>
      </c>
      <c r="D385" s="49">
        <v>36</v>
      </c>
    </row>
    <row r="386" spans="1:4" x14ac:dyDescent="0.2">
      <c r="A386" s="40" t="s">
        <v>82</v>
      </c>
      <c r="B386" s="40" t="s">
        <v>106</v>
      </c>
      <c r="C386" s="40" t="s">
        <v>42</v>
      </c>
      <c r="D386" s="49">
        <v>6</v>
      </c>
    </row>
    <row r="387" spans="1:4" x14ac:dyDescent="0.2">
      <c r="A387" s="40" t="s">
        <v>82</v>
      </c>
      <c r="B387" s="40" t="s">
        <v>106</v>
      </c>
      <c r="C387" s="40" t="s">
        <v>43</v>
      </c>
      <c r="D387" s="49">
        <v>33</v>
      </c>
    </row>
    <row r="388" spans="1:4" x14ac:dyDescent="0.2">
      <c r="A388" s="40" t="s">
        <v>82</v>
      </c>
      <c r="B388" s="40" t="s">
        <v>106</v>
      </c>
      <c r="C388" s="40" t="s">
        <v>44</v>
      </c>
      <c r="D388" s="49">
        <v>157</v>
      </c>
    </row>
    <row r="389" spans="1:4" x14ac:dyDescent="0.2">
      <c r="A389" s="40" t="s">
        <v>82</v>
      </c>
      <c r="B389" s="40" t="s">
        <v>106</v>
      </c>
      <c r="C389" s="40" t="s">
        <v>45</v>
      </c>
      <c r="D389" s="49">
        <v>3</v>
      </c>
    </row>
    <row r="390" spans="1:4" x14ac:dyDescent="0.2">
      <c r="A390" s="40" t="s">
        <v>82</v>
      </c>
      <c r="B390" s="40" t="s">
        <v>106</v>
      </c>
      <c r="C390" s="40" t="s">
        <v>46</v>
      </c>
      <c r="D390" s="49">
        <v>9</v>
      </c>
    </row>
    <row r="391" spans="1:4" x14ac:dyDescent="0.2">
      <c r="A391" s="40" t="s">
        <v>82</v>
      </c>
      <c r="B391" s="40" t="s">
        <v>106</v>
      </c>
      <c r="C391" s="40" t="s">
        <v>47</v>
      </c>
      <c r="D391" s="49">
        <v>9</v>
      </c>
    </row>
    <row r="392" spans="1:4" x14ac:dyDescent="0.2">
      <c r="A392" s="40" t="s">
        <v>82</v>
      </c>
      <c r="B392" s="40" t="s">
        <v>106</v>
      </c>
      <c r="C392" s="40" t="s">
        <v>70</v>
      </c>
      <c r="D392" s="49">
        <v>151</v>
      </c>
    </row>
    <row r="393" spans="1:4" x14ac:dyDescent="0.2">
      <c r="A393" s="40" t="s">
        <v>82</v>
      </c>
      <c r="B393" s="40" t="s">
        <v>106</v>
      </c>
      <c r="C393" s="40" t="s">
        <v>48</v>
      </c>
      <c r="D393" s="49">
        <v>51</v>
      </c>
    </row>
    <row r="394" spans="1:4" x14ac:dyDescent="0.2">
      <c r="A394" s="40" t="s">
        <v>82</v>
      </c>
      <c r="B394" s="40" t="s">
        <v>35</v>
      </c>
      <c r="C394" s="40" t="s">
        <v>36</v>
      </c>
      <c r="D394" s="49">
        <v>211</v>
      </c>
    </row>
    <row r="395" spans="1:4" x14ac:dyDescent="0.2">
      <c r="A395" s="40" t="s">
        <v>82</v>
      </c>
      <c r="B395" s="40" t="s">
        <v>35</v>
      </c>
      <c r="C395" s="40" t="s">
        <v>37</v>
      </c>
      <c r="D395" s="49">
        <v>3</v>
      </c>
    </row>
    <row r="396" spans="1:4" x14ac:dyDescent="0.2">
      <c r="A396" s="40" t="s">
        <v>82</v>
      </c>
      <c r="B396" s="40" t="s">
        <v>35</v>
      </c>
      <c r="C396" s="40" t="s">
        <v>38</v>
      </c>
      <c r="D396" s="49">
        <v>189</v>
      </c>
    </row>
    <row r="397" spans="1:4" x14ac:dyDescent="0.2">
      <c r="A397" s="40" t="s">
        <v>82</v>
      </c>
      <c r="B397" s="40" t="s">
        <v>35</v>
      </c>
      <c r="C397" s="40" t="s">
        <v>39</v>
      </c>
      <c r="D397" s="49">
        <v>12</v>
      </c>
    </row>
    <row r="398" spans="1:4" x14ac:dyDescent="0.2">
      <c r="A398" s="40" t="s">
        <v>82</v>
      </c>
      <c r="B398" s="40" t="s">
        <v>35</v>
      </c>
      <c r="C398" s="40" t="s">
        <v>78</v>
      </c>
      <c r="D398" s="49">
        <v>159</v>
      </c>
    </row>
    <row r="399" spans="1:4" x14ac:dyDescent="0.2">
      <c r="A399" s="40" t="s">
        <v>82</v>
      </c>
      <c r="B399" s="40" t="s">
        <v>35</v>
      </c>
      <c r="C399" s="40" t="s">
        <v>43</v>
      </c>
      <c r="D399" s="49">
        <v>142</v>
      </c>
    </row>
    <row r="400" spans="1:4" x14ac:dyDescent="0.2">
      <c r="A400" s="40" t="s">
        <v>82</v>
      </c>
      <c r="B400" s="40" t="s">
        <v>35</v>
      </c>
      <c r="C400" s="40" t="s">
        <v>44</v>
      </c>
      <c r="D400" s="49">
        <v>829</v>
      </c>
    </row>
    <row r="401" spans="1:4" x14ac:dyDescent="0.2">
      <c r="A401" s="40" t="s">
        <v>82</v>
      </c>
      <c r="B401" s="40" t="s">
        <v>35</v>
      </c>
      <c r="C401" s="40" t="s">
        <v>45</v>
      </c>
      <c r="D401" s="49">
        <v>15</v>
      </c>
    </row>
    <row r="402" spans="1:4" x14ac:dyDescent="0.2">
      <c r="A402" s="40" t="s">
        <v>82</v>
      </c>
      <c r="B402" s="40" t="s">
        <v>35</v>
      </c>
      <c r="C402" s="40" t="s">
        <v>46</v>
      </c>
      <c r="D402" s="49">
        <v>36</v>
      </c>
    </row>
    <row r="403" spans="1:4" x14ac:dyDescent="0.2">
      <c r="A403" s="40" t="s">
        <v>82</v>
      </c>
      <c r="B403" s="40" t="s">
        <v>35</v>
      </c>
      <c r="C403" s="40" t="s">
        <v>47</v>
      </c>
      <c r="D403" s="49">
        <v>12</v>
      </c>
    </row>
    <row r="404" spans="1:4" x14ac:dyDescent="0.2">
      <c r="A404" s="40" t="s">
        <v>82</v>
      </c>
      <c r="B404" s="40" t="s">
        <v>35</v>
      </c>
      <c r="C404" s="40" t="s">
        <v>70</v>
      </c>
      <c r="D404" s="49">
        <v>58</v>
      </c>
    </row>
    <row r="405" spans="1:4" x14ac:dyDescent="0.2">
      <c r="A405" s="40" t="s">
        <v>82</v>
      </c>
      <c r="B405" s="40" t="s">
        <v>35</v>
      </c>
      <c r="C405" s="40" t="s">
        <v>48</v>
      </c>
      <c r="D405" s="49">
        <v>39</v>
      </c>
    </row>
    <row r="406" spans="1:4" x14ac:dyDescent="0.2">
      <c r="A406" s="40" t="s">
        <v>105</v>
      </c>
      <c r="B406" s="40" t="s">
        <v>0</v>
      </c>
      <c r="C406" s="40" t="s">
        <v>36</v>
      </c>
      <c r="D406" s="49">
        <v>7</v>
      </c>
    </row>
    <row r="407" spans="1:4" x14ac:dyDescent="0.2">
      <c r="A407" s="40" t="s">
        <v>105</v>
      </c>
      <c r="B407" s="40" t="s">
        <v>0</v>
      </c>
      <c r="C407" s="40" t="s">
        <v>37</v>
      </c>
      <c r="D407" s="49">
        <v>2</v>
      </c>
    </row>
    <row r="408" spans="1:4" x14ac:dyDescent="0.2">
      <c r="A408" s="40" t="s">
        <v>105</v>
      </c>
      <c r="B408" s="40" t="s">
        <v>0</v>
      </c>
      <c r="C408" s="40" t="s">
        <v>38</v>
      </c>
      <c r="D408" s="49">
        <v>36</v>
      </c>
    </row>
    <row r="409" spans="1:4" x14ac:dyDescent="0.2">
      <c r="A409" s="40" t="s">
        <v>105</v>
      </c>
      <c r="B409" s="40" t="s">
        <v>0</v>
      </c>
      <c r="C409" s="40" t="s">
        <v>39</v>
      </c>
      <c r="D409" s="49">
        <v>2</v>
      </c>
    </row>
    <row r="410" spans="1:4" x14ac:dyDescent="0.2">
      <c r="A410" s="40" t="s">
        <v>105</v>
      </c>
      <c r="B410" s="40" t="s">
        <v>0</v>
      </c>
      <c r="C410" s="40" t="s">
        <v>78</v>
      </c>
      <c r="D410" s="49">
        <v>40</v>
      </c>
    </row>
    <row r="411" spans="1:4" x14ac:dyDescent="0.2">
      <c r="A411" s="40" t="s">
        <v>105</v>
      </c>
      <c r="B411" s="40" t="s">
        <v>0</v>
      </c>
      <c r="C411" s="40" t="s">
        <v>43</v>
      </c>
      <c r="D411" s="49">
        <v>5</v>
      </c>
    </row>
    <row r="412" spans="1:4" x14ac:dyDescent="0.2">
      <c r="A412" s="40" t="s">
        <v>105</v>
      </c>
      <c r="B412" s="40" t="s">
        <v>0</v>
      </c>
      <c r="C412" s="40" t="s">
        <v>44</v>
      </c>
      <c r="D412" s="49">
        <v>17</v>
      </c>
    </row>
    <row r="413" spans="1:4" x14ac:dyDescent="0.2">
      <c r="A413" s="40" t="s">
        <v>105</v>
      </c>
      <c r="B413" s="40" t="s">
        <v>0</v>
      </c>
      <c r="C413" s="40" t="s">
        <v>45</v>
      </c>
      <c r="D413" s="49">
        <v>1</v>
      </c>
    </row>
    <row r="414" spans="1:4" x14ac:dyDescent="0.2">
      <c r="A414" s="40" t="s">
        <v>105</v>
      </c>
      <c r="B414" s="40" t="s">
        <v>0</v>
      </c>
      <c r="C414" s="40" t="s">
        <v>46</v>
      </c>
      <c r="D414" s="49">
        <v>3</v>
      </c>
    </row>
    <row r="415" spans="1:4" x14ac:dyDescent="0.2">
      <c r="A415" s="40" t="s">
        <v>105</v>
      </c>
      <c r="B415" s="40" t="s">
        <v>0</v>
      </c>
      <c r="C415" s="40" t="s">
        <v>70</v>
      </c>
      <c r="D415" s="49">
        <v>1</v>
      </c>
    </row>
    <row r="416" spans="1:4" x14ac:dyDescent="0.2">
      <c r="A416" s="40" t="s">
        <v>105</v>
      </c>
      <c r="B416" s="40" t="s">
        <v>0</v>
      </c>
      <c r="C416" s="40" t="s">
        <v>48</v>
      </c>
      <c r="D416" s="49">
        <v>3</v>
      </c>
    </row>
    <row r="417" spans="1:4" x14ac:dyDescent="0.2">
      <c r="A417" s="40" t="s">
        <v>105</v>
      </c>
      <c r="B417" s="40" t="s">
        <v>75</v>
      </c>
      <c r="C417" s="40" t="s">
        <v>36</v>
      </c>
      <c r="D417" s="49">
        <v>11</v>
      </c>
    </row>
    <row r="418" spans="1:4" x14ac:dyDescent="0.2">
      <c r="A418" s="40" t="s">
        <v>105</v>
      </c>
      <c r="B418" s="40" t="s">
        <v>75</v>
      </c>
      <c r="C418" s="40" t="s">
        <v>38</v>
      </c>
      <c r="D418" s="49">
        <v>220</v>
      </c>
    </row>
    <row r="419" spans="1:4" x14ac:dyDescent="0.2">
      <c r="A419" s="40" t="s">
        <v>105</v>
      </c>
      <c r="B419" s="40" t="s">
        <v>75</v>
      </c>
      <c r="C419" s="40" t="s">
        <v>39</v>
      </c>
      <c r="D419" s="49">
        <v>11</v>
      </c>
    </row>
    <row r="420" spans="1:4" x14ac:dyDescent="0.2">
      <c r="A420" s="40" t="s">
        <v>105</v>
      </c>
      <c r="B420" s="40" t="s">
        <v>75</v>
      </c>
      <c r="C420" s="40" t="s">
        <v>78</v>
      </c>
      <c r="D420" s="49">
        <v>262</v>
      </c>
    </row>
    <row r="421" spans="1:4" x14ac:dyDescent="0.2">
      <c r="A421" s="40" t="s">
        <v>105</v>
      </c>
      <c r="B421" s="40" t="s">
        <v>75</v>
      </c>
      <c r="C421" s="40" t="s">
        <v>49</v>
      </c>
      <c r="D421" s="49">
        <v>36</v>
      </c>
    </row>
    <row r="422" spans="1:4" x14ac:dyDescent="0.2">
      <c r="A422" s="40" t="s">
        <v>105</v>
      </c>
      <c r="B422" s="40" t="s">
        <v>75</v>
      </c>
      <c r="C422" s="40" t="s">
        <v>50</v>
      </c>
      <c r="D422" s="49">
        <v>224</v>
      </c>
    </row>
    <row r="423" spans="1:4" x14ac:dyDescent="0.2">
      <c r="A423" s="40" t="s">
        <v>105</v>
      </c>
      <c r="B423" s="40" t="s">
        <v>75</v>
      </c>
      <c r="C423" s="40" t="s">
        <v>51</v>
      </c>
      <c r="D423" s="49">
        <v>80</v>
      </c>
    </row>
    <row r="424" spans="1:4" x14ac:dyDescent="0.2">
      <c r="A424" s="40" t="s">
        <v>105</v>
      </c>
      <c r="B424" s="40" t="s">
        <v>75</v>
      </c>
      <c r="C424" s="40" t="s">
        <v>41</v>
      </c>
      <c r="D424" s="49">
        <v>4</v>
      </c>
    </row>
    <row r="425" spans="1:4" x14ac:dyDescent="0.2">
      <c r="A425" s="40" t="s">
        <v>105</v>
      </c>
      <c r="B425" s="40" t="s">
        <v>75</v>
      </c>
      <c r="C425" s="40" t="s">
        <v>43</v>
      </c>
      <c r="D425" s="49">
        <v>32</v>
      </c>
    </row>
    <row r="426" spans="1:4" x14ac:dyDescent="0.2">
      <c r="A426" s="40" t="s">
        <v>105</v>
      </c>
      <c r="B426" s="40" t="s">
        <v>75</v>
      </c>
      <c r="C426" s="40" t="s">
        <v>44</v>
      </c>
      <c r="D426" s="49">
        <v>154</v>
      </c>
    </row>
    <row r="427" spans="1:4" x14ac:dyDescent="0.2">
      <c r="A427" s="40" t="s">
        <v>105</v>
      </c>
      <c r="B427" s="40" t="s">
        <v>75</v>
      </c>
      <c r="C427" s="40" t="s">
        <v>45</v>
      </c>
      <c r="D427" s="49">
        <v>16</v>
      </c>
    </row>
    <row r="428" spans="1:4" x14ac:dyDescent="0.2">
      <c r="A428" s="40" t="s">
        <v>105</v>
      </c>
      <c r="B428" s="40" t="s">
        <v>75</v>
      </c>
      <c r="C428" s="40" t="s">
        <v>46</v>
      </c>
      <c r="D428" s="49">
        <v>45</v>
      </c>
    </row>
    <row r="429" spans="1:4" x14ac:dyDescent="0.2">
      <c r="A429" s="40" t="s">
        <v>105</v>
      </c>
      <c r="B429" s="40" t="s">
        <v>75</v>
      </c>
      <c r="C429" s="40" t="s">
        <v>47</v>
      </c>
      <c r="D429" s="49">
        <v>4</v>
      </c>
    </row>
    <row r="430" spans="1:4" x14ac:dyDescent="0.2">
      <c r="A430" s="40" t="s">
        <v>105</v>
      </c>
      <c r="B430" s="40" t="s">
        <v>75</v>
      </c>
      <c r="C430" s="40" t="s">
        <v>70</v>
      </c>
      <c r="D430" s="49">
        <v>67</v>
      </c>
    </row>
    <row r="431" spans="1:4" x14ac:dyDescent="0.2">
      <c r="A431" s="40" t="s">
        <v>105</v>
      </c>
      <c r="B431" s="40" t="s">
        <v>75</v>
      </c>
      <c r="C431" s="40" t="s">
        <v>48</v>
      </c>
      <c r="D431" s="49">
        <v>102</v>
      </c>
    </row>
    <row r="432" spans="1:4" x14ac:dyDescent="0.2">
      <c r="A432" s="40" t="s">
        <v>105</v>
      </c>
      <c r="B432" s="40" t="s">
        <v>106</v>
      </c>
      <c r="C432" s="40" t="s">
        <v>36</v>
      </c>
      <c r="D432" s="49">
        <v>5</v>
      </c>
    </row>
    <row r="433" spans="1:4" x14ac:dyDescent="0.2">
      <c r="A433" s="40" t="s">
        <v>105</v>
      </c>
      <c r="B433" s="40" t="s">
        <v>106</v>
      </c>
      <c r="C433" s="40" t="s">
        <v>37</v>
      </c>
      <c r="D433" s="49">
        <v>10</v>
      </c>
    </row>
    <row r="434" spans="1:4" x14ac:dyDescent="0.2">
      <c r="A434" s="40" t="s">
        <v>105</v>
      </c>
      <c r="B434" s="40" t="s">
        <v>106</v>
      </c>
      <c r="C434" s="40" t="s">
        <v>38</v>
      </c>
      <c r="D434" s="49">
        <v>332</v>
      </c>
    </row>
    <row r="435" spans="1:4" x14ac:dyDescent="0.2">
      <c r="A435" s="40" t="s">
        <v>105</v>
      </c>
      <c r="B435" s="40" t="s">
        <v>106</v>
      </c>
      <c r="C435" s="40" t="s">
        <v>39</v>
      </c>
      <c r="D435" s="49">
        <v>8</v>
      </c>
    </row>
    <row r="436" spans="1:4" x14ac:dyDescent="0.2">
      <c r="A436" s="40" t="s">
        <v>105</v>
      </c>
      <c r="B436" s="40" t="s">
        <v>106</v>
      </c>
      <c r="C436" s="40" t="s">
        <v>78</v>
      </c>
      <c r="D436" s="49">
        <v>238</v>
      </c>
    </row>
    <row r="437" spans="1:4" x14ac:dyDescent="0.2">
      <c r="A437" s="40" t="s">
        <v>105</v>
      </c>
      <c r="B437" s="40" t="s">
        <v>106</v>
      </c>
      <c r="C437" s="40" t="s">
        <v>41</v>
      </c>
      <c r="D437" s="49">
        <v>5</v>
      </c>
    </row>
    <row r="438" spans="1:4" x14ac:dyDescent="0.2">
      <c r="A438" s="40" t="s">
        <v>105</v>
      </c>
      <c r="B438" s="40" t="s">
        <v>106</v>
      </c>
      <c r="C438" s="40" t="s">
        <v>42</v>
      </c>
      <c r="D438" s="49">
        <v>12</v>
      </c>
    </row>
    <row r="439" spans="1:4" x14ac:dyDescent="0.2">
      <c r="A439" s="40" t="s">
        <v>105</v>
      </c>
      <c r="B439" s="40" t="s">
        <v>106</v>
      </c>
      <c r="C439" s="40" t="s">
        <v>43</v>
      </c>
      <c r="D439" s="49">
        <v>38</v>
      </c>
    </row>
    <row r="440" spans="1:4" x14ac:dyDescent="0.2">
      <c r="A440" s="40" t="s">
        <v>105</v>
      </c>
      <c r="B440" s="40" t="s">
        <v>106</v>
      </c>
      <c r="C440" s="40" t="s">
        <v>44</v>
      </c>
      <c r="D440" s="49">
        <v>146</v>
      </c>
    </row>
    <row r="441" spans="1:4" x14ac:dyDescent="0.2">
      <c r="A441" s="40" t="s">
        <v>105</v>
      </c>
      <c r="B441" s="40" t="s">
        <v>106</v>
      </c>
      <c r="C441" s="40" t="s">
        <v>45</v>
      </c>
      <c r="D441" s="49">
        <v>13</v>
      </c>
    </row>
    <row r="442" spans="1:4" x14ac:dyDescent="0.2">
      <c r="A442" s="40" t="s">
        <v>105</v>
      </c>
      <c r="B442" s="40" t="s">
        <v>106</v>
      </c>
      <c r="C442" s="40" t="s">
        <v>46</v>
      </c>
      <c r="D442" s="49">
        <v>19</v>
      </c>
    </row>
    <row r="443" spans="1:4" x14ac:dyDescent="0.2">
      <c r="A443" s="40" t="s">
        <v>105</v>
      </c>
      <c r="B443" s="40" t="s">
        <v>106</v>
      </c>
      <c r="C443" s="40" t="s">
        <v>47</v>
      </c>
      <c r="D443" s="49">
        <v>18</v>
      </c>
    </row>
    <row r="444" spans="1:4" x14ac:dyDescent="0.2">
      <c r="A444" s="40" t="s">
        <v>105</v>
      </c>
      <c r="B444" s="40" t="s">
        <v>106</v>
      </c>
      <c r="C444" s="40" t="s">
        <v>70</v>
      </c>
      <c r="D444" s="49">
        <v>108</v>
      </c>
    </row>
    <row r="445" spans="1:4" x14ac:dyDescent="0.2">
      <c r="A445" s="40" t="s">
        <v>105</v>
      </c>
      <c r="B445" s="40" t="s">
        <v>106</v>
      </c>
      <c r="C445" s="40" t="s">
        <v>48</v>
      </c>
      <c r="D445" s="49">
        <v>47</v>
      </c>
    </row>
    <row r="446" spans="1:4" x14ac:dyDescent="0.2">
      <c r="A446" s="40" t="s">
        <v>105</v>
      </c>
      <c r="B446" s="40" t="s">
        <v>35</v>
      </c>
      <c r="C446" s="40" t="s">
        <v>36</v>
      </c>
      <c r="D446" s="49">
        <v>139</v>
      </c>
    </row>
    <row r="447" spans="1:4" x14ac:dyDescent="0.2">
      <c r="A447" s="40" t="s">
        <v>105</v>
      </c>
      <c r="B447" s="40" t="s">
        <v>35</v>
      </c>
      <c r="C447" s="40" t="s">
        <v>37</v>
      </c>
      <c r="D447" s="49">
        <v>10</v>
      </c>
    </row>
    <row r="448" spans="1:4" x14ac:dyDescent="0.2">
      <c r="A448" s="40" t="s">
        <v>105</v>
      </c>
      <c r="B448" s="40" t="s">
        <v>35</v>
      </c>
      <c r="C448" s="40" t="s">
        <v>38</v>
      </c>
      <c r="D448" s="49">
        <v>120</v>
      </c>
    </row>
    <row r="449" spans="1:4" x14ac:dyDescent="0.2">
      <c r="A449" s="40" t="s">
        <v>105</v>
      </c>
      <c r="B449" s="40" t="s">
        <v>35</v>
      </c>
      <c r="C449" s="40" t="s">
        <v>39</v>
      </c>
      <c r="D449" s="49">
        <v>8</v>
      </c>
    </row>
    <row r="450" spans="1:4" x14ac:dyDescent="0.2">
      <c r="A450" s="40" t="s">
        <v>105</v>
      </c>
      <c r="B450" s="40" t="s">
        <v>35</v>
      </c>
      <c r="C450" s="40" t="s">
        <v>78</v>
      </c>
      <c r="D450" s="49">
        <v>160</v>
      </c>
    </row>
    <row r="451" spans="1:4" x14ac:dyDescent="0.2">
      <c r="A451" s="40" t="s">
        <v>105</v>
      </c>
      <c r="B451" s="40" t="s">
        <v>35</v>
      </c>
      <c r="C451" s="40" t="s">
        <v>41</v>
      </c>
      <c r="D451" s="49">
        <v>1</v>
      </c>
    </row>
    <row r="452" spans="1:4" x14ac:dyDescent="0.2">
      <c r="A452" s="40" t="s">
        <v>105</v>
      </c>
      <c r="B452" s="40" t="s">
        <v>35</v>
      </c>
      <c r="C452" s="40" t="s">
        <v>43</v>
      </c>
      <c r="D452" s="49">
        <v>150</v>
      </c>
    </row>
    <row r="453" spans="1:4" x14ac:dyDescent="0.2">
      <c r="A453" s="40" t="s">
        <v>105</v>
      </c>
      <c r="B453" s="40" t="s">
        <v>35</v>
      </c>
      <c r="C453" s="40" t="s">
        <v>44</v>
      </c>
      <c r="D453" s="49">
        <v>658</v>
      </c>
    </row>
    <row r="454" spans="1:4" x14ac:dyDescent="0.2">
      <c r="A454" s="40" t="s">
        <v>105</v>
      </c>
      <c r="B454" s="40" t="s">
        <v>35</v>
      </c>
      <c r="C454" s="40" t="s">
        <v>45</v>
      </c>
      <c r="D454" s="49">
        <v>16</v>
      </c>
    </row>
    <row r="455" spans="1:4" x14ac:dyDescent="0.2">
      <c r="A455" s="40" t="s">
        <v>105</v>
      </c>
      <c r="B455" s="40" t="s">
        <v>35</v>
      </c>
      <c r="C455" s="40" t="s">
        <v>46</v>
      </c>
      <c r="D455" s="49">
        <v>52</v>
      </c>
    </row>
    <row r="456" spans="1:4" x14ac:dyDescent="0.2">
      <c r="A456" s="40" t="s">
        <v>105</v>
      </c>
      <c r="B456" s="40" t="s">
        <v>35</v>
      </c>
      <c r="C456" s="40" t="s">
        <v>47</v>
      </c>
      <c r="D456" s="49">
        <v>16</v>
      </c>
    </row>
    <row r="457" spans="1:4" x14ac:dyDescent="0.2">
      <c r="A457" s="40" t="s">
        <v>105</v>
      </c>
      <c r="B457" s="40" t="s">
        <v>35</v>
      </c>
      <c r="C457" s="40" t="s">
        <v>70</v>
      </c>
      <c r="D457" s="49">
        <v>78</v>
      </c>
    </row>
    <row r="458" spans="1:4" x14ac:dyDescent="0.2">
      <c r="A458" s="40" t="s">
        <v>105</v>
      </c>
      <c r="B458" s="40" t="s">
        <v>35</v>
      </c>
      <c r="C458" s="40" t="s">
        <v>48</v>
      </c>
      <c r="D458" s="49">
        <v>22</v>
      </c>
    </row>
    <row r="459" spans="1:4" x14ac:dyDescent="0.2">
      <c r="A459" s="40" t="s">
        <v>91</v>
      </c>
      <c r="B459" s="40" t="s">
        <v>0</v>
      </c>
      <c r="C459" s="40" t="s">
        <v>36</v>
      </c>
      <c r="D459" s="49">
        <v>10</v>
      </c>
    </row>
    <row r="460" spans="1:4" x14ac:dyDescent="0.2">
      <c r="A460" s="40" t="s">
        <v>91</v>
      </c>
      <c r="B460" s="40" t="s">
        <v>0</v>
      </c>
      <c r="C460" s="40" t="s">
        <v>37</v>
      </c>
      <c r="D460" s="49">
        <v>6</v>
      </c>
    </row>
    <row r="461" spans="1:4" x14ac:dyDescent="0.2">
      <c r="A461" s="40" t="s">
        <v>91</v>
      </c>
      <c r="B461" s="40" t="s">
        <v>0</v>
      </c>
      <c r="C461" s="40" t="s">
        <v>38</v>
      </c>
      <c r="D461" s="49">
        <v>32</v>
      </c>
    </row>
    <row r="462" spans="1:4" x14ac:dyDescent="0.2">
      <c r="A462" s="40" t="s">
        <v>91</v>
      </c>
      <c r="B462" s="40" t="s">
        <v>0</v>
      </c>
      <c r="C462" s="40" t="s">
        <v>39</v>
      </c>
      <c r="D462" s="49">
        <v>4</v>
      </c>
    </row>
    <row r="463" spans="1:4" x14ac:dyDescent="0.2">
      <c r="A463" s="40" t="s">
        <v>91</v>
      </c>
      <c r="B463" s="40" t="s">
        <v>0</v>
      </c>
      <c r="C463" s="40" t="s">
        <v>78</v>
      </c>
      <c r="D463" s="49">
        <v>28</v>
      </c>
    </row>
    <row r="464" spans="1:4" x14ac:dyDescent="0.2">
      <c r="A464" s="40" t="s">
        <v>91</v>
      </c>
      <c r="B464" s="40" t="s">
        <v>0</v>
      </c>
      <c r="C464" s="40" t="s">
        <v>42</v>
      </c>
      <c r="D464" s="49">
        <v>1</v>
      </c>
    </row>
    <row r="465" spans="1:4" x14ac:dyDescent="0.2">
      <c r="A465" s="40" t="s">
        <v>91</v>
      </c>
      <c r="B465" s="40" t="s">
        <v>0</v>
      </c>
      <c r="C465" s="40" t="s">
        <v>43</v>
      </c>
      <c r="D465" s="49">
        <v>6</v>
      </c>
    </row>
    <row r="466" spans="1:4" x14ac:dyDescent="0.2">
      <c r="A466" s="40" t="s">
        <v>91</v>
      </c>
      <c r="B466" s="40" t="s">
        <v>0</v>
      </c>
      <c r="C466" s="40" t="s">
        <v>44</v>
      </c>
      <c r="D466" s="49">
        <v>14</v>
      </c>
    </row>
    <row r="467" spans="1:4" x14ac:dyDescent="0.2">
      <c r="A467" s="40" t="s">
        <v>91</v>
      </c>
      <c r="B467" s="40" t="s">
        <v>0</v>
      </c>
      <c r="C467" s="40" t="s">
        <v>45</v>
      </c>
      <c r="D467" s="49">
        <v>6</v>
      </c>
    </row>
    <row r="468" spans="1:4" x14ac:dyDescent="0.2">
      <c r="A468" s="40" t="s">
        <v>91</v>
      </c>
      <c r="B468" s="40" t="s">
        <v>0</v>
      </c>
      <c r="C468" s="40" t="s">
        <v>46</v>
      </c>
      <c r="D468" s="49">
        <v>3</v>
      </c>
    </row>
    <row r="469" spans="1:4" x14ac:dyDescent="0.2">
      <c r="A469" s="40" t="s">
        <v>91</v>
      </c>
      <c r="B469" s="40" t="s">
        <v>0</v>
      </c>
      <c r="C469" s="40" t="s">
        <v>47</v>
      </c>
      <c r="D469" s="49">
        <v>1</v>
      </c>
    </row>
    <row r="470" spans="1:4" x14ac:dyDescent="0.2">
      <c r="A470" s="40" t="s">
        <v>91</v>
      </c>
      <c r="B470" s="40" t="s">
        <v>0</v>
      </c>
      <c r="C470" s="40" t="s">
        <v>70</v>
      </c>
      <c r="D470" s="49">
        <v>6</v>
      </c>
    </row>
    <row r="471" spans="1:4" x14ac:dyDescent="0.2">
      <c r="A471" s="40" t="s">
        <v>91</v>
      </c>
      <c r="B471" s="40" t="s">
        <v>0</v>
      </c>
      <c r="C471" s="40" t="s">
        <v>48</v>
      </c>
      <c r="D471" s="49">
        <v>2</v>
      </c>
    </row>
    <row r="472" spans="1:4" x14ac:dyDescent="0.2">
      <c r="A472" s="40" t="s">
        <v>91</v>
      </c>
      <c r="B472" s="40" t="s">
        <v>75</v>
      </c>
      <c r="C472" s="40" t="s">
        <v>36</v>
      </c>
      <c r="D472" s="49">
        <v>11</v>
      </c>
    </row>
    <row r="473" spans="1:4" x14ac:dyDescent="0.2">
      <c r="A473" s="40" t="s">
        <v>91</v>
      </c>
      <c r="B473" s="40" t="s">
        <v>75</v>
      </c>
      <c r="C473" s="40" t="s">
        <v>37</v>
      </c>
      <c r="D473" s="49">
        <v>4</v>
      </c>
    </row>
    <row r="474" spans="1:4" x14ac:dyDescent="0.2">
      <c r="A474" s="40" t="s">
        <v>91</v>
      </c>
      <c r="B474" s="40" t="s">
        <v>75</v>
      </c>
      <c r="C474" s="40" t="s">
        <v>38</v>
      </c>
      <c r="D474" s="49">
        <v>197</v>
      </c>
    </row>
    <row r="475" spans="1:4" x14ac:dyDescent="0.2">
      <c r="A475" s="40" t="s">
        <v>91</v>
      </c>
      <c r="B475" s="40" t="s">
        <v>75</v>
      </c>
      <c r="C475" s="40" t="s">
        <v>39</v>
      </c>
      <c r="D475" s="49">
        <v>13</v>
      </c>
    </row>
    <row r="476" spans="1:4" x14ac:dyDescent="0.2">
      <c r="A476" s="40" t="s">
        <v>91</v>
      </c>
      <c r="B476" s="40" t="s">
        <v>75</v>
      </c>
      <c r="C476" s="40" t="s">
        <v>78</v>
      </c>
      <c r="D476" s="49">
        <v>186</v>
      </c>
    </row>
    <row r="477" spans="1:4" x14ac:dyDescent="0.2">
      <c r="A477" s="40" t="s">
        <v>91</v>
      </c>
      <c r="B477" s="40" t="s">
        <v>75</v>
      </c>
      <c r="C477" s="40" t="s">
        <v>49</v>
      </c>
      <c r="D477" s="49">
        <v>43</v>
      </c>
    </row>
    <row r="478" spans="1:4" x14ac:dyDescent="0.2">
      <c r="A478" s="40" t="s">
        <v>91</v>
      </c>
      <c r="B478" s="40" t="s">
        <v>75</v>
      </c>
      <c r="C478" s="40" t="s">
        <v>50</v>
      </c>
      <c r="D478" s="49">
        <v>237</v>
      </c>
    </row>
    <row r="479" spans="1:4" x14ac:dyDescent="0.2">
      <c r="A479" s="40" t="s">
        <v>91</v>
      </c>
      <c r="B479" s="40" t="s">
        <v>75</v>
      </c>
      <c r="C479" s="40" t="s">
        <v>51</v>
      </c>
      <c r="D479" s="49">
        <v>61</v>
      </c>
    </row>
    <row r="480" spans="1:4" x14ac:dyDescent="0.2">
      <c r="A480" s="40" t="s">
        <v>91</v>
      </c>
      <c r="B480" s="40" t="s">
        <v>75</v>
      </c>
      <c r="C480" s="40" t="s">
        <v>41</v>
      </c>
      <c r="D480" s="49">
        <v>1</v>
      </c>
    </row>
    <row r="481" spans="1:4" x14ac:dyDescent="0.2">
      <c r="A481" s="40" t="s">
        <v>91</v>
      </c>
      <c r="B481" s="40" t="s">
        <v>75</v>
      </c>
      <c r="C481" s="40" t="s">
        <v>42</v>
      </c>
      <c r="D481" s="49">
        <v>26</v>
      </c>
    </row>
    <row r="482" spans="1:4" x14ac:dyDescent="0.2">
      <c r="A482" s="40" t="s">
        <v>91</v>
      </c>
      <c r="B482" s="40" t="s">
        <v>75</v>
      </c>
      <c r="C482" s="40" t="s">
        <v>43</v>
      </c>
      <c r="D482" s="49">
        <v>20</v>
      </c>
    </row>
    <row r="483" spans="1:4" x14ac:dyDescent="0.2">
      <c r="A483" s="40" t="s">
        <v>91</v>
      </c>
      <c r="B483" s="40" t="s">
        <v>75</v>
      </c>
      <c r="C483" s="40" t="s">
        <v>44</v>
      </c>
      <c r="D483" s="49">
        <v>140</v>
      </c>
    </row>
    <row r="484" spans="1:4" x14ac:dyDescent="0.2">
      <c r="A484" s="40" t="s">
        <v>91</v>
      </c>
      <c r="B484" s="40" t="s">
        <v>75</v>
      </c>
      <c r="C484" s="40" t="s">
        <v>45</v>
      </c>
      <c r="D484" s="49">
        <v>17</v>
      </c>
    </row>
    <row r="485" spans="1:4" x14ac:dyDescent="0.2">
      <c r="A485" s="40" t="s">
        <v>91</v>
      </c>
      <c r="B485" s="40" t="s">
        <v>75</v>
      </c>
      <c r="C485" s="40" t="s">
        <v>46</v>
      </c>
      <c r="D485" s="49">
        <v>29</v>
      </c>
    </row>
    <row r="486" spans="1:4" x14ac:dyDescent="0.2">
      <c r="A486" s="40" t="s">
        <v>91</v>
      </c>
      <c r="B486" s="40" t="s">
        <v>75</v>
      </c>
      <c r="C486" s="40" t="s">
        <v>47</v>
      </c>
      <c r="D486" s="49">
        <v>4</v>
      </c>
    </row>
    <row r="487" spans="1:4" x14ac:dyDescent="0.2">
      <c r="A487" s="40" t="s">
        <v>91</v>
      </c>
      <c r="B487" s="40" t="s">
        <v>75</v>
      </c>
      <c r="C487" s="40" t="s">
        <v>70</v>
      </c>
      <c r="D487" s="49">
        <v>80</v>
      </c>
    </row>
    <row r="488" spans="1:4" x14ac:dyDescent="0.2">
      <c r="A488" s="40" t="s">
        <v>91</v>
      </c>
      <c r="B488" s="40" t="s">
        <v>75</v>
      </c>
      <c r="C488" s="40" t="s">
        <v>48</v>
      </c>
      <c r="D488" s="49">
        <v>72</v>
      </c>
    </row>
    <row r="489" spans="1:4" x14ac:dyDescent="0.2">
      <c r="A489" s="40" t="s">
        <v>91</v>
      </c>
      <c r="B489" s="40" t="s">
        <v>106</v>
      </c>
      <c r="C489" s="40" t="s">
        <v>36</v>
      </c>
      <c r="D489" s="49">
        <v>3</v>
      </c>
    </row>
    <row r="490" spans="1:4" x14ac:dyDescent="0.2">
      <c r="A490" s="40" t="s">
        <v>91</v>
      </c>
      <c r="B490" s="40" t="s">
        <v>106</v>
      </c>
      <c r="C490" s="40" t="s">
        <v>37</v>
      </c>
      <c r="D490" s="49">
        <v>27</v>
      </c>
    </row>
    <row r="491" spans="1:4" x14ac:dyDescent="0.2">
      <c r="A491" s="40" t="s">
        <v>91</v>
      </c>
      <c r="B491" s="40" t="s">
        <v>106</v>
      </c>
      <c r="C491" s="40" t="s">
        <v>38</v>
      </c>
      <c r="D491" s="49">
        <v>337</v>
      </c>
    </row>
    <row r="492" spans="1:4" x14ac:dyDescent="0.2">
      <c r="A492" s="40" t="s">
        <v>91</v>
      </c>
      <c r="B492" s="40" t="s">
        <v>106</v>
      </c>
      <c r="C492" s="40" t="s">
        <v>39</v>
      </c>
      <c r="D492" s="49">
        <v>14</v>
      </c>
    </row>
    <row r="493" spans="1:4" x14ac:dyDescent="0.2">
      <c r="A493" s="40" t="s">
        <v>91</v>
      </c>
      <c r="B493" s="40" t="s">
        <v>106</v>
      </c>
      <c r="C493" s="40" t="s">
        <v>78</v>
      </c>
      <c r="D493" s="49">
        <v>188</v>
      </c>
    </row>
    <row r="494" spans="1:4" x14ac:dyDescent="0.2">
      <c r="A494" s="40" t="s">
        <v>91</v>
      </c>
      <c r="B494" s="40" t="s">
        <v>106</v>
      </c>
      <c r="C494" s="40" t="s">
        <v>41</v>
      </c>
      <c r="D494" s="49">
        <v>28</v>
      </c>
    </row>
    <row r="495" spans="1:4" x14ac:dyDescent="0.2">
      <c r="A495" s="40" t="s">
        <v>91</v>
      </c>
      <c r="B495" s="40" t="s">
        <v>106</v>
      </c>
      <c r="C495" s="40" t="s">
        <v>42</v>
      </c>
      <c r="D495" s="49">
        <v>6</v>
      </c>
    </row>
    <row r="496" spans="1:4" x14ac:dyDescent="0.2">
      <c r="A496" s="40" t="s">
        <v>91</v>
      </c>
      <c r="B496" s="40" t="s">
        <v>106</v>
      </c>
      <c r="C496" s="40" t="s">
        <v>43</v>
      </c>
      <c r="D496" s="49">
        <v>54</v>
      </c>
    </row>
    <row r="497" spans="1:4" x14ac:dyDescent="0.2">
      <c r="A497" s="40" t="s">
        <v>91</v>
      </c>
      <c r="B497" s="40" t="s">
        <v>106</v>
      </c>
      <c r="C497" s="40" t="s">
        <v>44</v>
      </c>
      <c r="D497" s="49">
        <v>174</v>
      </c>
    </row>
    <row r="498" spans="1:4" x14ac:dyDescent="0.2">
      <c r="A498" s="40" t="s">
        <v>91</v>
      </c>
      <c r="B498" s="40" t="s">
        <v>106</v>
      </c>
      <c r="C498" s="40" t="s">
        <v>45</v>
      </c>
      <c r="D498" s="49">
        <v>10</v>
      </c>
    </row>
    <row r="499" spans="1:4" x14ac:dyDescent="0.2">
      <c r="A499" s="40" t="s">
        <v>91</v>
      </c>
      <c r="B499" s="40" t="s">
        <v>106</v>
      </c>
      <c r="C499" s="40" t="s">
        <v>46</v>
      </c>
      <c r="D499" s="49">
        <v>17</v>
      </c>
    </row>
    <row r="500" spans="1:4" x14ac:dyDescent="0.2">
      <c r="A500" s="40" t="s">
        <v>91</v>
      </c>
      <c r="B500" s="40" t="s">
        <v>106</v>
      </c>
      <c r="C500" s="40" t="s">
        <v>47</v>
      </c>
      <c r="D500" s="49">
        <v>10</v>
      </c>
    </row>
    <row r="501" spans="1:4" x14ac:dyDescent="0.2">
      <c r="A501" s="40" t="s">
        <v>91</v>
      </c>
      <c r="B501" s="40" t="s">
        <v>106</v>
      </c>
      <c r="C501" s="40" t="s">
        <v>70</v>
      </c>
      <c r="D501" s="49">
        <v>147</v>
      </c>
    </row>
    <row r="502" spans="1:4" x14ac:dyDescent="0.2">
      <c r="A502" s="40" t="s">
        <v>91</v>
      </c>
      <c r="B502" s="40" t="s">
        <v>106</v>
      </c>
      <c r="C502" s="40" t="s">
        <v>48</v>
      </c>
      <c r="D502" s="49">
        <v>30</v>
      </c>
    </row>
    <row r="503" spans="1:4" x14ac:dyDescent="0.2">
      <c r="A503" s="40" t="s">
        <v>91</v>
      </c>
      <c r="B503" s="40" t="s">
        <v>35</v>
      </c>
      <c r="C503" s="40" t="s">
        <v>36</v>
      </c>
      <c r="D503" s="49">
        <v>151</v>
      </c>
    </row>
    <row r="504" spans="1:4" x14ac:dyDescent="0.2">
      <c r="A504" s="40" t="s">
        <v>91</v>
      </c>
      <c r="B504" s="40" t="s">
        <v>35</v>
      </c>
      <c r="C504" s="40" t="s">
        <v>37</v>
      </c>
      <c r="D504" s="49">
        <v>18</v>
      </c>
    </row>
    <row r="505" spans="1:4" x14ac:dyDescent="0.2">
      <c r="A505" s="40" t="s">
        <v>91</v>
      </c>
      <c r="B505" s="40" t="s">
        <v>35</v>
      </c>
      <c r="C505" s="40" t="s">
        <v>38</v>
      </c>
      <c r="D505" s="49">
        <v>116</v>
      </c>
    </row>
    <row r="506" spans="1:4" x14ac:dyDescent="0.2">
      <c r="A506" s="40" t="s">
        <v>91</v>
      </c>
      <c r="B506" s="40" t="s">
        <v>35</v>
      </c>
      <c r="C506" s="40" t="s">
        <v>39</v>
      </c>
      <c r="D506" s="49">
        <v>11</v>
      </c>
    </row>
    <row r="507" spans="1:4" x14ac:dyDescent="0.2">
      <c r="A507" s="40" t="s">
        <v>91</v>
      </c>
      <c r="B507" s="40" t="s">
        <v>35</v>
      </c>
      <c r="C507" s="40" t="s">
        <v>78</v>
      </c>
      <c r="D507" s="49">
        <v>136</v>
      </c>
    </row>
    <row r="508" spans="1:4" x14ac:dyDescent="0.2">
      <c r="A508" s="40" t="s">
        <v>91</v>
      </c>
      <c r="B508" s="40" t="s">
        <v>35</v>
      </c>
      <c r="C508" s="40" t="s">
        <v>43</v>
      </c>
      <c r="D508" s="49">
        <v>173</v>
      </c>
    </row>
    <row r="509" spans="1:4" x14ac:dyDescent="0.2">
      <c r="A509" s="40" t="s">
        <v>91</v>
      </c>
      <c r="B509" s="40" t="s">
        <v>35</v>
      </c>
      <c r="C509" s="40" t="s">
        <v>44</v>
      </c>
      <c r="D509" s="49">
        <v>734</v>
      </c>
    </row>
    <row r="510" spans="1:4" x14ac:dyDescent="0.2">
      <c r="A510" s="40" t="s">
        <v>91</v>
      </c>
      <c r="B510" s="40" t="s">
        <v>35</v>
      </c>
      <c r="C510" s="40" t="s">
        <v>45</v>
      </c>
      <c r="D510" s="49">
        <v>23</v>
      </c>
    </row>
    <row r="511" spans="1:4" x14ac:dyDescent="0.2">
      <c r="A511" s="40" t="s">
        <v>91</v>
      </c>
      <c r="B511" s="40" t="s">
        <v>35</v>
      </c>
      <c r="C511" s="40" t="s">
        <v>46</v>
      </c>
      <c r="D511" s="49">
        <v>49</v>
      </c>
    </row>
    <row r="512" spans="1:4" x14ac:dyDescent="0.2">
      <c r="A512" s="40" t="s">
        <v>91</v>
      </c>
      <c r="B512" s="40" t="s">
        <v>35</v>
      </c>
      <c r="C512" s="40" t="s">
        <v>47</v>
      </c>
      <c r="D512" s="49">
        <v>15</v>
      </c>
    </row>
    <row r="513" spans="1:4" x14ac:dyDescent="0.2">
      <c r="A513" s="40" t="s">
        <v>91</v>
      </c>
      <c r="B513" s="40" t="s">
        <v>35</v>
      </c>
      <c r="C513" s="40" t="s">
        <v>70</v>
      </c>
      <c r="D513" s="49">
        <v>73</v>
      </c>
    </row>
    <row r="514" spans="1:4" x14ac:dyDescent="0.2">
      <c r="A514" s="40" t="s">
        <v>91</v>
      </c>
      <c r="B514" s="40" t="s">
        <v>35</v>
      </c>
      <c r="C514" s="40" t="s">
        <v>48</v>
      </c>
      <c r="D514" s="49">
        <v>10</v>
      </c>
    </row>
    <row r="515" spans="1:4" x14ac:dyDescent="0.2">
      <c r="A515" s="40" t="s">
        <v>28</v>
      </c>
      <c r="B515" s="40" t="s">
        <v>0</v>
      </c>
      <c r="C515" s="40" t="s">
        <v>11</v>
      </c>
      <c r="D515" s="49">
        <v>16</v>
      </c>
    </row>
    <row r="516" spans="1:4" x14ac:dyDescent="0.2">
      <c r="A516" s="40" t="s">
        <v>28</v>
      </c>
      <c r="B516" s="40" t="s">
        <v>0</v>
      </c>
      <c r="C516" s="40" t="s">
        <v>13</v>
      </c>
      <c r="D516" s="49">
        <v>4</v>
      </c>
    </row>
    <row r="517" spans="1:4" x14ac:dyDescent="0.2">
      <c r="A517" s="40" t="s">
        <v>28</v>
      </c>
      <c r="B517" s="40" t="s">
        <v>0</v>
      </c>
      <c r="C517" s="40" t="s">
        <v>8</v>
      </c>
      <c r="D517" s="49">
        <v>2</v>
      </c>
    </row>
    <row r="518" spans="1:4" x14ac:dyDescent="0.2">
      <c r="A518" s="40" t="s">
        <v>28</v>
      </c>
      <c r="B518" s="40" t="s">
        <v>0</v>
      </c>
      <c r="C518" s="40" t="s">
        <v>14</v>
      </c>
      <c r="D518" s="49">
        <v>25</v>
      </c>
    </row>
    <row r="519" spans="1:4" x14ac:dyDescent="0.2">
      <c r="A519" s="40" t="s">
        <v>28</v>
      </c>
      <c r="B519" s="40" t="s">
        <v>0</v>
      </c>
      <c r="C519" s="40" t="s">
        <v>19</v>
      </c>
      <c r="D519" s="49">
        <v>36</v>
      </c>
    </row>
    <row r="520" spans="1:4" x14ac:dyDescent="0.2">
      <c r="A520" s="40" t="s">
        <v>28</v>
      </c>
      <c r="B520" s="40" t="s">
        <v>0</v>
      </c>
      <c r="C520" s="40" t="s">
        <v>16</v>
      </c>
      <c r="D520" s="49">
        <v>5</v>
      </c>
    </row>
    <row r="521" spans="1:4" x14ac:dyDescent="0.2">
      <c r="A521" s="40" t="s">
        <v>28</v>
      </c>
      <c r="B521" s="40" t="s">
        <v>0</v>
      </c>
      <c r="C521" s="40" t="s">
        <v>15</v>
      </c>
      <c r="D521" s="49">
        <v>3</v>
      </c>
    </row>
    <row r="522" spans="1:4" x14ac:dyDescent="0.2">
      <c r="A522" s="40" t="s">
        <v>28</v>
      </c>
      <c r="B522" s="40" t="s">
        <v>0</v>
      </c>
      <c r="C522" s="40" t="s">
        <v>17</v>
      </c>
      <c r="D522" s="49">
        <v>27</v>
      </c>
    </row>
    <row r="523" spans="1:4" x14ac:dyDescent="0.2">
      <c r="A523" s="40" t="s">
        <v>28</v>
      </c>
      <c r="B523" s="40" t="s">
        <v>0</v>
      </c>
      <c r="C523" s="40" t="s">
        <v>12</v>
      </c>
      <c r="D523" s="49">
        <v>6</v>
      </c>
    </row>
    <row r="524" spans="1:4" x14ac:dyDescent="0.2">
      <c r="A524" s="40" t="s">
        <v>28</v>
      </c>
      <c r="B524" s="40" t="s">
        <v>75</v>
      </c>
      <c r="C524" s="40" t="s">
        <v>11</v>
      </c>
      <c r="D524" s="49">
        <v>5</v>
      </c>
    </row>
    <row r="525" spans="1:4" x14ac:dyDescent="0.2">
      <c r="A525" s="40" t="s">
        <v>28</v>
      </c>
      <c r="B525" s="40" t="s">
        <v>75</v>
      </c>
      <c r="C525" s="40" t="s">
        <v>18</v>
      </c>
      <c r="D525" s="49">
        <v>13</v>
      </c>
    </row>
    <row r="526" spans="1:4" x14ac:dyDescent="0.2">
      <c r="A526" s="40" t="s">
        <v>28</v>
      </c>
      <c r="B526" s="40" t="s">
        <v>75</v>
      </c>
      <c r="C526" s="40" t="s">
        <v>7</v>
      </c>
      <c r="D526" s="49">
        <v>31</v>
      </c>
    </row>
    <row r="527" spans="1:4" x14ac:dyDescent="0.2">
      <c r="A527" s="40" t="s">
        <v>28</v>
      </c>
      <c r="B527" s="40" t="s">
        <v>75</v>
      </c>
      <c r="C527" s="40" t="s">
        <v>13</v>
      </c>
      <c r="D527" s="49">
        <v>26</v>
      </c>
    </row>
    <row r="528" spans="1:4" x14ac:dyDescent="0.2">
      <c r="A528" s="40" t="s">
        <v>28</v>
      </c>
      <c r="B528" s="40" t="s">
        <v>75</v>
      </c>
      <c r="C528" s="40" t="s">
        <v>8</v>
      </c>
      <c r="D528" s="49">
        <v>33</v>
      </c>
    </row>
    <row r="529" spans="1:4" x14ac:dyDescent="0.2">
      <c r="A529" s="40" t="s">
        <v>28</v>
      </c>
      <c r="B529" s="40" t="s">
        <v>75</v>
      </c>
      <c r="C529" s="40" t="s">
        <v>14</v>
      </c>
      <c r="D529" s="49">
        <v>66</v>
      </c>
    </row>
    <row r="530" spans="1:4" x14ac:dyDescent="0.2">
      <c r="A530" s="40" t="s">
        <v>28</v>
      </c>
      <c r="B530" s="40" t="s">
        <v>75</v>
      </c>
      <c r="C530" s="40" t="s">
        <v>19</v>
      </c>
      <c r="D530" s="49">
        <v>731</v>
      </c>
    </row>
    <row r="531" spans="1:4" x14ac:dyDescent="0.2">
      <c r="A531" s="40" t="s">
        <v>28</v>
      </c>
      <c r="B531" s="40" t="s">
        <v>75</v>
      </c>
      <c r="C531" s="40" t="s">
        <v>10</v>
      </c>
      <c r="D531" s="49">
        <v>10</v>
      </c>
    </row>
    <row r="532" spans="1:4" x14ac:dyDescent="0.2">
      <c r="A532" s="40" t="s">
        <v>28</v>
      </c>
      <c r="B532" s="40" t="s">
        <v>75</v>
      </c>
      <c r="C532" s="40" t="s">
        <v>16</v>
      </c>
      <c r="D532" s="49">
        <v>6</v>
      </c>
    </row>
    <row r="533" spans="1:4" x14ac:dyDescent="0.2">
      <c r="A533" s="40" t="s">
        <v>28</v>
      </c>
      <c r="B533" s="40" t="s">
        <v>75</v>
      </c>
      <c r="C533" s="40" t="s">
        <v>15</v>
      </c>
      <c r="D533" s="49">
        <v>10</v>
      </c>
    </row>
    <row r="534" spans="1:4" x14ac:dyDescent="0.2">
      <c r="A534" s="40" t="s">
        <v>28</v>
      </c>
      <c r="B534" s="40" t="s">
        <v>75</v>
      </c>
      <c r="C534" s="40" t="s">
        <v>17</v>
      </c>
      <c r="D534" s="49">
        <v>402</v>
      </c>
    </row>
    <row r="535" spans="1:4" x14ac:dyDescent="0.2">
      <c r="A535" s="40" t="s">
        <v>28</v>
      </c>
      <c r="B535" s="40" t="s">
        <v>75</v>
      </c>
      <c r="C535" s="40" t="s">
        <v>12</v>
      </c>
      <c r="D535" s="49">
        <v>12</v>
      </c>
    </row>
    <row r="536" spans="1:4" x14ac:dyDescent="0.2">
      <c r="A536" s="40" t="s">
        <v>28</v>
      </c>
      <c r="B536" s="40" t="s">
        <v>106</v>
      </c>
      <c r="C536" s="40" t="s">
        <v>11</v>
      </c>
      <c r="D536" s="49">
        <v>25</v>
      </c>
    </row>
    <row r="537" spans="1:4" x14ac:dyDescent="0.2">
      <c r="A537" s="40" t="s">
        <v>28</v>
      </c>
      <c r="B537" s="40" t="s">
        <v>106</v>
      </c>
      <c r="C537" s="40" t="s">
        <v>18</v>
      </c>
      <c r="D537" s="49">
        <v>11</v>
      </c>
    </row>
    <row r="538" spans="1:4" x14ac:dyDescent="0.2">
      <c r="A538" s="40" t="s">
        <v>28</v>
      </c>
      <c r="B538" s="40" t="s">
        <v>106</v>
      </c>
      <c r="C538" s="40" t="s">
        <v>7</v>
      </c>
      <c r="D538" s="49">
        <v>14</v>
      </c>
    </row>
    <row r="539" spans="1:4" x14ac:dyDescent="0.2">
      <c r="A539" s="40" t="s">
        <v>28</v>
      </c>
      <c r="B539" s="40" t="s">
        <v>106</v>
      </c>
      <c r="C539" s="40" t="s">
        <v>13</v>
      </c>
      <c r="D539" s="49">
        <v>19</v>
      </c>
    </row>
    <row r="540" spans="1:4" x14ac:dyDescent="0.2">
      <c r="A540" s="40" t="s">
        <v>28</v>
      </c>
      <c r="B540" s="40" t="s">
        <v>106</v>
      </c>
      <c r="C540" s="40" t="s">
        <v>8</v>
      </c>
      <c r="D540" s="49">
        <v>11</v>
      </c>
    </row>
    <row r="541" spans="1:4" x14ac:dyDescent="0.2">
      <c r="A541" s="40" t="s">
        <v>28</v>
      </c>
      <c r="B541" s="40" t="s">
        <v>106</v>
      </c>
      <c r="C541" s="40" t="s">
        <v>14</v>
      </c>
      <c r="D541" s="49">
        <v>156</v>
      </c>
    </row>
    <row r="542" spans="1:4" x14ac:dyDescent="0.2">
      <c r="A542" s="40" t="s">
        <v>28</v>
      </c>
      <c r="B542" s="40" t="s">
        <v>106</v>
      </c>
      <c r="C542" s="40" t="s">
        <v>19</v>
      </c>
      <c r="D542" s="49">
        <v>432</v>
      </c>
    </row>
    <row r="543" spans="1:4" x14ac:dyDescent="0.2">
      <c r="A543" s="40" t="s">
        <v>28</v>
      </c>
      <c r="B543" s="40" t="s">
        <v>106</v>
      </c>
      <c r="C543" s="40" t="s">
        <v>10</v>
      </c>
      <c r="D543" s="49">
        <v>6</v>
      </c>
    </row>
    <row r="544" spans="1:4" x14ac:dyDescent="0.2">
      <c r="A544" s="40" t="s">
        <v>28</v>
      </c>
      <c r="B544" s="40" t="s">
        <v>106</v>
      </c>
      <c r="C544" s="40" t="s">
        <v>15</v>
      </c>
      <c r="D544" s="49">
        <v>279</v>
      </c>
    </row>
    <row r="545" spans="1:4" x14ac:dyDescent="0.2">
      <c r="A545" s="40" t="s">
        <v>28</v>
      </c>
      <c r="B545" s="40" t="s">
        <v>106</v>
      </c>
      <c r="C545" s="40" t="s">
        <v>9</v>
      </c>
      <c r="D545" s="49">
        <v>1</v>
      </c>
    </row>
    <row r="546" spans="1:4" x14ac:dyDescent="0.2">
      <c r="A546" s="40" t="s">
        <v>28</v>
      </c>
      <c r="B546" s="40" t="s">
        <v>106</v>
      </c>
      <c r="C546" s="40" t="s">
        <v>17</v>
      </c>
      <c r="D546" s="49">
        <v>11</v>
      </c>
    </row>
    <row r="547" spans="1:4" x14ac:dyDescent="0.2">
      <c r="A547" s="40" t="s">
        <v>28</v>
      </c>
      <c r="B547" s="40" t="s">
        <v>106</v>
      </c>
      <c r="C547" s="40" t="s">
        <v>12</v>
      </c>
      <c r="D547" s="49">
        <v>164</v>
      </c>
    </row>
    <row r="548" spans="1:4" x14ac:dyDescent="0.2">
      <c r="A548" s="40" t="s">
        <v>28</v>
      </c>
      <c r="B548" s="40" t="s">
        <v>35</v>
      </c>
      <c r="C548" s="40" t="s">
        <v>11</v>
      </c>
      <c r="D548" s="49">
        <v>2</v>
      </c>
    </row>
    <row r="549" spans="1:4" x14ac:dyDescent="0.2">
      <c r="A549" s="40" t="s">
        <v>28</v>
      </c>
      <c r="B549" s="40" t="s">
        <v>35</v>
      </c>
      <c r="C549" s="40" t="s">
        <v>18</v>
      </c>
      <c r="D549" s="49">
        <v>11</v>
      </c>
    </row>
    <row r="550" spans="1:4" x14ac:dyDescent="0.2">
      <c r="A550" s="40" t="s">
        <v>28</v>
      </c>
      <c r="B550" s="40" t="s">
        <v>35</v>
      </c>
      <c r="C550" s="40" t="s">
        <v>7</v>
      </c>
      <c r="D550" s="49">
        <v>25</v>
      </c>
    </row>
    <row r="551" spans="1:4" x14ac:dyDescent="0.2">
      <c r="A551" s="40" t="s">
        <v>28</v>
      </c>
      <c r="B551" s="40" t="s">
        <v>35</v>
      </c>
      <c r="C551" s="40" t="s">
        <v>13</v>
      </c>
      <c r="D551" s="49">
        <v>76</v>
      </c>
    </row>
    <row r="552" spans="1:4" x14ac:dyDescent="0.2">
      <c r="A552" s="40" t="s">
        <v>28</v>
      </c>
      <c r="B552" s="40" t="s">
        <v>35</v>
      </c>
      <c r="C552" s="40" t="s">
        <v>8</v>
      </c>
      <c r="D552" s="49">
        <v>32</v>
      </c>
    </row>
    <row r="553" spans="1:4" x14ac:dyDescent="0.2">
      <c r="A553" s="40" t="s">
        <v>28</v>
      </c>
      <c r="B553" s="40" t="s">
        <v>35</v>
      </c>
      <c r="C553" s="40" t="s">
        <v>14</v>
      </c>
      <c r="D553" s="49">
        <v>912</v>
      </c>
    </row>
    <row r="554" spans="1:4" x14ac:dyDescent="0.2">
      <c r="A554" s="40" t="s">
        <v>28</v>
      </c>
      <c r="B554" s="40" t="s">
        <v>35</v>
      </c>
      <c r="C554" s="40" t="s">
        <v>19</v>
      </c>
      <c r="D554" s="49">
        <v>80</v>
      </c>
    </row>
    <row r="555" spans="1:4" x14ac:dyDescent="0.2">
      <c r="A555" s="40" t="s">
        <v>28</v>
      </c>
      <c r="B555" s="40" t="s">
        <v>35</v>
      </c>
      <c r="C555" s="40" t="s">
        <v>10</v>
      </c>
      <c r="D555" s="49">
        <v>13</v>
      </c>
    </row>
    <row r="556" spans="1:4" x14ac:dyDescent="0.2">
      <c r="A556" s="40" t="s">
        <v>28</v>
      </c>
      <c r="B556" s="40" t="s">
        <v>35</v>
      </c>
      <c r="C556" s="40" t="s">
        <v>16</v>
      </c>
      <c r="D556" s="49">
        <v>7</v>
      </c>
    </row>
    <row r="557" spans="1:4" x14ac:dyDescent="0.2">
      <c r="A557" s="40" t="s">
        <v>28</v>
      </c>
      <c r="B557" s="40" t="s">
        <v>35</v>
      </c>
      <c r="C557" s="40" t="s">
        <v>15</v>
      </c>
      <c r="D557" s="49">
        <v>81</v>
      </c>
    </row>
    <row r="558" spans="1:4" x14ac:dyDescent="0.2">
      <c r="A558" s="40" t="s">
        <v>28</v>
      </c>
      <c r="B558" s="40" t="s">
        <v>35</v>
      </c>
      <c r="C558" s="40" t="s">
        <v>9</v>
      </c>
      <c r="D558" s="49">
        <v>1</v>
      </c>
    </row>
    <row r="559" spans="1:4" x14ac:dyDescent="0.2">
      <c r="A559" s="40" t="s">
        <v>28</v>
      </c>
      <c r="B559" s="40" t="s">
        <v>35</v>
      </c>
      <c r="C559" s="40" t="s">
        <v>17</v>
      </c>
      <c r="D559" s="49">
        <v>97</v>
      </c>
    </row>
    <row r="560" spans="1:4" x14ac:dyDescent="0.2">
      <c r="A560" s="40" t="s">
        <v>28</v>
      </c>
      <c r="B560" s="40" t="s">
        <v>35</v>
      </c>
      <c r="C560" s="40" t="s">
        <v>12</v>
      </c>
      <c r="D560" s="49">
        <v>1</v>
      </c>
    </row>
    <row r="561" spans="1:4" x14ac:dyDescent="0.2">
      <c r="A561" s="40" t="s">
        <v>29</v>
      </c>
      <c r="B561" s="40" t="s">
        <v>0</v>
      </c>
      <c r="C561" s="40" t="s">
        <v>11</v>
      </c>
      <c r="D561" s="49">
        <v>38</v>
      </c>
    </row>
    <row r="562" spans="1:4" x14ac:dyDescent="0.2">
      <c r="A562" s="40" t="s">
        <v>29</v>
      </c>
      <c r="B562" s="40" t="s">
        <v>0</v>
      </c>
      <c r="C562" s="40" t="s">
        <v>7</v>
      </c>
      <c r="D562" s="49">
        <v>1</v>
      </c>
    </row>
    <row r="563" spans="1:4" x14ac:dyDescent="0.2">
      <c r="A563" s="40" t="s">
        <v>29</v>
      </c>
      <c r="B563" s="40" t="s">
        <v>0</v>
      </c>
      <c r="C563" s="40" t="s">
        <v>13</v>
      </c>
      <c r="D563" s="49">
        <v>8</v>
      </c>
    </row>
    <row r="564" spans="1:4" x14ac:dyDescent="0.2">
      <c r="A564" s="40" t="s">
        <v>29</v>
      </c>
      <c r="B564" s="40" t="s">
        <v>0</v>
      </c>
      <c r="C564" s="40" t="s">
        <v>8</v>
      </c>
      <c r="D564" s="49">
        <v>1</v>
      </c>
    </row>
    <row r="565" spans="1:4" x14ac:dyDescent="0.2">
      <c r="A565" s="40" t="s">
        <v>29</v>
      </c>
      <c r="B565" s="40" t="s">
        <v>0</v>
      </c>
      <c r="C565" s="40" t="s">
        <v>14</v>
      </c>
      <c r="D565" s="49">
        <v>12</v>
      </c>
    </row>
    <row r="566" spans="1:4" x14ac:dyDescent="0.2">
      <c r="A566" s="40" t="s">
        <v>29</v>
      </c>
      <c r="B566" s="40" t="s">
        <v>0</v>
      </c>
      <c r="C566" s="40" t="s">
        <v>19</v>
      </c>
      <c r="D566" s="49">
        <v>30</v>
      </c>
    </row>
    <row r="567" spans="1:4" x14ac:dyDescent="0.2">
      <c r="A567" s="40" t="s">
        <v>29</v>
      </c>
      <c r="B567" s="40" t="s">
        <v>0</v>
      </c>
      <c r="C567" s="40" t="s">
        <v>16</v>
      </c>
      <c r="D567" s="49">
        <v>7</v>
      </c>
    </row>
    <row r="568" spans="1:4" x14ac:dyDescent="0.2">
      <c r="A568" s="40" t="s">
        <v>29</v>
      </c>
      <c r="B568" s="40" t="s">
        <v>0</v>
      </c>
      <c r="C568" s="40" t="s">
        <v>15</v>
      </c>
      <c r="D568" s="49">
        <v>4</v>
      </c>
    </row>
    <row r="569" spans="1:4" x14ac:dyDescent="0.2">
      <c r="A569" s="40" t="s">
        <v>29</v>
      </c>
      <c r="B569" s="40" t="s">
        <v>0</v>
      </c>
      <c r="C569" s="40" t="s">
        <v>17</v>
      </c>
      <c r="D569" s="49">
        <v>14</v>
      </c>
    </row>
    <row r="570" spans="1:4" x14ac:dyDescent="0.2">
      <c r="A570" s="40" t="s">
        <v>29</v>
      </c>
      <c r="B570" s="40" t="s">
        <v>0</v>
      </c>
      <c r="C570" s="40" t="s">
        <v>12</v>
      </c>
      <c r="D570" s="49">
        <v>9</v>
      </c>
    </row>
    <row r="571" spans="1:4" x14ac:dyDescent="0.2">
      <c r="A571" s="40" t="s">
        <v>29</v>
      </c>
      <c r="B571" s="40" t="s">
        <v>75</v>
      </c>
      <c r="C571" s="40" t="s">
        <v>11</v>
      </c>
      <c r="D571" s="49">
        <v>21</v>
      </c>
    </row>
    <row r="572" spans="1:4" x14ac:dyDescent="0.2">
      <c r="A572" s="40" t="s">
        <v>29</v>
      </c>
      <c r="B572" s="40" t="s">
        <v>75</v>
      </c>
      <c r="C572" s="40" t="s">
        <v>18</v>
      </c>
      <c r="D572" s="49">
        <v>7</v>
      </c>
    </row>
    <row r="573" spans="1:4" x14ac:dyDescent="0.2">
      <c r="A573" s="40" t="s">
        <v>29</v>
      </c>
      <c r="B573" s="40" t="s">
        <v>75</v>
      </c>
      <c r="C573" s="40" t="s">
        <v>7</v>
      </c>
      <c r="D573" s="49">
        <v>28</v>
      </c>
    </row>
    <row r="574" spans="1:4" x14ac:dyDescent="0.2">
      <c r="A574" s="40" t="s">
        <v>29</v>
      </c>
      <c r="B574" s="40" t="s">
        <v>75</v>
      </c>
      <c r="C574" s="40" t="s">
        <v>13</v>
      </c>
      <c r="D574" s="49">
        <v>24</v>
      </c>
    </row>
    <row r="575" spans="1:4" x14ac:dyDescent="0.2">
      <c r="A575" s="40" t="s">
        <v>29</v>
      </c>
      <c r="B575" s="40" t="s">
        <v>75</v>
      </c>
      <c r="C575" s="40" t="s">
        <v>8</v>
      </c>
      <c r="D575" s="49">
        <v>25</v>
      </c>
    </row>
    <row r="576" spans="1:4" x14ac:dyDescent="0.2">
      <c r="A576" s="40" t="s">
        <v>29</v>
      </c>
      <c r="B576" s="40" t="s">
        <v>75</v>
      </c>
      <c r="C576" s="40" t="s">
        <v>14</v>
      </c>
      <c r="D576" s="49">
        <v>60</v>
      </c>
    </row>
    <row r="577" spans="1:4" x14ac:dyDescent="0.2">
      <c r="A577" s="40" t="s">
        <v>29</v>
      </c>
      <c r="B577" s="40" t="s">
        <v>75</v>
      </c>
      <c r="C577" s="40" t="s">
        <v>19</v>
      </c>
      <c r="D577" s="49">
        <v>815</v>
      </c>
    </row>
    <row r="578" spans="1:4" x14ac:dyDescent="0.2">
      <c r="A578" s="40" t="s">
        <v>29</v>
      </c>
      <c r="B578" s="40" t="s">
        <v>75</v>
      </c>
      <c r="C578" s="40" t="s">
        <v>10</v>
      </c>
      <c r="D578" s="49">
        <v>29</v>
      </c>
    </row>
    <row r="579" spans="1:4" x14ac:dyDescent="0.2">
      <c r="A579" s="40" t="s">
        <v>29</v>
      </c>
      <c r="B579" s="40" t="s">
        <v>75</v>
      </c>
      <c r="C579" s="40" t="s">
        <v>16</v>
      </c>
      <c r="D579" s="49">
        <v>1</v>
      </c>
    </row>
    <row r="580" spans="1:4" x14ac:dyDescent="0.2">
      <c r="A580" s="40" t="s">
        <v>29</v>
      </c>
      <c r="B580" s="40" t="s">
        <v>75</v>
      </c>
      <c r="C580" s="40" t="s">
        <v>15</v>
      </c>
      <c r="D580" s="49">
        <v>17</v>
      </c>
    </row>
    <row r="581" spans="1:4" x14ac:dyDescent="0.2">
      <c r="A581" s="40" t="s">
        <v>29</v>
      </c>
      <c r="B581" s="40" t="s">
        <v>75</v>
      </c>
      <c r="C581" s="40" t="s">
        <v>9</v>
      </c>
      <c r="D581" s="49">
        <v>1</v>
      </c>
    </row>
    <row r="582" spans="1:4" x14ac:dyDescent="0.2">
      <c r="A582" s="40" t="s">
        <v>29</v>
      </c>
      <c r="B582" s="40" t="s">
        <v>75</v>
      </c>
      <c r="C582" s="40" t="s">
        <v>17</v>
      </c>
      <c r="D582" s="49">
        <v>413</v>
      </c>
    </row>
    <row r="583" spans="1:4" x14ac:dyDescent="0.2">
      <c r="A583" s="40" t="s">
        <v>29</v>
      </c>
      <c r="B583" s="40" t="s">
        <v>75</v>
      </c>
      <c r="C583" s="40" t="s">
        <v>12</v>
      </c>
      <c r="D583" s="49">
        <v>20</v>
      </c>
    </row>
    <row r="584" spans="1:4" x14ac:dyDescent="0.2">
      <c r="A584" s="40" t="s">
        <v>29</v>
      </c>
      <c r="B584" s="40" t="s">
        <v>106</v>
      </c>
      <c r="C584" s="40" t="s">
        <v>11</v>
      </c>
      <c r="D584" s="49">
        <v>182</v>
      </c>
    </row>
    <row r="585" spans="1:4" x14ac:dyDescent="0.2">
      <c r="A585" s="40" t="s">
        <v>29</v>
      </c>
      <c r="B585" s="40" t="s">
        <v>106</v>
      </c>
      <c r="C585" s="40" t="s">
        <v>18</v>
      </c>
      <c r="D585" s="49">
        <v>10</v>
      </c>
    </row>
    <row r="586" spans="1:4" x14ac:dyDescent="0.2">
      <c r="A586" s="40" t="s">
        <v>29</v>
      </c>
      <c r="B586" s="40" t="s">
        <v>106</v>
      </c>
      <c r="C586" s="40" t="s">
        <v>7</v>
      </c>
      <c r="D586" s="49">
        <v>10</v>
      </c>
    </row>
    <row r="587" spans="1:4" x14ac:dyDescent="0.2">
      <c r="A587" s="40" t="s">
        <v>29</v>
      </c>
      <c r="B587" s="40" t="s">
        <v>106</v>
      </c>
      <c r="C587" s="40" t="s">
        <v>13</v>
      </c>
      <c r="D587" s="49">
        <v>51</v>
      </c>
    </row>
    <row r="588" spans="1:4" x14ac:dyDescent="0.2">
      <c r="A588" s="40" t="s">
        <v>29</v>
      </c>
      <c r="B588" s="40" t="s">
        <v>106</v>
      </c>
      <c r="C588" s="40" t="s">
        <v>8</v>
      </c>
      <c r="D588" s="49">
        <v>13</v>
      </c>
    </row>
    <row r="589" spans="1:4" x14ac:dyDescent="0.2">
      <c r="A589" s="40" t="s">
        <v>29</v>
      </c>
      <c r="B589" s="40" t="s">
        <v>106</v>
      </c>
      <c r="C589" s="40" t="s">
        <v>14</v>
      </c>
      <c r="D589" s="49">
        <v>115</v>
      </c>
    </row>
    <row r="590" spans="1:4" x14ac:dyDescent="0.2">
      <c r="A590" s="40" t="s">
        <v>29</v>
      </c>
      <c r="B590" s="40" t="s">
        <v>106</v>
      </c>
      <c r="C590" s="40" t="s">
        <v>19</v>
      </c>
      <c r="D590" s="49">
        <v>332</v>
      </c>
    </row>
    <row r="591" spans="1:4" x14ac:dyDescent="0.2">
      <c r="A591" s="40" t="s">
        <v>29</v>
      </c>
      <c r="B591" s="40" t="s">
        <v>106</v>
      </c>
      <c r="C591" s="40" t="s">
        <v>10</v>
      </c>
      <c r="D591" s="49">
        <v>4</v>
      </c>
    </row>
    <row r="592" spans="1:4" x14ac:dyDescent="0.2">
      <c r="A592" s="40" t="s">
        <v>29</v>
      </c>
      <c r="B592" s="40" t="s">
        <v>106</v>
      </c>
      <c r="C592" s="40" t="s">
        <v>15</v>
      </c>
      <c r="D592" s="49">
        <v>327</v>
      </c>
    </row>
    <row r="593" spans="1:4" x14ac:dyDescent="0.2">
      <c r="A593" s="40" t="s">
        <v>29</v>
      </c>
      <c r="B593" s="40" t="s">
        <v>106</v>
      </c>
      <c r="C593" s="40" t="s">
        <v>17</v>
      </c>
      <c r="D593" s="49">
        <v>33</v>
      </c>
    </row>
    <row r="594" spans="1:4" x14ac:dyDescent="0.2">
      <c r="A594" s="40" t="s">
        <v>29</v>
      </c>
      <c r="B594" s="40" t="s">
        <v>106</v>
      </c>
      <c r="C594" s="40" t="s">
        <v>12</v>
      </c>
      <c r="D594" s="49">
        <v>248</v>
      </c>
    </row>
    <row r="595" spans="1:4" x14ac:dyDescent="0.2">
      <c r="A595" s="40" t="s">
        <v>29</v>
      </c>
      <c r="B595" s="40" t="s">
        <v>35</v>
      </c>
      <c r="C595" s="40" t="s">
        <v>11</v>
      </c>
      <c r="D595" s="49">
        <v>2</v>
      </c>
    </row>
    <row r="596" spans="1:4" x14ac:dyDescent="0.2">
      <c r="A596" s="40" t="s">
        <v>29</v>
      </c>
      <c r="B596" s="40" t="s">
        <v>35</v>
      </c>
      <c r="C596" s="40" t="s">
        <v>18</v>
      </c>
      <c r="D596" s="49">
        <v>14</v>
      </c>
    </row>
    <row r="597" spans="1:4" x14ac:dyDescent="0.2">
      <c r="A597" s="40" t="s">
        <v>29</v>
      </c>
      <c r="B597" s="40" t="s">
        <v>35</v>
      </c>
      <c r="C597" s="40" t="s">
        <v>7</v>
      </c>
      <c r="D597" s="49">
        <v>30</v>
      </c>
    </row>
    <row r="598" spans="1:4" x14ac:dyDescent="0.2">
      <c r="A598" s="40" t="s">
        <v>29</v>
      </c>
      <c r="B598" s="40" t="s">
        <v>35</v>
      </c>
      <c r="C598" s="40" t="s">
        <v>13</v>
      </c>
      <c r="D598" s="49">
        <v>341</v>
      </c>
    </row>
    <row r="599" spans="1:4" x14ac:dyDescent="0.2">
      <c r="A599" s="40" t="s">
        <v>29</v>
      </c>
      <c r="B599" s="40" t="s">
        <v>35</v>
      </c>
      <c r="C599" s="40" t="s">
        <v>8</v>
      </c>
      <c r="D599" s="49">
        <v>51</v>
      </c>
    </row>
    <row r="600" spans="1:4" x14ac:dyDescent="0.2">
      <c r="A600" s="40" t="s">
        <v>29</v>
      </c>
      <c r="B600" s="40" t="s">
        <v>35</v>
      </c>
      <c r="C600" s="40" t="s">
        <v>14</v>
      </c>
      <c r="D600" s="49">
        <v>609</v>
      </c>
    </row>
    <row r="601" spans="1:4" x14ac:dyDescent="0.2">
      <c r="A601" s="40" t="s">
        <v>29</v>
      </c>
      <c r="B601" s="40" t="s">
        <v>35</v>
      </c>
      <c r="C601" s="40" t="s">
        <v>19</v>
      </c>
      <c r="D601" s="49">
        <v>107</v>
      </c>
    </row>
    <row r="602" spans="1:4" x14ac:dyDescent="0.2">
      <c r="A602" s="40" t="s">
        <v>29</v>
      </c>
      <c r="B602" s="40" t="s">
        <v>35</v>
      </c>
      <c r="C602" s="40" t="s">
        <v>10</v>
      </c>
      <c r="D602" s="49">
        <v>2</v>
      </c>
    </row>
    <row r="603" spans="1:4" x14ac:dyDescent="0.2">
      <c r="A603" s="40" t="s">
        <v>29</v>
      </c>
      <c r="B603" s="40" t="s">
        <v>35</v>
      </c>
      <c r="C603" s="40" t="s">
        <v>16</v>
      </c>
      <c r="D603" s="49">
        <v>1</v>
      </c>
    </row>
    <row r="604" spans="1:4" x14ac:dyDescent="0.2">
      <c r="A604" s="40" t="s">
        <v>29</v>
      </c>
      <c r="B604" s="40" t="s">
        <v>35</v>
      </c>
      <c r="C604" s="40" t="s">
        <v>15</v>
      </c>
      <c r="D604" s="49">
        <v>43</v>
      </c>
    </row>
    <row r="605" spans="1:4" x14ac:dyDescent="0.2">
      <c r="A605" s="40" t="s">
        <v>29</v>
      </c>
      <c r="B605" s="40" t="s">
        <v>35</v>
      </c>
      <c r="C605" s="40" t="s">
        <v>17</v>
      </c>
      <c r="D605" s="49">
        <v>119</v>
      </c>
    </row>
    <row r="606" spans="1:4" x14ac:dyDescent="0.2">
      <c r="A606" s="40" t="s">
        <v>29</v>
      </c>
      <c r="B606" s="40" t="s">
        <v>35</v>
      </c>
      <c r="C606" s="40" t="s">
        <v>12</v>
      </c>
      <c r="D606" s="49">
        <v>1</v>
      </c>
    </row>
    <row r="607" spans="1:4" x14ac:dyDescent="0.2">
      <c r="A607" s="40" t="s">
        <v>30</v>
      </c>
      <c r="B607" s="40" t="s">
        <v>0</v>
      </c>
      <c r="C607" s="40" t="s">
        <v>11</v>
      </c>
      <c r="D607" s="49">
        <v>9</v>
      </c>
    </row>
    <row r="608" spans="1:4" x14ac:dyDescent="0.2">
      <c r="A608" s="40" t="s">
        <v>30</v>
      </c>
      <c r="B608" s="40" t="s">
        <v>0</v>
      </c>
      <c r="C608" s="40" t="s">
        <v>18</v>
      </c>
      <c r="D608" s="49">
        <v>1</v>
      </c>
    </row>
    <row r="609" spans="1:4" x14ac:dyDescent="0.2">
      <c r="A609" s="40" t="s">
        <v>30</v>
      </c>
      <c r="B609" s="40" t="s">
        <v>0</v>
      </c>
      <c r="C609" s="40" t="s">
        <v>7</v>
      </c>
      <c r="D609" s="49">
        <v>1</v>
      </c>
    </row>
    <row r="610" spans="1:4" x14ac:dyDescent="0.2">
      <c r="A610" s="40" t="s">
        <v>30</v>
      </c>
      <c r="B610" s="40" t="s">
        <v>0</v>
      </c>
      <c r="C610" s="40" t="s">
        <v>13</v>
      </c>
      <c r="D610" s="49">
        <v>9</v>
      </c>
    </row>
    <row r="611" spans="1:4" x14ac:dyDescent="0.2">
      <c r="A611" s="40" t="s">
        <v>30</v>
      </c>
      <c r="B611" s="40" t="s">
        <v>0</v>
      </c>
      <c r="C611" s="40" t="s">
        <v>8</v>
      </c>
      <c r="D611" s="49">
        <v>4</v>
      </c>
    </row>
    <row r="612" spans="1:4" x14ac:dyDescent="0.2">
      <c r="A612" s="40" t="s">
        <v>30</v>
      </c>
      <c r="B612" s="40" t="s">
        <v>0</v>
      </c>
      <c r="C612" s="40" t="s">
        <v>14</v>
      </c>
      <c r="D612" s="49">
        <v>7</v>
      </c>
    </row>
    <row r="613" spans="1:4" x14ac:dyDescent="0.2">
      <c r="A613" s="40" t="s">
        <v>30</v>
      </c>
      <c r="B613" s="40" t="s">
        <v>0</v>
      </c>
      <c r="C613" s="40" t="s">
        <v>19</v>
      </c>
      <c r="D613" s="49">
        <v>14</v>
      </c>
    </row>
    <row r="614" spans="1:4" x14ac:dyDescent="0.2">
      <c r="A614" s="40" t="s">
        <v>30</v>
      </c>
      <c r="B614" s="40" t="s">
        <v>0</v>
      </c>
      <c r="C614" s="40" t="s">
        <v>10</v>
      </c>
      <c r="D614" s="49">
        <v>1</v>
      </c>
    </row>
    <row r="615" spans="1:4" x14ac:dyDescent="0.2">
      <c r="A615" s="40" t="s">
        <v>30</v>
      </c>
      <c r="B615" s="40" t="s">
        <v>0</v>
      </c>
      <c r="C615" s="40" t="s">
        <v>16</v>
      </c>
      <c r="D615" s="49">
        <v>5</v>
      </c>
    </row>
    <row r="616" spans="1:4" x14ac:dyDescent="0.2">
      <c r="A616" s="40" t="s">
        <v>30</v>
      </c>
      <c r="B616" s="40" t="s">
        <v>0</v>
      </c>
      <c r="C616" s="40" t="s">
        <v>15</v>
      </c>
      <c r="D616" s="49">
        <v>4</v>
      </c>
    </row>
    <row r="617" spans="1:4" x14ac:dyDescent="0.2">
      <c r="A617" s="40" t="s">
        <v>30</v>
      </c>
      <c r="B617" s="40" t="s">
        <v>0</v>
      </c>
      <c r="C617" s="40" t="s">
        <v>17</v>
      </c>
      <c r="D617" s="49">
        <v>22</v>
      </c>
    </row>
    <row r="618" spans="1:4" x14ac:dyDescent="0.2">
      <c r="A618" s="40" t="s">
        <v>30</v>
      </c>
      <c r="B618" s="40" t="s">
        <v>0</v>
      </c>
      <c r="C618" s="40" t="s">
        <v>12</v>
      </c>
      <c r="D618" s="49">
        <v>36</v>
      </c>
    </row>
    <row r="619" spans="1:4" x14ac:dyDescent="0.2">
      <c r="A619" s="40" t="s">
        <v>30</v>
      </c>
      <c r="B619" s="40" t="s">
        <v>75</v>
      </c>
      <c r="C619" s="40" t="s">
        <v>11</v>
      </c>
      <c r="D619" s="49">
        <v>46</v>
      </c>
    </row>
    <row r="620" spans="1:4" x14ac:dyDescent="0.2">
      <c r="A620" s="40" t="s">
        <v>30</v>
      </c>
      <c r="B620" s="40" t="s">
        <v>75</v>
      </c>
      <c r="C620" s="40" t="s">
        <v>18</v>
      </c>
      <c r="D620" s="49">
        <v>9</v>
      </c>
    </row>
    <row r="621" spans="1:4" x14ac:dyDescent="0.2">
      <c r="A621" s="40" t="s">
        <v>30</v>
      </c>
      <c r="B621" s="40" t="s">
        <v>75</v>
      </c>
      <c r="C621" s="40" t="s">
        <v>7</v>
      </c>
      <c r="D621" s="49">
        <v>27</v>
      </c>
    </row>
    <row r="622" spans="1:4" x14ac:dyDescent="0.2">
      <c r="A622" s="40" t="s">
        <v>30</v>
      </c>
      <c r="B622" s="40" t="s">
        <v>75</v>
      </c>
      <c r="C622" s="40" t="s">
        <v>13</v>
      </c>
      <c r="D622" s="49">
        <v>20</v>
      </c>
    </row>
    <row r="623" spans="1:4" x14ac:dyDescent="0.2">
      <c r="A623" s="40" t="s">
        <v>30</v>
      </c>
      <c r="B623" s="40" t="s">
        <v>75</v>
      </c>
      <c r="C623" s="40" t="s">
        <v>8</v>
      </c>
      <c r="D623" s="49">
        <v>40</v>
      </c>
    </row>
    <row r="624" spans="1:4" x14ac:dyDescent="0.2">
      <c r="A624" s="40" t="s">
        <v>30</v>
      </c>
      <c r="B624" s="40" t="s">
        <v>75</v>
      </c>
      <c r="C624" s="40" t="s">
        <v>14</v>
      </c>
      <c r="D624" s="49">
        <v>83</v>
      </c>
    </row>
    <row r="625" spans="1:4" x14ac:dyDescent="0.2">
      <c r="A625" s="40" t="s">
        <v>30</v>
      </c>
      <c r="B625" s="40" t="s">
        <v>75</v>
      </c>
      <c r="C625" s="40" t="s">
        <v>19</v>
      </c>
      <c r="D625" s="49">
        <v>834</v>
      </c>
    </row>
    <row r="626" spans="1:4" x14ac:dyDescent="0.2">
      <c r="A626" s="40" t="s">
        <v>30</v>
      </c>
      <c r="B626" s="40" t="s">
        <v>75</v>
      </c>
      <c r="C626" s="40" t="s">
        <v>10</v>
      </c>
      <c r="D626" s="49">
        <v>20</v>
      </c>
    </row>
    <row r="627" spans="1:4" x14ac:dyDescent="0.2">
      <c r="A627" s="40" t="s">
        <v>30</v>
      </c>
      <c r="B627" s="40" t="s">
        <v>75</v>
      </c>
      <c r="C627" s="40" t="s">
        <v>16</v>
      </c>
      <c r="D627" s="49">
        <v>23</v>
      </c>
    </row>
    <row r="628" spans="1:4" x14ac:dyDescent="0.2">
      <c r="A628" s="40" t="s">
        <v>30</v>
      </c>
      <c r="B628" s="40" t="s">
        <v>75</v>
      </c>
      <c r="C628" s="40" t="s">
        <v>15</v>
      </c>
      <c r="D628" s="49">
        <v>4</v>
      </c>
    </row>
    <row r="629" spans="1:4" x14ac:dyDescent="0.2">
      <c r="A629" s="40" t="s">
        <v>30</v>
      </c>
      <c r="B629" s="40" t="s">
        <v>75</v>
      </c>
      <c r="C629" s="40" t="s">
        <v>17</v>
      </c>
      <c r="D629" s="49">
        <v>365</v>
      </c>
    </row>
    <row r="630" spans="1:4" x14ac:dyDescent="0.2">
      <c r="A630" s="40" t="s">
        <v>30</v>
      </c>
      <c r="B630" s="40" t="s">
        <v>75</v>
      </c>
      <c r="C630" s="40" t="s">
        <v>12</v>
      </c>
      <c r="D630" s="49">
        <v>29</v>
      </c>
    </row>
    <row r="631" spans="1:4" x14ac:dyDescent="0.2">
      <c r="A631" s="40" t="s">
        <v>30</v>
      </c>
      <c r="B631" s="40" t="s">
        <v>106</v>
      </c>
      <c r="C631" s="40" t="s">
        <v>11</v>
      </c>
      <c r="D631" s="49">
        <v>103</v>
      </c>
    </row>
    <row r="632" spans="1:4" x14ac:dyDescent="0.2">
      <c r="A632" s="40" t="s">
        <v>30</v>
      </c>
      <c r="B632" s="40" t="s">
        <v>106</v>
      </c>
      <c r="C632" s="40" t="s">
        <v>18</v>
      </c>
      <c r="D632" s="49">
        <v>6</v>
      </c>
    </row>
    <row r="633" spans="1:4" x14ac:dyDescent="0.2">
      <c r="A633" s="40" t="s">
        <v>30</v>
      </c>
      <c r="B633" s="40" t="s">
        <v>106</v>
      </c>
      <c r="C633" s="40" t="s">
        <v>7</v>
      </c>
      <c r="D633" s="49">
        <v>13</v>
      </c>
    </row>
    <row r="634" spans="1:4" x14ac:dyDescent="0.2">
      <c r="A634" s="40" t="s">
        <v>30</v>
      </c>
      <c r="B634" s="40" t="s">
        <v>106</v>
      </c>
      <c r="C634" s="40" t="s">
        <v>13</v>
      </c>
      <c r="D634" s="49">
        <v>42</v>
      </c>
    </row>
    <row r="635" spans="1:4" x14ac:dyDescent="0.2">
      <c r="A635" s="40" t="s">
        <v>30</v>
      </c>
      <c r="B635" s="40" t="s">
        <v>106</v>
      </c>
      <c r="C635" s="40" t="s">
        <v>8</v>
      </c>
      <c r="D635" s="49">
        <v>10</v>
      </c>
    </row>
    <row r="636" spans="1:4" x14ac:dyDescent="0.2">
      <c r="A636" s="40" t="s">
        <v>30</v>
      </c>
      <c r="B636" s="40" t="s">
        <v>106</v>
      </c>
      <c r="C636" s="40" t="s">
        <v>14</v>
      </c>
      <c r="D636" s="49">
        <v>81</v>
      </c>
    </row>
    <row r="637" spans="1:4" x14ac:dyDescent="0.2">
      <c r="A637" s="40" t="s">
        <v>30</v>
      </c>
      <c r="B637" s="40" t="s">
        <v>106</v>
      </c>
      <c r="C637" s="40" t="s">
        <v>19</v>
      </c>
      <c r="D637" s="49">
        <v>230</v>
      </c>
    </row>
    <row r="638" spans="1:4" x14ac:dyDescent="0.2">
      <c r="A638" s="40" t="s">
        <v>30</v>
      </c>
      <c r="B638" s="40" t="s">
        <v>106</v>
      </c>
      <c r="C638" s="40" t="s">
        <v>10</v>
      </c>
      <c r="D638" s="49">
        <v>9</v>
      </c>
    </row>
    <row r="639" spans="1:4" x14ac:dyDescent="0.2">
      <c r="A639" s="40" t="s">
        <v>30</v>
      </c>
      <c r="B639" s="40" t="s">
        <v>106</v>
      </c>
      <c r="C639" s="40" t="s">
        <v>15</v>
      </c>
      <c r="D639" s="49">
        <v>280</v>
      </c>
    </row>
    <row r="640" spans="1:4" x14ac:dyDescent="0.2">
      <c r="A640" s="40" t="s">
        <v>30</v>
      </c>
      <c r="B640" s="40" t="s">
        <v>106</v>
      </c>
      <c r="C640" s="40" t="s">
        <v>17</v>
      </c>
      <c r="D640" s="49">
        <v>29</v>
      </c>
    </row>
    <row r="641" spans="1:4" x14ac:dyDescent="0.2">
      <c r="A641" s="40" t="s">
        <v>30</v>
      </c>
      <c r="B641" s="40" t="s">
        <v>106</v>
      </c>
      <c r="C641" s="40" t="s">
        <v>12</v>
      </c>
      <c r="D641" s="49">
        <v>241</v>
      </c>
    </row>
    <row r="642" spans="1:4" x14ac:dyDescent="0.2">
      <c r="A642" s="40" t="s">
        <v>30</v>
      </c>
      <c r="B642" s="40" t="s">
        <v>35</v>
      </c>
      <c r="C642" s="40" t="s">
        <v>18</v>
      </c>
      <c r="D642" s="49">
        <v>19</v>
      </c>
    </row>
    <row r="643" spans="1:4" x14ac:dyDescent="0.2">
      <c r="A643" s="40" t="s">
        <v>30</v>
      </c>
      <c r="B643" s="40" t="s">
        <v>35</v>
      </c>
      <c r="C643" s="40" t="s">
        <v>7</v>
      </c>
      <c r="D643" s="49">
        <v>31</v>
      </c>
    </row>
    <row r="644" spans="1:4" x14ac:dyDescent="0.2">
      <c r="A644" s="40" t="s">
        <v>30</v>
      </c>
      <c r="B644" s="40" t="s">
        <v>35</v>
      </c>
      <c r="C644" s="40" t="s">
        <v>13</v>
      </c>
      <c r="D644" s="49">
        <v>170</v>
      </c>
    </row>
    <row r="645" spans="1:4" x14ac:dyDescent="0.2">
      <c r="A645" s="40" t="s">
        <v>30</v>
      </c>
      <c r="B645" s="40" t="s">
        <v>35</v>
      </c>
      <c r="C645" s="40" t="s">
        <v>8</v>
      </c>
      <c r="D645" s="49">
        <v>55</v>
      </c>
    </row>
    <row r="646" spans="1:4" x14ac:dyDescent="0.2">
      <c r="A646" s="40" t="s">
        <v>30</v>
      </c>
      <c r="B646" s="40" t="s">
        <v>35</v>
      </c>
      <c r="C646" s="40" t="s">
        <v>14</v>
      </c>
      <c r="D646" s="49">
        <v>624</v>
      </c>
    </row>
    <row r="647" spans="1:4" x14ac:dyDescent="0.2">
      <c r="A647" s="40" t="s">
        <v>30</v>
      </c>
      <c r="B647" s="40" t="s">
        <v>35</v>
      </c>
      <c r="C647" s="40" t="s">
        <v>19</v>
      </c>
      <c r="D647" s="49">
        <v>79</v>
      </c>
    </row>
    <row r="648" spans="1:4" x14ac:dyDescent="0.2">
      <c r="A648" s="40" t="s">
        <v>30</v>
      </c>
      <c r="B648" s="40" t="s">
        <v>35</v>
      </c>
      <c r="C648" s="40" t="s">
        <v>10</v>
      </c>
      <c r="D648" s="49">
        <v>5</v>
      </c>
    </row>
    <row r="649" spans="1:4" x14ac:dyDescent="0.2">
      <c r="A649" s="40" t="s">
        <v>30</v>
      </c>
      <c r="B649" s="40" t="s">
        <v>35</v>
      </c>
      <c r="C649" s="40" t="s">
        <v>16</v>
      </c>
      <c r="D649" s="49">
        <v>5</v>
      </c>
    </row>
    <row r="650" spans="1:4" x14ac:dyDescent="0.2">
      <c r="A650" s="40" t="s">
        <v>30</v>
      </c>
      <c r="B650" s="40" t="s">
        <v>35</v>
      </c>
      <c r="C650" s="40" t="s">
        <v>15</v>
      </c>
      <c r="D650" s="49">
        <v>68</v>
      </c>
    </row>
    <row r="651" spans="1:4" x14ac:dyDescent="0.2">
      <c r="A651" s="40" t="s">
        <v>30</v>
      </c>
      <c r="B651" s="40" t="s">
        <v>35</v>
      </c>
      <c r="C651" s="40" t="s">
        <v>17</v>
      </c>
      <c r="D651" s="49">
        <v>119</v>
      </c>
    </row>
    <row r="652" spans="1:4" x14ac:dyDescent="0.2">
      <c r="A652" s="40" t="s">
        <v>30</v>
      </c>
      <c r="B652" s="40" t="s">
        <v>35</v>
      </c>
      <c r="C652" s="40" t="s">
        <v>12</v>
      </c>
      <c r="D652" s="49">
        <v>15</v>
      </c>
    </row>
    <row r="653" spans="1:4" x14ac:dyDescent="0.2">
      <c r="A653" s="40" t="s">
        <v>31</v>
      </c>
      <c r="B653" s="40" t="s">
        <v>0</v>
      </c>
      <c r="C653" s="40" t="s">
        <v>11</v>
      </c>
      <c r="D653" s="49">
        <v>4</v>
      </c>
    </row>
    <row r="654" spans="1:4" x14ac:dyDescent="0.2">
      <c r="A654" s="40" t="s">
        <v>31</v>
      </c>
      <c r="B654" s="40" t="s">
        <v>0</v>
      </c>
      <c r="C654" s="40" t="s">
        <v>7</v>
      </c>
      <c r="D654" s="49">
        <v>2</v>
      </c>
    </row>
    <row r="655" spans="1:4" x14ac:dyDescent="0.2">
      <c r="A655" s="40" t="s">
        <v>31</v>
      </c>
      <c r="B655" s="40" t="s">
        <v>0</v>
      </c>
      <c r="C655" s="40" t="s">
        <v>13</v>
      </c>
      <c r="D655" s="49">
        <v>5</v>
      </c>
    </row>
    <row r="656" spans="1:4" x14ac:dyDescent="0.2">
      <c r="A656" s="40" t="s">
        <v>31</v>
      </c>
      <c r="B656" s="40" t="s">
        <v>0</v>
      </c>
      <c r="C656" s="40" t="s">
        <v>8</v>
      </c>
      <c r="D656" s="49">
        <v>4</v>
      </c>
    </row>
    <row r="657" spans="1:4" x14ac:dyDescent="0.2">
      <c r="A657" s="40" t="s">
        <v>31</v>
      </c>
      <c r="B657" s="40" t="s">
        <v>0</v>
      </c>
      <c r="C657" s="40" t="s">
        <v>14</v>
      </c>
      <c r="D657" s="49">
        <v>9</v>
      </c>
    </row>
    <row r="658" spans="1:4" x14ac:dyDescent="0.2">
      <c r="A658" s="40" t="s">
        <v>31</v>
      </c>
      <c r="B658" s="40" t="s">
        <v>0</v>
      </c>
      <c r="C658" s="40" t="s">
        <v>19</v>
      </c>
      <c r="D658" s="49">
        <v>24</v>
      </c>
    </row>
    <row r="659" spans="1:4" x14ac:dyDescent="0.2">
      <c r="A659" s="40" t="s">
        <v>31</v>
      </c>
      <c r="B659" s="40" t="s">
        <v>0</v>
      </c>
      <c r="C659" s="40" t="s">
        <v>10</v>
      </c>
      <c r="D659" s="49">
        <v>6</v>
      </c>
    </row>
    <row r="660" spans="1:4" x14ac:dyDescent="0.2">
      <c r="A660" s="40" t="s">
        <v>31</v>
      </c>
      <c r="B660" s="40" t="s">
        <v>0</v>
      </c>
      <c r="C660" s="40" t="s">
        <v>16</v>
      </c>
      <c r="D660" s="49">
        <v>4</v>
      </c>
    </row>
    <row r="661" spans="1:4" x14ac:dyDescent="0.2">
      <c r="A661" s="40" t="s">
        <v>31</v>
      </c>
      <c r="B661" s="40" t="s">
        <v>0</v>
      </c>
      <c r="C661" s="40" t="s">
        <v>15</v>
      </c>
      <c r="D661" s="49">
        <v>41</v>
      </c>
    </row>
    <row r="662" spans="1:4" x14ac:dyDescent="0.2">
      <c r="A662" s="40" t="s">
        <v>31</v>
      </c>
      <c r="B662" s="40" t="s">
        <v>0</v>
      </c>
      <c r="C662" s="40" t="s">
        <v>9</v>
      </c>
      <c r="D662" s="49">
        <v>1</v>
      </c>
    </row>
    <row r="663" spans="1:4" x14ac:dyDescent="0.2">
      <c r="A663" s="40" t="s">
        <v>31</v>
      </c>
      <c r="B663" s="40" t="s">
        <v>0</v>
      </c>
      <c r="C663" s="40" t="s">
        <v>17</v>
      </c>
      <c r="D663" s="49">
        <v>37</v>
      </c>
    </row>
    <row r="664" spans="1:4" x14ac:dyDescent="0.2">
      <c r="A664" s="40" t="s">
        <v>31</v>
      </c>
      <c r="B664" s="40" t="s">
        <v>0</v>
      </c>
      <c r="C664" s="40" t="s">
        <v>12</v>
      </c>
      <c r="D664" s="49">
        <v>30</v>
      </c>
    </row>
    <row r="665" spans="1:4" x14ac:dyDescent="0.2">
      <c r="A665" s="40" t="s">
        <v>31</v>
      </c>
      <c r="B665" s="40" t="s">
        <v>75</v>
      </c>
      <c r="C665" s="40" t="s">
        <v>11</v>
      </c>
      <c r="D665" s="49">
        <v>23</v>
      </c>
    </row>
    <row r="666" spans="1:4" x14ac:dyDescent="0.2">
      <c r="A666" s="40" t="s">
        <v>31</v>
      </c>
      <c r="B666" s="40" t="s">
        <v>75</v>
      </c>
      <c r="C666" s="40" t="s">
        <v>18</v>
      </c>
      <c r="D666" s="49">
        <v>4</v>
      </c>
    </row>
    <row r="667" spans="1:4" x14ac:dyDescent="0.2">
      <c r="A667" s="40" t="s">
        <v>31</v>
      </c>
      <c r="B667" s="40" t="s">
        <v>75</v>
      </c>
      <c r="C667" s="40" t="s">
        <v>7</v>
      </c>
      <c r="D667" s="49">
        <v>30</v>
      </c>
    </row>
    <row r="668" spans="1:4" x14ac:dyDescent="0.2">
      <c r="A668" s="40" t="s">
        <v>31</v>
      </c>
      <c r="B668" s="40" t="s">
        <v>75</v>
      </c>
      <c r="C668" s="40" t="s">
        <v>13</v>
      </c>
      <c r="D668" s="49">
        <v>24</v>
      </c>
    </row>
    <row r="669" spans="1:4" x14ac:dyDescent="0.2">
      <c r="A669" s="40" t="s">
        <v>31</v>
      </c>
      <c r="B669" s="40" t="s">
        <v>75</v>
      </c>
      <c r="C669" s="40" t="s">
        <v>8</v>
      </c>
      <c r="D669" s="49">
        <v>34</v>
      </c>
    </row>
    <row r="670" spans="1:4" x14ac:dyDescent="0.2">
      <c r="A670" s="40" t="s">
        <v>31</v>
      </c>
      <c r="B670" s="40" t="s">
        <v>75</v>
      </c>
      <c r="C670" s="40" t="s">
        <v>14</v>
      </c>
      <c r="D670" s="49">
        <v>98</v>
      </c>
    </row>
    <row r="671" spans="1:4" x14ac:dyDescent="0.2">
      <c r="A671" s="40" t="s">
        <v>31</v>
      </c>
      <c r="B671" s="40" t="s">
        <v>75</v>
      </c>
      <c r="C671" s="40" t="s">
        <v>19</v>
      </c>
      <c r="D671" s="49">
        <v>828</v>
      </c>
    </row>
    <row r="672" spans="1:4" x14ac:dyDescent="0.2">
      <c r="A672" s="40" t="s">
        <v>31</v>
      </c>
      <c r="B672" s="40" t="s">
        <v>75</v>
      </c>
      <c r="C672" s="40" t="s">
        <v>10</v>
      </c>
      <c r="D672" s="49">
        <v>17</v>
      </c>
    </row>
    <row r="673" spans="1:4" x14ac:dyDescent="0.2">
      <c r="A673" s="40" t="s">
        <v>31</v>
      </c>
      <c r="B673" s="40" t="s">
        <v>75</v>
      </c>
      <c r="C673" s="40" t="s">
        <v>16</v>
      </c>
      <c r="D673" s="49">
        <v>9</v>
      </c>
    </row>
    <row r="674" spans="1:4" x14ac:dyDescent="0.2">
      <c r="A674" s="40" t="s">
        <v>31</v>
      </c>
      <c r="B674" s="40" t="s">
        <v>75</v>
      </c>
      <c r="C674" s="40" t="s">
        <v>15</v>
      </c>
      <c r="D674" s="49">
        <v>5</v>
      </c>
    </row>
    <row r="675" spans="1:4" x14ac:dyDescent="0.2">
      <c r="A675" s="40" t="s">
        <v>31</v>
      </c>
      <c r="B675" s="40" t="s">
        <v>75</v>
      </c>
      <c r="C675" s="40" t="s">
        <v>17</v>
      </c>
      <c r="D675" s="49">
        <v>492</v>
      </c>
    </row>
    <row r="676" spans="1:4" x14ac:dyDescent="0.2">
      <c r="A676" s="40" t="s">
        <v>31</v>
      </c>
      <c r="B676" s="40" t="s">
        <v>75</v>
      </c>
      <c r="C676" s="40" t="s">
        <v>12</v>
      </c>
      <c r="D676" s="49">
        <v>5</v>
      </c>
    </row>
    <row r="677" spans="1:4" x14ac:dyDescent="0.2">
      <c r="A677" s="40" t="s">
        <v>31</v>
      </c>
      <c r="B677" s="40" t="s">
        <v>106</v>
      </c>
      <c r="C677" s="40" t="s">
        <v>11</v>
      </c>
      <c r="D677" s="49">
        <v>62</v>
      </c>
    </row>
    <row r="678" spans="1:4" x14ac:dyDescent="0.2">
      <c r="A678" s="40" t="s">
        <v>31</v>
      </c>
      <c r="B678" s="40" t="s">
        <v>106</v>
      </c>
      <c r="C678" s="40" t="s">
        <v>18</v>
      </c>
      <c r="D678" s="49">
        <v>4</v>
      </c>
    </row>
    <row r="679" spans="1:4" x14ac:dyDescent="0.2">
      <c r="A679" s="40" t="s">
        <v>31</v>
      </c>
      <c r="B679" s="40" t="s">
        <v>106</v>
      </c>
      <c r="C679" s="40" t="s">
        <v>7</v>
      </c>
      <c r="D679" s="49">
        <v>10</v>
      </c>
    </row>
    <row r="680" spans="1:4" x14ac:dyDescent="0.2">
      <c r="A680" s="40" t="s">
        <v>31</v>
      </c>
      <c r="B680" s="40" t="s">
        <v>106</v>
      </c>
      <c r="C680" s="40" t="s">
        <v>13</v>
      </c>
      <c r="D680" s="49">
        <v>23</v>
      </c>
    </row>
    <row r="681" spans="1:4" x14ac:dyDescent="0.2">
      <c r="A681" s="40" t="s">
        <v>31</v>
      </c>
      <c r="B681" s="40" t="s">
        <v>106</v>
      </c>
      <c r="C681" s="40" t="s">
        <v>8</v>
      </c>
      <c r="D681" s="49">
        <v>8</v>
      </c>
    </row>
    <row r="682" spans="1:4" x14ac:dyDescent="0.2">
      <c r="A682" s="40" t="s">
        <v>31</v>
      </c>
      <c r="B682" s="40" t="s">
        <v>106</v>
      </c>
      <c r="C682" s="40" t="s">
        <v>14</v>
      </c>
      <c r="D682" s="49">
        <v>109</v>
      </c>
    </row>
    <row r="683" spans="1:4" x14ac:dyDescent="0.2">
      <c r="A683" s="40" t="s">
        <v>31</v>
      </c>
      <c r="B683" s="40" t="s">
        <v>106</v>
      </c>
      <c r="C683" s="40" t="s">
        <v>19</v>
      </c>
      <c r="D683" s="49">
        <v>324</v>
      </c>
    </row>
    <row r="684" spans="1:4" x14ac:dyDescent="0.2">
      <c r="A684" s="40" t="s">
        <v>31</v>
      </c>
      <c r="B684" s="40" t="s">
        <v>106</v>
      </c>
      <c r="C684" s="40" t="s">
        <v>10</v>
      </c>
      <c r="D684" s="49">
        <v>10</v>
      </c>
    </row>
    <row r="685" spans="1:4" x14ac:dyDescent="0.2">
      <c r="A685" s="40" t="s">
        <v>31</v>
      </c>
      <c r="B685" s="40" t="s">
        <v>106</v>
      </c>
      <c r="C685" s="40" t="s">
        <v>15</v>
      </c>
      <c r="D685" s="49">
        <v>312</v>
      </c>
    </row>
    <row r="686" spans="1:4" x14ac:dyDescent="0.2">
      <c r="A686" s="40" t="s">
        <v>31</v>
      </c>
      <c r="B686" s="40" t="s">
        <v>106</v>
      </c>
      <c r="C686" s="40" t="s">
        <v>17</v>
      </c>
      <c r="D686" s="49">
        <v>13</v>
      </c>
    </row>
    <row r="687" spans="1:4" x14ac:dyDescent="0.2">
      <c r="A687" s="40" t="s">
        <v>31</v>
      </c>
      <c r="B687" s="40" t="s">
        <v>106</v>
      </c>
      <c r="C687" s="40" t="s">
        <v>12</v>
      </c>
      <c r="D687" s="49">
        <v>154</v>
      </c>
    </row>
    <row r="688" spans="1:4" x14ac:dyDescent="0.2">
      <c r="A688" s="40" t="s">
        <v>31</v>
      </c>
      <c r="B688" s="40" t="s">
        <v>35</v>
      </c>
      <c r="C688" s="40" t="s">
        <v>11</v>
      </c>
      <c r="D688" s="49">
        <v>88</v>
      </c>
    </row>
    <row r="689" spans="1:4" x14ac:dyDescent="0.2">
      <c r="A689" s="40" t="s">
        <v>31</v>
      </c>
      <c r="B689" s="40" t="s">
        <v>35</v>
      </c>
      <c r="C689" s="40" t="s">
        <v>18</v>
      </c>
      <c r="D689" s="49">
        <v>14</v>
      </c>
    </row>
    <row r="690" spans="1:4" x14ac:dyDescent="0.2">
      <c r="A690" s="40" t="s">
        <v>31</v>
      </c>
      <c r="B690" s="40" t="s">
        <v>35</v>
      </c>
      <c r="C690" s="40" t="s">
        <v>7</v>
      </c>
      <c r="D690" s="49">
        <v>20</v>
      </c>
    </row>
    <row r="691" spans="1:4" x14ac:dyDescent="0.2">
      <c r="A691" s="40" t="s">
        <v>31</v>
      </c>
      <c r="B691" s="40" t="s">
        <v>35</v>
      </c>
      <c r="C691" s="40" t="s">
        <v>13</v>
      </c>
      <c r="D691" s="49">
        <v>104</v>
      </c>
    </row>
    <row r="692" spans="1:4" x14ac:dyDescent="0.2">
      <c r="A692" s="40" t="s">
        <v>31</v>
      </c>
      <c r="B692" s="40" t="s">
        <v>35</v>
      </c>
      <c r="C692" s="40" t="s">
        <v>8</v>
      </c>
      <c r="D692" s="49">
        <v>41</v>
      </c>
    </row>
    <row r="693" spans="1:4" x14ac:dyDescent="0.2">
      <c r="A693" s="40" t="s">
        <v>31</v>
      </c>
      <c r="B693" s="40" t="s">
        <v>35</v>
      </c>
      <c r="C693" s="40" t="s">
        <v>14</v>
      </c>
      <c r="D693" s="49">
        <v>870</v>
      </c>
    </row>
    <row r="694" spans="1:4" x14ac:dyDescent="0.2">
      <c r="A694" s="40" t="s">
        <v>31</v>
      </c>
      <c r="B694" s="40" t="s">
        <v>35</v>
      </c>
      <c r="C694" s="40" t="s">
        <v>19</v>
      </c>
      <c r="D694" s="49">
        <v>153</v>
      </c>
    </row>
    <row r="695" spans="1:4" x14ac:dyDescent="0.2">
      <c r="A695" s="40" t="s">
        <v>31</v>
      </c>
      <c r="B695" s="40" t="s">
        <v>35</v>
      </c>
      <c r="C695" s="40" t="s">
        <v>10</v>
      </c>
      <c r="D695" s="49">
        <v>5</v>
      </c>
    </row>
    <row r="696" spans="1:4" x14ac:dyDescent="0.2">
      <c r="A696" s="40" t="s">
        <v>31</v>
      </c>
      <c r="B696" s="40" t="s">
        <v>35</v>
      </c>
      <c r="C696" s="40" t="s">
        <v>16</v>
      </c>
      <c r="D696" s="49">
        <v>2</v>
      </c>
    </row>
    <row r="697" spans="1:4" x14ac:dyDescent="0.2">
      <c r="A697" s="40" t="s">
        <v>31</v>
      </c>
      <c r="B697" s="40" t="s">
        <v>35</v>
      </c>
      <c r="C697" s="40" t="s">
        <v>15</v>
      </c>
      <c r="D697" s="49">
        <v>42</v>
      </c>
    </row>
    <row r="698" spans="1:4" x14ac:dyDescent="0.2">
      <c r="A698" s="40" t="s">
        <v>31</v>
      </c>
      <c r="B698" s="40" t="s">
        <v>35</v>
      </c>
      <c r="C698" s="40" t="s">
        <v>17</v>
      </c>
      <c r="D698" s="49">
        <v>98</v>
      </c>
    </row>
    <row r="699" spans="1:4" x14ac:dyDescent="0.2">
      <c r="A699" s="40" t="s">
        <v>31</v>
      </c>
      <c r="B699" s="40" t="s">
        <v>35</v>
      </c>
      <c r="C699" s="40" t="s">
        <v>12</v>
      </c>
      <c r="D699" s="49">
        <v>26</v>
      </c>
    </row>
    <row r="700" spans="1:4" x14ac:dyDescent="0.2">
      <c r="A700" s="40" t="s">
        <v>32</v>
      </c>
      <c r="B700" s="40" t="s">
        <v>0</v>
      </c>
      <c r="C700" s="40" t="s">
        <v>11</v>
      </c>
      <c r="D700" s="49">
        <v>2</v>
      </c>
    </row>
    <row r="701" spans="1:4" x14ac:dyDescent="0.2">
      <c r="A701" s="40" t="s">
        <v>32</v>
      </c>
      <c r="B701" s="40" t="s">
        <v>0</v>
      </c>
      <c r="C701" s="40" t="s">
        <v>18</v>
      </c>
      <c r="D701" s="49">
        <v>1</v>
      </c>
    </row>
    <row r="702" spans="1:4" x14ac:dyDescent="0.2">
      <c r="A702" s="40" t="s">
        <v>32</v>
      </c>
      <c r="B702" s="40" t="s">
        <v>0</v>
      </c>
      <c r="C702" s="40" t="s">
        <v>20</v>
      </c>
      <c r="D702" s="49">
        <v>2</v>
      </c>
    </row>
    <row r="703" spans="1:4" x14ac:dyDescent="0.2">
      <c r="A703" s="40" t="s">
        <v>32</v>
      </c>
      <c r="B703" s="40" t="s">
        <v>0</v>
      </c>
      <c r="C703" s="40" t="s">
        <v>13</v>
      </c>
      <c r="D703" s="49">
        <v>4</v>
      </c>
    </row>
    <row r="704" spans="1:4" x14ac:dyDescent="0.2">
      <c r="A704" s="40" t="s">
        <v>32</v>
      </c>
      <c r="B704" s="40" t="s">
        <v>0</v>
      </c>
      <c r="C704" s="40" t="s">
        <v>8</v>
      </c>
      <c r="D704" s="49">
        <v>4</v>
      </c>
    </row>
    <row r="705" spans="1:4" x14ac:dyDescent="0.2">
      <c r="A705" s="40" t="s">
        <v>32</v>
      </c>
      <c r="B705" s="40" t="s">
        <v>0</v>
      </c>
      <c r="C705" s="40" t="s">
        <v>14</v>
      </c>
      <c r="D705" s="49">
        <v>24</v>
      </c>
    </row>
    <row r="706" spans="1:4" x14ac:dyDescent="0.2">
      <c r="A706" s="40" t="s">
        <v>32</v>
      </c>
      <c r="B706" s="40" t="s">
        <v>0</v>
      </c>
      <c r="C706" s="40" t="s">
        <v>19</v>
      </c>
      <c r="D706" s="49">
        <v>50</v>
      </c>
    </row>
    <row r="707" spans="1:4" x14ac:dyDescent="0.2">
      <c r="A707" s="40" t="s">
        <v>32</v>
      </c>
      <c r="B707" s="40" t="s">
        <v>0</v>
      </c>
      <c r="C707" s="40" t="s">
        <v>16</v>
      </c>
      <c r="D707" s="49">
        <v>4</v>
      </c>
    </row>
    <row r="708" spans="1:4" x14ac:dyDescent="0.2">
      <c r="A708" s="40" t="s">
        <v>32</v>
      </c>
      <c r="B708" s="40" t="s">
        <v>0</v>
      </c>
      <c r="C708" s="40" t="s">
        <v>15</v>
      </c>
      <c r="D708" s="49">
        <v>10</v>
      </c>
    </row>
    <row r="709" spans="1:4" x14ac:dyDescent="0.2">
      <c r="A709" s="40" t="s">
        <v>32</v>
      </c>
      <c r="B709" s="40" t="s">
        <v>0</v>
      </c>
      <c r="C709" s="40" t="s">
        <v>17</v>
      </c>
      <c r="D709" s="49">
        <v>39</v>
      </c>
    </row>
    <row r="710" spans="1:4" x14ac:dyDescent="0.2">
      <c r="A710" s="40" t="s">
        <v>32</v>
      </c>
      <c r="B710" s="40" t="s">
        <v>0</v>
      </c>
      <c r="C710" s="40" t="s">
        <v>12</v>
      </c>
      <c r="D710" s="49">
        <v>55</v>
      </c>
    </row>
    <row r="711" spans="1:4" x14ac:dyDescent="0.2">
      <c r="A711" s="40" t="s">
        <v>32</v>
      </c>
      <c r="B711" s="40" t="s">
        <v>75</v>
      </c>
      <c r="C711" s="40" t="s">
        <v>11</v>
      </c>
      <c r="D711" s="49">
        <v>41</v>
      </c>
    </row>
    <row r="712" spans="1:4" x14ac:dyDescent="0.2">
      <c r="A712" s="40" t="s">
        <v>32</v>
      </c>
      <c r="B712" s="40" t="s">
        <v>75</v>
      </c>
      <c r="C712" s="40" t="s">
        <v>18</v>
      </c>
      <c r="D712" s="49">
        <v>4</v>
      </c>
    </row>
    <row r="713" spans="1:4" x14ac:dyDescent="0.2">
      <c r="A713" s="40" t="s">
        <v>32</v>
      </c>
      <c r="B713" s="40" t="s">
        <v>75</v>
      </c>
      <c r="C713" s="40" t="s">
        <v>20</v>
      </c>
      <c r="D713" s="49">
        <v>46</v>
      </c>
    </row>
    <row r="714" spans="1:4" x14ac:dyDescent="0.2">
      <c r="A714" s="40" t="s">
        <v>32</v>
      </c>
      <c r="B714" s="40" t="s">
        <v>75</v>
      </c>
      <c r="C714" s="40" t="s">
        <v>13</v>
      </c>
      <c r="D714" s="49">
        <v>30</v>
      </c>
    </row>
    <row r="715" spans="1:4" x14ac:dyDescent="0.2">
      <c r="A715" s="40" t="s">
        <v>32</v>
      </c>
      <c r="B715" s="40" t="s">
        <v>75</v>
      </c>
      <c r="C715" s="40" t="s">
        <v>8</v>
      </c>
      <c r="D715" s="49">
        <v>28</v>
      </c>
    </row>
    <row r="716" spans="1:4" x14ac:dyDescent="0.2">
      <c r="A716" s="40" t="s">
        <v>32</v>
      </c>
      <c r="B716" s="40" t="s">
        <v>75</v>
      </c>
      <c r="C716" s="40" t="s">
        <v>14</v>
      </c>
      <c r="D716" s="49">
        <v>96</v>
      </c>
    </row>
    <row r="717" spans="1:4" x14ac:dyDescent="0.2">
      <c r="A717" s="40" t="s">
        <v>32</v>
      </c>
      <c r="B717" s="40" t="s">
        <v>75</v>
      </c>
      <c r="C717" s="40" t="s">
        <v>19</v>
      </c>
      <c r="D717" s="49">
        <v>709</v>
      </c>
    </row>
    <row r="718" spans="1:4" x14ac:dyDescent="0.2">
      <c r="A718" s="40" t="s">
        <v>32</v>
      </c>
      <c r="B718" s="40" t="s">
        <v>75</v>
      </c>
      <c r="C718" s="40" t="s">
        <v>16</v>
      </c>
      <c r="D718" s="49">
        <v>36</v>
      </c>
    </row>
    <row r="719" spans="1:4" x14ac:dyDescent="0.2">
      <c r="A719" s="40" t="s">
        <v>32</v>
      </c>
      <c r="B719" s="40" t="s">
        <v>75</v>
      </c>
      <c r="C719" s="40" t="s">
        <v>15</v>
      </c>
      <c r="D719" s="49">
        <v>4</v>
      </c>
    </row>
    <row r="720" spans="1:4" x14ac:dyDescent="0.2">
      <c r="A720" s="40" t="s">
        <v>32</v>
      </c>
      <c r="B720" s="40" t="s">
        <v>75</v>
      </c>
      <c r="C720" s="40" t="s">
        <v>17</v>
      </c>
      <c r="D720" s="49">
        <v>541</v>
      </c>
    </row>
    <row r="721" spans="1:4" x14ac:dyDescent="0.2">
      <c r="A721" s="40" t="s">
        <v>32</v>
      </c>
      <c r="B721" s="40" t="s">
        <v>75</v>
      </c>
      <c r="C721" s="40" t="s">
        <v>12</v>
      </c>
      <c r="D721" s="49">
        <v>36</v>
      </c>
    </row>
    <row r="722" spans="1:4" x14ac:dyDescent="0.2">
      <c r="A722" s="40" t="s">
        <v>32</v>
      </c>
      <c r="B722" s="40" t="s">
        <v>106</v>
      </c>
      <c r="C722" s="40" t="s">
        <v>11</v>
      </c>
      <c r="D722" s="49">
        <v>40</v>
      </c>
    </row>
    <row r="723" spans="1:4" x14ac:dyDescent="0.2">
      <c r="A723" s="40" t="s">
        <v>32</v>
      </c>
      <c r="B723" s="40" t="s">
        <v>106</v>
      </c>
      <c r="C723" s="40" t="s">
        <v>18</v>
      </c>
      <c r="D723" s="49">
        <v>5</v>
      </c>
    </row>
    <row r="724" spans="1:4" x14ac:dyDescent="0.2">
      <c r="A724" s="40" t="s">
        <v>32</v>
      </c>
      <c r="B724" s="40" t="s">
        <v>106</v>
      </c>
      <c r="C724" s="40" t="s">
        <v>20</v>
      </c>
      <c r="D724" s="49">
        <v>19</v>
      </c>
    </row>
    <row r="725" spans="1:4" x14ac:dyDescent="0.2">
      <c r="A725" s="40" t="s">
        <v>32</v>
      </c>
      <c r="B725" s="40" t="s">
        <v>106</v>
      </c>
      <c r="C725" s="40" t="s">
        <v>13</v>
      </c>
      <c r="D725" s="49">
        <v>28</v>
      </c>
    </row>
    <row r="726" spans="1:4" x14ac:dyDescent="0.2">
      <c r="A726" s="40" t="s">
        <v>32</v>
      </c>
      <c r="B726" s="40" t="s">
        <v>106</v>
      </c>
      <c r="C726" s="40" t="s">
        <v>8</v>
      </c>
      <c r="D726" s="49">
        <v>17</v>
      </c>
    </row>
    <row r="727" spans="1:4" x14ac:dyDescent="0.2">
      <c r="A727" s="40" t="s">
        <v>32</v>
      </c>
      <c r="B727" s="40" t="s">
        <v>106</v>
      </c>
      <c r="C727" s="40" t="s">
        <v>14</v>
      </c>
      <c r="D727" s="49">
        <v>117</v>
      </c>
    </row>
    <row r="728" spans="1:4" x14ac:dyDescent="0.2">
      <c r="A728" s="40" t="s">
        <v>32</v>
      </c>
      <c r="B728" s="40" t="s">
        <v>106</v>
      </c>
      <c r="C728" s="40" t="s">
        <v>19</v>
      </c>
      <c r="D728" s="49">
        <v>327</v>
      </c>
    </row>
    <row r="729" spans="1:4" x14ac:dyDescent="0.2">
      <c r="A729" s="40" t="s">
        <v>32</v>
      </c>
      <c r="B729" s="40" t="s">
        <v>106</v>
      </c>
      <c r="C729" s="40" t="s">
        <v>15</v>
      </c>
      <c r="D729" s="49">
        <v>339</v>
      </c>
    </row>
    <row r="730" spans="1:4" x14ac:dyDescent="0.2">
      <c r="A730" s="40" t="s">
        <v>32</v>
      </c>
      <c r="B730" s="40" t="s">
        <v>106</v>
      </c>
      <c r="C730" s="40" t="s">
        <v>17</v>
      </c>
      <c r="D730" s="49">
        <v>4</v>
      </c>
    </row>
    <row r="731" spans="1:4" x14ac:dyDescent="0.2">
      <c r="A731" s="40" t="s">
        <v>32</v>
      </c>
      <c r="B731" s="40" t="s">
        <v>106</v>
      </c>
      <c r="C731" s="40" t="s">
        <v>12</v>
      </c>
      <c r="D731" s="49">
        <v>138</v>
      </c>
    </row>
    <row r="732" spans="1:4" x14ac:dyDescent="0.2">
      <c r="A732" s="40" t="s">
        <v>32</v>
      </c>
      <c r="B732" s="40" t="s">
        <v>35</v>
      </c>
      <c r="C732" s="40" t="s">
        <v>11</v>
      </c>
      <c r="D732" s="49">
        <v>1</v>
      </c>
    </row>
    <row r="733" spans="1:4" x14ac:dyDescent="0.2">
      <c r="A733" s="40" t="s">
        <v>32</v>
      </c>
      <c r="B733" s="40" t="s">
        <v>35</v>
      </c>
      <c r="C733" s="40" t="s">
        <v>18</v>
      </c>
      <c r="D733" s="49">
        <v>17</v>
      </c>
    </row>
    <row r="734" spans="1:4" x14ac:dyDescent="0.2">
      <c r="A734" s="40" t="s">
        <v>32</v>
      </c>
      <c r="B734" s="40" t="s">
        <v>35</v>
      </c>
      <c r="C734" s="40" t="s">
        <v>20</v>
      </c>
      <c r="D734" s="49">
        <v>17</v>
      </c>
    </row>
    <row r="735" spans="1:4" x14ac:dyDescent="0.2">
      <c r="A735" s="40" t="s">
        <v>32</v>
      </c>
      <c r="B735" s="40" t="s">
        <v>35</v>
      </c>
      <c r="C735" s="40" t="s">
        <v>13</v>
      </c>
      <c r="D735" s="49">
        <v>45</v>
      </c>
    </row>
    <row r="736" spans="1:4" x14ac:dyDescent="0.2">
      <c r="A736" s="40" t="s">
        <v>32</v>
      </c>
      <c r="B736" s="40" t="s">
        <v>35</v>
      </c>
      <c r="C736" s="40" t="s">
        <v>8</v>
      </c>
      <c r="D736" s="49">
        <v>41</v>
      </c>
    </row>
    <row r="737" spans="1:4" x14ac:dyDescent="0.2">
      <c r="A737" s="40" t="s">
        <v>32</v>
      </c>
      <c r="B737" s="40" t="s">
        <v>35</v>
      </c>
      <c r="C737" s="40" t="s">
        <v>14</v>
      </c>
      <c r="D737" s="49">
        <v>948</v>
      </c>
    </row>
    <row r="738" spans="1:4" x14ac:dyDescent="0.2">
      <c r="A738" s="40" t="s">
        <v>32</v>
      </c>
      <c r="B738" s="40" t="s">
        <v>35</v>
      </c>
      <c r="C738" s="40" t="s">
        <v>19</v>
      </c>
      <c r="D738" s="49">
        <v>148</v>
      </c>
    </row>
    <row r="739" spans="1:4" x14ac:dyDescent="0.2">
      <c r="A739" s="40" t="s">
        <v>32</v>
      </c>
      <c r="B739" s="40" t="s">
        <v>35</v>
      </c>
      <c r="C739" s="40" t="s">
        <v>16</v>
      </c>
      <c r="D739" s="49">
        <v>6</v>
      </c>
    </row>
    <row r="740" spans="1:4" x14ac:dyDescent="0.2">
      <c r="A740" s="40" t="s">
        <v>32</v>
      </c>
      <c r="B740" s="40" t="s">
        <v>35</v>
      </c>
      <c r="C740" s="40" t="s">
        <v>15</v>
      </c>
      <c r="D740" s="49">
        <v>47</v>
      </c>
    </row>
    <row r="741" spans="1:4" x14ac:dyDescent="0.2">
      <c r="A741" s="40" t="s">
        <v>32</v>
      </c>
      <c r="B741" s="40" t="s">
        <v>35</v>
      </c>
      <c r="C741" s="40" t="s">
        <v>17</v>
      </c>
      <c r="D741" s="49">
        <v>115</v>
      </c>
    </row>
    <row r="742" spans="1:4" x14ac:dyDescent="0.2">
      <c r="A742" s="40" t="s">
        <v>32</v>
      </c>
      <c r="B742" s="40" t="s">
        <v>35</v>
      </c>
      <c r="C742" s="40" t="s">
        <v>12</v>
      </c>
      <c r="D742" s="49">
        <v>28</v>
      </c>
    </row>
  </sheetData>
  <sortState xmlns:xlrd2="http://schemas.microsoft.com/office/spreadsheetml/2017/richdata2" ref="A2:D633">
    <sortCondition ref="A2:A633"/>
    <sortCondition ref="B2:B633"/>
  </sortState>
  <pageMargins left="0.7" right="0.7" top="0.75" bottom="0.75" header="0.3" footer="0.3"/>
  <headerFooter>
    <oddHeader>&amp;C&amp;"Aptos"&amp;10&amp;K000000 OFFICIAL&amp;1#_x000D_</oddHeader>
    <oddFooter>&amp;C_x000D_&amp;1#&amp;"Aptos"&amp;10&amp;K000000 OFFICIAL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>
    <tabColor rgb="FFFF0000"/>
  </sheetPr>
  <dimension ref="A1:AF36"/>
  <sheetViews>
    <sheetView zoomScaleNormal="100" workbookViewId="0">
      <selection activeCell="B7" sqref="B7"/>
    </sheetView>
  </sheetViews>
  <sheetFormatPr defaultColWidth="9.42578125" defaultRowHeight="15" x14ac:dyDescent="0.2"/>
  <cols>
    <col min="1" max="1" width="71.5703125" style="29" customWidth="1"/>
    <col min="2" max="6" width="14.5703125" style="29" customWidth="1"/>
    <col min="7" max="10" width="9.42578125" style="29" customWidth="1"/>
    <col min="11" max="11" width="10" style="29" bestFit="1" customWidth="1"/>
    <col min="12" max="12" width="11.5703125" style="29" customWidth="1"/>
    <col min="13" max="17" width="9.42578125" style="29"/>
    <col min="18" max="18" width="11" style="29" customWidth="1"/>
    <col min="19" max="16384" width="9.42578125" style="29"/>
  </cols>
  <sheetData>
    <row r="1" spans="1:32" s="50" customFormat="1" ht="37.5" customHeight="1" x14ac:dyDescent="0.25">
      <c r="A1" s="54"/>
      <c r="B1" s="54"/>
      <c r="C1" s="54"/>
      <c r="D1" s="54"/>
      <c r="E1" s="54"/>
      <c r="F1" s="54"/>
      <c r="G1" s="55"/>
      <c r="H1" s="55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</row>
    <row r="2" spans="1:32" ht="15" customHeight="1" x14ac:dyDescent="0.2">
      <c r="A2" s="51"/>
      <c r="B2" s="31"/>
      <c r="C2" s="31"/>
      <c r="D2" s="31"/>
      <c r="E2" s="31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  <c r="AD2" s="57"/>
      <c r="AE2" s="57"/>
      <c r="AF2" s="57"/>
    </row>
    <row r="3" spans="1:32" ht="15" customHeight="1" x14ac:dyDescent="0.2">
      <c r="A3" s="51" t="str">
        <f>FIRE1111_historical!A3</f>
        <v>2017/18</v>
      </c>
      <c r="B3" s="51"/>
      <c r="C3" s="51"/>
      <c r="D3" s="51"/>
      <c r="E3" s="51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  <c r="AF3" s="57"/>
    </row>
    <row r="4" spans="1:32" s="53" customFormat="1" ht="30" x14ac:dyDescent="0.2">
      <c r="A4" s="58" t="s">
        <v>23</v>
      </c>
      <c r="B4" s="59" t="s">
        <v>35</v>
      </c>
      <c r="C4" s="59" t="s">
        <v>75</v>
      </c>
      <c r="D4" s="59" t="s">
        <v>0</v>
      </c>
      <c r="E4" s="59" t="s">
        <v>1</v>
      </c>
      <c r="F4" s="52" t="s">
        <v>2</v>
      </c>
      <c r="G4" s="60"/>
      <c r="H4" s="60"/>
      <c r="I4" s="60"/>
      <c r="J4" s="60"/>
      <c r="K4" s="57"/>
      <c r="L4" s="60"/>
      <c r="M4" s="60"/>
      <c r="N4" s="60"/>
      <c r="O4" s="60"/>
      <c r="P4" s="60"/>
      <c r="Q4" s="60"/>
      <c r="R4" s="60"/>
      <c r="S4" s="60"/>
      <c r="T4" s="60"/>
      <c r="U4" s="60"/>
      <c r="V4" s="60"/>
      <c r="W4" s="60"/>
      <c r="X4" s="60"/>
      <c r="Y4" s="60"/>
      <c r="Z4" s="60"/>
      <c r="AA4" s="60"/>
      <c r="AB4" s="60"/>
      <c r="AC4" s="60"/>
      <c r="AD4" s="60"/>
      <c r="AE4" s="60"/>
      <c r="AF4" s="60"/>
    </row>
    <row r="5" spans="1:32" ht="15" customHeight="1" x14ac:dyDescent="0.25">
      <c r="A5" s="57" t="s">
        <v>7</v>
      </c>
      <c r="B5" s="61" t="str" cm="1">
        <f t="array" ref="B5">IF(OR($A$3="2010/11",$A$3="2011/12",$A$3="2012/13",$A$3="2013/14"),SUMPRODUCT((Data!$A$2:$A$99369=$A$3)*(Data!$B$2:$B$99369=B$4)*(Data!$C$2:$C$99369=$A5)*(Data!$D$2:$D$99369)),"..")</f>
        <v>..</v>
      </c>
      <c r="C5" s="61" t="str" cm="1">
        <f t="array" ref="C5">IF(OR($A$3="2010/11",$A$3="2011/12",$A$3="2012/13",$A$3="2013/14"),SUMPRODUCT((Data!$A$2:$A$99369=$A$3)*(Data!$B$2:$B$99369=C$4)*(Data!$C$2:$C$99369=$A5)*(Data!$D$2:$D$99369)),"..")</f>
        <v>..</v>
      </c>
      <c r="D5" s="61" t="str" cm="1">
        <f t="array" ref="D5">IF(OR($A$3="2010/11",$A$3="2011/12",$A$3="2012/13",$A$3="2013/14"),SUMPRODUCT((Data!$A$2:$A$99369=$A$3)*(Data!$B$2:$B$99369=D$4)*(Data!$C$2:$C$99369=$A5)*(Data!$D$2:$D$99369)),"..")</f>
        <v>..</v>
      </c>
      <c r="E5" s="61" t="str" cm="1">
        <f t="array" ref="E5">IF(OR($A$3="2010/11",$A$3="2011/12",$A$3="2012/13",$A$3="2013/14"),SUMPRODUCT((Data!$A$2:$A$99369=$A$3)*(Data!$B$2:$B$99369=E$4)*(Data!$C$2:$C$99369=$A5)*(Data!$D$2:$D$99369)),"..")</f>
        <v>..</v>
      </c>
      <c r="F5" s="62" t="str" cm="1">
        <f t="array" ref="F5">IF(OR($A$3="2010/11",$A$3="2011/12",$A$3="2012/13",$A$3="2013/14"),SUMPRODUCT((Data!$A$2:$A$99369=$A$3)*(Data!$C$2:$C$99369=$A5)*(Data!$D$2:$D$99369)),"..")</f>
        <v>..</v>
      </c>
      <c r="G5" s="57"/>
      <c r="H5" s="57"/>
      <c r="I5" s="63"/>
      <c r="J5" s="64"/>
      <c r="K5" s="57"/>
      <c r="L5" s="63"/>
      <c r="M5" s="63"/>
      <c r="N5" s="57"/>
      <c r="O5" s="63"/>
      <c r="P5" s="63"/>
      <c r="Q5" s="63"/>
      <c r="R5" s="63"/>
      <c r="S5" s="63"/>
      <c r="T5" s="57"/>
      <c r="U5" s="65"/>
      <c r="V5" s="65"/>
      <c r="W5" s="65"/>
      <c r="X5" s="65"/>
      <c r="Y5" s="65"/>
      <c r="Z5" s="65"/>
      <c r="AA5" s="65"/>
      <c r="AB5" s="65"/>
      <c r="AC5" s="65"/>
      <c r="AD5" s="65"/>
      <c r="AE5" s="65"/>
      <c r="AF5" s="63"/>
    </row>
    <row r="6" spans="1:32" ht="15" customHeight="1" x14ac:dyDescent="0.25">
      <c r="A6" s="57" t="s">
        <v>20</v>
      </c>
      <c r="B6" s="61" cm="1">
        <f t="array" ref="B6">IF(OR($A$3="2014/15",$A$3="2015/16",$A$3="2016/17",$A$3="2017/18"),SUMPRODUCT((Data!$A$2:$A$99369=$A$3)*(Data!$B$2:$B$99369=B$4)*(Data!$C$2:$C$99369=$A6)*(Data!$D$2:$D$99369)),"..")</f>
        <v>20</v>
      </c>
      <c r="C6" s="61" cm="1">
        <f t="array" ref="C6">IF(OR($A$3="2014/15",$A$3="2015/16",$A$3="2016/17",$A$3="2017/18"),SUMPRODUCT((Data!$A$2:$A$99369=$A$3)*(Data!$B$2:$B$99369=C$4)*(Data!$C$2:$C$99369=$A6)*(Data!$D$2:$D$99369)),"..")</f>
        <v>28</v>
      </c>
      <c r="D6" s="61" cm="1">
        <f t="array" ref="D6">IF(OR($A$3="2014/15",$A$3="2015/16",$A$3="2016/17",$A$3="2017/18"),SUMPRODUCT((Data!$A$2:$A$99369=$A$3)*(Data!$B$2:$B$99369=D$4)*(Data!$C$2:$C$99369=$A6)*(Data!$D$2:$D$99369)),"..")</f>
        <v>2</v>
      </c>
      <c r="E6" s="61" cm="1">
        <f t="array" ref="E6">IF(OR($A$3="2014/15",$A$3="2015/16",$A$3="2016/17",$A$3="2017/18"),SUMPRODUCT((Data!$A$2:$A$99369=$A$3)*(Data!$B$2:$B$99369=E$4)*(Data!$C$2:$C$99369=$A6)*(Data!$D$2:$D$99369)),"..")</f>
        <v>15</v>
      </c>
      <c r="F6" s="62" cm="1">
        <f t="array" ref="F6">IF(OR($A$3="2014/15",$A$3="2015/16",$A$3="2016/17",$A$3="2017/18"),SUMPRODUCT((Data!$A$2:$A$99369=$A$3)*(Data!$C$2:$C$99369=$A6)*(Data!$D$2:$D$99369)),"..")</f>
        <v>65</v>
      </c>
      <c r="G6" s="57"/>
      <c r="H6" s="57"/>
      <c r="I6" s="63"/>
      <c r="J6" s="64"/>
      <c r="K6" s="57"/>
      <c r="L6" s="63"/>
      <c r="M6" s="63"/>
      <c r="N6" s="57"/>
      <c r="O6" s="63"/>
      <c r="P6" s="63"/>
      <c r="Q6" s="63"/>
      <c r="R6" s="63"/>
      <c r="S6" s="63"/>
      <c r="T6" s="57"/>
      <c r="U6" s="65"/>
      <c r="V6" s="65"/>
      <c r="W6" s="65"/>
      <c r="X6" s="65"/>
      <c r="Y6" s="65"/>
      <c r="Z6" s="65"/>
      <c r="AA6" s="65"/>
      <c r="AB6" s="65"/>
      <c r="AC6" s="65"/>
      <c r="AD6" s="65"/>
      <c r="AE6" s="65"/>
      <c r="AF6" s="57"/>
    </row>
    <row r="7" spans="1:32" ht="15" customHeight="1" x14ac:dyDescent="0.25">
      <c r="A7" s="57" t="s">
        <v>8</v>
      </c>
      <c r="B7" s="61" cm="1">
        <f t="array" ref="B7">SUMPRODUCT((Data!$A$2:$A$99369=$A$3)*(Data!$B$2:$B$99369=B$4)*(Data!$C$2:$C$99369=$A7)*(Data!$D$2:$D$99369))</f>
        <v>47</v>
      </c>
      <c r="C7" s="61" cm="1">
        <f t="array" ref="C7">SUMPRODUCT((Data!$A$2:$A$99369=$A$3)*(Data!$B$2:$B$99369=C$4)*(Data!$C$2:$C$99369=$A7)*(Data!$D$2:$D$99369))</f>
        <v>28</v>
      </c>
      <c r="D7" s="61" cm="1">
        <f t="array" ref="D7">SUMPRODUCT((Data!$A$2:$A$99369=$A$3)*(Data!$B$2:$B$99369=D$4)*(Data!$C$2:$C$99369=$A7)*(Data!$D$2:$D$99369))</f>
        <v>3</v>
      </c>
      <c r="E7" s="61" cm="1">
        <f t="array" ref="E7">SUMPRODUCT((Data!$A$2:$A$99369=$A$3)*(Data!$B$2:$B$99369=E$4)*(Data!$C$2:$C$99369=$A7)*(Data!$D$2:$D$99369))</f>
        <v>13</v>
      </c>
      <c r="F7" s="62" cm="1">
        <f t="array" ref="F7">SUMPRODUCT((Data!$A$2:$A$99369=$A$3)*(Data!$C$2:$C$99369=$A7)*(Data!$D$2:$D$99369))</f>
        <v>91</v>
      </c>
      <c r="G7" s="57"/>
      <c r="H7" s="57"/>
      <c r="I7" s="63"/>
      <c r="J7" s="64"/>
      <c r="K7" s="57"/>
      <c r="L7" s="63"/>
      <c r="M7" s="63"/>
      <c r="N7" s="57"/>
      <c r="O7" s="63"/>
      <c r="P7" s="63"/>
      <c r="Q7" s="63"/>
      <c r="R7" s="63"/>
      <c r="S7" s="63"/>
      <c r="T7" s="57"/>
      <c r="U7" s="65"/>
      <c r="V7" s="65"/>
      <c r="W7" s="65"/>
      <c r="X7" s="65"/>
      <c r="Y7" s="65"/>
      <c r="Z7" s="65"/>
      <c r="AA7" s="65"/>
      <c r="AB7" s="65"/>
      <c r="AC7" s="65"/>
      <c r="AD7" s="65"/>
      <c r="AE7" s="65"/>
      <c r="AF7" s="57"/>
    </row>
    <row r="8" spans="1:32" ht="15" customHeight="1" x14ac:dyDescent="0.25">
      <c r="A8" s="57" t="s">
        <v>9</v>
      </c>
      <c r="B8" s="61" cm="1">
        <f t="array" ref="B8">SUMPRODUCT((Data!$A$2:$A$99369=$A$3)*(Data!$B$2:$B$99369=B$4)*(Data!$C$2:$C$99369=$A8)*(Data!$D$2:$D$99369))</f>
        <v>0</v>
      </c>
      <c r="C8" s="61" cm="1">
        <f t="array" ref="C8">SUMPRODUCT((Data!$A$2:$A$99369=$A$3)*(Data!$B$2:$B$99369=C$4)*(Data!$C$2:$C$99369=$A8)*(Data!$D$2:$D$99369))</f>
        <v>0</v>
      </c>
      <c r="D8" s="61" cm="1">
        <f t="array" ref="D8">SUMPRODUCT((Data!$A$2:$A$99369=$A$3)*(Data!$B$2:$B$99369=D$4)*(Data!$C$2:$C$99369=$A8)*(Data!$D$2:$D$99369))</f>
        <v>0</v>
      </c>
      <c r="E8" s="61" cm="1">
        <f t="array" ref="E8">SUMPRODUCT((Data!$A$2:$A$99369=$A$3)*(Data!$B$2:$B$99369=E$4)*(Data!$C$2:$C$99369=$A8)*(Data!$D$2:$D$99369))</f>
        <v>0</v>
      </c>
      <c r="F8" s="62" cm="1">
        <f t="array" ref="F8">SUMPRODUCT((Data!$A$2:$A$99369=$A$3)*(Data!$C$2:$C$99369=$A8)*(Data!$D$2:$D$99369))</f>
        <v>0</v>
      </c>
      <c r="G8" s="57"/>
      <c r="H8" s="57"/>
      <c r="I8" s="63"/>
      <c r="J8" s="64"/>
      <c r="K8" s="57"/>
      <c r="L8" s="63"/>
      <c r="M8" s="63"/>
      <c r="N8" s="57"/>
      <c r="O8" s="63"/>
      <c r="P8" s="63"/>
      <c r="Q8" s="63"/>
      <c r="R8" s="63"/>
      <c r="S8" s="63"/>
      <c r="T8" s="57"/>
      <c r="U8" s="65"/>
      <c r="V8" s="65"/>
      <c r="W8" s="65"/>
      <c r="X8" s="65"/>
      <c r="Y8" s="65"/>
      <c r="Z8" s="65"/>
      <c r="AA8" s="65"/>
      <c r="AB8" s="65"/>
      <c r="AC8" s="65"/>
      <c r="AD8" s="65"/>
      <c r="AE8" s="65"/>
      <c r="AF8" s="57"/>
    </row>
    <row r="9" spans="1:32" ht="15" customHeight="1" x14ac:dyDescent="0.25">
      <c r="A9" s="57" t="s">
        <v>10</v>
      </c>
      <c r="B9" s="61" t="str" cm="1">
        <f t="array" ref="B9">IF(OR($A$3="2010/11",$A$3="2011/12",$A$3="2012/13",$A$3="2013/14"),SUMPRODUCT((Data!$A$2:$A$99369=$A$3)*(Data!$B$2:$B$99369=B$4)*(Data!$C$2:$C$99369=$A9)*(Data!$D$2:$D$99369)),"..")</f>
        <v>..</v>
      </c>
      <c r="C9" s="61" t="str" cm="1">
        <f t="array" ref="C9">IF(OR($A$3="2010/11",$A$3="2011/12",$A$3="2012/13",$A$3="2013/14"),SUMPRODUCT((Data!$A$2:$A$99369=$A$3)*(Data!$B$2:$B$99369=C$4)*(Data!$C$2:$C$99369=$A9)*(Data!$D$2:$D$99369)),"..")</f>
        <v>..</v>
      </c>
      <c r="D9" s="61" t="str" cm="1">
        <f t="array" ref="D9">IF(OR($A$3="2010/11",$A$3="2011/12",$A$3="2012/13",$A$3="2013/14"),SUMPRODUCT((Data!$A$2:$A$99369=$A$3)*(Data!$B$2:$B$99369=D$4)*(Data!$C$2:$C$99369=$A9)*(Data!$D$2:$D$99369)),"..")</f>
        <v>..</v>
      </c>
      <c r="E9" s="61" t="str" cm="1">
        <f t="array" ref="E9">IF(OR($A$3="2010/11",$A$3="2011/12",$A$3="2012/13",$A$3="2013/14"),SUMPRODUCT((Data!$A$2:$A$99369=$A$3)*(Data!$B$2:$B$99369=E$4)*(Data!$C$2:$C$99369=$A9)*(Data!$D$2:$D$99369)),"..")</f>
        <v>..</v>
      </c>
      <c r="F9" s="62" t="str" cm="1">
        <f t="array" ref="F9">IF(OR($A$3="2010/11",$A$3="2011/12",$A$3="2012/13",$A$3="2013/14"),SUMPRODUCT((Data!$A$2:$A$99369=$A$3)*(Data!$C$2:$C$99369=$A9)*(Data!$D$2:$D$99369)),"..")</f>
        <v>..</v>
      </c>
      <c r="G9" s="57"/>
      <c r="H9" s="57"/>
      <c r="I9" s="63"/>
      <c r="J9" s="64"/>
      <c r="K9" s="57"/>
      <c r="L9" s="63"/>
      <c r="M9" s="63"/>
      <c r="N9" s="57"/>
      <c r="O9" s="63"/>
      <c r="P9" s="63"/>
      <c r="Q9" s="63"/>
      <c r="R9" s="63"/>
      <c r="S9" s="63"/>
      <c r="T9" s="57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57"/>
    </row>
    <row r="10" spans="1:32" ht="15" customHeight="1" x14ac:dyDescent="0.25">
      <c r="A10" s="57" t="s">
        <v>21</v>
      </c>
      <c r="B10" s="61" cm="1">
        <f t="array" ref="B10">IF(OR($A$3="2014/15",$A$3="2015/16",$A$3="2016/17",$A$3="2017/18"),SUMPRODUCT((Data!$A$2:$A$99369=$A$3)*(Data!$B$2:$B$99369=B$4)*(Data!$C$2:$C$99369=$A10)*(Data!$D$2:$D$99369)),"..")</f>
        <v>0</v>
      </c>
      <c r="C10" s="61" cm="1">
        <f t="array" ref="C10">IF(OR($A$3="2014/15",$A$3="2015/16",$A$3="2016/17",$A$3="2017/18"),SUMPRODUCT((Data!$A$2:$A$99369=$A$3)*(Data!$B$2:$B$99369=C$4)*(Data!$C$2:$C$99369=$A10)*(Data!$D$2:$D$99369)),"..")</f>
        <v>0</v>
      </c>
      <c r="D10" s="61" cm="1">
        <f t="array" ref="D10">IF(OR($A$3="2014/15",$A$3="2015/16",$A$3="2016/17",$A$3="2017/18"),SUMPRODUCT((Data!$A$2:$A$99369=$A$3)*(Data!$B$2:$B$99369=D$4)*(Data!$C$2:$C$99369=$A10)*(Data!$D$2:$D$99369)),"..")</f>
        <v>0</v>
      </c>
      <c r="E10" s="61" cm="1">
        <f t="array" ref="E10">IF(OR($A$3="2014/15",$A$3="2015/16",$A$3="2016/17",$A$3="2017/18"),SUMPRODUCT((Data!$A$2:$A$99369=$A$3)*(Data!$B$2:$B$99369=E$4)*(Data!$C$2:$C$99369=$A10)*(Data!$D$2:$D$99369)),"..")</f>
        <v>0</v>
      </c>
      <c r="F10" s="62" cm="1">
        <f t="array" ref="F10">IF(OR($A$3="2014/15",$A$3="2015/16",$A$3="2016/17",$A$3="2017/18"),SUMPRODUCT((Data!$A$2:$A$99369=$A$3)*(Data!$C$2:$C$99369=$A10)*(Data!$D$2:$D$99369)),"..")</f>
        <v>0</v>
      </c>
      <c r="G10" s="57"/>
      <c r="H10" s="57"/>
      <c r="I10" s="63"/>
      <c r="J10" s="64"/>
      <c r="K10" s="57"/>
      <c r="L10" s="63"/>
      <c r="M10" s="63"/>
      <c r="N10" s="57"/>
      <c r="O10" s="63"/>
      <c r="P10" s="63"/>
      <c r="Q10" s="63"/>
      <c r="R10" s="63"/>
      <c r="S10" s="63"/>
      <c r="T10" s="57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57"/>
    </row>
    <row r="11" spans="1:32" ht="15" customHeight="1" x14ac:dyDescent="0.25">
      <c r="A11" s="57" t="s">
        <v>11</v>
      </c>
      <c r="B11" s="61" cm="1">
        <f t="array" ref="B11">SUMPRODUCT((Data!$A$2:$A$99369=$A$3)*(Data!$B$2:$B$99369=B$4)*(Data!$C$2:$C$99369=$A11)*(Data!$D$2:$D$99369))</f>
        <v>0</v>
      </c>
      <c r="C11" s="61" cm="1">
        <f t="array" ref="C11">SUMPRODUCT((Data!$A$2:$A$99369=$A$3)*(Data!$B$2:$B$99369=C$4)*(Data!$C$2:$C$99369=$A11)*(Data!$D$2:$D$99369))</f>
        <v>9</v>
      </c>
      <c r="D11" s="61" cm="1">
        <f t="array" ref="D11">SUMPRODUCT((Data!$A$2:$A$99369=$A$3)*(Data!$B$2:$B$99369=D$4)*(Data!$C$2:$C$99369=$A11)*(Data!$D$2:$D$99369))</f>
        <v>0</v>
      </c>
      <c r="E11" s="61" cm="1">
        <f t="array" ref="E11">SUMPRODUCT((Data!$A$2:$A$99369=$A$3)*(Data!$B$2:$B$99369=E$4)*(Data!$C$2:$C$99369=$A11)*(Data!$D$2:$D$99369))</f>
        <v>29</v>
      </c>
      <c r="F11" s="62" cm="1">
        <f t="array" ref="F11">SUMPRODUCT((Data!$A$2:$A$99369=$A$3)*(Data!$C$2:$C$99369=$A11)*(Data!$D$2:$D$99369))</f>
        <v>38</v>
      </c>
      <c r="G11" s="57"/>
      <c r="H11" s="57"/>
      <c r="I11" s="63"/>
      <c r="J11" s="64"/>
      <c r="K11" s="57"/>
      <c r="L11" s="63"/>
      <c r="M11" s="63"/>
      <c r="N11" s="57"/>
      <c r="O11" s="63"/>
      <c r="P11" s="63"/>
      <c r="Q11" s="63"/>
      <c r="R11" s="63"/>
      <c r="S11" s="63"/>
      <c r="T11" s="57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57"/>
    </row>
    <row r="12" spans="1:32" ht="15" customHeight="1" x14ac:dyDescent="0.25">
      <c r="A12" s="57" t="s">
        <v>12</v>
      </c>
      <c r="B12" s="61" cm="1">
        <f t="array" ref="B12">SUMPRODUCT((Data!$A$2:$A$99369=$A$3)*(Data!$B$2:$B$99369=B$4)*(Data!$C$2:$C$99369=$A12)*(Data!$D$2:$D$99369))</f>
        <v>4</v>
      </c>
      <c r="C12" s="61" cm="1">
        <f t="array" ref="C12">SUMPRODUCT((Data!$A$2:$A$99369=$A$3)*(Data!$B$2:$B$99369=C$4)*(Data!$C$2:$C$99369=$A12)*(Data!$D$2:$D$99369))</f>
        <v>1</v>
      </c>
      <c r="D12" s="61" cm="1">
        <f t="array" ref="D12">SUMPRODUCT((Data!$A$2:$A$99369=$A$3)*(Data!$B$2:$B$99369=D$4)*(Data!$C$2:$C$99369=$A12)*(Data!$D$2:$D$99369))</f>
        <v>5</v>
      </c>
      <c r="E12" s="61" cm="1">
        <f t="array" ref="E12">SUMPRODUCT((Data!$A$2:$A$99369=$A$3)*(Data!$B$2:$B$99369=E$4)*(Data!$C$2:$C$99369=$A12)*(Data!$D$2:$D$99369))</f>
        <v>48</v>
      </c>
      <c r="F12" s="62" cm="1">
        <f t="array" ref="F12">SUMPRODUCT((Data!$A$2:$A$99369=$A$3)*(Data!$C$2:$C$99369=$A12)*(Data!$D$2:$D$99369))</f>
        <v>58</v>
      </c>
      <c r="G12" s="57"/>
      <c r="H12" s="57"/>
      <c r="I12" s="63"/>
      <c r="J12" s="64"/>
      <c r="K12" s="57"/>
      <c r="L12" s="63"/>
      <c r="M12" s="63"/>
      <c r="N12" s="57"/>
      <c r="O12" s="63"/>
      <c r="P12" s="63"/>
      <c r="Q12" s="63"/>
      <c r="R12" s="63"/>
      <c r="S12" s="63"/>
      <c r="T12" s="57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57"/>
    </row>
    <row r="13" spans="1:32" ht="15" customHeight="1" x14ac:dyDescent="0.25">
      <c r="A13" s="57" t="s">
        <v>13</v>
      </c>
      <c r="B13" s="61" cm="1">
        <f t="array" ref="B13">SUMPRODUCT((Data!$A$2:$A$99369=$A$3)*(Data!$B$2:$B$99369=B$4)*(Data!$C$2:$C$99369=$A13)*(Data!$D$2:$D$99369))</f>
        <v>51</v>
      </c>
      <c r="C13" s="61" cm="1">
        <f t="array" ref="C13">SUMPRODUCT((Data!$A$2:$A$99369=$A$3)*(Data!$B$2:$B$99369=C$4)*(Data!$C$2:$C$99369=$A13)*(Data!$D$2:$D$99369))</f>
        <v>20</v>
      </c>
      <c r="D13" s="61" cm="1">
        <f t="array" ref="D13">SUMPRODUCT((Data!$A$2:$A$99369=$A$3)*(Data!$B$2:$B$99369=D$4)*(Data!$C$2:$C$99369=$A13)*(Data!$D$2:$D$99369))</f>
        <v>3</v>
      </c>
      <c r="E13" s="61" cm="1">
        <f t="array" ref="E13">SUMPRODUCT((Data!$A$2:$A$99369=$A$3)*(Data!$B$2:$B$99369=E$4)*(Data!$C$2:$C$99369=$A13)*(Data!$D$2:$D$99369))</f>
        <v>17</v>
      </c>
      <c r="F13" s="62" cm="1">
        <f t="array" ref="F13">SUMPRODUCT((Data!$A$2:$A$99369=$A$3)*(Data!$C$2:$C$99369=$A13)*(Data!$D$2:$D$99369))</f>
        <v>91</v>
      </c>
      <c r="G13" s="57"/>
      <c r="H13" s="57"/>
      <c r="I13" s="63"/>
      <c r="J13" s="64"/>
      <c r="K13" s="57"/>
      <c r="L13" s="63"/>
      <c r="M13" s="63"/>
      <c r="N13" s="57"/>
      <c r="O13" s="63"/>
      <c r="P13" s="63"/>
      <c r="Q13" s="63"/>
      <c r="R13" s="63"/>
      <c r="S13" s="63"/>
      <c r="T13" s="57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57"/>
    </row>
    <row r="14" spans="1:32" ht="15" customHeight="1" x14ac:dyDescent="0.25">
      <c r="A14" s="57" t="s">
        <v>14</v>
      </c>
      <c r="B14" s="61" cm="1">
        <f t="array" ref="B14">SUMPRODUCT((Data!$A$2:$A$99369=$A$3)*(Data!$B$2:$B$99369=B$4)*(Data!$C$2:$C$99369=$A14)*(Data!$D$2:$D$99369))</f>
        <v>881</v>
      </c>
      <c r="C14" s="61" cm="1">
        <f t="array" ref="C14">SUMPRODUCT((Data!$A$2:$A$99369=$A$3)*(Data!$B$2:$B$99369=C$4)*(Data!$C$2:$C$99369=$A14)*(Data!$D$2:$D$99369))</f>
        <v>132</v>
      </c>
      <c r="D14" s="61" cm="1">
        <f t="array" ref="D14">SUMPRODUCT((Data!$A$2:$A$99369=$A$3)*(Data!$B$2:$B$99369=D$4)*(Data!$C$2:$C$99369=$A14)*(Data!$D$2:$D$99369))</f>
        <v>17</v>
      </c>
      <c r="E14" s="61" cm="1">
        <f t="array" ref="E14">SUMPRODUCT((Data!$A$2:$A$99369=$A$3)*(Data!$B$2:$B$99369=E$4)*(Data!$C$2:$C$99369=$A14)*(Data!$D$2:$D$99369))</f>
        <v>112</v>
      </c>
      <c r="F14" s="62" cm="1">
        <f t="array" ref="F14">SUMPRODUCT((Data!$A$2:$A$99369=$A$3)*(Data!$C$2:$C$99369=$A14)*(Data!$D$2:$D$99369))</f>
        <v>1142</v>
      </c>
      <c r="G14" s="57"/>
      <c r="H14" s="57"/>
      <c r="I14" s="63"/>
      <c r="J14" s="64"/>
      <c r="K14" s="57"/>
      <c r="L14" s="63"/>
      <c r="M14" s="63"/>
      <c r="N14" s="57"/>
      <c r="O14" s="63"/>
      <c r="P14" s="63"/>
      <c r="Q14" s="63"/>
      <c r="R14" s="63"/>
      <c r="S14" s="63"/>
      <c r="T14" s="57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57"/>
    </row>
    <row r="15" spans="1:32" ht="15" customHeight="1" x14ac:dyDescent="0.25">
      <c r="A15" s="57" t="s">
        <v>15</v>
      </c>
      <c r="B15" s="61" cm="1">
        <f t="array" ref="B15">SUMPRODUCT((Data!$A$2:$A$99369=$A$3)*(Data!$B$2:$B$99369=B$4)*(Data!$C$2:$C$99369=$A15)*(Data!$D$2:$D$99369))</f>
        <v>86</v>
      </c>
      <c r="C15" s="61" cm="1">
        <f t="array" ref="C15">SUMPRODUCT((Data!$A$2:$A$99369=$A$3)*(Data!$B$2:$B$99369=C$4)*(Data!$C$2:$C$99369=$A15)*(Data!$D$2:$D$99369))</f>
        <v>8</v>
      </c>
      <c r="D15" s="61" cm="1">
        <f t="array" ref="D15">SUMPRODUCT((Data!$A$2:$A$99369=$A$3)*(Data!$B$2:$B$99369=D$4)*(Data!$C$2:$C$99369=$A15)*(Data!$D$2:$D$99369))</f>
        <v>6</v>
      </c>
      <c r="E15" s="61" cm="1">
        <f t="array" ref="E15">SUMPRODUCT((Data!$A$2:$A$99369=$A$3)*(Data!$B$2:$B$99369=E$4)*(Data!$C$2:$C$99369=$A15)*(Data!$D$2:$D$99369))</f>
        <v>360</v>
      </c>
      <c r="F15" s="62" cm="1">
        <f t="array" ref="F15">SUMPRODUCT((Data!$A$2:$A$99369=$A$3)*(Data!$C$2:$C$99369=$A15)*(Data!$D$2:$D$99369))</f>
        <v>460</v>
      </c>
      <c r="G15" s="57"/>
      <c r="H15" s="57"/>
      <c r="I15" s="63"/>
      <c r="J15" s="64"/>
      <c r="K15" s="57"/>
      <c r="L15" s="63"/>
      <c r="M15" s="63"/>
      <c r="N15" s="57"/>
      <c r="O15" s="63"/>
      <c r="P15" s="63"/>
      <c r="Q15" s="63"/>
      <c r="R15" s="63"/>
      <c r="S15" s="63"/>
      <c r="T15" s="57"/>
      <c r="U15" s="65"/>
      <c r="V15" s="65"/>
      <c r="W15" s="65"/>
      <c r="X15" s="65"/>
      <c r="Y15" s="65"/>
      <c r="Z15" s="65"/>
      <c r="AA15" s="65"/>
      <c r="AB15" s="65"/>
      <c r="AC15" s="65"/>
      <c r="AD15" s="65"/>
      <c r="AE15" s="65"/>
      <c r="AF15" s="57"/>
    </row>
    <row r="16" spans="1:32" ht="15" customHeight="1" x14ac:dyDescent="0.25">
      <c r="A16" s="57" t="s">
        <v>16</v>
      </c>
      <c r="B16" s="61" cm="1">
        <f t="array" ref="B16">SUMPRODUCT((Data!$A$2:$A$99369=$A$3)*(Data!$B$2:$B$99369=B$4)*(Data!$C$2:$C$99369=$A16)*(Data!$D$2:$D$99369))</f>
        <v>1</v>
      </c>
      <c r="C16" s="61" cm="1">
        <f t="array" ref="C16">SUMPRODUCT((Data!$A$2:$A$99369=$A$3)*(Data!$B$2:$B$99369=C$4)*(Data!$C$2:$C$99369=$A16)*(Data!$D$2:$D$99369))</f>
        <v>0</v>
      </c>
      <c r="D16" s="61" cm="1">
        <f t="array" ref="D16">SUMPRODUCT((Data!$A$2:$A$99369=$A$3)*(Data!$B$2:$B$99369=D$4)*(Data!$C$2:$C$99369=$A16)*(Data!$D$2:$D$99369))</f>
        <v>7</v>
      </c>
      <c r="E16" s="61" cm="1">
        <f t="array" ref="E16">SUMPRODUCT((Data!$A$2:$A$99369=$A$3)*(Data!$B$2:$B$99369=E$4)*(Data!$C$2:$C$99369=$A16)*(Data!$D$2:$D$99369))</f>
        <v>0</v>
      </c>
      <c r="F16" s="62" cm="1">
        <f t="array" ref="F16">SUMPRODUCT((Data!$A$2:$A$99369=$A$3)*(Data!$C$2:$C$99369=$A16)*(Data!$D$2:$D$99369))</f>
        <v>8</v>
      </c>
      <c r="G16" s="57"/>
      <c r="H16" s="57"/>
      <c r="I16" s="63"/>
      <c r="J16" s="64"/>
      <c r="K16" s="57"/>
      <c r="L16" s="63"/>
      <c r="M16" s="63"/>
      <c r="N16" s="57"/>
      <c r="O16" s="63"/>
      <c r="P16" s="63"/>
      <c r="Q16" s="63"/>
      <c r="R16" s="63"/>
      <c r="S16" s="63"/>
      <c r="T16" s="57"/>
      <c r="U16" s="65"/>
      <c r="V16" s="65"/>
      <c r="W16" s="65"/>
      <c r="X16" s="65"/>
      <c r="Y16" s="65"/>
      <c r="Z16" s="65"/>
      <c r="AA16" s="65"/>
      <c r="AB16" s="65"/>
      <c r="AC16" s="65"/>
      <c r="AD16" s="65"/>
      <c r="AE16" s="65"/>
      <c r="AF16" s="57"/>
    </row>
    <row r="17" spans="1:32" ht="15" customHeight="1" x14ac:dyDescent="0.25">
      <c r="A17" s="57" t="s">
        <v>17</v>
      </c>
      <c r="B17" s="61" cm="1">
        <f t="array" ref="B17">SUMPRODUCT((Data!$A$2:$A$99369=$A$3)*(Data!$B$2:$B$99369=B$4)*(Data!$C$2:$C$99369=$A17)*(Data!$D$2:$D$99369))</f>
        <v>139</v>
      </c>
      <c r="C17" s="61" cm="1">
        <f t="array" ref="C17">SUMPRODUCT((Data!$A$2:$A$99369=$A$3)*(Data!$B$2:$B$99369=C$4)*(Data!$C$2:$C$99369=$A17)*(Data!$D$2:$D$99369))</f>
        <v>387</v>
      </c>
      <c r="D17" s="61" cm="1">
        <f t="array" ref="D17">SUMPRODUCT((Data!$A$2:$A$99369=$A$3)*(Data!$B$2:$B$99369=D$4)*(Data!$C$2:$C$99369=$A17)*(Data!$D$2:$D$99369))</f>
        <v>22</v>
      </c>
      <c r="E17" s="61" cm="1">
        <f t="array" ref="E17">SUMPRODUCT((Data!$A$2:$A$99369=$A$3)*(Data!$B$2:$B$99369=E$4)*(Data!$C$2:$C$99369=$A17)*(Data!$D$2:$D$99369))</f>
        <v>4</v>
      </c>
      <c r="F17" s="62" cm="1">
        <f t="array" ref="F17">SUMPRODUCT((Data!$A$2:$A$99369=$A$3)*(Data!$C$2:$C$99369=$A17)*(Data!$D$2:$D$99369))</f>
        <v>552</v>
      </c>
      <c r="G17" s="57"/>
      <c r="H17" s="57"/>
      <c r="I17" s="63"/>
      <c r="J17" s="64"/>
      <c r="K17" s="57"/>
      <c r="L17" s="63"/>
      <c r="M17" s="63"/>
      <c r="N17" s="57"/>
      <c r="O17" s="63"/>
      <c r="P17" s="63"/>
      <c r="Q17" s="63"/>
      <c r="R17" s="63"/>
      <c r="S17" s="63"/>
      <c r="T17" s="57"/>
      <c r="U17" s="65"/>
      <c r="V17" s="65"/>
      <c r="W17" s="65"/>
      <c r="X17" s="65"/>
      <c r="Y17" s="65"/>
      <c r="Z17" s="65"/>
      <c r="AA17" s="65"/>
      <c r="AB17" s="65"/>
      <c r="AC17" s="65"/>
      <c r="AD17" s="65"/>
      <c r="AE17" s="65"/>
      <c r="AF17" s="57"/>
    </row>
    <row r="18" spans="1:32" ht="15" customHeight="1" x14ac:dyDescent="0.25">
      <c r="A18" s="66" t="s">
        <v>18</v>
      </c>
      <c r="B18" s="61" cm="1">
        <f t="array" ref="B18">SUMPRODUCT((Data!$A$2:$A$99369=$A$3)*(Data!$B$2:$B$99369=B$4)*(Data!$C$2:$C$99369=$A18)*(Data!$D$2:$D$99369))</f>
        <v>11</v>
      </c>
      <c r="C18" s="61" cm="1">
        <f t="array" ref="C18">SUMPRODUCT((Data!$A$2:$A$99369=$A$3)*(Data!$B$2:$B$99369=C$4)*(Data!$C$2:$C$99369=$A18)*(Data!$D$2:$D$99369))</f>
        <v>8</v>
      </c>
      <c r="D18" s="61" cm="1">
        <f t="array" ref="D18">SUMPRODUCT((Data!$A$2:$A$99369=$A$3)*(Data!$B$2:$B$99369=D$4)*(Data!$C$2:$C$99369=$A18)*(Data!$D$2:$D$99369))</f>
        <v>0</v>
      </c>
      <c r="E18" s="61" cm="1">
        <f t="array" ref="E18">SUMPRODUCT((Data!$A$2:$A$99369=$A$3)*(Data!$B$2:$B$99369=E$4)*(Data!$C$2:$C$99369=$A18)*(Data!$D$2:$D$99369))</f>
        <v>5</v>
      </c>
      <c r="F18" s="62" cm="1">
        <f t="array" ref="F18">SUMPRODUCT((Data!$A$2:$A$99369=$A$3)*(Data!$C$2:$C$99369=$A18)*(Data!$D$2:$D$99369))</f>
        <v>24</v>
      </c>
      <c r="G18" s="57"/>
      <c r="H18" s="57"/>
      <c r="I18" s="63"/>
      <c r="J18" s="64"/>
      <c r="K18" s="57"/>
      <c r="L18" s="63"/>
      <c r="M18" s="63"/>
      <c r="N18" s="57"/>
      <c r="O18" s="63"/>
      <c r="P18" s="63"/>
      <c r="Q18" s="63"/>
      <c r="R18" s="63"/>
      <c r="S18" s="63"/>
      <c r="T18" s="57"/>
      <c r="U18" s="65"/>
      <c r="V18" s="65"/>
      <c r="W18" s="65"/>
      <c r="X18" s="65"/>
      <c r="Y18" s="65"/>
      <c r="Z18" s="65"/>
      <c r="AA18" s="65"/>
      <c r="AB18" s="65"/>
      <c r="AC18" s="65"/>
      <c r="AD18" s="65"/>
      <c r="AE18" s="65"/>
      <c r="AF18" s="57"/>
    </row>
    <row r="19" spans="1:32" ht="15" customHeight="1" x14ac:dyDescent="0.25">
      <c r="A19" s="66" t="s">
        <v>26</v>
      </c>
      <c r="B19" s="61" t="s">
        <v>5</v>
      </c>
      <c r="C19" s="61" cm="1">
        <f t="array" ref="C19">IF(OR($A$3="2016/17",$A$3="2017/18"),SUMPRODUCT((Data!$A$2:$A$99369=$A$3)*(Data!$B$2:$B$99369=C$4)*(Data!$C$2:$C$99369=$A19)*(Data!$D$2:$D$99369)),"..")</f>
        <v>79</v>
      </c>
      <c r="D19" s="61" t="s">
        <v>5</v>
      </c>
      <c r="E19" s="61" t="s">
        <v>5</v>
      </c>
      <c r="F19" s="62" cm="1">
        <f t="array" ref="F19">IF(OR($A$3="2016/17",$A$3="2017/18"),SUMPRODUCT((Data!$A$2:$A$99369=$A$3)*(Data!$C$2:$C$99369=$A19)*(Data!$D$2:$D$99369)),"..")</f>
        <v>79</v>
      </c>
      <c r="G19" s="57"/>
      <c r="H19" s="57"/>
      <c r="I19" s="63"/>
      <c r="J19" s="64"/>
      <c r="K19" s="57"/>
      <c r="L19" s="63"/>
      <c r="M19" s="63"/>
      <c r="N19" s="57"/>
      <c r="O19" s="63"/>
      <c r="P19" s="63"/>
      <c r="Q19" s="63"/>
      <c r="R19" s="63"/>
      <c r="S19" s="63"/>
      <c r="T19" s="57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57"/>
    </row>
    <row r="20" spans="1:32" ht="15" customHeight="1" x14ac:dyDescent="0.25">
      <c r="A20" s="66" t="s">
        <v>24</v>
      </c>
      <c r="B20" s="61" t="s">
        <v>5</v>
      </c>
      <c r="C20" s="61" cm="1">
        <f t="array" ref="C20">IF(OR($A$3="2016/17",$A$3="2017/18"),SUMPRODUCT((Data!$A$2:$A$99369=$A$3)*(Data!$B$2:$B$99369=C$4)*(Data!$C$2:$C$99369=$A20)*(Data!$D$2:$D$99369)),"..")</f>
        <v>94</v>
      </c>
      <c r="D20" s="61" t="s">
        <v>5</v>
      </c>
      <c r="E20" s="61" t="s">
        <v>5</v>
      </c>
      <c r="F20" s="62" cm="1">
        <f t="array" ref="F20">IF(OR($A$3="2016/17",$A$3="2017/18"),SUMPRODUCT((Data!$A$2:$A$99369=$A$3)*(Data!$C$2:$C$99369=$A20)*(Data!$D$2:$D$99369)),"..")</f>
        <v>94</v>
      </c>
      <c r="G20" s="57"/>
      <c r="H20" s="57"/>
      <c r="I20" s="63"/>
      <c r="J20" s="64"/>
      <c r="K20" s="57"/>
      <c r="L20" s="63"/>
      <c r="M20" s="63"/>
      <c r="N20" s="57"/>
      <c r="O20" s="63"/>
      <c r="P20" s="63"/>
      <c r="Q20" s="63"/>
      <c r="R20" s="63"/>
      <c r="S20" s="63"/>
      <c r="T20" s="57"/>
      <c r="U20" s="65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57"/>
    </row>
    <row r="21" spans="1:32" ht="15" customHeight="1" x14ac:dyDescent="0.25">
      <c r="A21" s="66" t="s">
        <v>25</v>
      </c>
      <c r="B21" s="61" t="s">
        <v>5</v>
      </c>
      <c r="C21" s="61" cm="1">
        <f t="array" ref="C21">IF(OR($A$3="2016/17",$A$3="2017/18"),SUMPRODUCT((Data!$A$2:$A$99369=$A$3)*(Data!$B$2:$B$99369=C$4)*(Data!$C$2:$C$99369=$A21)*(Data!$D$2:$D$99369)),"..")</f>
        <v>2</v>
      </c>
      <c r="D21" s="61" t="s">
        <v>5</v>
      </c>
      <c r="E21" s="61" t="s">
        <v>5</v>
      </c>
      <c r="F21" s="62" cm="1">
        <f t="array" ref="F21">IF(OR($A$3="2016/17",$A$3="2017/18"),SUMPRODUCT((Data!$A$2:$A$99369=$A$3)*(Data!$C$2:$C$99369=$A21)*(Data!$D$2:$D$99369)),"..")</f>
        <v>2</v>
      </c>
      <c r="G21" s="57"/>
      <c r="H21" s="57"/>
      <c r="I21" s="63"/>
      <c r="J21" s="64"/>
      <c r="K21" s="57"/>
      <c r="L21" s="63"/>
      <c r="M21" s="63"/>
      <c r="N21" s="57"/>
      <c r="O21" s="63"/>
      <c r="P21" s="63"/>
      <c r="Q21" s="63"/>
      <c r="R21" s="63"/>
      <c r="S21" s="63"/>
      <c r="T21" s="57"/>
      <c r="U21" s="65"/>
      <c r="V21" s="65"/>
      <c r="W21" s="65"/>
      <c r="X21" s="65"/>
      <c r="Y21" s="65"/>
      <c r="Z21" s="65"/>
      <c r="AA21" s="65"/>
      <c r="AB21" s="65"/>
      <c r="AC21" s="65"/>
      <c r="AD21" s="65"/>
      <c r="AE21" s="65"/>
      <c r="AF21" s="57"/>
    </row>
    <row r="22" spans="1:32" ht="15" customHeight="1" x14ac:dyDescent="0.25">
      <c r="A22" s="66" t="s">
        <v>19</v>
      </c>
      <c r="B22" s="61" cm="1">
        <f t="array" ref="B22">IF(OR($A$3="2014/15",$A$3="2015/16",$A$3="2016/17",$A$3="2017/18"),SUMPRODUCT((Data!$A$2:$A$99369=$A$3)*(Data!$B$2:$B$99369=B$4)*(Data!$C$2:$C$99369=$A22)*(Data!$D$2:$D$99369)),"..")</f>
        <v>206</v>
      </c>
      <c r="C22" s="61" cm="1">
        <f t="array" ref="C22">IF(OR($A$3="2014/15",$A$3="2015/16",$A$3="2016/17",$A$3="2017/18"),SUMPRODUCT((Data!$A$2:$A$99369=$A$3)*(Data!$B$2:$B$99369=C$4)*(Data!$C$2:$C$99369=$A22)*(Data!$D$2:$D$99369)),"..")</f>
        <v>628</v>
      </c>
      <c r="D22" s="61" cm="1">
        <f t="array" ref="D22">IF(OR($A$3="2014/15",$A$3="2015/16",$A$3="2016/17",$A$3="2017/18"),SUMPRODUCT((Data!$A$2:$A$99369=$A$3)*(Data!$B$2:$B$99369=D$4)*(Data!$C$2:$C$99369=$A22)*(Data!$D$2:$D$99369)),"..")</f>
        <v>27</v>
      </c>
      <c r="E22" s="61" cm="1">
        <f t="array" ref="E22">IF(OR($A$3="2014/15",$A$3="2015/16",$A$3="2016/17",$A$3="2017/18"),SUMPRODUCT((Data!$A$2:$A$99369=$A$3)*(Data!$B$2:$B$99369=E$4)*(Data!$C$2:$C$99369=$A22)*(Data!$D$2:$D$99369)),"..")</f>
        <v>423</v>
      </c>
      <c r="F22" s="62" cm="1">
        <f t="array" ref="F22">IF(OR($A$3="2014/15",$A$3="2015/16",$A$3="2016/17",$A$3="2017/18"),SUMPRODUCT((Data!$A$2:$A$99369=$A$3)*(Data!$C$2:$C$99369=$A22)*(Data!$D$2:$D$99369)),"..")</f>
        <v>1284</v>
      </c>
      <c r="G22" s="57"/>
      <c r="H22" s="57"/>
      <c r="I22" s="63"/>
      <c r="J22" s="64"/>
      <c r="K22" s="57"/>
      <c r="L22" s="63"/>
      <c r="M22" s="63"/>
      <c r="N22" s="57"/>
      <c r="O22" s="63"/>
      <c r="P22" s="63"/>
      <c r="Q22" s="63"/>
      <c r="R22" s="63"/>
      <c r="S22" s="63"/>
      <c r="T22" s="57"/>
      <c r="U22" s="65"/>
      <c r="V22" s="65"/>
      <c r="W22" s="65"/>
      <c r="X22" s="65"/>
      <c r="Y22" s="65"/>
      <c r="Z22" s="65"/>
      <c r="AA22" s="65"/>
      <c r="AB22" s="65"/>
      <c r="AC22" s="65"/>
      <c r="AD22" s="65"/>
      <c r="AE22" s="65"/>
      <c r="AF22" s="57"/>
    </row>
    <row r="23" spans="1:32" ht="15" customHeight="1" x14ac:dyDescent="0.25">
      <c r="A23" s="67" t="s">
        <v>2</v>
      </c>
      <c r="B23" s="62" cm="1">
        <f t="array" ref="B23">SUMPRODUCT((Data!$A$2:$A$99369=$A$3)*(Data!$B$2:$B$99369=B$4)*(Data!$D$2:$D$99369))</f>
        <v>1446</v>
      </c>
      <c r="C23" s="62" cm="1">
        <f t="array" ref="C23">SUMPRODUCT((Data!$A$2:$A$99369=$A$3)*(Data!$B$2:$B$99369=C$4)*(Data!$D$2:$D$99369))</f>
        <v>1424</v>
      </c>
      <c r="D23" s="62" cm="1">
        <f t="array" ref="D23">SUMPRODUCT((Data!$A$2:$A$99369=$A$3)*(Data!$B$2:$B$99369=D$4)*(Data!$D$2:$D$99369))</f>
        <v>92</v>
      </c>
      <c r="E23" s="62" cm="1">
        <f t="array" ref="E23">SUMPRODUCT((Data!$A$2:$A$99369=$A$3)*(Data!$B$2:$B$99369=E$4)*(Data!$D$2:$D$99369))</f>
        <v>1026</v>
      </c>
      <c r="F23" s="62" cm="1">
        <f t="array" ref="F23">SUMPRODUCT((Data!$A$2:$A$99369=$A$3)*(Data!$D$2:$D$99369))</f>
        <v>3988</v>
      </c>
      <c r="G23" s="57"/>
      <c r="H23" s="57"/>
      <c r="I23" s="63"/>
      <c r="J23" s="64"/>
      <c r="K23" s="57"/>
      <c r="L23" s="63"/>
      <c r="M23" s="63"/>
      <c r="N23" s="57"/>
      <c r="O23" s="63"/>
      <c r="P23" s="63"/>
      <c r="Q23" s="63"/>
      <c r="R23" s="63"/>
      <c r="S23" s="63"/>
      <c r="T23" s="57"/>
      <c r="U23" s="65"/>
      <c r="V23" s="65"/>
      <c r="W23" s="65"/>
      <c r="X23" s="65"/>
      <c r="Y23" s="65"/>
      <c r="Z23" s="65"/>
      <c r="AA23" s="65"/>
      <c r="AB23" s="65"/>
      <c r="AC23" s="65"/>
      <c r="AD23" s="65"/>
      <c r="AE23" s="65"/>
      <c r="AF23" s="57"/>
    </row>
    <row r="24" spans="1:32" x14ac:dyDescent="0.2">
      <c r="A24" s="57"/>
      <c r="B24" s="57"/>
      <c r="C24" s="57"/>
      <c r="D24" s="57"/>
      <c r="E24" s="57"/>
      <c r="F24" s="57"/>
      <c r="G24" s="57"/>
      <c r="H24" s="57"/>
      <c r="I24" s="63"/>
      <c r="J24" s="63"/>
      <c r="K24" s="57"/>
      <c r="L24" s="63"/>
      <c r="M24" s="63"/>
      <c r="N24" s="63"/>
      <c r="O24" s="63"/>
      <c r="P24" s="63"/>
      <c r="Q24" s="63"/>
      <c r="R24" s="63"/>
      <c r="S24" s="63"/>
      <c r="T24" s="57"/>
      <c r="U24" s="57"/>
      <c r="V24" s="57"/>
      <c r="W24" s="57"/>
      <c r="X24" s="57"/>
      <c r="Y24" s="57"/>
      <c r="Z24" s="57"/>
      <c r="AA24" s="57"/>
      <c r="AB24" s="57"/>
      <c r="AC24" s="57"/>
      <c r="AD24" s="57"/>
      <c r="AE24" s="57"/>
      <c r="AF24" s="57"/>
    </row>
    <row r="25" spans="1:32" ht="15" customHeight="1" x14ac:dyDescent="0.2">
      <c r="A25" s="68"/>
      <c r="B25" s="68"/>
      <c r="C25" s="68"/>
      <c r="D25" s="68"/>
      <c r="E25" s="68"/>
      <c r="F25" s="68"/>
      <c r="G25" s="57"/>
      <c r="H25" s="57"/>
      <c r="I25" s="63"/>
      <c r="J25" s="63"/>
      <c r="K25" s="57"/>
      <c r="L25" s="63"/>
      <c r="M25" s="63"/>
      <c r="N25" s="63"/>
      <c r="O25" s="63"/>
      <c r="P25" s="63"/>
      <c r="Q25" s="63"/>
      <c r="R25" s="63"/>
      <c r="S25" s="63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</row>
    <row r="26" spans="1:32" ht="15" customHeight="1" x14ac:dyDescent="0.2">
      <c r="A26" s="69"/>
      <c r="B26" s="69"/>
      <c r="C26" s="69"/>
      <c r="D26" s="69"/>
      <c r="E26" s="69"/>
      <c r="F26" s="69"/>
      <c r="G26" s="57"/>
      <c r="H26" s="57"/>
      <c r="I26" s="63"/>
      <c r="J26" s="63"/>
      <c r="K26" s="57"/>
      <c r="L26" s="63"/>
      <c r="M26" s="63"/>
      <c r="N26" s="63"/>
      <c r="O26" s="63"/>
      <c r="P26" s="63"/>
      <c r="Q26" s="63"/>
      <c r="R26" s="63"/>
      <c r="S26" s="63"/>
      <c r="T26" s="57"/>
      <c r="U26" s="57"/>
      <c r="V26" s="57"/>
      <c r="W26" s="57"/>
      <c r="X26" s="57"/>
      <c r="Y26" s="57"/>
      <c r="Z26" s="57"/>
      <c r="AA26" s="57"/>
      <c r="AB26" s="57"/>
      <c r="AC26" s="57"/>
      <c r="AD26" s="57"/>
      <c r="AE26" s="57"/>
      <c r="AF26" s="57"/>
    </row>
    <row r="27" spans="1:32" ht="15" customHeight="1" x14ac:dyDescent="0.25">
      <c r="A27" s="54"/>
      <c r="B27" s="57"/>
      <c r="C27" s="57"/>
      <c r="D27" s="57"/>
      <c r="E27" s="57"/>
      <c r="F27" s="57"/>
      <c r="G27" s="57"/>
      <c r="H27" s="57"/>
      <c r="I27" s="63"/>
      <c r="J27" s="63"/>
      <c r="K27" s="57"/>
      <c r="L27" s="63"/>
      <c r="M27" s="63"/>
      <c r="N27" s="63"/>
      <c r="O27" s="63"/>
      <c r="P27" s="63"/>
      <c r="Q27" s="63"/>
      <c r="R27" s="63"/>
      <c r="S27" s="63"/>
      <c r="T27" s="57"/>
      <c r="U27" s="57"/>
      <c r="V27" s="57"/>
      <c r="W27" s="57"/>
      <c r="X27" s="57"/>
      <c r="Y27" s="57"/>
      <c r="Z27" s="57"/>
      <c r="AA27" s="57"/>
      <c r="AB27" s="57"/>
      <c r="AC27" s="57"/>
      <c r="AD27" s="57"/>
      <c r="AE27" s="57"/>
      <c r="AF27" s="57"/>
    </row>
    <row r="28" spans="1:32" ht="15" customHeight="1" x14ac:dyDescent="0.2">
      <c r="A28" s="68"/>
      <c r="B28" s="68"/>
      <c r="C28" s="68"/>
      <c r="D28" s="68"/>
      <c r="E28" s="68"/>
      <c r="F28" s="68"/>
      <c r="G28" s="57"/>
      <c r="H28" s="57"/>
      <c r="I28" s="63"/>
      <c r="J28" s="63"/>
      <c r="K28" s="57"/>
      <c r="L28" s="63"/>
      <c r="M28" s="63"/>
      <c r="N28" s="63"/>
      <c r="O28" s="63"/>
      <c r="P28" s="63"/>
      <c r="Q28" s="63"/>
      <c r="R28" s="63"/>
      <c r="S28" s="63"/>
      <c r="T28" s="57"/>
      <c r="U28" s="57"/>
      <c r="V28" s="57"/>
      <c r="W28" s="57"/>
      <c r="X28" s="57"/>
      <c r="Y28" s="57"/>
      <c r="Z28" s="57"/>
      <c r="AA28" s="57"/>
      <c r="AB28" s="57"/>
      <c r="AC28" s="57"/>
      <c r="AD28" s="57"/>
      <c r="AE28" s="57"/>
      <c r="AF28" s="57"/>
    </row>
    <row r="29" spans="1:32" ht="15" customHeight="1" x14ac:dyDescent="0.2">
      <c r="A29" s="68"/>
      <c r="B29" s="68"/>
      <c r="C29" s="68"/>
      <c r="D29" s="68"/>
      <c r="E29" s="68"/>
      <c r="F29" s="68"/>
      <c r="G29" s="57"/>
      <c r="H29" s="57"/>
      <c r="I29" s="63"/>
      <c r="J29" s="63"/>
      <c r="K29" s="57"/>
      <c r="L29" s="63"/>
      <c r="M29" s="63"/>
      <c r="N29" s="63"/>
      <c r="O29" s="63"/>
      <c r="P29" s="63"/>
      <c r="Q29" s="63"/>
      <c r="R29" s="63"/>
      <c r="S29" s="63"/>
      <c r="T29" s="57"/>
      <c r="U29" s="57"/>
      <c r="V29" s="57"/>
      <c r="W29" s="57"/>
      <c r="X29" s="57"/>
      <c r="Y29" s="57"/>
      <c r="Z29" s="57"/>
      <c r="AA29" s="57"/>
      <c r="AB29" s="57"/>
      <c r="AC29" s="57"/>
      <c r="AD29" s="57"/>
      <c r="AE29" s="57"/>
      <c r="AF29" s="57"/>
    </row>
    <row r="30" spans="1:32" ht="15" customHeight="1" x14ac:dyDescent="0.2">
      <c r="A30" s="57"/>
      <c r="B30" s="56"/>
      <c r="C30" s="56"/>
      <c r="D30" s="56"/>
      <c r="E30" s="56"/>
      <c r="F30" s="56"/>
      <c r="G30" s="57"/>
      <c r="H30" s="57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  <c r="Z30" s="57"/>
      <c r="AA30" s="57"/>
      <c r="AB30" s="57"/>
      <c r="AC30" s="57"/>
      <c r="AD30" s="57"/>
      <c r="AE30" s="57"/>
      <c r="AF30" s="57"/>
    </row>
    <row r="31" spans="1:32" ht="15" customHeight="1" x14ac:dyDescent="0.2">
      <c r="A31" s="70"/>
      <c r="B31" s="56"/>
      <c r="C31" s="56"/>
      <c r="D31" s="56"/>
      <c r="E31" s="56"/>
      <c r="F31" s="56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 s="57"/>
      <c r="AA31" s="57"/>
      <c r="AB31" s="57"/>
      <c r="AC31" s="57"/>
      <c r="AD31" s="57"/>
      <c r="AE31" s="57"/>
      <c r="AF31" s="57"/>
    </row>
    <row r="32" spans="1:32" ht="15" customHeight="1" x14ac:dyDescent="0.2">
      <c r="A32" s="70"/>
      <c r="B32" s="56"/>
      <c r="C32" s="56"/>
      <c r="D32" s="56"/>
      <c r="E32" s="56"/>
      <c r="F32" s="56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  <c r="T32" s="57"/>
      <c r="U32" s="57"/>
      <c r="V32" s="57"/>
      <c r="W32" s="57"/>
      <c r="X32" s="57"/>
      <c r="Y32" s="57"/>
      <c r="Z32" s="57"/>
      <c r="AA32" s="57"/>
      <c r="AB32" s="57"/>
      <c r="AC32" s="57"/>
      <c r="AD32" s="57"/>
      <c r="AE32" s="57"/>
      <c r="AF32" s="57"/>
    </row>
    <row r="33" spans="1:32" x14ac:dyDescent="0.2">
      <c r="A33" s="68"/>
      <c r="B33" s="68"/>
      <c r="C33" s="68"/>
      <c r="D33" s="68"/>
      <c r="E33" s="68"/>
      <c r="F33" s="68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  <c r="T33" s="57"/>
      <c r="U33" s="57"/>
      <c r="V33" s="57"/>
      <c r="W33" s="57"/>
      <c r="X33" s="57"/>
      <c r="Y33" s="57"/>
      <c r="Z33" s="57"/>
      <c r="AA33" s="57"/>
      <c r="AB33" s="57"/>
      <c r="AC33" s="57"/>
      <c r="AD33" s="57"/>
      <c r="AE33" s="57"/>
      <c r="AF33" s="57"/>
    </row>
    <row r="34" spans="1:32" x14ac:dyDescent="0.2">
      <c r="A34" s="57"/>
      <c r="B34" s="57"/>
      <c r="C34" s="57"/>
      <c r="D34" s="57"/>
      <c r="E34" s="57"/>
      <c r="F34" s="57"/>
      <c r="G34" s="57"/>
      <c r="H34" s="57"/>
      <c r="I34" s="57"/>
      <c r="J34" s="57"/>
      <c r="K34" s="57"/>
      <c r="L34" s="57"/>
      <c r="M34" s="57"/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  <c r="Z34" s="57"/>
      <c r="AA34" s="57"/>
      <c r="AB34" s="57"/>
      <c r="AC34" s="57"/>
      <c r="AD34" s="57"/>
      <c r="AE34" s="57"/>
      <c r="AF34" s="57"/>
    </row>
    <row r="35" spans="1:32" x14ac:dyDescent="0.2">
      <c r="A35" s="57"/>
      <c r="B35" s="57"/>
      <c r="C35" s="57"/>
      <c r="D35" s="57"/>
      <c r="E35" s="57"/>
      <c r="F35" s="71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57"/>
      <c r="AC35" s="57"/>
      <c r="AD35" s="57"/>
      <c r="AE35" s="57"/>
      <c r="AF35" s="57"/>
    </row>
    <row r="36" spans="1:32" x14ac:dyDescent="0.2">
      <c r="A36" s="70"/>
      <c r="B36" s="57"/>
      <c r="C36" s="57"/>
      <c r="D36" s="57"/>
      <c r="E36" s="57"/>
      <c r="F36" s="71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  <c r="Z36" s="57"/>
      <c r="AA36" s="57"/>
      <c r="AB36" s="57"/>
      <c r="AC36" s="57"/>
      <c r="AD36" s="57"/>
      <c r="AE36" s="57"/>
      <c r="AF36" s="57"/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  <ignoredErrors>
    <ignoredError sqref="B6:F6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BW45"/>
  <sheetViews>
    <sheetView zoomScaleNormal="100" workbookViewId="0">
      <pane ySplit="4" topLeftCell="A5" activePane="bottomLeft" state="frozen"/>
      <selection pane="bottomLeft"/>
    </sheetView>
  </sheetViews>
  <sheetFormatPr defaultColWidth="9.42578125" defaultRowHeight="15" x14ac:dyDescent="0.2"/>
  <cols>
    <col min="1" max="1" width="80.5703125" style="34" customWidth="1"/>
    <col min="2" max="6" width="14.5703125" style="34" customWidth="1"/>
    <col min="7" max="8" width="9.42578125" style="34" customWidth="1"/>
    <col min="9" max="9" width="9.42578125" style="34" hidden="1" customWidth="1"/>
    <col min="10" max="10" width="9.42578125" style="34" customWidth="1"/>
    <col min="11" max="11" width="10" style="34" bestFit="1" customWidth="1"/>
    <col min="12" max="12" width="11.5703125" style="34" customWidth="1"/>
    <col min="13" max="17" width="9.42578125" style="34"/>
    <col min="18" max="18" width="11" style="34" customWidth="1"/>
    <col min="19" max="16384" width="9.42578125" style="34"/>
  </cols>
  <sheetData>
    <row r="1" spans="1:75" s="30" customFormat="1" ht="19.5" customHeight="1" x14ac:dyDescent="0.25">
      <c r="A1" s="72" t="s">
        <v>108</v>
      </c>
      <c r="B1" s="72"/>
      <c r="C1" s="72"/>
      <c r="D1" s="72"/>
      <c r="E1" s="72"/>
      <c r="F1" s="72"/>
      <c r="G1" s="73"/>
      <c r="H1" s="73"/>
      <c r="I1" s="74"/>
      <c r="J1" s="74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75"/>
      <c r="AH1" s="75"/>
      <c r="AI1" s="75"/>
      <c r="AJ1" s="75"/>
      <c r="AK1" s="75"/>
      <c r="AL1" s="75"/>
      <c r="AM1" s="75"/>
      <c r="AN1" s="75"/>
      <c r="AO1" s="75"/>
      <c r="AP1" s="75"/>
      <c r="AQ1" s="75"/>
      <c r="AR1" s="75"/>
      <c r="AS1" s="75"/>
      <c r="AT1" s="75"/>
      <c r="AU1" s="75"/>
      <c r="AV1" s="75"/>
      <c r="AW1" s="75"/>
      <c r="AX1" s="75"/>
      <c r="AY1" s="75"/>
      <c r="AZ1" s="75"/>
      <c r="BA1" s="75"/>
      <c r="BB1" s="75"/>
      <c r="BC1" s="75"/>
      <c r="BD1" s="75"/>
      <c r="BE1" s="75"/>
      <c r="BF1" s="75"/>
      <c r="BG1" s="75"/>
      <c r="BH1" s="75"/>
      <c r="BI1" s="75"/>
      <c r="BJ1" s="75"/>
      <c r="BK1" s="75"/>
      <c r="BL1" s="75"/>
      <c r="BM1" s="75"/>
      <c r="BN1" s="75"/>
      <c r="BO1" s="75"/>
      <c r="BP1" s="75"/>
      <c r="BQ1" s="75"/>
      <c r="BR1" s="75"/>
      <c r="BS1" s="75"/>
      <c r="BT1" s="75"/>
      <c r="BU1" s="75"/>
      <c r="BV1" s="75"/>
      <c r="BW1" s="75"/>
    </row>
    <row r="2" spans="1:75" s="16" customFormat="1" ht="29.25" customHeight="1" x14ac:dyDescent="0.2">
      <c r="A2" s="35" t="s">
        <v>101</v>
      </c>
      <c r="B2" s="31"/>
      <c r="C2" s="31"/>
      <c r="D2" s="31"/>
      <c r="E2" s="31"/>
      <c r="F2" s="76"/>
      <c r="G2" s="76"/>
      <c r="H2" s="76"/>
      <c r="I2" s="76"/>
      <c r="J2" s="76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  <c r="AD2" s="57"/>
      <c r="AE2" s="57"/>
      <c r="AF2" s="5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  <c r="BM2" s="47"/>
      <c r="BN2" s="47"/>
      <c r="BO2" s="47"/>
      <c r="BP2" s="47"/>
      <c r="BQ2" s="47"/>
      <c r="BR2" s="47"/>
      <c r="BS2" s="47"/>
      <c r="BT2" s="47"/>
      <c r="BU2" s="47"/>
      <c r="BV2" s="47"/>
      <c r="BW2" s="47"/>
    </row>
    <row r="3" spans="1:75" s="16" customFormat="1" ht="15" customHeight="1" thickBot="1" x14ac:dyDescent="0.25">
      <c r="A3" s="36" t="s">
        <v>76</v>
      </c>
      <c r="B3" s="77"/>
      <c r="C3" s="77"/>
      <c r="D3" s="77"/>
      <c r="E3" s="77"/>
      <c r="F3" s="78"/>
      <c r="G3" s="76"/>
      <c r="H3" s="76"/>
      <c r="I3" s="76"/>
      <c r="J3" s="76"/>
      <c r="K3" s="76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  <c r="AF3" s="57"/>
      <c r="AG3" s="47"/>
      <c r="AH3" s="47"/>
      <c r="AI3" s="47"/>
      <c r="AJ3" s="47"/>
      <c r="AK3" s="47"/>
      <c r="AL3" s="47"/>
      <c r="AM3" s="47"/>
      <c r="AN3" s="47"/>
      <c r="AO3" s="47"/>
      <c r="AP3" s="47"/>
      <c r="AQ3" s="47"/>
      <c r="AR3" s="47"/>
      <c r="AS3" s="47"/>
      <c r="AT3" s="47"/>
      <c r="AU3" s="47"/>
      <c r="AV3" s="47"/>
      <c r="AW3" s="47"/>
      <c r="AX3" s="47"/>
      <c r="AY3" s="47"/>
      <c r="AZ3" s="47"/>
      <c r="BA3" s="47"/>
      <c r="BB3" s="47"/>
      <c r="BC3" s="47"/>
      <c r="BD3" s="47"/>
      <c r="BE3" s="47"/>
      <c r="BF3" s="47"/>
      <c r="BG3" s="47"/>
      <c r="BH3" s="47"/>
      <c r="BI3" s="47"/>
      <c r="BJ3" s="47"/>
      <c r="BK3" s="47"/>
      <c r="BL3" s="47"/>
      <c r="BM3" s="47"/>
      <c r="BN3" s="47"/>
      <c r="BO3" s="47"/>
      <c r="BP3" s="47"/>
      <c r="BQ3" s="47"/>
      <c r="BR3" s="47"/>
      <c r="BS3" s="47"/>
      <c r="BT3" s="47"/>
      <c r="BU3" s="47"/>
      <c r="BV3" s="47"/>
      <c r="BW3" s="47"/>
    </row>
    <row r="4" spans="1:75" s="33" customFormat="1" ht="40.5" customHeight="1" thickBot="1" x14ac:dyDescent="0.25">
      <c r="A4" s="79" t="s">
        <v>23</v>
      </c>
      <c r="B4" s="80" t="s">
        <v>35</v>
      </c>
      <c r="C4" s="80" t="s">
        <v>67</v>
      </c>
      <c r="D4" s="81" t="s">
        <v>0</v>
      </c>
      <c r="E4" s="81" t="s">
        <v>1</v>
      </c>
      <c r="F4" s="32" t="s">
        <v>2</v>
      </c>
      <c r="G4" s="82"/>
      <c r="H4" s="82"/>
      <c r="I4" s="82"/>
      <c r="J4" s="82"/>
      <c r="K4" s="76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82"/>
      <c r="AA4" s="82"/>
      <c r="AB4" s="82"/>
      <c r="AC4" s="82"/>
      <c r="AD4" s="82"/>
      <c r="AE4" s="82"/>
      <c r="AF4" s="82"/>
      <c r="AG4" s="83"/>
      <c r="AH4" s="83"/>
      <c r="AI4" s="83"/>
      <c r="AJ4" s="83"/>
      <c r="AK4" s="83"/>
      <c r="AL4" s="83"/>
      <c r="AM4" s="83"/>
      <c r="AN4" s="83"/>
      <c r="AO4" s="83"/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  <c r="BM4" s="83"/>
      <c r="BN4" s="83"/>
      <c r="BO4" s="83"/>
      <c r="BP4" s="83"/>
      <c r="BQ4" s="83"/>
      <c r="BR4" s="83"/>
      <c r="BS4" s="83"/>
      <c r="BT4" s="83"/>
      <c r="BU4" s="83"/>
      <c r="BV4" s="83"/>
      <c r="BW4" s="83"/>
    </row>
    <row r="5" spans="1:75" s="16" customFormat="1" ht="15" customHeight="1" x14ac:dyDescent="0.25">
      <c r="A5" s="84" t="s">
        <v>7</v>
      </c>
      <c r="B5" s="85" t="str">
        <f>IF(FIRE1111_historical_working!B5="..","..",ROUND(FIRE1111_historical_working!B5,0))</f>
        <v>..</v>
      </c>
      <c r="C5" s="85" t="str">
        <f>IF(FIRE1111_historical_working!C5="..","..",ROUND(FIRE1111_historical_working!C5,0))</f>
        <v>..</v>
      </c>
      <c r="D5" s="85" t="str">
        <f>IF(FIRE1111_historical_working!D5="..","..",ROUND(FIRE1111_historical_working!D5,0))</f>
        <v>..</v>
      </c>
      <c r="E5" s="85" t="str">
        <f>IF(FIRE1111_historical_working!E5="..","..",ROUND(FIRE1111_historical_working!E5,0))</f>
        <v>..</v>
      </c>
      <c r="F5" s="86" t="str">
        <f>IF(FIRE1111_historical_working!F5="..","..",ROUND(FIRE1111_historical_working!F5,0))</f>
        <v>..</v>
      </c>
      <c r="G5" s="76"/>
      <c r="H5" s="76"/>
      <c r="I5" s="87"/>
      <c r="J5" s="87"/>
      <c r="K5" s="57"/>
      <c r="L5" s="87"/>
      <c r="M5" s="87"/>
      <c r="N5" s="57"/>
      <c r="O5" s="87"/>
      <c r="P5" s="87"/>
      <c r="Q5" s="87"/>
      <c r="R5" s="87"/>
      <c r="S5" s="87"/>
      <c r="T5" s="57"/>
      <c r="U5" s="65"/>
      <c r="V5" s="65"/>
      <c r="W5" s="65"/>
      <c r="X5" s="65"/>
      <c r="Y5" s="65"/>
      <c r="Z5" s="65"/>
      <c r="AA5" s="65"/>
      <c r="AB5" s="65"/>
      <c r="AC5" s="65"/>
      <c r="AD5" s="65"/>
      <c r="AE5" s="65"/>
      <c r="AF5" s="63"/>
      <c r="AG5" s="47"/>
      <c r="AH5" s="47"/>
      <c r="AI5" s="47"/>
      <c r="AJ5" s="47"/>
      <c r="AK5" s="47"/>
      <c r="AL5" s="47"/>
      <c r="AM5" s="47"/>
      <c r="AN5" s="47"/>
      <c r="AO5" s="47"/>
      <c r="AP5" s="47"/>
      <c r="AQ5" s="47"/>
      <c r="AR5" s="47"/>
      <c r="AS5" s="47"/>
      <c r="AT5" s="47"/>
      <c r="AU5" s="47"/>
      <c r="AV5" s="47"/>
      <c r="AW5" s="47"/>
      <c r="AX5" s="47"/>
      <c r="AY5" s="47"/>
      <c r="AZ5" s="47"/>
      <c r="BA5" s="47"/>
      <c r="BB5" s="47"/>
      <c r="BC5" s="47"/>
      <c r="BD5" s="47"/>
      <c r="BE5" s="47"/>
      <c r="BF5" s="47"/>
      <c r="BG5" s="47"/>
      <c r="BH5" s="47"/>
      <c r="BI5" s="47"/>
      <c r="BJ5" s="47"/>
      <c r="BK5" s="47"/>
      <c r="BL5" s="47"/>
      <c r="BM5" s="47"/>
      <c r="BN5" s="47"/>
      <c r="BO5" s="47"/>
      <c r="BP5" s="47"/>
      <c r="BQ5" s="47"/>
      <c r="BR5" s="47"/>
      <c r="BS5" s="47"/>
      <c r="BT5" s="47"/>
      <c r="BU5" s="47"/>
      <c r="BV5" s="47"/>
      <c r="BW5" s="47"/>
    </row>
    <row r="6" spans="1:75" s="16" customFormat="1" ht="15" customHeight="1" x14ac:dyDescent="0.25">
      <c r="A6" s="57" t="s">
        <v>20</v>
      </c>
      <c r="B6" s="61">
        <f>IF(FIRE1111_historical_working!B6="..","..",ROUND(FIRE1111_historical_working!B6,0))</f>
        <v>20</v>
      </c>
      <c r="C6" s="61">
        <f>IF(FIRE1111_historical_working!C6="..","..",ROUND(FIRE1111_historical_working!C6,0))</f>
        <v>28</v>
      </c>
      <c r="D6" s="61">
        <f>IF(FIRE1111_historical_working!D6="..","..",ROUND(FIRE1111_historical_working!D6,0))</f>
        <v>2</v>
      </c>
      <c r="E6" s="61">
        <f>IF(FIRE1111_historical_working!E6="..","..",ROUND(FIRE1111_historical_working!E6,0))</f>
        <v>15</v>
      </c>
      <c r="F6" s="62">
        <f>IF(FIRE1111_historical_working!F6="..","..",ROUND(FIRE1111_historical_working!F6,0))</f>
        <v>65</v>
      </c>
      <c r="G6" s="76"/>
      <c r="H6" s="57"/>
      <c r="I6" s="87"/>
      <c r="J6" s="87"/>
      <c r="K6" s="57"/>
      <c r="L6" s="87"/>
      <c r="M6" s="87"/>
      <c r="N6" s="57"/>
      <c r="O6" s="63"/>
      <c r="P6" s="63"/>
      <c r="Q6" s="63"/>
      <c r="R6" s="63"/>
      <c r="S6" s="63"/>
      <c r="T6" s="57"/>
      <c r="U6" s="65"/>
      <c r="V6" s="65"/>
      <c r="W6" s="65"/>
      <c r="X6" s="65"/>
      <c r="Y6" s="65"/>
      <c r="Z6" s="65"/>
      <c r="AA6" s="65"/>
      <c r="AB6" s="65"/>
      <c r="AC6" s="65"/>
      <c r="AD6" s="65"/>
      <c r="AE6" s="65"/>
      <c r="AF6" s="57"/>
      <c r="AG6" s="47"/>
      <c r="AH6" s="47"/>
      <c r="AI6" s="47"/>
      <c r="AJ6" s="47"/>
      <c r="AK6" s="47"/>
      <c r="AL6" s="47"/>
      <c r="AM6" s="47"/>
      <c r="AN6" s="47"/>
      <c r="AO6" s="47"/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  <c r="BM6" s="47"/>
      <c r="BN6" s="47"/>
      <c r="BO6" s="47"/>
      <c r="BP6" s="47"/>
      <c r="BQ6" s="47"/>
      <c r="BR6" s="47"/>
      <c r="BS6" s="47"/>
      <c r="BT6" s="47"/>
      <c r="BU6" s="47"/>
      <c r="BV6" s="47"/>
      <c r="BW6" s="47"/>
    </row>
    <row r="7" spans="1:75" s="16" customFormat="1" ht="15" customHeight="1" x14ac:dyDescent="0.25">
      <c r="A7" s="76" t="s">
        <v>27</v>
      </c>
      <c r="B7" s="61">
        <f>IF(FIRE1111_historical_working!B7="..","..",ROUND(FIRE1111_historical_working!B7,0))</f>
        <v>47</v>
      </c>
      <c r="C7" s="61">
        <f>IF(FIRE1111_historical_working!C7="..","..",ROUND(FIRE1111_historical_working!C7,0))</f>
        <v>28</v>
      </c>
      <c r="D7" s="61">
        <f>IF(FIRE1111_historical_working!D7="..","..",ROUND(FIRE1111_historical_working!D7,0))</f>
        <v>3</v>
      </c>
      <c r="E7" s="61">
        <f>IF(FIRE1111_historical_working!E7="..","..",ROUND(FIRE1111_historical_working!E7,0))</f>
        <v>13</v>
      </c>
      <c r="F7" s="62">
        <f>IF(FIRE1111_historical_working!F7="..","..",ROUND(FIRE1111_historical_working!F7,0))</f>
        <v>91</v>
      </c>
      <c r="G7" s="76"/>
      <c r="H7" s="57"/>
      <c r="I7" s="87"/>
      <c r="J7" s="87"/>
      <c r="K7" s="57"/>
      <c r="L7" s="87"/>
      <c r="M7" s="87"/>
      <c r="N7" s="57"/>
      <c r="O7" s="63"/>
      <c r="P7" s="63"/>
      <c r="Q7" s="63"/>
      <c r="R7" s="63"/>
      <c r="S7" s="63"/>
      <c r="T7" s="57"/>
      <c r="U7" s="65"/>
      <c r="V7" s="65"/>
      <c r="W7" s="65"/>
      <c r="X7" s="65"/>
      <c r="Y7" s="65"/>
      <c r="Z7" s="65"/>
      <c r="AA7" s="65"/>
      <c r="AB7" s="65"/>
      <c r="AC7" s="65"/>
      <c r="AD7" s="65"/>
      <c r="AE7" s="65"/>
      <c r="AF7" s="57"/>
      <c r="AG7" s="47"/>
      <c r="AH7" s="47"/>
      <c r="AI7" s="47"/>
      <c r="AJ7" s="47"/>
      <c r="AK7" s="47"/>
      <c r="AL7" s="47"/>
      <c r="AM7" s="47"/>
      <c r="AN7" s="47"/>
      <c r="AO7" s="47"/>
      <c r="AP7" s="47"/>
      <c r="AQ7" s="47"/>
      <c r="AR7" s="47"/>
      <c r="AS7" s="47"/>
      <c r="AT7" s="47"/>
      <c r="AU7" s="47"/>
      <c r="AV7" s="47"/>
      <c r="AW7" s="47"/>
      <c r="AX7" s="47"/>
      <c r="AY7" s="47"/>
      <c r="AZ7" s="47"/>
      <c r="BA7" s="47"/>
      <c r="BB7" s="47"/>
      <c r="BC7" s="47"/>
      <c r="BD7" s="47"/>
      <c r="BE7" s="47"/>
      <c r="BF7" s="47"/>
      <c r="BG7" s="47"/>
      <c r="BH7" s="47"/>
      <c r="BI7" s="47"/>
      <c r="BJ7" s="47"/>
      <c r="BK7" s="47"/>
      <c r="BL7" s="47"/>
      <c r="BM7" s="47"/>
      <c r="BN7" s="47"/>
      <c r="BO7" s="47"/>
      <c r="BP7" s="47"/>
      <c r="BQ7" s="47"/>
      <c r="BR7" s="47"/>
      <c r="BS7" s="47"/>
      <c r="BT7" s="47"/>
      <c r="BU7" s="47"/>
      <c r="BV7" s="47"/>
      <c r="BW7" s="47"/>
    </row>
    <row r="8" spans="1:75" s="16" customFormat="1" ht="15" customHeight="1" x14ac:dyDescent="0.25">
      <c r="A8" s="76" t="s">
        <v>9</v>
      </c>
      <c r="B8" s="61">
        <f>IF(FIRE1111_historical_working!B8="..","..",ROUND(FIRE1111_historical_working!B8,0))</f>
        <v>0</v>
      </c>
      <c r="C8" s="61">
        <f>IF(FIRE1111_historical_working!C8="..","..",ROUND(FIRE1111_historical_working!C8,0))</f>
        <v>0</v>
      </c>
      <c r="D8" s="61">
        <f>IF(FIRE1111_historical_working!D8="..","..",ROUND(FIRE1111_historical_working!D8,0))</f>
        <v>0</v>
      </c>
      <c r="E8" s="61">
        <f>IF(FIRE1111_historical_working!E8="..","..",ROUND(FIRE1111_historical_working!E8,0))</f>
        <v>0</v>
      </c>
      <c r="F8" s="62">
        <f>IF(FIRE1111_historical_working!F8="..","..",ROUND(FIRE1111_historical_working!F8,0))</f>
        <v>0</v>
      </c>
      <c r="G8" s="76"/>
      <c r="H8" s="57"/>
      <c r="I8" s="87"/>
      <c r="J8" s="87"/>
      <c r="K8" s="57"/>
      <c r="L8" s="87"/>
      <c r="M8" s="87"/>
      <c r="N8" s="57"/>
      <c r="O8" s="63"/>
      <c r="P8" s="63"/>
      <c r="Q8" s="63"/>
      <c r="R8" s="63"/>
      <c r="S8" s="63"/>
      <c r="T8" s="57"/>
      <c r="U8" s="65"/>
      <c r="V8" s="65"/>
      <c r="W8" s="65"/>
      <c r="X8" s="65"/>
      <c r="Y8" s="65"/>
      <c r="Z8" s="65"/>
      <c r="AA8" s="65"/>
      <c r="AB8" s="65"/>
      <c r="AC8" s="65"/>
      <c r="AD8" s="65"/>
      <c r="AE8" s="65"/>
      <c r="AF8" s="57"/>
      <c r="AG8" s="47"/>
      <c r="AH8" s="47"/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47"/>
      <c r="BC8" s="47"/>
      <c r="BD8" s="47"/>
      <c r="BE8" s="47"/>
      <c r="BF8" s="47"/>
      <c r="BG8" s="47"/>
      <c r="BH8" s="47"/>
      <c r="BI8" s="47"/>
      <c r="BJ8" s="47"/>
      <c r="BK8" s="47"/>
      <c r="BL8" s="47"/>
      <c r="BM8" s="47"/>
      <c r="BN8" s="47"/>
      <c r="BO8" s="47"/>
      <c r="BP8" s="47"/>
      <c r="BQ8" s="47"/>
      <c r="BR8" s="47"/>
      <c r="BS8" s="47"/>
      <c r="BT8" s="47"/>
      <c r="BU8" s="47"/>
      <c r="BV8" s="47"/>
      <c r="BW8" s="47"/>
    </row>
    <row r="9" spans="1:75" s="16" customFormat="1" ht="15" customHeight="1" x14ac:dyDescent="0.25">
      <c r="A9" s="76" t="s">
        <v>10</v>
      </c>
      <c r="B9" s="61" t="str">
        <f>IF(FIRE1111_historical_working!B9="..","..",ROUND(FIRE1111_historical_working!B9,0))</f>
        <v>..</v>
      </c>
      <c r="C9" s="61" t="str">
        <f>IF(FIRE1111_historical_working!C9="..","..",ROUND(FIRE1111_historical_working!C9,0))</f>
        <v>..</v>
      </c>
      <c r="D9" s="61" t="str">
        <f>IF(FIRE1111_historical_working!D9="..","..",ROUND(FIRE1111_historical_working!D9,0))</f>
        <v>..</v>
      </c>
      <c r="E9" s="61" t="str">
        <f>IF(FIRE1111_historical_working!E9="..","..",ROUND(FIRE1111_historical_working!E9,0))</f>
        <v>..</v>
      </c>
      <c r="F9" s="62" t="str">
        <f>IF(FIRE1111_historical_working!F9="..","..",ROUND(FIRE1111_historical_working!F9,0))</f>
        <v>..</v>
      </c>
      <c r="G9" s="76"/>
      <c r="H9" s="57"/>
      <c r="I9" s="87"/>
      <c r="J9" s="87"/>
      <c r="K9" s="57"/>
      <c r="L9" s="87"/>
      <c r="M9" s="87"/>
      <c r="N9" s="57"/>
      <c r="O9" s="63"/>
      <c r="P9" s="63"/>
      <c r="Q9" s="63"/>
      <c r="R9" s="63"/>
      <c r="S9" s="63"/>
      <c r="T9" s="57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57"/>
      <c r="AG9" s="47"/>
      <c r="AH9" s="47"/>
      <c r="AI9" s="47"/>
      <c r="AJ9" s="47"/>
      <c r="AK9" s="47"/>
      <c r="AL9" s="47"/>
      <c r="AM9" s="47"/>
      <c r="AN9" s="47"/>
      <c r="AO9" s="47"/>
      <c r="AP9" s="47"/>
      <c r="AQ9" s="47"/>
      <c r="AR9" s="47"/>
      <c r="AS9" s="47"/>
      <c r="AT9" s="47"/>
      <c r="AU9" s="47"/>
      <c r="AV9" s="47"/>
      <c r="AW9" s="47"/>
      <c r="AX9" s="47"/>
      <c r="AY9" s="47"/>
      <c r="AZ9" s="47"/>
      <c r="BA9" s="47"/>
      <c r="BB9" s="47"/>
      <c r="BC9" s="47"/>
      <c r="BD9" s="47"/>
      <c r="BE9" s="47"/>
      <c r="BF9" s="47"/>
      <c r="BG9" s="47"/>
      <c r="BH9" s="47"/>
      <c r="BI9" s="47"/>
      <c r="BJ9" s="47"/>
      <c r="BK9" s="47"/>
      <c r="BL9" s="47"/>
      <c r="BM9" s="47"/>
      <c r="BN9" s="47"/>
      <c r="BO9" s="47"/>
      <c r="BP9" s="47"/>
      <c r="BQ9" s="47"/>
      <c r="BR9" s="47"/>
      <c r="BS9" s="47"/>
      <c r="BT9" s="47"/>
      <c r="BU9" s="47"/>
      <c r="BV9" s="47"/>
      <c r="BW9" s="47"/>
    </row>
    <row r="10" spans="1:75" s="16" customFormat="1" ht="15" customHeight="1" x14ac:dyDescent="0.25">
      <c r="A10" s="76" t="s">
        <v>21</v>
      </c>
      <c r="B10" s="61">
        <f>IF(FIRE1111_historical_working!B10="..","..",ROUND(FIRE1111_historical_working!B10,0))</f>
        <v>0</v>
      </c>
      <c r="C10" s="61">
        <f>IF(FIRE1111_historical_working!C10="..","..",ROUND(FIRE1111_historical_working!C10,0))</f>
        <v>0</v>
      </c>
      <c r="D10" s="61">
        <f>IF(FIRE1111_historical_working!D10="..","..",ROUND(FIRE1111_historical_working!D10,0))</f>
        <v>0</v>
      </c>
      <c r="E10" s="61">
        <f>IF(FIRE1111_historical_working!E10="..","..",ROUND(FIRE1111_historical_working!E10,0))</f>
        <v>0</v>
      </c>
      <c r="F10" s="62">
        <f>IF(FIRE1111_historical_working!F10="..","..",ROUND(FIRE1111_historical_working!F10,0))</f>
        <v>0</v>
      </c>
      <c r="G10" s="76"/>
      <c r="H10" s="57"/>
      <c r="I10" s="87"/>
      <c r="J10" s="87"/>
      <c r="K10" s="57"/>
      <c r="L10" s="87"/>
      <c r="M10" s="87"/>
      <c r="N10" s="57"/>
      <c r="O10" s="63"/>
      <c r="P10" s="63"/>
      <c r="Q10" s="63"/>
      <c r="R10" s="63"/>
      <c r="S10" s="63"/>
      <c r="T10" s="57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5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  <c r="AY10" s="47"/>
      <c r="AZ10" s="47"/>
      <c r="BA10" s="47"/>
      <c r="BB10" s="47"/>
      <c r="BC10" s="47"/>
      <c r="BD10" s="47"/>
      <c r="BE10" s="47"/>
      <c r="BF10" s="47"/>
      <c r="BG10" s="47"/>
      <c r="BH10" s="47"/>
      <c r="BI10" s="47"/>
      <c r="BJ10" s="47"/>
      <c r="BK10" s="47"/>
      <c r="BL10" s="47"/>
      <c r="BM10" s="47"/>
      <c r="BN10" s="47"/>
      <c r="BO10" s="47"/>
      <c r="BP10" s="47"/>
      <c r="BQ10" s="47"/>
      <c r="BR10" s="47"/>
      <c r="BS10" s="47"/>
      <c r="BT10" s="47"/>
      <c r="BU10" s="47"/>
      <c r="BV10" s="47"/>
      <c r="BW10" s="47"/>
    </row>
    <row r="11" spans="1:75" s="16" customFormat="1" ht="15" customHeight="1" x14ac:dyDescent="0.25">
      <c r="A11" s="76" t="s">
        <v>11</v>
      </c>
      <c r="B11" s="61">
        <f>IF(FIRE1111_historical_working!B11="..","..",ROUND(FIRE1111_historical_working!B11,0))</f>
        <v>0</v>
      </c>
      <c r="C11" s="61">
        <f>IF(FIRE1111_historical_working!C11="..","..",ROUND(FIRE1111_historical_working!C11,0))</f>
        <v>9</v>
      </c>
      <c r="D11" s="61">
        <f>IF(FIRE1111_historical_working!D11="..","..",ROUND(FIRE1111_historical_working!D11,0))</f>
        <v>0</v>
      </c>
      <c r="E11" s="61">
        <f>IF(FIRE1111_historical_working!E11="..","..",ROUND(FIRE1111_historical_working!E11,0))</f>
        <v>29</v>
      </c>
      <c r="F11" s="62">
        <f>IF(FIRE1111_historical_working!F11="..","..",ROUND(FIRE1111_historical_working!F11,0))</f>
        <v>38</v>
      </c>
      <c r="G11" s="76"/>
      <c r="H11" s="57"/>
      <c r="I11" s="87"/>
      <c r="J11" s="87"/>
      <c r="K11" s="57"/>
      <c r="L11" s="87"/>
      <c r="M11" s="87"/>
      <c r="N11" s="57"/>
      <c r="O11" s="63"/>
      <c r="P11" s="63"/>
      <c r="Q11" s="63"/>
      <c r="R11" s="63"/>
      <c r="S11" s="63"/>
      <c r="T11" s="57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57"/>
      <c r="AG11" s="47"/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  <c r="BM11" s="47"/>
      <c r="BN11" s="47"/>
      <c r="BO11" s="47"/>
      <c r="BP11" s="47"/>
      <c r="BQ11" s="47"/>
      <c r="BR11" s="47"/>
      <c r="BS11" s="47"/>
      <c r="BT11" s="47"/>
      <c r="BU11" s="47"/>
      <c r="BV11" s="47"/>
      <c r="BW11" s="47"/>
    </row>
    <row r="12" spans="1:75" s="16" customFormat="1" ht="15" customHeight="1" x14ac:dyDescent="0.25">
      <c r="A12" s="76" t="s">
        <v>12</v>
      </c>
      <c r="B12" s="61">
        <f>IF(FIRE1111_historical_working!B12="..","..",ROUND(FIRE1111_historical_working!B12,0))</f>
        <v>4</v>
      </c>
      <c r="C12" s="61">
        <f>IF(FIRE1111_historical_working!C12="..","..",ROUND(FIRE1111_historical_working!C12,0))</f>
        <v>1</v>
      </c>
      <c r="D12" s="61">
        <f>IF(FIRE1111_historical_working!D12="..","..",ROUND(FIRE1111_historical_working!D12,0))</f>
        <v>5</v>
      </c>
      <c r="E12" s="61">
        <f>IF(FIRE1111_historical_working!E12="..","..",ROUND(FIRE1111_historical_working!E12,0))</f>
        <v>48</v>
      </c>
      <c r="F12" s="62">
        <f>IF(FIRE1111_historical_working!F12="..","..",ROUND(FIRE1111_historical_working!F12,0))</f>
        <v>58</v>
      </c>
      <c r="G12" s="76"/>
      <c r="H12" s="57"/>
      <c r="I12" s="87"/>
      <c r="J12" s="87"/>
      <c r="K12" s="57"/>
      <c r="L12" s="87"/>
      <c r="M12" s="87"/>
      <c r="N12" s="57"/>
      <c r="O12" s="63"/>
      <c r="P12" s="63"/>
      <c r="Q12" s="63"/>
      <c r="R12" s="63"/>
      <c r="S12" s="63"/>
      <c r="T12" s="57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57"/>
      <c r="AG12" s="47"/>
      <c r="AH12" s="47"/>
      <c r="AI12" s="47"/>
      <c r="AJ12" s="47"/>
      <c r="AK12" s="47"/>
      <c r="AL12" s="47"/>
      <c r="AM12" s="47"/>
      <c r="AN12" s="47"/>
      <c r="AO12" s="47"/>
      <c r="AP12" s="47"/>
      <c r="AQ12" s="47"/>
      <c r="AR12" s="47"/>
      <c r="AS12" s="47"/>
      <c r="AT12" s="47"/>
      <c r="AU12" s="47"/>
      <c r="AV12" s="47"/>
      <c r="AW12" s="47"/>
      <c r="AX12" s="47"/>
      <c r="AY12" s="47"/>
      <c r="AZ12" s="47"/>
      <c r="BA12" s="47"/>
      <c r="BB12" s="47"/>
      <c r="BC12" s="47"/>
      <c r="BD12" s="47"/>
      <c r="BE12" s="47"/>
      <c r="BF12" s="47"/>
      <c r="BG12" s="47"/>
      <c r="BH12" s="47"/>
      <c r="BI12" s="47"/>
      <c r="BJ12" s="47"/>
      <c r="BK12" s="47"/>
      <c r="BL12" s="47"/>
      <c r="BM12" s="47"/>
      <c r="BN12" s="47"/>
      <c r="BO12" s="47"/>
      <c r="BP12" s="47"/>
      <c r="BQ12" s="47"/>
      <c r="BR12" s="47"/>
      <c r="BS12" s="47"/>
      <c r="BT12" s="47"/>
      <c r="BU12" s="47"/>
      <c r="BV12" s="47"/>
      <c r="BW12" s="47"/>
    </row>
    <row r="13" spans="1:75" s="16" customFormat="1" ht="15" customHeight="1" x14ac:dyDescent="0.25">
      <c r="A13" s="76" t="s">
        <v>13</v>
      </c>
      <c r="B13" s="61">
        <f>IF(FIRE1111_historical_working!B13="..","..",ROUND(FIRE1111_historical_working!B13,0))</f>
        <v>51</v>
      </c>
      <c r="C13" s="61">
        <f>IF(FIRE1111_historical_working!C13="..","..",ROUND(FIRE1111_historical_working!C13,0))</f>
        <v>20</v>
      </c>
      <c r="D13" s="61">
        <f>IF(FIRE1111_historical_working!D13="..","..",ROUND(FIRE1111_historical_working!D13,0))</f>
        <v>3</v>
      </c>
      <c r="E13" s="61">
        <f>IF(FIRE1111_historical_working!E13="..","..",ROUND(FIRE1111_historical_working!E13,0))</f>
        <v>17</v>
      </c>
      <c r="F13" s="62">
        <f>IF(FIRE1111_historical_working!F13="..","..",ROUND(FIRE1111_historical_working!F13,0))</f>
        <v>91</v>
      </c>
      <c r="G13" s="76"/>
      <c r="H13" s="57"/>
      <c r="I13" s="87"/>
      <c r="J13" s="87"/>
      <c r="K13" s="57"/>
      <c r="L13" s="87"/>
      <c r="M13" s="87"/>
      <c r="N13" s="57"/>
      <c r="O13" s="63"/>
      <c r="P13" s="63"/>
      <c r="Q13" s="63"/>
      <c r="R13" s="63"/>
      <c r="S13" s="63"/>
      <c r="T13" s="57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57"/>
      <c r="AG13" s="47"/>
      <c r="AH13" s="47"/>
      <c r="AI13" s="47"/>
      <c r="AJ13" s="47"/>
      <c r="AK13" s="47"/>
      <c r="AL13" s="47"/>
      <c r="AM13" s="47"/>
      <c r="AN13" s="47"/>
      <c r="AO13" s="47"/>
      <c r="AP13" s="47"/>
      <c r="AQ13" s="47"/>
      <c r="AR13" s="47"/>
      <c r="AS13" s="47"/>
      <c r="AT13" s="47"/>
      <c r="AU13" s="47"/>
      <c r="AV13" s="47"/>
      <c r="AW13" s="47"/>
      <c r="AX13" s="47"/>
      <c r="AY13" s="47"/>
      <c r="AZ13" s="47"/>
      <c r="BA13" s="47"/>
      <c r="BB13" s="47"/>
      <c r="BC13" s="47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47"/>
      <c r="BS13" s="47"/>
      <c r="BT13" s="47"/>
      <c r="BU13" s="47"/>
      <c r="BV13" s="47"/>
      <c r="BW13" s="47"/>
    </row>
    <row r="14" spans="1:75" s="16" customFormat="1" ht="15" customHeight="1" x14ac:dyDescent="0.25">
      <c r="A14" s="76" t="s">
        <v>14</v>
      </c>
      <c r="B14" s="61">
        <f>IF(FIRE1111_historical_working!B14="..","..",ROUND(FIRE1111_historical_working!B14,0))</f>
        <v>881</v>
      </c>
      <c r="C14" s="61">
        <f>IF(FIRE1111_historical_working!C14="..","..",ROUND(FIRE1111_historical_working!C14,0))</f>
        <v>132</v>
      </c>
      <c r="D14" s="61">
        <f>IF(FIRE1111_historical_working!D14="..","..",ROUND(FIRE1111_historical_working!D14,0))</f>
        <v>17</v>
      </c>
      <c r="E14" s="61">
        <f>IF(FIRE1111_historical_working!E14="..","..",ROUND(FIRE1111_historical_working!E14,0))</f>
        <v>112</v>
      </c>
      <c r="F14" s="62">
        <f>IF(FIRE1111_historical_working!F14="..","..",ROUND(FIRE1111_historical_working!F14,0))</f>
        <v>1142</v>
      </c>
      <c r="G14" s="88"/>
      <c r="H14" s="57"/>
      <c r="I14" s="87"/>
      <c r="J14" s="87"/>
      <c r="K14" s="57"/>
      <c r="L14" s="87"/>
      <c r="M14" s="87"/>
      <c r="N14" s="57"/>
      <c r="O14" s="63"/>
      <c r="P14" s="63"/>
      <c r="Q14" s="63"/>
      <c r="R14" s="63"/>
      <c r="S14" s="63"/>
      <c r="T14" s="57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57"/>
      <c r="AG14" s="47"/>
      <c r="AH14" s="47"/>
      <c r="AI14" s="47"/>
      <c r="AJ14" s="47"/>
      <c r="AK14" s="47"/>
      <c r="AL14" s="47"/>
      <c r="AM14" s="47"/>
      <c r="AN14" s="47"/>
      <c r="AO14" s="47"/>
      <c r="AP14" s="47"/>
      <c r="AQ14" s="47"/>
      <c r="AR14" s="47"/>
      <c r="AS14" s="47"/>
      <c r="AT14" s="47"/>
      <c r="AU14" s="47"/>
      <c r="AV14" s="47"/>
      <c r="AW14" s="47"/>
      <c r="AX14" s="47"/>
      <c r="AY14" s="47"/>
      <c r="AZ14" s="47"/>
      <c r="BA14" s="47"/>
      <c r="BB14" s="47"/>
      <c r="BC14" s="47"/>
      <c r="BD14" s="47"/>
      <c r="BE14" s="47"/>
      <c r="BF14" s="47"/>
      <c r="BG14" s="47"/>
      <c r="BH14" s="47"/>
      <c r="BI14" s="47"/>
      <c r="BJ14" s="47"/>
      <c r="BK14" s="47"/>
      <c r="BL14" s="47"/>
      <c r="BM14" s="47"/>
      <c r="BN14" s="47"/>
      <c r="BO14" s="47"/>
      <c r="BP14" s="47"/>
      <c r="BQ14" s="47"/>
      <c r="BR14" s="47"/>
      <c r="BS14" s="47"/>
      <c r="BT14" s="47"/>
      <c r="BU14" s="47"/>
      <c r="BV14" s="47"/>
      <c r="BW14" s="47"/>
    </row>
    <row r="15" spans="1:75" s="16" customFormat="1" ht="15" customHeight="1" x14ac:dyDescent="0.25">
      <c r="A15" s="76" t="s">
        <v>15</v>
      </c>
      <c r="B15" s="61">
        <f>IF(FIRE1111_historical_working!B15="..","..",ROUND(FIRE1111_historical_working!B15,0))</f>
        <v>86</v>
      </c>
      <c r="C15" s="61">
        <f>IF(FIRE1111_historical_working!C15="..","..",ROUND(FIRE1111_historical_working!C15,0))</f>
        <v>8</v>
      </c>
      <c r="D15" s="61">
        <f>IF(FIRE1111_historical_working!D15="..","..",ROUND(FIRE1111_historical_working!D15,0))</f>
        <v>6</v>
      </c>
      <c r="E15" s="61">
        <f>IF(FIRE1111_historical_working!E15="..","..",ROUND(FIRE1111_historical_working!E15,0))</f>
        <v>360</v>
      </c>
      <c r="F15" s="62">
        <f>IF(FIRE1111_historical_working!F15="..","..",ROUND(FIRE1111_historical_working!F15,0))</f>
        <v>460</v>
      </c>
      <c r="G15" s="76"/>
      <c r="H15" s="57"/>
      <c r="I15" s="87"/>
      <c r="J15" s="87"/>
      <c r="K15" s="57"/>
      <c r="L15" s="87"/>
      <c r="M15" s="87"/>
      <c r="N15" s="57"/>
      <c r="O15" s="63"/>
      <c r="P15" s="63"/>
      <c r="Q15" s="63"/>
      <c r="R15" s="63"/>
      <c r="S15" s="63"/>
      <c r="T15" s="57"/>
      <c r="U15" s="65"/>
      <c r="V15" s="65"/>
      <c r="W15" s="65"/>
      <c r="X15" s="65"/>
      <c r="Y15" s="65"/>
      <c r="Z15" s="65"/>
      <c r="AA15" s="65"/>
      <c r="AB15" s="65"/>
      <c r="AC15" s="65"/>
      <c r="AD15" s="65"/>
      <c r="AE15" s="65"/>
      <c r="AF15" s="57"/>
      <c r="AG15" s="47"/>
      <c r="AH15" s="47"/>
      <c r="AI15" s="47"/>
      <c r="AJ15" s="47"/>
      <c r="AK15" s="47"/>
      <c r="AL15" s="47"/>
      <c r="AM15" s="47"/>
      <c r="AN15" s="47"/>
      <c r="AO15" s="47"/>
      <c r="AP15" s="47"/>
      <c r="AQ15" s="47"/>
      <c r="AR15" s="47"/>
      <c r="AS15" s="47"/>
      <c r="AT15" s="47"/>
      <c r="AU15" s="47"/>
      <c r="AV15" s="47"/>
      <c r="AW15" s="47"/>
      <c r="AX15" s="47"/>
      <c r="AY15" s="47"/>
      <c r="AZ15" s="47"/>
      <c r="BA15" s="47"/>
      <c r="BB15" s="47"/>
      <c r="BC15" s="47"/>
      <c r="BD15" s="47"/>
      <c r="BE15" s="47"/>
      <c r="BF15" s="47"/>
      <c r="BG15" s="47"/>
      <c r="BH15" s="47"/>
      <c r="BI15" s="47"/>
      <c r="BJ15" s="47"/>
      <c r="BK15" s="47"/>
      <c r="BL15" s="47"/>
      <c r="BM15" s="47"/>
      <c r="BN15" s="47"/>
      <c r="BO15" s="47"/>
      <c r="BP15" s="47"/>
      <c r="BQ15" s="47"/>
      <c r="BR15" s="47"/>
      <c r="BS15" s="47"/>
      <c r="BT15" s="47"/>
      <c r="BU15" s="47"/>
      <c r="BV15" s="47"/>
      <c r="BW15" s="47"/>
    </row>
    <row r="16" spans="1:75" s="16" customFormat="1" ht="15" customHeight="1" x14ac:dyDescent="0.25">
      <c r="A16" s="76" t="s">
        <v>16</v>
      </c>
      <c r="B16" s="61">
        <f>IF(FIRE1111_historical_working!B16="..","..",ROUND(FIRE1111_historical_working!B16,0))</f>
        <v>1</v>
      </c>
      <c r="C16" s="61">
        <f>IF(FIRE1111_historical_working!C16="..","..",ROUND(FIRE1111_historical_working!C16,0))</f>
        <v>0</v>
      </c>
      <c r="D16" s="61">
        <f>IF(FIRE1111_historical_working!D16="..","..",ROUND(FIRE1111_historical_working!D16,0))</f>
        <v>7</v>
      </c>
      <c r="E16" s="61">
        <f>IF(FIRE1111_historical_working!E16="..","..",ROUND(FIRE1111_historical_working!E16,0))</f>
        <v>0</v>
      </c>
      <c r="F16" s="62">
        <f>IF(FIRE1111_historical_working!F16="..","..",ROUND(FIRE1111_historical_working!F16,0))</f>
        <v>8</v>
      </c>
      <c r="G16" s="76"/>
      <c r="H16" s="57"/>
      <c r="I16" s="87"/>
      <c r="J16" s="87"/>
      <c r="K16" s="57"/>
      <c r="L16" s="87"/>
      <c r="M16" s="87"/>
      <c r="N16" s="57"/>
      <c r="O16" s="63"/>
      <c r="P16" s="63"/>
      <c r="Q16" s="63"/>
      <c r="R16" s="63"/>
      <c r="S16" s="63"/>
      <c r="T16" s="57"/>
      <c r="U16" s="65"/>
      <c r="V16" s="65"/>
      <c r="W16" s="65"/>
      <c r="X16" s="65"/>
      <c r="Y16" s="65"/>
      <c r="Z16" s="65"/>
      <c r="AA16" s="65"/>
      <c r="AB16" s="65"/>
      <c r="AC16" s="65"/>
      <c r="AD16" s="65"/>
      <c r="AE16" s="65"/>
      <c r="AF16" s="5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47"/>
      <c r="AU16" s="47"/>
      <c r="AV16" s="47"/>
      <c r="AW16" s="47"/>
      <c r="AX16" s="47"/>
      <c r="AY16" s="47"/>
      <c r="AZ16" s="47"/>
      <c r="BA16" s="47"/>
      <c r="BB16" s="47"/>
      <c r="BC16" s="47"/>
      <c r="BD16" s="47"/>
      <c r="BE16" s="47"/>
      <c r="BF16" s="47"/>
      <c r="BG16" s="47"/>
      <c r="BH16" s="47"/>
      <c r="BI16" s="47"/>
      <c r="BJ16" s="47"/>
      <c r="BK16" s="47"/>
      <c r="BL16" s="47"/>
      <c r="BM16" s="47"/>
      <c r="BN16" s="47"/>
      <c r="BO16" s="47"/>
      <c r="BP16" s="47"/>
      <c r="BQ16" s="47"/>
      <c r="BR16" s="47"/>
      <c r="BS16" s="47"/>
      <c r="BT16" s="47"/>
      <c r="BU16" s="47"/>
      <c r="BV16" s="47"/>
      <c r="BW16" s="47"/>
    </row>
    <row r="17" spans="1:75" s="16" customFormat="1" ht="15" customHeight="1" x14ac:dyDescent="0.25">
      <c r="A17" s="76" t="s">
        <v>17</v>
      </c>
      <c r="B17" s="61">
        <f>IF(FIRE1111_historical_working!B17="..","..",ROUND(FIRE1111_historical_working!B17,0))</f>
        <v>139</v>
      </c>
      <c r="C17" s="61">
        <f>IF(FIRE1111_historical_working!C17="..","..",ROUND(FIRE1111_historical_working!C17,0))</f>
        <v>387</v>
      </c>
      <c r="D17" s="61">
        <f>IF(FIRE1111_historical_working!D17="..","..",ROUND(FIRE1111_historical_working!D17,0))</f>
        <v>22</v>
      </c>
      <c r="E17" s="61">
        <f>IF(FIRE1111_historical_working!E17="..","..",ROUND(FIRE1111_historical_working!E17,0))</f>
        <v>4</v>
      </c>
      <c r="F17" s="62">
        <f>IF(FIRE1111_historical_working!F17="..","..",ROUND(FIRE1111_historical_working!F17,0))</f>
        <v>552</v>
      </c>
      <c r="G17" s="88"/>
      <c r="H17" s="57"/>
      <c r="I17" s="87"/>
      <c r="J17" s="87"/>
      <c r="K17" s="57"/>
      <c r="L17" s="87"/>
      <c r="M17" s="87"/>
      <c r="N17" s="57"/>
      <c r="O17" s="63"/>
      <c r="P17" s="63"/>
      <c r="Q17" s="63"/>
      <c r="R17" s="63"/>
      <c r="S17" s="63"/>
      <c r="T17" s="57"/>
      <c r="U17" s="65"/>
      <c r="V17" s="65"/>
      <c r="W17" s="65"/>
      <c r="X17" s="65"/>
      <c r="Y17" s="65"/>
      <c r="Z17" s="65"/>
      <c r="AA17" s="65"/>
      <c r="AB17" s="65"/>
      <c r="AC17" s="65"/>
      <c r="AD17" s="65"/>
      <c r="AE17" s="65"/>
      <c r="AF17" s="57"/>
      <c r="AG17" s="47"/>
      <c r="AH17" s="47"/>
      <c r="AI17" s="47"/>
      <c r="AJ17" s="47"/>
      <c r="AK17" s="47"/>
      <c r="AL17" s="47"/>
      <c r="AM17" s="47"/>
      <c r="AN17" s="47"/>
      <c r="AO17" s="47"/>
      <c r="AP17" s="47"/>
      <c r="AQ17" s="47"/>
      <c r="AR17" s="47"/>
      <c r="AS17" s="47"/>
      <c r="AT17" s="47"/>
      <c r="AU17" s="47"/>
      <c r="AV17" s="47"/>
      <c r="AW17" s="47"/>
      <c r="AX17" s="47"/>
      <c r="AY17" s="47"/>
      <c r="AZ17" s="47"/>
      <c r="BA17" s="47"/>
      <c r="BB17" s="47"/>
      <c r="BC17" s="47"/>
      <c r="BD17" s="47"/>
      <c r="BE17" s="47"/>
      <c r="BF17" s="47"/>
      <c r="BG17" s="47"/>
      <c r="BH17" s="47"/>
      <c r="BI17" s="47"/>
      <c r="BJ17" s="47"/>
      <c r="BK17" s="47"/>
      <c r="BL17" s="47"/>
      <c r="BM17" s="47"/>
      <c r="BN17" s="47"/>
      <c r="BO17" s="47"/>
      <c r="BP17" s="47"/>
      <c r="BQ17" s="47"/>
      <c r="BR17" s="47"/>
      <c r="BS17" s="47"/>
      <c r="BT17" s="47"/>
      <c r="BU17" s="47"/>
      <c r="BV17" s="47"/>
      <c r="BW17" s="47"/>
    </row>
    <row r="18" spans="1:75" s="16" customFormat="1" ht="15" customHeight="1" x14ac:dyDescent="0.25">
      <c r="A18" s="89" t="s">
        <v>18</v>
      </c>
      <c r="B18" s="61">
        <f>IF(FIRE1111_historical_working!B18="..","..",ROUND(FIRE1111_historical_working!B18,0))</f>
        <v>11</v>
      </c>
      <c r="C18" s="61">
        <f>IF(FIRE1111_historical_working!C18="..","..",ROUND(FIRE1111_historical_working!C18,0))</f>
        <v>8</v>
      </c>
      <c r="D18" s="61">
        <f>IF(FIRE1111_historical_working!D18="..","..",ROUND(FIRE1111_historical_working!D18,0))</f>
        <v>0</v>
      </c>
      <c r="E18" s="61">
        <f>IF(FIRE1111_historical_working!E18="..","..",ROUND(FIRE1111_historical_working!E18,0))</f>
        <v>5</v>
      </c>
      <c r="F18" s="62">
        <f>IF(FIRE1111_historical_working!F18="..","..",ROUND(FIRE1111_historical_working!F18,0))</f>
        <v>24</v>
      </c>
      <c r="G18" s="76"/>
      <c r="H18" s="57"/>
      <c r="I18" s="87"/>
      <c r="J18" s="87"/>
      <c r="K18" s="57"/>
      <c r="L18" s="87"/>
      <c r="M18" s="87"/>
      <c r="N18" s="57"/>
      <c r="O18" s="63"/>
      <c r="P18" s="63"/>
      <c r="Q18" s="63"/>
      <c r="R18" s="63"/>
      <c r="S18" s="63"/>
      <c r="T18" s="57"/>
      <c r="U18" s="65"/>
      <c r="V18" s="65"/>
      <c r="W18" s="65"/>
      <c r="X18" s="65"/>
      <c r="Y18" s="65"/>
      <c r="Z18" s="65"/>
      <c r="AA18" s="65"/>
      <c r="AB18" s="65"/>
      <c r="AC18" s="65"/>
      <c r="AD18" s="65"/>
      <c r="AE18" s="65"/>
      <c r="AF18" s="57"/>
      <c r="AG18" s="47"/>
      <c r="AH18" s="47"/>
      <c r="AI18" s="47"/>
      <c r="AJ18" s="47"/>
      <c r="AK18" s="47"/>
      <c r="AL18" s="47"/>
      <c r="AM18" s="47"/>
      <c r="AN18" s="47"/>
      <c r="AO18" s="47"/>
      <c r="AP18" s="47"/>
      <c r="AQ18" s="47"/>
      <c r="AR18" s="47"/>
      <c r="AS18" s="47"/>
      <c r="AT18" s="47"/>
      <c r="AU18" s="47"/>
      <c r="AV18" s="47"/>
      <c r="AW18" s="47"/>
      <c r="AX18" s="47"/>
      <c r="AY18" s="47"/>
      <c r="AZ18" s="47"/>
      <c r="BA18" s="47"/>
      <c r="BB18" s="47"/>
      <c r="BC18" s="47"/>
      <c r="BD18" s="47"/>
      <c r="BE18" s="47"/>
      <c r="BF18" s="47"/>
      <c r="BG18" s="47"/>
      <c r="BH18" s="47"/>
      <c r="BI18" s="47"/>
      <c r="BJ18" s="47"/>
      <c r="BK18" s="47"/>
      <c r="BL18" s="47"/>
      <c r="BM18" s="47"/>
      <c r="BN18" s="47"/>
      <c r="BO18" s="47"/>
      <c r="BP18" s="47"/>
      <c r="BQ18" s="47"/>
      <c r="BR18" s="47"/>
      <c r="BS18" s="47"/>
      <c r="BT18" s="47"/>
      <c r="BU18" s="47"/>
      <c r="BV18" s="47"/>
      <c r="BW18" s="47"/>
    </row>
    <row r="19" spans="1:75" s="16" customFormat="1" ht="15" customHeight="1" x14ac:dyDescent="0.25">
      <c r="A19" s="89" t="s">
        <v>26</v>
      </c>
      <c r="B19" s="61" t="str">
        <f>IF(FIRE1111_historical_working!B19="..","..",ROUND(FIRE1111_historical_working!B19,0))</f>
        <v>..</v>
      </c>
      <c r="C19" s="61">
        <f>IF(FIRE1111_historical_working!C19="..","..",ROUND(FIRE1111_historical_working!C19,0))</f>
        <v>79</v>
      </c>
      <c r="D19" s="61" t="str">
        <f>IF(FIRE1111_historical_working!D19="..","..",ROUND(FIRE1111_historical_working!D19,0))</f>
        <v>..</v>
      </c>
      <c r="E19" s="61" t="str">
        <f>IF(FIRE1111_historical_working!E19="..","..",ROUND(FIRE1111_historical_working!E19,0))</f>
        <v>..</v>
      </c>
      <c r="F19" s="62">
        <f>IF(FIRE1111_historical_working!F19="..","..",ROUND(FIRE1111_historical_working!F19,0))</f>
        <v>79</v>
      </c>
      <c r="G19" s="76"/>
      <c r="H19" s="57"/>
      <c r="I19" s="87"/>
      <c r="J19" s="87"/>
      <c r="K19" s="57"/>
      <c r="L19" s="87"/>
      <c r="M19" s="87"/>
      <c r="N19" s="57"/>
      <c r="O19" s="63"/>
      <c r="P19" s="63"/>
      <c r="Q19" s="63"/>
      <c r="R19" s="63"/>
      <c r="S19" s="63"/>
      <c r="T19" s="57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57"/>
      <c r="AG19" s="47"/>
      <c r="AH19" s="47"/>
      <c r="AI19" s="47"/>
      <c r="AJ19" s="47"/>
      <c r="AK19" s="47"/>
      <c r="AL19" s="47"/>
      <c r="AM19" s="47"/>
      <c r="AN19" s="47"/>
      <c r="AO19" s="47"/>
      <c r="AP19" s="47"/>
      <c r="AQ19" s="47"/>
      <c r="AR19" s="47"/>
      <c r="AS19" s="47"/>
      <c r="AT19" s="47"/>
      <c r="AU19" s="47"/>
      <c r="AV19" s="47"/>
      <c r="AW19" s="47"/>
      <c r="AX19" s="47"/>
      <c r="AY19" s="47"/>
      <c r="AZ19" s="47"/>
      <c r="BA19" s="47"/>
      <c r="BB19" s="47"/>
      <c r="BC19" s="47"/>
      <c r="BD19" s="47"/>
      <c r="BE19" s="47"/>
      <c r="BF19" s="47"/>
      <c r="BG19" s="47"/>
      <c r="BH19" s="47"/>
      <c r="BI19" s="47"/>
      <c r="BJ19" s="47"/>
      <c r="BK19" s="47"/>
      <c r="BL19" s="47"/>
      <c r="BM19" s="47"/>
      <c r="BN19" s="47"/>
      <c r="BO19" s="47"/>
      <c r="BP19" s="47"/>
      <c r="BQ19" s="47"/>
      <c r="BR19" s="47"/>
      <c r="BS19" s="47"/>
      <c r="BT19" s="47"/>
      <c r="BU19" s="47"/>
      <c r="BV19" s="47"/>
      <c r="BW19" s="47"/>
    </row>
    <row r="20" spans="1:75" s="16" customFormat="1" ht="15" customHeight="1" x14ac:dyDescent="0.25">
      <c r="A20" s="89" t="s">
        <v>24</v>
      </c>
      <c r="B20" s="61" t="str">
        <f>IF(FIRE1111_historical_working!B20="..","..",ROUND(FIRE1111_historical_working!B20,0))</f>
        <v>..</v>
      </c>
      <c r="C20" s="61">
        <f>IF(FIRE1111_historical_working!C20="..","..",ROUND(FIRE1111_historical_working!C20,0))</f>
        <v>94</v>
      </c>
      <c r="D20" s="61" t="str">
        <f>IF(FIRE1111_historical_working!D20="..","..",ROUND(FIRE1111_historical_working!D20,0))</f>
        <v>..</v>
      </c>
      <c r="E20" s="61" t="str">
        <f>IF(FIRE1111_historical_working!E20="..","..",ROUND(FIRE1111_historical_working!E20,0))</f>
        <v>..</v>
      </c>
      <c r="F20" s="62">
        <f>IF(FIRE1111_historical_working!F20="..","..",ROUND(FIRE1111_historical_working!F20,0))</f>
        <v>94</v>
      </c>
      <c r="G20" s="76"/>
      <c r="H20" s="57"/>
      <c r="I20" s="87"/>
      <c r="J20" s="90"/>
      <c r="K20" s="57"/>
      <c r="L20" s="87"/>
      <c r="M20" s="87"/>
      <c r="N20" s="57"/>
      <c r="O20" s="63"/>
      <c r="P20" s="63"/>
      <c r="Q20" s="63"/>
      <c r="R20" s="63"/>
      <c r="S20" s="63"/>
      <c r="T20" s="57"/>
      <c r="U20" s="65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57"/>
      <c r="AG20" s="47"/>
      <c r="AH20" s="47"/>
      <c r="AI20" s="47"/>
      <c r="AJ20" s="47"/>
      <c r="AK20" s="47"/>
      <c r="AL20" s="47"/>
      <c r="AM20" s="47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7"/>
      <c r="AY20" s="47"/>
      <c r="AZ20" s="47"/>
      <c r="BA20" s="47"/>
      <c r="BB20" s="47"/>
      <c r="BC20" s="47"/>
      <c r="BD20" s="47"/>
      <c r="BE20" s="47"/>
      <c r="BF20" s="47"/>
      <c r="BG20" s="47"/>
      <c r="BH20" s="47"/>
      <c r="BI20" s="47"/>
      <c r="BJ20" s="47"/>
      <c r="BK20" s="47"/>
      <c r="BL20" s="47"/>
      <c r="BM20" s="47"/>
      <c r="BN20" s="47"/>
      <c r="BO20" s="47"/>
      <c r="BP20" s="47"/>
      <c r="BQ20" s="47"/>
      <c r="BR20" s="47"/>
      <c r="BS20" s="47"/>
      <c r="BT20" s="47"/>
      <c r="BU20" s="47"/>
      <c r="BV20" s="47"/>
      <c r="BW20" s="47"/>
    </row>
    <row r="21" spans="1:75" s="16" customFormat="1" ht="15" customHeight="1" x14ac:dyDescent="0.25">
      <c r="A21" s="89" t="s">
        <v>25</v>
      </c>
      <c r="B21" s="61" t="str">
        <f>IF(FIRE1111_historical_working!B21="..","..",ROUND(FIRE1111_historical_working!B21,0))</f>
        <v>..</v>
      </c>
      <c r="C21" s="61">
        <f>IF(FIRE1111_historical_working!C21="..","..",ROUND(FIRE1111_historical_working!C21,0))</f>
        <v>2</v>
      </c>
      <c r="D21" s="61" t="str">
        <f>IF(FIRE1111_historical_working!D21="..","..",ROUND(FIRE1111_historical_working!D21,0))</f>
        <v>..</v>
      </c>
      <c r="E21" s="61" t="str">
        <f>IF(FIRE1111_historical_working!E21="..","..",ROUND(FIRE1111_historical_working!E21,0))</f>
        <v>..</v>
      </c>
      <c r="F21" s="62">
        <f>IF(FIRE1111_historical_working!F21="..","..",ROUND(FIRE1111_historical_working!F21,0))</f>
        <v>2</v>
      </c>
      <c r="G21" s="76"/>
      <c r="H21" s="57"/>
      <c r="I21" s="87"/>
      <c r="J21" s="87"/>
      <c r="K21" s="57"/>
      <c r="L21" s="87"/>
      <c r="M21" s="87"/>
      <c r="N21" s="57"/>
      <c r="O21" s="63"/>
      <c r="P21" s="63"/>
      <c r="Q21" s="63"/>
      <c r="R21" s="63"/>
      <c r="S21" s="63"/>
      <c r="T21" s="57"/>
      <c r="U21" s="65"/>
      <c r="V21" s="65"/>
      <c r="W21" s="65"/>
      <c r="X21" s="65"/>
      <c r="Y21" s="65"/>
      <c r="Z21" s="65"/>
      <c r="AA21" s="65"/>
      <c r="AB21" s="65"/>
      <c r="AC21" s="65"/>
      <c r="AD21" s="65"/>
      <c r="AE21" s="65"/>
      <c r="AF21" s="57"/>
      <c r="AG21" s="47"/>
      <c r="AH21" s="47"/>
      <c r="AI21" s="47"/>
      <c r="AJ21" s="47"/>
      <c r="AK21" s="47"/>
      <c r="AL21" s="47"/>
      <c r="AM21" s="47"/>
      <c r="AN21" s="47"/>
      <c r="AO21" s="47"/>
      <c r="AP21" s="47"/>
      <c r="AQ21" s="47"/>
      <c r="AR21" s="47"/>
      <c r="AS21" s="47"/>
      <c r="AT21" s="47"/>
      <c r="AU21" s="47"/>
      <c r="AV21" s="47"/>
      <c r="AW21" s="47"/>
      <c r="AX21" s="47"/>
      <c r="AY21" s="47"/>
      <c r="AZ21" s="47"/>
      <c r="BA21" s="47"/>
      <c r="BB21" s="47"/>
      <c r="BC21" s="47"/>
      <c r="BD21" s="47"/>
      <c r="BE21" s="47"/>
      <c r="BF21" s="47"/>
      <c r="BG21" s="47"/>
      <c r="BH21" s="47"/>
      <c r="BI21" s="47"/>
      <c r="BJ21" s="47"/>
      <c r="BK21" s="47"/>
      <c r="BL21" s="47"/>
      <c r="BM21" s="47"/>
      <c r="BN21" s="47"/>
      <c r="BO21" s="47"/>
      <c r="BP21" s="47"/>
      <c r="BQ21" s="47"/>
      <c r="BR21" s="47"/>
      <c r="BS21" s="47"/>
      <c r="BT21" s="47"/>
      <c r="BU21" s="47"/>
      <c r="BV21" s="47"/>
      <c r="BW21" s="47"/>
    </row>
    <row r="22" spans="1:75" s="16" customFormat="1" ht="15" customHeight="1" x14ac:dyDescent="0.25">
      <c r="A22" s="89" t="s">
        <v>19</v>
      </c>
      <c r="B22" s="61">
        <f>IF(FIRE1111_historical_working!B22="..","..",ROUND(FIRE1111_historical_working!B22,0))</f>
        <v>206</v>
      </c>
      <c r="C22" s="61">
        <f>IF(FIRE1111_historical_working!C22="..","..",ROUND(FIRE1111_historical_working!C22,0))</f>
        <v>628</v>
      </c>
      <c r="D22" s="61">
        <f>IF(FIRE1111_historical_working!D22="..","..",ROUND(FIRE1111_historical_working!D22,0))</f>
        <v>27</v>
      </c>
      <c r="E22" s="61">
        <f>IF(FIRE1111_historical_working!E22="..","..",ROUND(FIRE1111_historical_working!E22,0))</f>
        <v>423</v>
      </c>
      <c r="F22" s="62">
        <f>IF(FIRE1111_historical_working!F22="..","..",ROUND(FIRE1111_historical_working!F22,0))</f>
        <v>1284</v>
      </c>
      <c r="G22" s="76"/>
      <c r="H22" s="57"/>
      <c r="I22" s="87"/>
      <c r="J22" s="87"/>
      <c r="K22" s="57"/>
      <c r="L22" s="87"/>
      <c r="M22" s="87"/>
      <c r="N22" s="57"/>
      <c r="O22" s="63"/>
      <c r="P22" s="63"/>
      <c r="Q22" s="63"/>
      <c r="R22" s="63"/>
      <c r="S22" s="63"/>
      <c r="T22" s="57"/>
      <c r="U22" s="65"/>
      <c r="V22" s="65"/>
      <c r="W22" s="65"/>
      <c r="X22" s="65"/>
      <c r="Y22" s="65"/>
      <c r="Z22" s="65"/>
      <c r="AA22" s="65"/>
      <c r="AB22" s="65"/>
      <c r="AC22" s="65"/>
      <c r="AD22" s="65"/>
      <c r="AE22" s="65"/>
      <c r="AF22" s="57"/>
      <c r="AG22" s="47"/>
      <c r="AH22" s="47"/>
      <c r="AI22" s="47"/>
      <c r="AJ22" s="47"/>
      <c r="AK22" s="47"/>
      <c r="AL22" s="47"/>
      <c r="AM22" s="47"/>
      <c r="AN22" s="47"/>
      <c r="AO22" s="47"/>
      <c r="AP22" s="47"/>
      <c r="AQ22" s="47"/>
      <c r="AR22" s="47"/>
      <c r="AS22" s="47"/>
      <c r="AT22" s="47"/>
      <c r="AU22" s="47"/>
      <c r="AV22" s="47"/>
      <c r="AW22" s="47"/>
      <c r="AX22" s="47"/>
      <c r="AY22" s="47"/>
      <c r="AZ22" s="47"/>
      <c r="BA22" s="47"/>
      <c r="BB22" s="47"/>
      <c r="BC22" s="47"/>
      <c r="BD22" s="47"/>
      <c r="BE22" s="47"/>
      <c r="BF22" s="47"/>
      <c r="BG22" s="47"/>
      <c r="BH22" s="47"/>
      <c r="BI22" s="47"/>
      <c r="BJ22" s="47"/>
      <c r="BK22" s="47"/>
      <c r="BL22" s="47"/>
      <c r="BM22" s="47"/>
      <c r="BN22" s="47"/>
      <c r="BO22" s="47"/>
      <c r="BP22" s="47"/>
      <c r="BQ22" s="47"/>
      <c r="BR22" s="47"/>
      <c r="BS22" s="47"/>
      <c r="BT22" s="47"/>
      <c r="BU22" s="47"/>
      <c r="BV22" s="47"/>
      <c r="BW22" s="47"/>
    </row>
    <row r="23" spans="1:75" s="16" customFormat="1" ht="15" customHeight="1" thickBot="1" x14ac:dyDescent="0.3">
      <c r="A23" s="91" t="s">
        <v>2</v>
      </c>
      <c r="B23" s="92">
        <f>IF(FIRE1111_historical_working!B23="..","..",ROUND(FIRE1111_historical_working!B23,0))</f>
        <v>1446</v>
      </c>
      <c r="C23" s="92">
        <f>IF(FIRE1111_historical_working!C23="..","..",ROUND(FIRE1111_historical_working!C23,0))</f>
        <v>1424</v>
      </c>
      <c r="D23" s="92">
        <f>IF(FIRE1111_historical_working!D23="..","..",ROUND(FIRE1111_historical_working!D23,0))</f>
        <v>92</v>
      </c>
      <c r="E23" s="92">
        <f>IF(FIRE1111_historical_working!E23="..","..",ROUND(FIRE1111_historical_working!E23,0))</f>
        <v>1026</v>
      </c>
      <c r="F23" s="92">
        <f>IF(FIRE1111_historical_working!F23="..","..",ROUND(FIRE1111_historical_working!F23,0))</f>
        <v>3988</v>
      </c>
      <c r="G23" s="88"/>
      <c r="H23" s="93"/>
      <c r="I23" s="87"/>
      <c r="J23" s="87"/>
      <c r="K23" s="57"/>
      <c r="L23" s="87"/>
      <c r="M23" s="87"/>
      <c r="N23" s="57"/>
      <c r="O23" s="63"/>
      <c r="P23" s="63"/>
      <c r="Q23" s="63"/>
      <c r="R23" s="63"/>
      <c r="S23" s="63"/>
      <c r="T23" s="57"/>
      <c r="U23" s="65"/>
      <c r="V23" s="65"/>
      <c r="W23" s="65"/>
      <c r="X23" s="65"/>
      <c r="Y23" s="65"/>
      <c r="Z23" s="65"/>
      <c r="AA23" s="65"/>
      <c r="AB23" s="65"/>
      <c r="AC23" s="65"/>
      <c r="AD23" s="65"/>
      <c r="AE23" s="65"/>
      <c r="AF23" s="57"/>
      <c r="AG23" s="47"/>
      <c r="AH23" s="47"/>
      <c r="AI23" s="47"/>
      <c r="AJ23" s="47"/>
      <c r="AK23" s="47"/>
      <c r="AL23" s="47"/>
      <c r="AM23" s="47"/>
      <c r="AN23" s="47"/>
      <c r="AO23" s="47"/>
      <c r="AP23" s="47"/>
      <c r="AQ23" s="47"/>
      <c r="AR23" s="47"/>
      <c r="AS23" s="47"/>
      <c r="AT23" s="47"/>
      <c r="AU23" s="47"/>
      <c r="AV23" s="47"/>
      <c r="AW23" s="47"/>
      <c r="AX23" s="47"/>
      <c r="AY23" s="47"/>
      <c r="AZ23" s="47"/>
      <c r="BA23" s="47"/>
      <c r="BB23" s="47"/>
      <c r="BC23" s="47"/>
      <c r="BD23" s="47"/>
      <c r="BE23" s="47"/>
      <c r="BF23" s="47"/>
      <c r="BG23" s="47"/>
      <c r="BH23" s="47"/>
      <c r="BI23" s="47"/>
      <c r="BJ23" s="47"/>
      <c r="BK23" s="47"/>
      <c r="BL23" s="47"/>
      <c r="BM23" s="47"/>
      <c r="BN23" s="47"/>
      <c r="BO23" s="47"/>
      <c r="BP23" s="47"/>
      <c r="BQ23" s="47"/>
      <c r="BR23" s="47"/>
      <c r="BS23" s="47"/>
      <c r="BT23" s="47"/>
      <c r="BU23" s="47"/>
      <c r="BV23" s="47"/>
      <c r="BW23" s="47"/>
    </row>
    <row r="24" spans="1:75" s="16" customFormat="1" ht="27.75" customHeight="1" x14ac:dyDescent="0.2">
      <c r="A24" s="94" t="s">
        <v>6</v>
      </c>
      <c r="B24" s="95"/>
      <c r="C24" s="95"/>
      <c r="D24" s="95"/>
      <c r="E24" s="95"/>
      <c r="F24" s="95"/>
      <c r="G24" s="76"/>
      <c r="H24" s="76"/>
      <c r="I24" s="87"/>
      <c r="J24" s="87"/>
      <c r="K24" s="76"/>
      <c r="L24" s="87"/>
      <c r="M24" s="87"/>
      <c r="N24" s="87"/>
      <c r="O24" s="87"/>
      <c r="P24" s="87"/>
      <c r="Q24" s="87"/>
      <c r="R24" s="87"/>
      <c r="S24" s="87"/>
      <c r="T24" s="57"/>
      <c r="U24" s="57"/>
      <c r="V24" s="57"/>
      <c r="W24" s="57"/>
      <c r="X24" s="57"/>
      <c r="Y24" s="57"/>
      <c r="Z24" s="57"/>
      <c r="AA24" s="57"/>
      <c r="AB24" s="57"/>
      <c r="AC24" s="57"/>
      <c r="AD24" s="57"/>
      <c r="AE24" s="57"/>
      <c r="AF24" s="57"/>
      <c r="AG24" s="47"/>
      <c r="AH24" s="47"/>
      <c r="AI24" s="47"/>
      <c r="AJ24" s="47"/>
      <c r="AK24" s="47"/>
      <c r="AL24" s="47"/>
      <c r="AM24" s="47"/>
      <c r="AN24" s="47"/>
      <c r="AO24" s="47"/>
      <c r="AP24" s="47"/>
      <c r="AQ24" s="47"/>
      <c r="AR24" s="47"/>
      <c r="AS24" s="47"/>
      <c r="AT24" s="47"/>
      <c r="AU24" s="47"/>
      <c r="AV24" s="47"/>
      <c r="AW24" s="47"/>
      <c r="AX24" s="47"/>
      <c r="AY24" s="47"/>
      <c r="AZ24" s="47"/>
      <c r="BA24" s="47"/>
      <c r="BB24" s="47"/>
      <c r="BC24" s="47"/>
      <c r="BD24" s="47"/>
      <c r="BE24" s="47"/>
      <c r="BF24" s="47"/>
      <c r="BG24" s="47"/>
      <c r="BH24" s="47"/>
      <c r="BI24" s="47"/>
      <c r="BJ24" s="47"/>
      <c r="BK24" s="47"/>
      <c r="BL24" s="47"/>
      <c r="BM24" s="47"/>
      <c r="BN24" s="47"/>
      <c r="BO24" s="47"/>
      <c r="BP24" s="47"/>
      <c r="BQ24" s="47"/>
      <c r="BR24" s="47"/>
      <c r="BS24" s="47"/>
      <c r="BT24" s="47"/>
      <c r="BU24" s="47"/>
      <c r="BV24" s="47"/>
      <c r="BW24" s="47"/>
    </row>
    <row r="25" spans="1:75" s="16" customFormat="1" ht="15" customHeight="1" x14ac:dyDescent="0.2">
      <c r="A25" s="96" t="s">
        <v>22</v>
      </c>
      <c r="B25" s="96"/>
      <c r="C25" s="96"/>
      <c r="D25" s="96"/>
      <c r="E25" s="96"/>
      <c r="F25" s="96"/>
      <c r="G25" s="76"/>
      <c r="H25" s="76"/>
      <c r="I25" s="87"/>
      <c r="J25" s="87"/>
      <c r="K25" s="76"/>
      <c r="L25" s="87"/>
      <c r="M25" s="87"/>
      <c r="N25" s="87"/>
      <c r="O25" s="87"/>
      <c r="P25" s="87"/>
      <c r="Q25" s="87"/>
      <c r="R25" s="87"/>
      <c r="S25" s="8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  <c r="BA25" s="47"/>
      <c r="BB25" s="47"/>
      <c r="BC25" s="47"/>
      <c r="BD25" s="47"/>
      <c r="BE25" s="47"/>
      <c r="BF25" s="47"/>
      <c r="BG25" s="47"/>
      <c r="BH25" s="47"/>
      <c r="BI25" s="47"/>
      <c r="BJ25" s="47"/>
      <c r="BK25" s="47"/>
      <c r="BL25" s="47"/>
      <c r="BM25" s="47"/>
      <c r="BN25" s="47"/>
      <c r="BO25" s="47"/>
      <c r="BP25" s="47"/>
      <c r="BQ25" s="47"/>
      <c r="BR25" s="47"/>
      <c r="BS25" s="47"/>
      <c r="BT25" s="47"/>
      <c r="BU25" s="47"/>
      <c r="BV25" s="47"/>
      <c r="BW25" s="47"/>
    </row>
    <row r="26" spans="1:75" s="16" customFormat="1" ht="27.75" customHeight="1" x14ac:dyDescent="0.2">
      <c r="A26" s="76" t="s">
        <v>3</v>
      </c>
      <c r="B26" s="74"/>
      <c r="C26" s="74"/>
      <c r="D26" s="74"/>
      <c r="E26" s="74"/>
      <c r="F26" s="74"/>
      <c r="G26" s="57"/>
      <c r="H26" s="57"/>
      <c r="I26" s="57"/>
      <c r="J26" s="57"/>
      <c r="K26" s="76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47"/>
      <c r="AH26" s="47"/>
      <c r="AI26" s="47"/>
      <c r="AJ26" s="47"/>
      <c r="AK26" s="47"/>
      <c r="AL26" s="47"/>
      <c r="AM26" s="47"/>
      <c r="AN26" s="47"/>
      <c r="AO26" s="47"/>
      <c r="AP26" s="47"/>
      <c r="AQ26" s="47"/>
      <c r="AR26" s="47"/>
      <c r="AS26" s="47"/>
      <c r="AT26" s="47"/>
      <c r="AU26" s="47"/>
      <c r="AV26" s="47"/>
      <c r="AW26" s="47"/>
      <c r="AX26" s="47"/>
      <c r="AY26" s="47"/>
      <c r="AZ26" s="47"/>
      <c r="BA26" s="47"/>
      <c r="BB26" s="47"/>
      <c r="BC26" s="47"/>
      <c r="BD26" s="47"/>
      <c r="BE26" s="47"/>
      <c r="BF26" s="47"/>
      <c r="BG26" s="47"/>
      <c r="BH26" s="47"/>
      <c r="BI26" s="47"/>
      <c r="BJ26" s="47"/>
      <c r="BK26" s="47"/>
      <c r="BL26" s="47"/>
      <c r="BM26" s="47"/>
      <c r="BN26" s="47"/>
      <c r="BO26" s="47"/>
      <c r="BP26" s="47"/>
      <c r="BQ26" s="47"/>
      <c r="BR26" s="47"/>
      <c r="BS26" s="47"/>
      <c r="BT26" s="47"/>
      <c r="BU26" s="47"/>
      <c r="BV26" s="47"/>
      <c r="BW26" s="47"/>
    </row>
    <row r="27" spans="1:75" s="16" customFormat="1" ht="15" customHeight="1" x14ac:dyDescent="0.2">
      <c r="A27" s="97" t="s">
        <v>4</v>
      </c>
      <c r="B27" s="74"/>
      <c r="C27" s="74"/>
      <c r="D27" s="74"/>
      <c r="E27" s="74"/>
      <c r="F27" s="74"/>
      <c r="G27" s="57"/>
      <c r="H27" s="57"/>
      <c r="I27" s="57"/>
      <c r="J27" s="57"/>
      <c r="K27" s="76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7"/>
      <c r="X27" s="57"/>
      <c r="Y27" s="57"/>
      <c r="Z27" s="57"/>
      <c r="AA27" s="57"/>
      <c r="AB27" s="57"/>
      <c r="AC27" s="57"/>
      <c r="AD27" s="57"/>
      <c r="AE27" s="57"/>
      <c r="AF27" s="57"/>
      <c r="AG27" s="47"/>
      <c r="AH27" s="47"/>
      <c r="AI27" s="47"/>
      <c r="AJ27" s="47"/>
      <c r="AK27" s="47"/>
      <c r="AL27" s="47"/>
      <c r="AM27" s="47"/>
      <c r="AN27" s="47"/>
      <c r="AO27" s="47"/>
      <c r="AP27" s="47"/>
      <c r="AQ27" s="47"/>
      <c r="AR27" s="47"/>
      <c r="AS27" s="47"/>
      <c r="AT27" s="47"/>
      <c r="AU27" s="47"/>
      <c r="AV27" s="47"/>
      <c r="AW27" s="47"/>
      <c r="AX27" s="47"/>
      <c r="AY27" s="47"/>
      <c r="AZ27" s="47"/>
      <c r="BA27" s="47"/>
      <c r="BB27" s="47"/>
      <c r="BC27" s="47"/>
      <c r="BD27" s="47"/>
      <c r="BE27" s="47"/>
      <c r="BF27" s="47"/>
      <c r="BG27" s="47"/>
      <c r="BH27" s="47"/>
      <c r="BI27" s="47"/>
      <c r="BJ27" s="47"/>
      <c r="BK27" s="47"/>
      <c r="BL27" s="47"/>
      <c r="BM27" s="47"/>
      <c r="BN27" s="47"/>
      <c r="BO27" s="47"/>
      <c r="BP27" s="47"/>
      <c r="BQ27" s="47"/>
      <c r="BR27" s="47"/>
      <c r="BS27" s="47"/>
      <c r="BT27" s="47"/>
      <c r="BU27" s="47"/>
      <c r="BV27" s="47"/>
      <c r="BW27" s="47"/>
    </row>
    <row r="28" spans="1:75" s="16" customFormat="1" ht="30" customHeight="1" x14ac:dyDescent="0.2">
      <c r="A28" s="94" t="s">
        <v>102</v>
      </c>
      <c r="B28" s="98"/>
      <c r="C28" s="98"/>
      <c r="D28" s="98"/>
      <c r="E28" s="98"/>
      <c r="F28" s="98"/>
      <c r="G28" s="98"/>
      <c r="H28" s="98"/>
      <c r="I28" s="98"/>
      <c r="J28" s="98"/>
      <c r="K28" s="98"/>
      <c r="L28" s="98"/>
      <c r="M28" s="98"/>
      <c r="N28" s="98"/>
      <c r="O28" s="98"/>
      <c r="P28" s="98"/>
      <c r="Q28" s="98"/>
      <c r="R28" s="89"/>
      <c r="S28" s="89"/>
      <c r="T28" s="89"/>
      <c r="U28" s="89"/>
      <c r="V28" s="89"/>
      <c r="W28" s="98"/>
      <c r="X28" s="98"/>
      <c r="Y28" s="98"/>
      <c r="Z28" s="98"/>
      <c r="AA28" s="98"/>
      <c r="AB28" s="76"/>
      <c r="AC28" s="98"/>
      <c r="AD28" s="98"/>
      <c r="AE28" s="98"/>
      <c r="AF28" s="98"/>
      <c r="AG28" s="98"/>
      <c r="AH28" s="98"/>
      <c r="AI28" s="98"/>
      <c r="AJ28" s="98"/>
      <c r="AK28" s="98"/>
      <c r="AL28" s="98"/>
      <c r="AM28" s="98"/>
      <c r="AN28" s="98"/>
      <c r="AO28" s="98"/>
      <c r="AP28" s="89"/>
      <c r="AQ28" s="89"/>
      <c r="AR28" s="89"/>
      <c r="AS28" s="89"/>
      <c r="AT28" s="89"/>
      <c r="AU28" s="98"/>
      <c r="AV28" s="98"/>
      <c r="AW28" s="76"/>
      <c r="AX28" s="76"/>
      <c r="AY28" s="76"/>
      <c r="AZ28" s="76"/>
      <c r="BA28" s="57"/>
      <c r="BB28" s="57"/>
      <c r="BC28" s="57"/>
      <c r="BD28" s="57"/>
      <c r="BE28" s="57"/>
      <c r="BF28" s="57"/>
      <c r="BG28" s="57"/>
      <c r="BH28" s="57"/>
      <c r="BI28" s="57"/>
      <c r="BJ28" s="57"/>
      <c r="BK28" s="57"/>
      <c r="BL28" s="57"/>
      <c r="BM28" s="57"/>
      <c r="BN28" s="57"/>
      <c r="BO28" s="57"/>
      <c r="BP28" s="57"/>
      <c r="BQ28" s="57"/>
      <c r="BR28" s="57"/>
      <c r="BS28" s="57"/>
      <c r="BT28" s="57"/>
      <c r="BU28" s="57"/>
      <c r="BV28" s="57"/>
      <c r="BW28" s="57"/>
    </row>
    <row r="29" spans="1:75" s="16" customFormat="1" x14ac:dyDescent="0.2">
      <c r="A29" s="76" t="s">
        <v>103</v>
      </c>
      <c r="B29" s="98"/>
      <c r="C29" s="98"/>
      <c r="D29" s="98"/>
      <c r="E29" s="98"/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89"/>
      <c r="S29" s="89"/>
      <c r="T29" s="89"/>
      <c r="U29" s="89"/>
      <c r="V29" s="89"/>
      <c r="W29" s="98"/>
      <c r="X29" s="98"/>
      <c r="Y29" s="98"/>
      <c r="Z29" s="98"/>
      <c r="AA29" s="98"/>
      <c r="AB29" s="76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89"/>
      <c r="AQ29" s="89"/>
      <c r="AR29" s="89"/>
      <c r="AS29" s="89"/>
      <c r="AT29" s="89"/>
      <c r="AU29" s="98"/>
      <c r="AV29" s="98"/>
      <c r="AW29" s="76"/>
      <c r="AX29" s="76"/>
      <c r="AY29" s="76"/>
      <c r="AZ29" s="76"/>
      <c r="BA29" s="57"/>
      <c r="BB29" s="57"/>
      <c r="BC29" s="57"/>
      <c r="BD29" s="57"/>
      <c r="BE29" s="57"/>
      <c r="BF29" s="57"/>
      <c r="BG29" s="57"/>
      <c r="BH29" s="57"/>
      <c r="BI29" s="57"/>
      <c r="BJ29" s="57"/>
      <c r="BK29" s="57"/>
      <c r="BL29" s="57"/>
      <c r="BM29" s="57"/>
      <c r="BN29" s="57"/>
      <c r="BO29" s="57"/>
      <c r="BP29" s="57"/>
      <c r="BQ29" s="57"/>
      <c r="BR29" s="57"/>
      <c r="BS29" s="57"/>
      <c r="BT29" s="57"/>
      <c r="BU29" s="57"/>
      <c r="BV29" s="57"/>
      <c r="BW29" s="57"/>
    </row>
    <row r="30" spans="1:75" s="16" customFormat="1" ht="30" customHeight="1" x14ac:dyDescent="0.2">
      <c r="A30" s="99" t="s">
        <v>104</v>
      </c>
      <c r="B30" s="98"/>
      <c r="C30" s="98"/>
      <c r="D30" s="98"/>
      <c r="E30" s="98"/>
      <c r="F30" s="98"/>
      <c r="G30" s="98"/>
      <c r="H30" s="98"/>
      <c r="I30" s="98"/>
      <c r="J30" s="98"/>
      <c r="K30" s="98"/>
      <c r="L30" s="98"/>
      <c r="M30" s="98"/>
      <c r="N30" s="98"/>
      <c r="O30" s="98"/>
      <c r="P30" s="98"/>
      <c r="Q30" s="98"/>
      <c r="R30" s="89"/>
      <c r="S30" s="89"/>
      <c r="T30" s="89"/>
      <c r="U30" s="89"/>
      <c r="V30" s="89"/>
      <c r="W30" s="98"/>
      <c r="X30" s="98"/>
      <c r="Y30" s="98"/>
      <c r="Z30" s="98"/>
      <c r="AA30" s="98"/>
      <c r="AB30" s="76"/>
      <c r="AC30" s="98"/>
      <c r="AD30" s="98"/>
      <c r="AE30" s="98"/>
      <c r="AF30" s="98"/>
      <c r="AG30" s="98"/>
      <c r="AH30" s="98"/>
      <c r="AI30" s="98"/>
      <c r="AJ30" s="98"/>
      <c r="AK30" s="98"/>
      <c r="AL30" s="98"/>
      <c r="AM30" s="98"/>
      <c r="AN30" s="98"/>
      <c r="AO30" s="98"/>
      <c r="AP30" s="89"/>
      <c r="AQ30" s="89"/>
      <c r="AR30" s="89"/>
      <c r="AS30" s="89"/>
      <c r="AT30" s="89"/>
      <c r="AU30" s="98"/>
      <c r="AV30" s="98"/>
      <c r="AW30" s="76"/>
      <c r="AX30" s="76"/>
      <c r="AY30" s="76"/>
      <c r="AZ30" s="76"/>
      <c r="BA30" s="57"/>
      <c r="BB30" s="57"/>
      <c r="BC30" s="57"/>
      <c r="BD30" s="57"/>
      <c r="BE30" s="57"/>
      <c r="BF30" s="57"/>
      <c r="BG30" s="57"/>
      <c r="BH30" s="57"/>
      <c r="BI30" s="57"/>
      <c r="BJ30" s="57"/>
      <c r="BK30" s="57"/>
      <c r="BL30" s="57"/>
      <c r="BM30" s="57"/>
      <c r="BN30" s="57"/>
      <c r="BO30" s="57"/>
      <c r="BP30" s="57"/>
      <c r="BQ30" s="57"/>
      <c r="BR30" s="57"/>
      <c r="BS30" s="57"/>
      <c r="BT30" s="57"/>
      <c r="BU30" s="57"/>
      <c r="BV30" s="57"/>
      <c r="BW30" s="57"/>
    </row>
    <row r="31" spans="1:75" x14ac:dyDescent="0.2">
      <c r="A31" s="102" t="s">
        <v>68</v>
      </c>
      <c r="B31" s="76"/>
      <c r="C31" s="76"/>
      <c r="D31" s="76"/>
      <c r="E31" s="76"/>
      <c r="F31" s="100"/>
      <c r="G31" s="76"/>
      <c r="H31" s="76"/>
      <c r="I31" s="76"/>
      <c r="J31" s="76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  <c r="X31" s="76"/>
      <c r="Y31" s="76"/>
      <c r="Z31" s="76"/>
      <c r="AA31" s="76"/>
      <c r="AB31" s="76"/>
      <c r="AC31" s="76"/>
      <c r="AD31" s="76"/>
      <c r="AE31" s="76"/>
      <c r="AF31" s="76"/>
      <c r="AG31" s="101"/>
      <c r="AH31" s="101"/>
      <c r="AI31" s="101"/>
      <c r="AJ31" s="101"/>
      <c r="AK31" s="101"/>
      <c r="AL31" s="101"/>
      <c r="AM31" s="101"/>
      <c r="AN31" s="101"/>
      <c r="AO31" s="101"/>
      <c r="AP31" s="101"/>
      <c r="AQ31" s="101"/>
      <c r="AR31" s="101"/>
      <c r="AS31" s="101"/>
      <c r="AT31" s="101"/>
      <c r="AU31" s="101"/>
      <c r="AV31" s="101"/>
      <c r="AW31" s="101"/>
      <c r="AX31" s="101"/>
      <c r="AY31" s="101"/>
      <c r="AZ31" s="101"/>
      <c r="BA31" s="101"/>
      <c r="BB31" s="101"/>
      <c r="BC31" s="101"/>
      <c r="BD31" s="101"/>
      <c r="BE31" s="101"/>
      <c r="BF31" s="101"/>
      <c r="BG31" s="101"/>
      <c r="BH31" s="101"/>
      <c r="BI31" s="101"/>
      <c r="BJ31" s="101"/>
      <c r="BK31" s="101"/>
      <c r="BL31" s="101"/>
      <c r="BM31" s="101"/>
      <c r="BN31" s="101"/>
      <c r="BO31" s="101"/>
      <c r="BP31" s="101"/>
      <c r="BQ31" s="101"/>
      <c r="BR31" s="101"/>
      <c r="BS31" s="101"/>
      <c r="BT31" s="101"/>
      <c r="BU31" s="101"/>
      <c r="BV31" s="101"/>
      <c r="BW31" s="101"/>
    </row>
    <row r="32" spans="1:75" x14ac:dyDescent="0.2">
      <c r="A32" s="76"/>
      <c r="B32" s="76"/>
      <c r="C32" s="76"/>
      <c r="D32" s="76"/>
      <c r="E32" s="76"/>
      <c r="F32" s="76"/>
      <c r="G32" s="76"/>
      <c r="H32" s="76"/>
      <c r="I32" s="76"/>
      <c r="J32" s="76"/>
      <c r="K32" s="76"/>
      <c r="L32" s="76"/>
      <c r="M32" s="76"/>
      <c r="N32" s="76"/>
      <c r="O32" s="76"/>
      <c r="P32" s="76"/>
      <c r="Q32" s="76"/>
      <c r="R32" s="76"/>
      <c r="S32" s="76"/>
      <c r="T32" s="76"/>
      <c r="U32" s="76"/>
      <c r="V32" s="76"/>
      <c r="W32" s="76"/>
      <c r="X32" s="76"/>
      <c r="Y32" s="76"/>
      <c r="Z32" s="76"/>
      <c r="AA32" s="76"/>
      <c r="AB32" s="76"/>
      <c r="AC32" s="76"/>
      <c r="AD32" s="76"/>
      <c r="AE32" s="76"/>
      <c r="AF32" s="76"/>
      <c r="AG32" s="101"/>
      <c r="AH32" s="101"/>
      <c r="AI32" s="101"/>
      <c r="AJ32" s="101"/>
      <c r="AK32" s="101"/>
      <c r="AL32" s="101"/>
      <c r="AM32" s="101"/>
      <c r="AN32" s="101"/>
      <c r="AO32" s="101"/>
      <c r="AP32" s="101"/>
      <c r="AQ32" s="101"/>
      <c r="AR32" s="101"/>
      <c r="AS32" s="101"/>
      <c r="AT32" s="101"/>
      <c r="AU32" s="101"/>
      <c r="AV32" s="101"/>
      <c r="AW32" s="101"/>
      <c r="AX32" s="101"/>
      <c r="AY32" s="101"/>
      <c r="AZ32" s="101"/>
      <c r="BA32" s="101"/>
      <c r="BB32" s="101"/>
      <c r="BC32" s="101"/>
      <c r="BD32" s="101"/>
      <c r="BE32" s="101"/>
      <c r="BF32" s="101"/>
      <c r="BG32" s="101"/>
      <c r="BH32" s="101"/>
      <c r="BI32" s="101"/>
      <c r="BJ32" s="101"/>
      <c r="BK32" s="101"/>
      <c r="BL32" s="101"/>
      <c r="BM32" s="101"/>
      <c r="BN32" s="101"/>
      <c r="BO32" s="101"/>
      <c r="BP32" s="101"/>
      <c r="BQ32" s="101"/>
      <c r="BR32" s="101"/>
      <c r="BS32" s="101"/>
      <c r="BT32" s="101"/>
      <c r="BU32" s="101"/>
      <c r="BV32" s="101"/>
      <c r="BW32" s="101"/>
    </row>
    <row r="33" spans="1:75" x14ac:dyDescent="0.2">
      <c r="A33" s="76"/>
      <c r="B33" s="76"/>
      <c r="C33" s="76"/>
      <c r="D33" s="76"/>
      <c r="E33" s="76"/>
      <c r="F33" s="76"/>
      <c r="G33" s="76"/>
      <c r="H33" s="76"/>
      <c r="I33" s="76"/>
      <c r="J33" s="76"/>
      <c r="K33" s="76"/>
      <c r="L33" s="76"/>
      <c r="M33" s="76"/>
      <c r="N33" s="76"/>
      <c r="O33" s="76"/>
      <c r="P33" s="76"/>
      <c r="Q33" s="76"/>
      <c r="R33" s="76"/>
      <c r="S33" s="76"/>
      <c r="T33" s="76"/>
      <c r="U33" s="76"/>
      <c r="V33" s="76"/>
      <c r="W33" s="76"/>
      <c r="X33" s="76"/>
      <c r="Y33" s="76"/>
      <c r="Z33" s="76"/>
      <c r="AA33" s="76"/>
      <c r="AB33" s="76"/>
      <c r="AC33" s="76"/>
      <c r="AD33" s="76"/>
      <c r="AE33" s="76"/>
      <c r="AF33" s="76"/>
      <c r="AG33" s="101"/>
      <c r="AH33" s="101"/>
      <c r="AI33" s="101"/>
      <c r="AJ33" s="101"/>
      <c r="AK33" s="101"/>
      <c r="AL33" s="101"/>
      <c r="AM33" s="101"/>
      <c r="AN33" s="101"/>
      <c r="AO33" s="101"/>
      <c r="AP33" s="101"/>
      <c r="AQ33" s="101"/>
      <c r="AR33" s="101"/>
      <c r="AS33" s="101"/>
      <c r="AT33" s="101"/>
      <c r="AU33" s="101"/>
      <c r="AV33" s="101"/>
      <c r="AW33" s="101"/>
      <c r="AX33" s="101"/>
      <c r="AY33" s="101"/>
      <c r="AZ33" s="101"/>
      <c r="BA33" s="101"/>
      <c r="BB33" s="101"/>
      <c r="BC33" s="101"/>
      <c r="BD33" s="101"/>
      <c r="BE33" s="101"/>
      <c r="BF33" s="101"/>
      <c r="BG33" s="101"/>
      <c r="BH33" s="101"/>
      <c r="BI33" s="101"/>
      <c r="BJ33" s="101"/>
      <c r="BK33" s="101"/>
      <c r="BL33" s="101"/>
      <c r="BM33" s="101"/>
      <c r="BN33" s="101"/>
      <c r="BO33" s="101"/>
      <c r="BP33" s="101"/>
      <c r="BQ33" s="101"/>
      <c r="BR33" s="101"/>
      <c r="BS33" s="101"/>
      <c r="BT33" s="101"/>
      <c r="BU33" s="101"/>
      <c r="BV33" s="101"/>
      <c r="BW33" s="101"/>
    </row>
    <row r="34" spans="1:75" x14ac:dyDescent="0.2">
      <c r="A34" s="76"/>
      <c r="B34" s="76"/>
      <c r="C34" s="76"/>
      <c r="D34" s="76"/>
      <c r="E34" s="76"/>
      <c r="F34" s="76"/>
      <c r="G34" s="76"/>
      <c r="H34" s="76"/>
      <c r="I34" s="76"/>
      <c r="J34" s="76"/>
      <c r="K34" s="76"/>
      <c r="L34" s="76"/>
      <c r="M34" s="76"/>
      <c r="N34" s="76"/>
      <c r="O34" s="76"/>
      <c r="P34" s="76"/>
      <c r="Q34" s="76"/>
      <c r="R34" s="76"/>
      <c r="S34" s="76"/>
      <c r="T34" s="76"/>
      <c r="U34" s="76"/>
      <c r="V34" s="76"/>
      <c r="W34" s="76"/>
      <c r="X34" s="76"/>
      <c r="Y34" s="76"/>
      <c r="Z34" s="76"/>
      <c r="AA34" s="76"/>
      <c r="AB34" s="76"/>
      <c r="AC34" s="76"/>
      <c r="AD34" s="76"/>
      <c r="AE34" s="76"/>
      <c r="AF34" s="76"/>
      <c r="AG34" s="101"/>
      <c r="AH34" s="101"/>
      <c r="AI34" s="101"/>
      <c r="AJ34" s="101"/>
      <c r="AK34" s="101"/>
      <c r="AL34" s="101"/>
      <c r="AM34" s="101"/>
      <c r="AN34" s="101"/>
      <c r="AO34" s="101"/>
      <c r="AP34" s="101"/>
      <c r="AQ34" s="101"/>
      <c r="AR34" s="101"/>
      <c r="AS34" s="101"/>
      <c r="AT34" s="101"/>
      <c r="AU34" s="101"/>
      <c r="AV34" s="101"/>
      <c r="AW34" s="101"/>
      <c r="AX34" s="101"/>
      <c r="AY34" s="101"/>
      <c r="AZ34" s="101"/>
      <c r="BA34" s="101"/>
      <c r="BB34" s="101"/>
      <c r="BC34" s="101"/>
      <c r="BD34" s="101"/>
      <c r="BE34" s="101"/>
      <c r="BF34" s="101"/>
      <c r="BG34" s="101"/>
      <c r="BH34" s="101"/>
      <c r="BI34" s="101"/>
      <c r="BJ34" s="101"/>
      <c r="BK34" s="101"/>
      <c r="BL34" s="101"/>
      <c r="BM34" s="101"/>
      <c r="BN34" s="101"/>
      <c r="BO34" s="101"/>
      <c r="BP34" s="101"/>
      <c r="BQ34" s="101"/>
      <c r="BR34" s="101"/>
      <c r="BS34" s="101"/>
      <c r="BT34" s="101"/>
      <c r="BU34" s="101"/>
      <c r="BV34" s="101"/>
      <c r="BW34" s="101"/>
    </row>
    <row r="35" spans="1:75" x14ac:dyDescent="0.2">
      <c r="A35" s="76"/>
      <c r="B35" s="76"/>
      <c r="C35" s="76"/>
      <c r="D35" s="76"/>
      <c r="E35" s="76"/>
      <c r="F35" s="76"/>
      <c r="G35" s="76"/>
      <c r="H35" s="76"/>
      <c r="I35" s="76"/>
      <c r="J35" s="76"/>
      <c r="K35" s="76"/>
      <c r="L35" s="76"/>
      <c r="M35" s="76"/>
      <c r="N35" s="76"/>
      <c r="O35" s="76"/>
      <c r="P35" s="76"/>
      <c r="Q35" s="76"/>
      <c r="R35" s="76"/>
      <c r="S35" s="76"/>
      <c r="T35" s="76"/>
      <c r="U35" s="76"/>
      <c r="V35" s="76"/>
      <c r="W35" s="76"/>
      <c r="X35" s="76"/>
      <c r="Y35" s="76"/>
      <c r="Z35" s="76"/>
      <c r="AA35" s="76"/>
      <c r="AB35" s="76"/>
      <c r="AC35" s="76"/>
      <c r="AD35" s="76"/>
      <c r="AE35" s="76"/>
      <c r="AF35" s="76"/>
      <c r="AG35" s="101"/>
      <c r="AH35" s="101"/>
      <c r="AI35" s="101"/>
      <c r="AJ35" s="101"/>
      <c r="AK35" s="101"/>
      <c r="AL35" s="101"/>
      <c r="AM35" s="101"/>
      <c r="AN35" s="101"/>
      <c r="AO35" s="101"/>
      <c r="AP35" s="101"/>
      <c r="AQ35" s="101"/>
      <c r="AR35" s="101"/>
      <c r="AS35" s="101"/>
      <c r="AT35" s="101"/>
      <c r="AU35" s="101"/>
      <c r="AV35" s="101"/>
      <c r="AW35" s="101"/>
      <c r="AX35" s="101"/>
      <c r="AY35" s="101"/>
      <c r="AZ35" s="101"/>
      <c r="BA35" s="101"/>
      <c r="BB35" s="101"/>
      <c r="BC35" s="101"/>
      <c r="BD35" s="101"/>
      <c r="BE35" s="101"/>
      <c r="BF35" s="101"/>
      <c r="BG35" s="101"/>
      <c r="BH35" s="101"/>
      <c r="BI35" s="101"/>
      <c r="BJ35" s="101"/>
      <c r="BK35" s="101"/>
      <c r="BL35" s="101"/>
      <c r="BM35" s="101"/>
      <c r="BN35" s="101"/>
      <c r="BO35" s="101"/>
      <c r="BP35" s="101"/>
      <c r="BQ35" s="101"/>
      <c r="BR35" s="101"/>
      <c r="BS35" s="101"/>
      <c r="BT35" s="101"/>
      <c r="BU35" s="101"/>
      <c r="BV35" s="101"/>
      <c r="BW35" s="101"/>
    </row>
    <row r="36" spans="1:75" x14ac:dyDescent="0.2">
      <c r="A36" s="76"/>
      <c r="B36" s="76"/>
      <c r="C36" s="76"/>
      <c r="D36" s="76"/>
      <c r="E36" s="76"/>
      <c r="F36" s="76"/>
      <c r="G36" s="76"/>
      <c r="H36" s="76"/>
      <c r="I36" s="76"/>
      <c r="J36" s="76"/>
      <c r="K36" s="76"/>
      <c r="L36" s="76"/>
      <c r="M36" s="76"/>
      <c r="N36" s="76"/>
      <c r="O36" s="76"/>
      <c r="P36" s="76"/>
      <c r="Q36" s="76"/>
      <c r="R36" s="76"/>
      <c r="S36" s="76"/>
      <c r="T36" s="76"/>
      <c r="U36" s="76"/>
      <c r="V36" s="76"/>
      <c r="W36" s="76"/>
      <c r="X36" s="76"/>
      <c r="Y36" s="76"/>
      <c r="Z36" s="76"/>
      <c r="AA36" s="76"/>
      <c r="AB36" s="76"/>
      <c r="AC36" s="76"/>
      <c r="AD36" s="76"/>
      <c r="AE36" s="76"/>
      <c r="AF36" s="76"/>
      <c r="AG36" s="101"/>
      <c r="AH36" s="101"/>
      <c r="AI36" s="101"/>
      <c r="AJ36" s="101"/>
      <c r="AK36" s="101"/>
      <c r="AL36" s="101"/>
      <c r="AM36" s="101"/>
      <c r="AN36" s="101"/>
      <c r="AO36" s="101"/>
      <c r="AP36" s="101"/>
      <c r="AQ36" s="101"/>
      <c r="AR36" s="101"/>
      <c r="AS36" s="101"/>
      <c r="AT36" s="101"/>
      <c r="AU36" s="101"/>
      <c r="AV36" s="101"/>
      <c r="AW36" s="101"/>
      <c r="AX36" s="101"/>
      <c r="AY36" s="101"/>
      <c r="AZ36" s="101"/>
      <c r="BA36" s="101"/>
      <c r="BB36" s="101"/>
      <c r="BC36" s="101"/>
      <c r="BD36" s="101"/>
      <c r="BE36" s="101"/>
      <c r="BF36" s="101"/>
      <c r="BG36" s="101"/>
      <c r="BH36" s="101"/>
      <c r="BI36" s="101"/>
      <c r="BJ36" s="101"/>
      <c r="BK36" s="101"/>
      <c r="BL36" s="101"/>
      <c r="BM36" s="101"/>
      <c r="BN36" s="101"/>
      <c r="BO36" s="101"/>
      <c r="BP36" s="101"/>
      <c r="BQ36" s="101"/>
      <c r="BR36" s="101"/>
      <c r="BS36" s="101"/>
      <c r="BT36" s="101"/>
      <c r="BU36" s="101"/>
      <c r="BV36" s="101"/>
      <c r="BW36" s="101"/>
    </row>
    <row r="37" spans="1:75" x14ac:dyDescent="0.2">
      <c r="A37" s="76"/>
      <c r="B37" s="76"/>
      <c r="C37" s="76"/>
      <c r="D37" s="76"/>
      <c r="E37" s="76"/>
      <c r="F37" s="76"/>
      <c r="G37" s="76"/>
      <c r="H37" s="76"/>
      <c r="I37" s="76"/>
      <c r="J37" s="57"/>
      <c r="K37" s="76"/>
      <c r="L37" s="76"/>
      <c r="M37" s="76"/>
      <c r="N37" s="76"/>
      <c r="O37" s="76"/>
      <c r="P37" s="76"/>
      <c r="Q37" s="76"/>
      <c r="R37" s="76"/>
      <c r="S37" s="76"/>
      <c r="T37" s="76"/>
      <c r="U37" s="76"/>
      <c r="V37" s="76"/>
      <c r="W37" s="76"/>
      <c r="X37" s="76"/>
      <c r="Y37" s="76"/>
      <c r="Z37" s="76"/>
      <c r="AA37" s="76"/>
      <c r="AB37" s="76"/>
      <c r="AC37" s="76"/>
      <c r="AD37" s="76"/>
      <c r="AE37" s="76"/>
      <c r="AF37" s="76"/>
      <c r="AG37" s="101"/>
      <c r="AH37" s="101"/>
      <c r="AI37" s="101"/>
      <c r="AJ37" s="101"/>
      <c r="AK37" s="101"/>
      <c r="AL37" s="101"/>
      <c r="AM37" s="101"/>
      <c r="AN37" s="101"/>
      <c r="AO37" s="101"/>
      <c r="AP37" s="101"/>
      <c r="AQ37" s="101"/>
      <c r="AR37" s="101"/>
      <c r="AS37" s="101"/>
      <c r="AT37" s="101"/>
      <c r="AU37" s="101"/>
      <c r="AV37" s="101"/>
      <c r="AW37" s="101"/>
      <c r="AX37" s="101"/>
      <c r="AY37" s="101"/>
      <c r="AZ37" s="101"/>
      <c r="BA37" s="101"/>
      <c r="BB37" s="101"/>
      <c r="BC37" s="101"/>
      <c r="BD37" s="101"/>
      <c r="BE37" s="101"/>
      <c r="BF37" s="101"/>
      <c r="BG37" s="101"/>
      <c r="BH37" s="101"/>
      <c r="BI37" s="101"/>
      <c r="BJ37" s="101"/>
      <c r="BK37" s="101"/>
      <c r="BL37" s="101"/>
      <c r="BM37" s="101"/>
      <c r="BN37" s="101"/>
      <c r="BO37" s="101"/>
      <c r="BP37" s="101"/>
      <c r="BQ37" s="101"/>
      <c r="BR37" s="101"/>
      <c r="BS37" s="101"/>
      <c r="BT37" s="101"/>
      <c r="BU37" s="101"/>
      <c r="BV37" s="101"/>
      <c r="BW37" s="101"/>
    </row>
    <row r="38" spans="1:75" x14ac:dyDescent="0.2">
      <c r="A38" s="76"/>
      <c r="B38" s="76"/>
      <c r="C38" s="76"/>
      <c r="D38" s="76"/>
      <c r="E38" s="76"/>
      <c r="F38" s="76"/>
      <c r="G38" s="76"/>
      <c r="H38" s="76"/>
      <c r="I38" s="76" t="s">
        <v>28</v>
      </c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  <c r="AA38" s="76"/>
      <c r="AB38" s="76"/>
      <c r="AC38" s="76"/>
      <c r="AD38" s="76"/>
      <c r="AE38" s="76"/>
      <c r="AF38" s="76"/>
      <c r="AG38" s="101"/>
      <c r="AH38" s="101"/>
      <c r="AI38" s="101"/>
      <c r="AJ38" s="101"/>
      <c r="AK38" s="101"/>
      <c r="AL38" s="101"/>
      <c r="AM38" s="101"/>
      <c r="AN38" s="101"/>
      <c r="AO38" s="101"/>
      <c r="AP38" s="101"/>
      <c r="AQ38" s="101"/>
      <c r="AR38" s="101"/>
      <c r="AS38" s="101"/>
      <c r="AT38" s="101"/>
      <c r="AU38" s="101"/>
      <c r="AV38" s="101"/>
      <c r="AW38" s="101"/>
      <c r="AX38" s="101"/>
      <c r="AY38" s="101"/>
      <c r="AZ38" s="101"/>
      <c r="BA38" s="101"/>
      <c r="BB38" s="101"/>
      <c r="BC38" s="101"/>
      <c r="BD38" s="101"/>
      <c r="BE38" s="101"/>
      <c r="BF38" s="101"/>
      <c r="BG38" s="101"/>
      <c r="BH38" s="101"/>
      <c r="BI38" s="101"/>
      <c r="BJ38" s="101"/>
      <c r="BK38" s="101"/>
      <c r="BL38" s="101"/>
      <c r="BM38" s="101"/>
      <c r="BN38" s="101"/>
      <c r="BO38" s="101"/>
      <c r="BP38" s="101"/>
      <c r="BQ38" s="101"/>
      <c r="BR38" s="101"/>
      <c r="BS38" s="101"/>
      <c r="BT38" s="101"/>
      <c r="BU38" s="101"/>
      <c r="BV38" s="101"/>
      <c r="BW38" s="101"/>
    </row>
    <row r="39" spans="1:75" x14ac:dyDescent="0.2">
      <c r="A39" s="76"/>
      <c r="B39" s="76"/>
      <c r="C39" s="76"/>
      <c r="D39" s="76"/>
      <c r="E39" s="76"/>
      <c r="F39" s="76"/>
      <c r="G39" s="76"/>
      <c r="H39" s="76"/>
      <c r="I39" s="76" t="s">
        <v>29</v>
      </c>
      <c r="J39" s="76"/>
      <c r="K39" s="76"/>
      <c r="L39" s="76"/>
      <c r="M39" s="76"/>
      <c r="N39" s="76"/>
      <c r="O39" s="76"/>
      <c r="P39" s="76"/>
      <c r="Q39" s="76"/>
      <c r="R39" s="76"/>
      <c r="S39" s="76"/>
      <c r="T39" s="76"/>
      <c r="U39" s="76"/>
      <c r="V39" s="76"/>
      <c r="W39" s="76"/>
      <c r="X39" s="76"/>
      <c r="Y39" s="76"/>
      <c r="Z39" s="76"/>
      <c r="AA39" s="76"/>
      <c r="AB39" s="76"/>
      <c r="AC39" s="76"/>
      <c r="AD39" s="76"/>
      <c r="AE39" s="76"/>
      <c r="AF39" s="76"/>
      <c r="AG39" s="101"/>
      <c r="AH39" s="101"/>
      <c r="AI39" s="101"/>
      <c r="AJ39" s="101"/>
      <c r="AK39" s="101"/>
      <c r="AL39" s="101"/>
      <c r="AM39" s="101"/>
      <c r="AN39" s="101"/>
      <c r="AO39" s="101"/>
      <c r="AP39" s="101"/>
      <c r="AQ39" s="101"/>
      <c r="AR39" s="101"/>
      <c r="AS39" s="101"/>
      <c r="AT39" s="101"/>
      <c r="AU39" s="101"/>
      <c r="AV39" s="101"/>
      <c r="AW39" s="101"/>
      <c r="AX39" s="101"/>
      <c r="AY39" s="101"/>
      <c r="AZ39" s="101"/>
      <c r="BA39" s="101"/>
      <c r="BB39" s="101"/>
      <c r="BC39" s="101"/>
      <c r="BD39" s="101"/>
      <c r="BE39" s="101"/>
      <c r="BF39" s="101"/>
      <c r="BG39" s="101"/>
      <c r="BH39" s="101"/>
      <c r="BI39" s="101"/>
      <c r="BJ39" s="101"/>
      <c r="BK39" s="101"/>
      <c r="BL39" s="101"/>
      <c r="BM39" s="101"/>
      <c r="BN39" s="101"/>
      <c r="BO39" s="101"/>
      <c r="BP39" s="101"/>
      <c r="BQ39" s="101"/>
      <c r="BR39" s="101"/>
      <c r="BS39" s="101"/>
      <c r="BT39" s="101"/>
      <c r="BU39" s="101"/>
      <c r="BV39" s="101"/>
      <c r="BW39" s="101"/>
    </row>
    <row r="40" spans="1:75" x14ac:dyDescent="0.2">
      <c r="A40" s="76"/>
      <c r="B40" s="76"/>
      <c r="C40" s="76"/>
      <c r="D40" s="76"/>
      <c r="E40" s="76"/>
      <c r="F40" s="76"/>
      <c r="G40" s="76"/>
      <c r="H40" s="76"/>
      <c r="I40" s="76" t="s">
        <v>30</v>
      </c>
      <c r="J40" s="76"/>
      <c r="K40" s="76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/>
      <c r="Y40" s="76"/>
      <c r="Z40" s="76"/>
      <c r="AA40" s="76"/>
      <c r="AB40" s="76"/>
      <c r="AC40" s="76"/>
      <c r="AD40" s="76"/>
      <c r="AE40" s="76"/>
      <c r="AF40" s="76"/>
      <c r="AG40" s="101"/>
      <c r="AH40" s="101"/>
      <c r="AI40" s="101"/>
      <c r="AJ40" s="101"/>
      <c r="AK40" s="101"/>
      <c r="AL40" s="101"/>
      <c r="AM40" s="101"/>
      <c r="AN40" s="101"/>
      <c r="AO40" s="101"/>
      <c r="AP40" s="101"/>
      <c r="AQ40" s="101"/>
      <c r="AR40" s="101"/>
      <c r="AS40" s="101"/>
      <c r="AT40" s="101"/>
      <c r="AU40" s="101"/>
      <c r="AV40" s="101"/>
      <c r="AW40" s="101"/>
      <c r="AX40" s="101"/>
      <c r="AY40" s="101"/>
      <c r="AZ40" s="101"/>
      <c r="BA40" s="101"/>
      <c r="BB40" s="101"/>
      <c r="BC40" s="101"/>
      <c r="BD40" s="101"/>
      <c r="BE40" s="101"/>
      <c r="BF40" s="101"/>
      <c r="BG40" s="101"/>
      <c r="BH40" s="101"/>
      <c r="BI40" s="101"/>
      <c r="BJ40" s="101"/>
      <c r="BK40" s="101"/>
      <c r="BL40" s="101"/>
      <c r="BM40" s="101"/>
      <c r="BN40" s="101"/>
      <c r="BO40" s="101"/>
      <c r="BP40" s="101"/>
      <c r="BQ40" s="101"/>
      <c r="BR40" s="101"/>
      <c r="BS40" s="101"/>
      <c r="BT40" s="101"/>
      <c r="BU40" s="101"/>
      <c r="BV40" s="101"/>
      <c r="BW40" s="101"/>
    </row>
    <row r="41" spans="1:75" x14ac:dyDescent="0.2">
      <c r="A41" s="76"/>
      <c r="B41" s="76"/>
      <c r="C41" s="76"/>
      <c r="D41" s="76"/>
      <c r="E41" s="76"/>
      <c r="F41" s="76"/>
      <c r="G41" s="76"/>
      <c r="H41" s="76"/>
      <c r="I41" s="76" t="s">
        <v>31</v>
      </c>
      <c r="J41" s="76"/>
      <c r="K41" s="76"/>
      <c r="L41" s="76"/>
      <c r="M41" s="76"/>
      <c r="N41" s="76"/>
      <c r="O41" s="76"/>
      <c r="P41" s="76"/>
      <c r="Q41" s="76"/>
      <c r="R41" s="76"/>
      <c r="S41" s="76"/>
      <c r="T41" s="76"/>
      <c r="U41" s="76"/>
      <c r="V41" s="76"/>
      <c r="W41" s="76"/>
      <c r="X41" s="76"/>
      <c r="Y41" s="76"/>
      <c r="Z41" s="76"/>
      <c r="AA41" s="76"/>
      <c r="AB41" s="76"/>
      <c r="AC41" s="76"/>
      <c r="AD41" s="76"/>
      <c r="AE41" s="76"/>
      <c r="AF41" s="76"/>
      <c r="AG41" s="101"/>
      <c r="AH41" s="101"/>
      <c r="AI41" s="101"/>
      <c r="AJ41" s="101"/>
      <c r="AK41" s="101"/>
      <c r="AL41" s="101"/>
      <c r="AM41" s="101"/>
      <c r="AN41" s="101"/>
      <c r="AO41" s="101"/>
      <c r="AP41" s="101"/>
      <c r="AQ41" s="101"/>
      <c r="AR41" s="101"/>
      <c r="AS41" s="101"/>
      <c r="AT41" s="101"/>
      <c r="AU41" s="101"/>
      <c r="AV41" s="101"/>
      <c r="AW41" s="101"/>
      <c r="AX41" s="101"/>
      <c r="AY41" s="101"/>
      <c r="AZ41" s="101"/>
      <c r="BA41" s="101"/>
      <c r="BB41" s="101"/>
      <c r="BC41" s="101"/>
      <c r="BD41" s="101"/>
      <c r="BE41" s="101"/>
      <c r="BF41" s="101"/>
      <c r="BG41" s="101"/>
      <c r="BH41" s="101"/>
      <c r="BI41" s="101"/>
      <c r="BJ41" s="101"/>
      <c r="BK41" s="101"/>
      <c r="BL41" s="101"/>
      <c r="BM41" s="101"/>
      <c r="BN41" s="101"/>
      <c r="BO41" s="101"/>
      <c r="BP41" s="101"/>
      <c r="BQ41" s="101"/>
      <c r="BR41" s="101"/>
      <c r="BS41" s="101"/>
      <c r="BT41" s="101"/>
      <c r="BU41" s="101"/>
      <c r="BV41" s="101"/>
      <c r="BW41" s="101"/>
    </row>
    <row r="42" spans="1:75" x14ac:dyDescent="0.2">
      <c r="A42" s="76"/>
      <c r="B42" s="76"/>
      <c r="C42" s="76"/>
      <c r="D42" s="76"/>
      <c r="E42" s="76"/>
      <c r="F42" s="76"/>
      <c r="G42" s="76"/>
      <c r="H42" s="76"/>
      <c r="I42" s="76" t="s">
        <v>32</v>
      </c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101"/>
      <c r="AH42" s="101"/>
      <c r="AI42" s="101"/>
      <c r="AJ42" s="101"/>
      <c r="AK42" s="101"/>
      <c r="AL42" s="101"/>
      <c r="AM42" s="101"/>
      <c r="AN42" s="101"/>
      <c r="AO42" s="101"/>
      <c r="AP42" s="101"/>
      <c r="AQ42" s="101"/>
      <c r="AR42" s="101"/>
      <c r="AS42" s="101"/>
      <c r="AT42" s="101"/>
      <c r="AU42" s="101"/>
      <c r="AV42" s="101"/>
      <c r="AW42" s="101"/>
      <c r="AX42" s="101"/>
      <c r="AY42" s="101"/>
      <c r="AZ42" s="101"/>
      <c r="BA42" s="101"/>
      <c r="BB42" s="101"/>
      <c r="BC42" s="101"/>
      <c r="BD42" s="101"/>
      <c r="BE42" s="101"/>
      <c r="BF42" s="101"/>
      <c r="BG42" s="101"/>
      <c r="BH42" s="101"/>
      <c r="BI42" s="101"/>
      <c r="BJ42" s="101"/>
      <c r="BK42" s="101"/>
      <c r="BL42" s="101"/>
      <c r="BM42" s="101"/>
      <c r="BN42" s="101"/>
      <c r="BO42" s="101"/>
      <c r="BP42" s="101"/>
      <c r="BQ42" s="101"/>
      <c r="BR42" s="101"/>
      <c r="BS42" s="101"/>
      <c r="BT42" s="101"/>
      <c r="BU42" s="101"/>
      <c r="BV42" s="101"/>
      <c r="BW42" s="101"/>
    </row>
    <row r="43" spans="1:75" x14ac:dyDescent="0.2">
      <c r="A43" s="76"/>
      <c r="B43" s="76"/>
      <c r="C43" s="76"/>
      <c r="D43" s="76"/>
      <c r="E43" s="76"/>
      <c r="F43" s="76"/>
      <c r="G43" s="76"/>
      <c r="H43" s="76"/>
      <c r="I43" s="76" t="s">
        <v>33</v>
      </c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101"/>
      <c r="AH43" s="101"/>
      <c r="AI43" s="101"/>
      <c r="AJ43" s="101"/>
      <c r="AK43" s="101"/>
      <c r="AL43" s="101"/>
      <c r="AM43" s="101"/>
      <c r="AN43" s="101"/>
      <c r="AO43" s="101"/>
      <c r="AP43" s="101"/>
      <c r="AQ43" s="101"/>
      <c r="AR43" s="101"/>
      <c r="AS43" s="101"/>
      <c r="AT43" s="101"/>
      <c r="AU43" s="101"/>
      <c r="AV43" s="101"/>
      <c r="AW43" s="101"/>
      <c r="AX43" s="101"/>
      <c r="AY43" s="101"/>
      <c r="AZ43" s="101"/>
      <c r="BA43" s="101"/>
      <c r="BB43" s="101"/>
      <c r="BC43" s="101"/>
      <c r="BD43" s="101"/>
      <c r="BE43" s="101"/>
      <c r="BF43" s="101"/>
      <c r="BG43" s="101"/>
      <c r="BH43" s="101"/>
      <c r="BI43" s="101"/>
      <c r="BJ43" s="101"/>
      <c r="BK43" s="101"/>
      <c r="BL43" s="101"/>
      <c r="BM43" s="101"/>
      <c r="BN43" s="101"/>
      <c r="BO43" s="101"/>
      <c r="BP43" s="101"/>
      <c r="BQ43" s="101"/>
      <c r="BR43" s="101"/>
      <c r="BS43" s="101"/>
      <c r="BT43" s="101"/>
      <c r="BU43" s="101"/>
      <c r="BV43" s="101"/>
      <c r="BW43" s="101"/>
    </row>
    <row r="44" spans="1:75" x14ac:dyDescent="0.2">
      <c r="A44" s="76"/>
      <c r="B44" s="76"/>
      <c r="C44" s="76"/>
      <c r="D44" s="76"/>
      <c r="E44" s="76"/>
      <c r="F44" s="76"/>
      <c r="G44" s="76"/>
      <c r="H44" s="76"/>
      <c r="I44" s="76" t="s">
        <v>34</v>
      </c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101"/>
      <c r="AH44" s="101"/>
      <c r="AI44" s="101"/>
      <c r="AJ44" s="101"/>
      <c r="AK44" s="101"/>
      <c r="AL44" s="101"/>
      <c r="AM44" s="101"/>
      <c r="AN44" s="101"/>
      <c r="AO44" s="101"/>
      <c r="AP44" s="101"/>
      <c r="AQ44" s="101"/>
      <c r="AR44" s="101"/>
      <c r="AS44" s="101"/>
      <c r="AT44" s="101"/>
      <c r="AU44" s="101"/>
      <c r="AV44" s="101"/>
      <c r="AW44" s="101"/>
      <c r="AX44" s="101"/>
      <c r="AY44" s="101"/>
      <c r="AZ44" s="101"/>
      <c r="BA44" s="101"/>
      <c r="BB44" s="101"/>
      <c r="BC44" s="101"/>
      <c r="BD44" s="101"/>
      <c r="BE44" s="101"/>
      <c r="BF44" s="101"/>
      <c r="BG44" s="101"/>
      <c r="BH44" s="101"/>
      <c r="BI44" s="101"/>
      <c r="BJ44" s="101"/>
      <c r="BK44" s="101"/>
      <c r="BL44" s="101"/>
      <c r="BM44" s="101"/>
      <c r="BN44" s="101"/>
      <c r="BO44" s="101"/>
      <c r="BP44" s="101"/>
      <c r="BQ44" s="101"/>
      <c r="BR44" s="101"/>
      <c r="BS44" s="101"/>
      <c r="BT44" s="101"/>
      <c r="BU44" s="101"/>
      <c r="BV44" s="101"/>
      <c r="BW44" s="101"/>
    </row>
    <row r="45" spans="1:75" x14ac:dyDescent="0.2">
      <c r="A45" s="76"/>
      <c r="B45" s="76"/>
      <c r="C45" s="76"/>
      <c r="D45" s="76"/>
      <c r="E45" s="76"/>
      <c r="F45" s="76"/>
      <c r="G45" s="76"/>
      <c r="H45" s="76"/>
      <c r="I45" s="76" t="s">
        <v>76</v>
      </c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101"/>
      <c r="AH45" s="101"/>
      <c r="AI45" s="101"/>
      <c r="AJ45" s="101"/>
      <c r="AK45" s="101"/>
      <c r="AL45" s="101"/>
      <c r="AM45" s="101"/>
      <c r="AN45" s="101"/>
      <c r="AO45" s="101"/>
      <c r="AP45" s="101"/>
      <c r="AQ45" s="101"/>
      <c r="AR45" s="101"/>
      <c r="AS45" s="101"/>
      <c r="AT45" s="101"/>
      <c r="AU45" s="101"/>
      <c r="AV45" s="101"/>
      <c r="AW45" s="101"/>
      <c r="AX45" s="101"/>
      <c r="AY45" s="101"/>
      <c r="AZ45" s="101"/>
      <c r="BA45" s="101"/>
      <c r="BB45" s="101"/>
      <c r="BC45" s="101"/>
      <c r="BD45" s="101"/>
      <c r="BE45" s="101"/>
      <c r="BF45" s="101"/>
      <c r="BG45" s="101"/>
      <c r="BH45" s="101"/>
      <c r="BI45" s="101"/>
      <c r="BJ45" s="101"/>
      <c r="BK45" s="101"/>
      <c r="BL45" s="101"/>
      <c r="BM45" s="101"/>
      <c r="BN45" s="101"/>
      <c r="BO45" s="101"/>
      <c r="BP45" s="101"/>
      <c r="BQ45" s="101"/>
      <c r="BR45" s="101"/>
      <c r="BS45" s="101"/>
      <c r="BT45" s="101"/>
      <c r="BU45" s="101"/>
      <c r="BV45" s="101"/>
      <c r="BW45" s="101"/>
    </row>
  </sheetData>
  <dataValidations count="1">
    <dataValidation type="list" allowBlank="1" showInputMessage="1" showErrorMessage="1" sqref="A3" xr:uid="{00000000-0002-0000-0E00-000000000000}">
      <formula1>$I$38:$I$45</formula1>
    </dataValidation>
  </dataValidations>
  <hyperlinks>
    <hyperlink ref="A27" r:id="rId1" xr:uid="{00000000-0004-0000-0E00-000000000000}"/>
    <hyperlink ref="A30" r:id="rId2" xr:uid="{3A85A5EE-7292-4980-9D87-A306E1F4D175}"/>
  </hyperlinks>
  <pageMargins left="0.7" right="0.7" top="0.75" bottom="0.75" header="0.3" footer="0.3"/>
  <pageSetup paperSize="9" orientation="portrait" r:id="rId3"/>
  <headerFooter>
    <oddHeader>&amp;C&amp;"Aptos"&amp;10&amp;K000000 OFFICIAL&amp;1#_x000D_</oddHeader>
    <oddFooter>&amp;C_x000D_&amp;1#&amp;"Aptos"&amp;10&amp;K000000 OFFICIAL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B8A9EF-D71D-4E17-B3BE-6EC93BAADB5B}">
  <sheetPr codeName="Sheet20">
    <tabColor rgb="FFFF0000"/>
  </sheetPr>
  <dimension ref="A1:AF34"/>
  <sheetViews>
    <sheetView zoomScaleNormal="100" workbookViewId="0">
      <selection activeCell="A10" sqref="A10"/>
    </sheetView>
  </sheetViews>
  <sheetFormatPr defaultColWidth="9.42578125" defaultRowHeight="15" x14ac:dyDescent="0.2"/>
  <cols>
    <col min="1" max="1" width="74.5703125" style="29" customWidth="1"/>
    <col min="2" max="6" width="14.5703125" style="29" customWidth="1"/>
    <col min="7" max="10" width="9.42578125" style="29"/>
    <col min="11" max="11" width="10" style="29" bestFit="1" customWidth="1"/>
    <col min="12" max="12" width="11.5703125" style="29" customWidth="1"/>
    <col min="13" max="17" width="9.42578125" style="29"/>
    <col min="18" max="18" width="11" style="29" customWidth="1"/>
    <col min="19" max="16384" width="9.42578125" style="29"/>
  </cols>
  <sheetData>
    <row r="1" spans="1:32" s="50" customFormat="1" ht="22.5" customHeight="1" x14ac:dyDescent="0.25">
      <c r="A1" s="54"/>
      <c r="B1" s="54"/>
      <c r="C1" s="54"/>
      <c r="D1" s="54"/>
      <c r="E1" s="54"/>
      <c r="F1" s="54"/>
      <c r="G1" s="55"/>
      <c r="H1" s="55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</row>
    <row r="2" spans="1:32" ht="15" customHeight="1" x14ac:dyDescent="0.2">
      <c r="A2" s="57"/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  <c r="AD2" s="57"/>
      <c r="AE2" s="57"/>
      <c r="AF2" s="57"/>
    </row>
    <row r="3" spans="1:32" ht="15" customHeight="1" x14ac:dyDescent="0.2">
      <c r="A3" s="51" t="str">
        <f>FIRE1111!$A$3</f>
        <v>2024/25</v>
      </c>
      <c r="B3" s="51"/>
      <c r="C3" s="51"/>
      <c r="D3" s="51"/>
      <c r="E3" s="51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  <c r="AF3" s="57"/>
    </row>
    <row r="4" spans="1:32" s="53" customFormat="1" ht="30" x14ac:dyDescent="0.2">
      <c r="A4" s="58" t="s">
        <v>23</v>
      </c>
      <c r="B4" s="59" t="s">
        <v>35</v>
      </c>
      <c r="C4" s="59" t="s">
        <v>75</v>
      </c>
      <c r="D4" s="59" t="s">
        <v>0</v>
      </c>
      <c r="E4" s="59" t="s">
        <v>1</v>
      </c>
      <c r="F4" s="52" t="s">
        <v>2</v>
      </c>
      <c r="G4" s="60"/>
      <c r="H4" s="60"/>
      <c r="I4" s="60"/>
      <c r="J4" s="60"/>
      <c r="K4" s="57"/>
      <c r="L4" s="60"/>
      <c r="M4" s="60"/>
      <c r="N4" s="60"/>
      <c r="O4" s="60"/>
      <c r="P4" s="60"/>
      <c r="Q4" s="60"/>
      <c r="R4" s="60"/>
      <c r="S4" s="60"/>
      <c r="T4" s="60"/>
      <c r="U4" s="60"/>
      <c r="V4" s="60"/>
      <c r="W4" s="60"/>
      <c r="X4" s="60"/>
      <c r="Y4" s="60"/>
      <c r="Z4" s="60"/>
      <c r="AA4" s="60"/>
      <c r="AB4" s="60"/>
      <c r="AC4" s="60"/>
      <c r="AD4" s="60"/>
      <c r="AE4" s="60"/>
      <c r="AF4" s="60"/>
    </row>
    <row r="5" spans="1:32" ht="15" customHeight="1" x14ac:dyDescent="0.25">
      <c r="A5" s="57" t="s">
        <v>36</v>
      </c>
      <c r="B5" s="61" cm="1">
        <f t="array" ref="B5">SUMPRODUCT((Data!$A$2:$A$99369=$A$3)*(Data!$B$2:$B$99369=B$4)*(Data!$C$2:$C$99369=$A5)*(Data!$D$2:$D$99369))</f>
        <v>151</v>
      </c>
      <c r="C5" s="61" cm="1">
        <f t="array" ref="C5">SUMPRODUCT((Data!$A$2:$A$99369=$A$3)*(Data!$B$2:$B$99369=C$4)*(Data!$C$2:$C$99369=$A5)*(Data!$D$2:$D$99369))</f>
        <v>11</v>
      </c>
      <c r="D5" s="61" cm="1">
        <f t="array" ref="D5">SUMPRODUCT((Data!$A$2:$A$99369=$A$3)*(Data!$B$2:$B$99369=D$4)*(Data!$C$2:$C$99369=$A5)*(Data!$D$2:$D$99369))</f>
        <v>10</v>
      </c>
      <c r="E5" s="61" cm="1">
        <f t="array" ref="E5">SUMPRODUCT((Data!$A$2:$A$99369=$A$3)*(Data!$B$2:$B$99369=E$4)*(Data!$C$2:$C$99369=$A5)*(Data!$D$2:$D$99369))</f>
        <v>3</v>
      </c>
      <c r="F5" s="62">
        <f>SUM(B5:E5)</f>
        <v>175</v>
      </c>
      <c r="G5" s="57"/>
      <c r="H5" s="57"/>
      <c r="I5" s="63"/>
      <c r="J5" s="63"/>
      <c r="K5" s="57"/>
      <c r="L5" s="63"/>
      <c r="M5" s="63"/>
      <c r="N5" s="57"/>
      <c r="O5" s="63"/>
      <c r="P5" s="63"/>
      <c r="Q5" s="63"/>
      <c r="R5" s="63"/>
      <c r="S5" s="63"/>
      <c r="T5" s="57"/>
      <c r="U5" s="65"/>
      <c r="V5" s="65"/>
      <c r="W5" s="65"/>
      <c r="X5" s="65"/>
      <c r="Y5" s="65"/>
      <c r="Z5" s="65"/>
      <c r="AA5" s="65"/>
      <c r="AB5" s="65"/>
      <c r="AC5" s="65"/>
      <c r="AD5" s="65"/>
      <c r="AE5" s="65"/>
      <c r="AF5" s="63"/>
    </row>
    <row r="6" spans="1:32" ht="15" customHeight="1" x14ac:dyDescent="0.25">
      <c r="A6" s="57" t="s">
        <v>37</v>
      </c>
      <c r="B6" s="61" cm="1">
        <f t="array" ref="B6">SUMPRODUCT((Data!$A$2:$A$99369=$A$3)*(Data!$B$2:$B$99369=B$4)*(Data!$C$2:$C$99369=$A6)*(Data!$D$2:$D$99369))</f>
        <v>18</v>
      </c>
      <c r="C6" s="61" cm="1">
        <f t="array" ref="C6">SUMPRODUCT((Data!$A$2:$A$99369=$A$3)*(Data!$B$2:$B$99369=C$4)*(Data!$C$2:$C$99369=$A6)*(Data!$D$2:$D$99369))</f>
        <v>4</v>
      </c>
      <c r="D6" s="61" cm="1">
        <f t="array" ref="D6">SUMPRODUCT((Data!$A$2:$A$99369=$A$3)*(Data!$B$2:$B$99369=D$4)*(Data!$C$2:$C$99369=$A6)*(Data!$D$2:$D$99369))</f>
        <v>6</v>
      </c>
      <c r="E6" s="61" cm="1">
        <f t="array" ref="E6">SUMPRODUCT((Data!$A$2:$A$99369=$A$3)*(Data!$B$2:$B$99369=E$4)*(Data!$C$2:$C$99369=$A6)*(Data!$D$2:$D$99369))</f>
        <v>27</v>
      </c>
      <c r="F6" s="62">
        <f t="shared" ref="F6:F21" si="0">SUM(B6:E6)</f>
        <v>55</v>
      </c>
      <c r="G6" s="57"/>
      <c r="H6" s="57"/>
      <c r="I6" s="63"/>
      <c r="J6" s="63"/>
      <c r="K6" s="57"/>
      <c r="L6" s="63"/>
      <c r="M6" s="63"/>
      <c r="N6" s="57"/>
      <c r="O6" s="63"/>
      <c r="P6" s="63"/>
      <c r="Q6" s="63"/>
      <c r="R6" s="63"/>
      <c r="S6" s="63"/>
      <c r="T6" s="57"/>
      <c r="U6" s="65"/>
      <c r="V6" s="65"/>
      <c r="W6" s="65"/>
      <c r="X6" s="65"/>
      <c r="Y6" s="65"/>
      <c r="Z6" s="65"/>
      <c r="AA6" s="65"/>
      <c r="AB6" s="65"/>
      <c r="AC6" s="65"/>
      <c r="AD6" s="65"/>
      <c r="AE6" s="65"/>
      <c r="AF6" s="57"/>
    </row>
    <row r="7" spans="1:32" ht="15" customHeight="1" x14ac:dyDescent="0.25">
      <c r="A7" s="57" t="s">
        <v>38</v>
      </c>
      <c r="B7" s="61" cm="1">
        <f t="array" ref="B7">SUMPRODUCT((Data!$A$2:$A$99369=$A$3)*(Data!$B$2:$B$99369=B$4)*(Data!$C$2:$C$99369=$A7)*(Data!$D$2:$D$99369))</f>
        <v>116</v>
      </c>
      <c r="C7" s="61" cm="1">
        <f t="array" ref="C7">SUMPRODUCT((Data!$A$2:$A$99369=$A$3)*(Data!$B$2:$B$99369=C$4)*(Data!$C$2:$C$99369=$A7)*(Data!$D$2:$D$99369))</f>
        <v>197</v>
      </c>
      <c r="D7" s="61" cm="1">
        <f t="array" ref="D7">SUMPRODUCT((Data!$A$2:$A$99369=$A$3)*(Data!$B$2:$B$99369=D$4)*(Data!$C$2:$C$99369=$A7)*(Data!$D$2:$D$99369))</f>
        <v>32</v>
      </c>
      <c r="E7" s="61" cm="1">
        <f t="array" ref="E7">SUMPRODUCT((Data!$A$2:$A$99369=$A$3)*(Data!$B$2:$B$99369=E$4)*(Data!$C$2:$C$99369=$A7)*(Data!$D$2:$D$99369))</f>
        <v>337</v>
      </c>
      <c r="F7" s="62">
        <f t="shared" si="0"/>
        <v>682</v>
      </c>
      <c r="G7" s="57"/>
      <c r="H7" s="57"/>
      <c r="I7" s="63"/>
      <c r="J7" s="63"/>
      <c r="K7" s="57"/>
      <c r="L7" s="63"/>
      <c r="M7" s="63"/>
      <c r="N7" s="57"/>
      <c r="O7" s="63"/>
      <c r="P7" s="63"/>
      <c r="Q7" s="63"/>
      <c r="R7" s="63"/>
      <c r="S7" s="63"/>
      <c r="T7" s="57"/>
      <c r="U7" s="65"/>
      <c r="V7" s="65"/>
      <c r="W7" s="65"/>
      <c r="X7" s="65"/>
      <c r="Y7" s="65"/>
      <c r="Z7" s="65"/>
      <c r="AA7" s="65"/>
      <c r="AB7" s="65"/>
      <c r="AC7" s="65"/>
      <c r="AD7" s="65"/>
      <c r="AE7" s="65"/>
      <c r="AF7" s="57"/>
    </row>
    <row r="8" spans="1:32" ht="15" customHeight="1" x14ac:dyDescent="0.25">
      <c r="A8" s="57" t="s">
        <v>39</v>
      </c>
      <c r="B8" s="61" cm="1">
        <f t="array" ref="B8">SUMPRODUCT((Data!$A$2:$A$99369=$A$3)*(Data!$B$2:$B$99369=B$4)*(Data!$C$2:$C$99369=$A8)*(Data!$D$2:$D$99369))</f>
        <v>11</v>
      </c>
      <c r="C8" s="61" cm="1">
        <f t="array" ref="C8">SUMPRODUCT((Data!$A$2:$A$99369=$A$3)*(Data!$B$2:$B$99369=C$4)*(Data!$C$2:$C$99369=$A8)*(Data!$D$2:$D$99369))</f>
        <v>13</v>
      </c>
      <c r="D8" s="61" cm="1">
        <f t="array" ref="D8">SUMPRODUCT((Data!$A$2:$A$99369=$A$3)*(Data!$B$2:$B$99369=D$4)*(Data!$C$2:$C$99369=$A8)*(Data!$D$2:$D$99369))</f>
        <v>4</v>
      </c>
      <c r="E8" s="61" cm="1">
        <f t="array" ref="E8">SUMPRODUCT((Data!$A$2:$A$99369=$A$3)*(Data!$B$2:$B$99369=E$4)*(Data!$C$2:$C$99369=$A8)*(Data!$D$2:$D$99369))</f>
        <v>14</v>
      </c>
      <c r="F8" s="62">
        <f t="shared" si="0"/>
        <v>42</v>
      </c>
      <c r="G8" s="57"/>
      <c r="H8" s="57"/>
      <c r="I8" s="63"/>
      <c r="J8" s="63"/>
      <c r="K8" s="57"/>
      <c r="L8" s="63"/>
      <c r="M8" s="63"/>
      <c r="N8" s="57"/>
      <c r="O8" s="63"/>
      <c r="P8" s="63"/>
      <c r="Q8" s="63"/>
      <c r="R8" s="63"/>
      <c r="S8" s="63"/>
      <c r="T8" s="57"/>
      <c r="U8" s="65"/>
      <c r="V8" s="65"/>
      <c r="W8" s="65"/>
      <c r="X8" s="65"/>
      <c r="Y8" s="65"/>
      <c r="Z8" s="65"/>
      <c r="AA8" s="65"/>
      <c r="AB8" s="65"/>
      <c r="AC8" s="65"/>
      <c r="AD8" s="65"/>
      <c r="AE8" s="65"/>
      <c r="AF8" s="57"/>
    </row>
    <row r="9" spans="1:32" ht="15" customHeight="1" x14ac:dyDescent="0.25">
      <c r="A9" s="57" t="s">
        <v>78</v>
      </c>
      <c r="B9" s="61" cm="1">
        <f t="array" ref="B9">SUMPRODUCT((Data!$A$2:$A$99369=$A$3)*(Data!$B$2:$B$99369=B$4)*(Data!$C$2:$C$99369=$A9)*(Data!$D$2:$D$99369))</f>
        <v>136</v>
      </c>
      <c r="C9" s="61" cm="1">
        <f t="array" ref="C9">SUMPRODUCT((Data!$A$2:$A$99369=$A$3)*(Data!$B$2:$B$99369=C$4)*(Data!$C$2:$C$99369=$A9)*(Data!$D$2:$D$99369))</f>
        <v>186</v>
      </c>
      <c r="D9" s="61" cm="1">
        <f t="array" ref="D9">SUMPRODUCT((Data!$A$2:$A$99369=$A$3)*(Data!$B$2:$B$99369=D$4)*(Data!$C$2:$C$99369=$A9)*(Data!$D$2:$D$99369))</f>
        <v>28</v>
      </c>
      <c r="E9" s="61" cm="1">
        <f t="array" ref="E9">SUMPRODUCT((Data!$A$2:$A$99369=$A$3)*(Data!$B$2:$B$99369=E$4)*(Data!$C$2:$C$99369=$A9)*(Data!$D$2:$D$99369))</f>
        <v>188</v>
      </c>
      <c r="F9" s="62">
        <f t="shared" si="0"/>
        <v>538</v>
      </c>
      <c r="G9" s="57"/>
      <c r="H9" s="57"/>
      <c r="I9" s="63"/>
      <c r="J9" s="63"/>
      <c r="K9" s="57"/>
      <c r="L9" s="63"/>
      <c r="M9" s="63"/>
      <c r="N9" s="57"/>
      <c r="O9" s="63"/>
      <c r="P9" s="63"/>
      <c r="Q9" s="63"/>
      <c r="R9" s="63"/>
      <c r="S9" s="63"/>
      <c r="T9" s="57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57"/>
    </row>
    <row r="10" spans="1:32" ht="15" customHeight="1" x14ac:dyDescent="0.25">
      <c r="A10" s="57" t="s">
        <v>49</v>
      </c>
      <c r="B10" s="61" cm="1">
        <f t="array" ref="B10">SUMPRODUCT((Data!$A$2:$A$99369=$A$3)*(Data!$B$2:$B$99369=B$4)*(Data!$C$2:$C$99369=$A10)*(Data!$D$2:$D$99369))</f>
        <v>0</v>
      </c>
      <c r="C10" s="61" cm="1">
        <f t="array" ref="C10">SUMPRODUCT((Data!$A$2:$A$99369=$A$3)*(Data!$B$2:$B$99369=C$4)*(Data!$C$2:$C$99369=$A10)*(Data!$D$2:$D$99369))</f>
        <v>43</v>
      </c>
      <c r="D10" s="61" cm="1">
        <f t="array" ref="D10">SUMPRODUCT((Data!$A$2:$A$99369=$A$3)*(Data!$B$2:$B$99369=D$4)*(Data!$C$2:$C$99369=$A10)*(Data!$D$2:$D$99369))</f>
        <v>0</v>
      </c>
      <c r="E10" s="61" cm="1">
        <f t="array" ref="E10">SUMPRODUCT((Data!$A$2:$A$99369=$A$3)*(Data!$B$2:$B$99369=E$4)*(Data!$C$2:$C$99369=$A10)*(Data!$D$2:$D$99369))</f>
        <v>0</v>
      </c>
      <c r="F10" s="62">
        <f t="shared" si="0"/>
        <v>43</v>
      </c>
      <c r="G10" s="57"/>
      <c r="H10" s="57"/>
      <c r="I10" s="63"/>
      <c r="J10" s="63"/>
      <c r="K10" s="57"/>
      <c r="L10" s="63"/>
      <c r="M10" s="63"/>
      <c r="N10" s="57"/>
      <c r="O10" s="63"/>
      <c r="P10" s="63"/>
      <c r="Q10" s="63"/>
      <c r="R10" s="63"/>
      <c r="S10" s="63"/>
      <c r="T10" s="57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57"/>
    </row>
    <row r="11" spans="1:32" ht="15" customHeight="1" x14ac:dyDescent="0.25">
      <c r="A11" s="57" t="s">
        <v>50</v>
      </c>
      <c r="B11" s="61" cm="1">
        <f t="array" ref="B11">SUMPRODUCT((Data!$A$2:$A$99369=$A$3)*(Data!$B$2:$B$99369=B$4)*(Data!$C$2:$C$99369=$A11)*(Data!$D$2:$D$99369))</f>
        <v>0</v>
      </c>
      <c r="C11" s="61" cm="1">
        <f t="array" ref="C11">SUMPRODUCT((Data!$A$2:$A$99369=$A$3)*(Data!$B$2:$B$99369=C$4)*(Data!$C$2:$C$99369=$A11)*(Data!$D$2:$D$99369))</f>
        <v>237</v>
      </c>
      <c r="D11" s="61" cm="1">
        <f t="array" ref="D11">SUMPRODUCT((Data!$A$2:$A$99369=$A$3)*(Data!$B$2:$B$99369=D$4)*(Data!$C$2:$C$99369=$A11)*(Data!$D$2:$D$99369))</f>
        <v>0</v>
      </c>
      <c r="E11" s="61" cm="1">
        <f t="array" ref="E11">SUMPRODUCT((Data!$A$2:$A$99369=$A$3)*(Data!$B$2:$B$99369=E$4)*(Data!$C$2:$C$99369=$A11)*(Data!$D$2:$D$99369))</f>
        <v>0</v>
      </c>
      <c r="F11" s="62">
        <f t="shared" si="0"/>
        <v>237</v>
      </c>
      <c r="G11" s="57"/>
      <c r="H11" s="57"/>
      <c r="I11" s="63"/>
      <c r="J11" s="63"/>
      <c r="K11" s="57"/>
      <c r="L11" s="63"/>
      <c r="M11" s="63"/>
      <c r="N11" s="57"/>
      <c r="O11" s="63"/>
      <c r="P11" s="63"/>
      <c r="Q11" s="63"/>
      <c r="R11" s="63"/>
      <c r="S11" s="63"/>
      <c r="T11" s="57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57"/>
    </row>
    <row r="12" spans="1:32" ht="15" customHeight="1" x14ac:dyDescent="0.25">
      <c r="A12" s="57" t="s">
        <v>51</v>
      </c>
      <c r="B12" s="61" cm="1">
        <f t="array" ref="B12">SUMPRODUCT((Data!$A$2:$A$99369=$A$3)*(Data!$B$2:$B$99369=B$4)*(Data!$C$2:$C$99369=$A12)*(Data!$D$2:$D$99369))</f>
        <v>0</v>
      </c>
      <c r="C12" s="61" cm="1">
        <f t="array" ref="C12">SUMPRODUCT((Data!$A$2:$A$99369=$A$3)*(Data!$B$2:$B$99369=C$4)*(Data!$C$2:$C$99369=$A12)*(Data!$D$2:$D$99369))</f>
        <v>61</v>
      </c>
      <c r="D12" s="61" cm="1">
        <f t="array" ref="D12">SUMPRODUCT((Data!$A$2:$A$99369=$A$3)*(Data!$B$2:$B$99369=D$4)*(Data!$C$2:$C$99369=$A12)*(Data!$D$2:$D$99369))</f>
        <v>0</v>
      </c>
      <c r="E12" s="61" cm="1">
        <f t="array" ref="E12">SUMPRODUCT((Data!$A$2:$A$99369=$A$3)*(Data!$B$2:$B$99369=E$4)*(Data!$C$2:$C$99369=$A12)*(Data!$D$2:$D$99369))</f>
        <v>0</v>
      </c>
      <c r="F12" s="62">
        <f t="shared" si="0"/>
        <v>61</v>
      </c>
      <c r="G12" s="57"/>
      <c r="H12" s="57"/>
      <c r="I12" s="63"/>
      <c r="J12" s="63"/>
      <c r="K12" s="57"/>
      <c r="L12" s="63"/>
      <c r="M12" s="63"/>
      <c r="N12" s="57"/>
      <c r="O12" s="63"/>
      <c r="P12" s="63"/>
      <c r="Q12" s="63"/>
      <c r="R12" s="63"/>
      <c r="S12" s="63"/>
      <c r="T12" s="57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57"/>
    </row>
    <row r="13" spans="1:32" ht="15" customHeight="1" x14ac:dyDescent="0.25">
      <c r="A13" s="57" t="s">
        <v>41</v>
      </c>
      <c r="B13" s="61" cm="1">
        <f t="array" ref="B13">SUMPRODUCT((Data!$A$2:$A$99369=$A$3)*(Data!$B$2:$B$99369=B$4)*(Data!$C$2:$C$99369=$A13)*(Data!$D$2:$D$99369))</f>
        <v>0</v>
      </c>
      <c r="C13" s="61" cm="1">
        <f t="array" ref="C13">SUMPRODUCT((Data!$A$2:$A$99369=$A$3)*(Data!$B$2:$B$99369=C$4)*(Data!$C$2:$C$99369=$A13)*(Data!$D$2:$D$99369))</f>
        <v>1</v>
      </c>
      <c r="D13" s="61" cm="1">
        <f t="array" ref="D13">SUMPRODUCT((Data!$A$2:$A$99369=$A$3)*(Data!$B$2:$B$99369=D$4)*(Data!$C$2:$C$99369=$A13)*(Data!$D$2:$D$99369))</f>
        <v>0</v>
      </c>
      <c r="E13" s="61" cm="1">
        <f t="array" ref="E13">SUMPRODUCT((Data!$A$2:$A$99369=$A$3)*(Data!$B$2:$B$99369=E$4)*(Data!$C$2:$C$99369=$A13)*(Data!$D$2:$D$99369))</f>
        <v>28</v>
      </c>
      <c r="F13" s="62">
        <f t="shared" si="0"/>
        <v>29</v>
      </c>
      <c r="G13" s="57"/>
      <c r="H13" s="57"/>
      <c r="I13" s="63"/>
      <c r="J13" s="63"/>
      <c r="K13" s="57"/>
      <c r="L13" s="63"/>
      <c r="M13" s="63"/>
      <c r="N13" s="57"/>
      <c r="O13" s="63"/>
      <c r="P13" s="63"/>
      <c r="Q13" s="63"/>
      <c r="R13" s="63"/>
      <c r="S13" s="63"/>
      <c r="T13" s="57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57"/>
    </row>
    <row r="14" spans="1:32" ht="15" customHeight="1" x14ac:dyDescent="0.25">
      <c r="A14" s="57" t="s">
        <v>42</v>
      </c>
      <c r="B14" s="61" cm="1">
        <f t="array" ref="B14">SUMPRODUCT((Data!$A$2:$A$99369=$A$3)*(Data!$B$2:$B$99369=B$4)*(Data!$C$2:$C$99369=$A14)*(Data!$D$2:$D$99369))</f>
        <v>0</v>
      </c>
      <c r="C14" s="61" cm="1">
        <f t="array" ref="C14">SUMPRODUCT((Data!$A$2:$A$99369=$A$3)*(Data!$B$2:$B$99369=C$4)*(Data!$C$2:$C$99369=$A14)*(Data!$D$2:$D$99369))</f>
        <v>26</v>
      </c>
      <c r="D14" s="61" cm="1">
        <f t="array" ref="D14">SUMPRODUCT((Data!$A$2:$A$99369=$A$3)*(Data!$B$2:$B$99369=D$4)*(Data!$C$2:$C$99369=$A14)*(Data!$D$2:$D$99369))</f>
        <v>1</v>
      </c>
      <c r="E14" s="61" cm="1">
        <f t="array" ref="E14">SUMPRODUCT((Data!$A$2:$A$99369=$A$3)*(Data!$B$2:$B$99369=E$4)*(Data!$C$2:$C$99369=$A14)*(Data!$D$2:$D$99369))</f>
        <v>6</v>
      </c>
      <c r="F14" s="62">
        <f t="shared" si="0"/>
        <v>33</v>
      </c>
      <c r="G14" s="57"/>
      <c r="H14" s="57"/>
      <c r="I14" s="63"/>
      <c r="J14" s="63"/>
      <c r="K14" s="57"/>
      <c r="L14" s="63"/>
      <c r="M14" s="63"/>
      <c r="N14" s="57"/>
      <c r="O14" s="63"/>
      <c r="P14" s="63"/>
      <c r="Q14" s="63"/>
      <c r="R14" s="63"/>
      <c r="S14" s="63"/>
      <c r="T14" s="57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57"/>
    </row>
    <row r="15" spans="1:32" ht="15" customHeight="1" x14ac:dyDescent="0.25">
      <c r="A15" s="57" t="s">
        <v>43</v>
      </c>
      <c r="B15" s="61" cm="1">
        <f t="array" ref="B15">SUMPRODUCT((Data!$A$2:$A$99369=$A$3)*(Data!$B$2:$B$99369=B$4)*(Data!$C$2:$C$99369=$A15)*(Data!$D$2:$D$99369))</f>
        <v>173</v>
      </c>
      <c r="C15" s="61" cm="1">
        <f t="array" ref="C15">SUMPRODUCT((Data!$A$2:$A$99369=$A$3)*(Data!$B$2:$B$99369=C$4)*(Data!$C$2:$C$99369=$A15)*(Data!$D$2:$D$99369))</f>
        <v>20</v>
      </c>
      <c r="D15" s="61" cm="1">
        <f t="array" ref="D15">SUMPRODUCT((Data!$A$2:$A$99369=$A$3)*(Data!$B$2:$B$99369=D$4)*(Data!$C$2:$C$99369=$A15)*(Data!$D$2:$D$99369))</f>
        <v>6</v>
      </c>
      <c r="E15" s="61" cm="1">
        <f t="array" ref="E15">SUMPRODUCT((Data!$A$2:$A$99369=$A$3)*(Data!$B$2:$B$99369=E$4)*(Data!$C$2:$C$99369=$A15)*(Data!$D$2:$D$99369))</f>
        <v>54</v>
      </c>
      <c r="F15" s="62">
        <f t="shared" si="0"/>
        <v>253</v>
      </c>
      <c r="G15" s="57"/>
      <c r="H15" s="57"/>
      <c r="I15" s="63"/>
      <c r="J15" s="63"/>
      <c r="K15" s="57"/>
      <c r="L15" s="63"/>
      <c r="M15" s="63"/>
      <c r="N15" s="57"/>
      <c r="O15" s="63"/>
      <c r="P15" s="63"/>
      <c r="Q15" s="63"/>
      <c r="R15" s="63"/>
      <c r="S15" s="63"/>
      <c r="T15" s="57"/>
      <c r="U15" s="65"/>
      <c r="V15" s="65"/>
      <c r="W15" s="65"/>
      <c r="X15" s="65"/>
      <c r="Y15" s="65"/>
      <c r="Z15" s="65"/>
      <c r="AA15" s="65"/>
      <c r="AB15" s="65"/>
      <c r="AC15" s="65"/>
      <c r="AD15" s="65"/>
      <c r="AE15" s="65"/>
      <c r="AF15" s="57"/>
    </row>
    <row r="16" spans="1:32" ht="15" customHeight="1" x14ac:dyDescent="0.25">
      <c r="A16" s="57" t="s">
        <v>44</v>
      </c>
      <c r="B16" s="61" cm="1">
        <f t="array" ref="B16">SUMPRODUCT((Data!$A$2:$A$99369=$A$3)*(Data!$B$2:$B$99369=B$4)*(Data!$C$2:$C$99369=$A16)*(Data!$D$2:$D$99369))</f>
        <v>734</v>
      </c>
      <c r="C16" s="61" cm="1">
        <f t="array" ref="C16">SUMPRODUCT((Data!$A$2:$A$99369=$A$3)*(Data!$B$2:$B$99369=C$4)*(Data!$C$2:$C$99369=$A16)*(Data!$D$2:$D$99369))</f>
        <v>140</v>
      </c>
      <c r="D16" s="61" cm="1">
        <f t="array" ref="D16">SUMPRODUCT((Data!$A$2:$A$99369=$A$3)*(Data!$B$2:$B$99369=D$4)*(Data!$C$2:$C$99369=$A16)*(Data!$D$2:$D$99369))</f>
        <v>14</v>
      </c>
      <c r="E16" s="61" cm="1">
        <f t="array" ref="E16">SUMPRODUCT((Data!$A$2:$A$99369=$A$3)*(Data!$B$2:$B$99369=E$4)*(Data!$C$2:$C$99369=$A16)*(Data!$D$2:$D$99369))</f>
        <v>174</v>
      </c>
      <c r="F16" s="62">
        <f t="shared" si="0"/>
        <v>1062</v>
      </c>
      <c r="G16" s="57"/>
      <c r="H16" s="57"/>
      <c r="I16" s="63"/>
      <c r="J16" s="63"/>
      <c r="K16" s="57"/>
      <c r="L16" s="63"/>
      <c r="M16" s="63"/>
      <c r="N16" s="57"/>
      <c r="O16" s="63"/>
      <c r="P16" s="63"/>
      <c r="Q16" s="63"/>
      <c r="R16" s="63"/>
      <c r="S16" s="63"/>
      <c r="T16" s="57"/>
      <c r="U16" s="65"/>
      <c r="V16" s="65"/>
      <c r="W16" s="65"/>
      <c r="X16" s="65"/>
      <c r="Y16" s="65"/>
      <c r="Z16" s="65"/>
      <c r="AA16" s="65"/>
      <c r="AB16" s="65"/>
      <c r="AC16" s="65"/>
      <c r="AD16" s="65"/>
      <c r="AE16" s="65"/>
      <c r="AF16" s="57"/>
    </row>
    <row r="17" spans="1:32" ht="15" customHeight="1" x14ac:dyDescent="0.25">
      <c r="A17" s="57" t="s">
        <v>45</v>
      </c>
      <c r="B17" s="61" cm="1">
        <f t="array" ref="B17">SUMPRODUCT((Data!$A$2:$A$99369=$A$3)*(Data!$B$2:$B$99369=B$4)*(Data!$C$2:$C$99369=$A17)*(Data!$D$2:$D$99369))</f>
        <v>23</v>
      </c>
      <c r="C17" s="61" cm="1">
        <f t="array" ref="C17">SUMPRODUCT((Data!$A$2:$A$99369=$A$3)*(Data!$B$2:$B$99369=C$4)*(Data!$C$2:$C$99369=$A17)*(Data!$D$2:$D$99369))</f>
        <v>17</v>
      </c>
      <c r="D17" s="61" cm="1">
        <f t="array" ref="D17">SUMPRODUCT((Data!$A$2:$A$99369=$A$3)*(Data!$B$2:$B$99369=D$4)*(Data!$C$2:$C$99369=$A17)*(Data!$D$2:$D$99369))</f>
        <v>6</v>
      </c>
      <c r="E17" s="61" cm="1">
        <f t="array" ref="E17">SUMPRODUCT((Data!$A$2:$A$99369=$A$3)*(Data!$B$2:$B$99369=E$4)*(Data!$C$2:$C$99369=$A17)*(Data!$D$2:$D$99369))</f>
        <v>10</v>
      </c>
      <c r="F17" s="62">
        <f t="shared" si="0"/>
        <v>56</v>
      </c>
      <c r="G17" s="57"/>
      <c r="H17" s="57"/>
      <c r="I17" s="63"/>
      <c r="J17" s="63"/>
      <c r="K17" s="57"/>
      <c r="L17" s="63"/>
      <c r="M17" s="63"/>
      <c r="N17" s="57"/>
      <c r="O17" s="63"/>
      <c r="P17" s="63"/>
      <c r="Q17" s="63"/>
      <c r="R17" s="63"/>
      <c r="S17" s="63"/>
      <c r="T17" s="57"/>
      <c r="U17" s="65"/>
      <c r="V17" s="65"/>
      <c r="W17" s="65"/>
      <c r="X17" s="65"/>
      <c r="Y17" s="65"/>
      <c r="Z17" s="65"/>
      <c r="AA17" s="65"/>
      <c r="AB17" s="65"/>
      <c r="AC17" s="65"/>
      <c r="AD17" s="65"/>
      <c r="AE17" s="65"/>
      <c r="AF17" s="57"/>
    </row>
    <row r="18" spans="1:32" ht="15" customHeight="1" x14ac:dyDescent="0.25">
      <c r="A18" s="57" t="s">
        <v>46</v>
      </c>
      <c r="B18" s="61" cm="1">
        <f t="array" ref="B18">SUMPRODUCT((Data!$A$2:$A$99369=$A$3)*(Data!$B$2:$B$99369=B$4)*(Data!$C$2:$C$99369=$A18)*(Data!$D$2:$D$99369))</f>
        <v>49</v>
      </c>
      <c r="C18" s="61" cm="1">
        <f t="array" ref="C18">SUMPRODUCT((Data!$A$2:$A$99369=$A$3)*(Data!$B$2:$B$99369=C$4)*(Data!$C$2:$C$99369=$A18)*(Data!$D$2:$D$99369))</f>
        <v>29</v>
      </c>
      <c r="D18" s="61" cm="1">
        <f t="array" ref="D18">SUMPRODUCT((Data!$A$2:$A$99369=$A$3)*(Data!$B$2:$B$99369=D$4)*(Data!$C$2:$C$99369=$A18)*(Data!$D$2:$D$99369))</f>
        <v>3</v>
      </c>
      <c r="E18" s="61" cm="1">
        <f t="array" ref="E18">SUMPRODUCT((Data!$A$2:$A$99369=$A$3)*(Data!$B$2:$B$99369=E$4)*(Data!$C$2:$C$99369=$A18)*(Data!$D$2:$D$99369))</f>
        <v>17</v>
      </c>
      <c r="F18" s="62">
        <f t="shared" si="0"/>
        <v>98</v>
      </c>
      <c r="G18" s="57"/>
      <c r="H18" s="57"/>
      <c r="I18" s="63"/>
      <c r="J18" s="63"/>
      <c r="K18" s="57"/>
      <c r="L18" s="63"/>
      <c r="M18" s="63"/>
      <c r="N18" s="57"/>
      <c r="O18" s="63"/>
      <c r="P18" s="63"/>
      <c r="Q18" s="63"/>
      <c r="R18" s="63"/>
      <c r="S18" s="63"/>
      <c r="T18" s="57"/>
      <c r="U18" s="65"/>
      <c r="V18" s="65"/>
      <c r="W18" s="65"/>
      <c r="X18" s="65"/>
      <c r="Y18" s="65"/>
      <c r="Z18" s="65"/>
      <c r="AA18" s="65"/>
      <c r="AB18" s="65"/>
      <c r="AC18" s="65"/>
      <c r="AD18" s="65"/>
      <c r="AE18" s="65"/>
      <c r="AF18" s="57"/>
    </row>
    <row r="19" spans="1:32" ht="15" customHeight="1" x14ac:dyDescent="0.25">
      <c r="A19" s="57" t="s">
        <v>47</v>
      </c>
      <c r="B19" s="61" cm="1">
        <f t="array" ref="B19">SUMPRODUCT((Data!$A$2:$A$99369=$A$3)*(Data!$B$2:$B$99369=B$4)*(Data!$C$2:$C$99369=$A19)*(Data!$D$2:$D$99369))</f>
        <v>15</v>
      </c>
      <c r="C19" s="61" cm="1">
        <f t="array" ref="C19">SUMPRODUCT((Data!$A$2:$A$99369=$A$3)*(Data!$B$2:$B$99369=C$4)*(Data!$C$2:$C$99369=$A19)*(Data!$D$2:$D$99369))</f>
        <v>4</v>
      </c>
      <c r="D19" s="61" cm="1">
        <f t="array" ref="D19">SUMPRODUCT((Data!$A$2:$A$99369=$A$3)*(Data!$B$2:$B$99369=D$4)*(Data!$C$2:$C$99369=$A19)*(Data!$D$2:$D$99369))</f>
        <v>1</v>
      </c>
      <c r="E19" s="61" cm="1">
        <f t="array" ref="E19">SUMPRODUCT((Data!$A$2:$A$99369=$A$3)*(Data!$B$2:$B$99369=E$4)*(Data!$C$2:$C$99369=$A19)*(Data!$D$2:$D$99369))</f>
        <v>10</v>
      </c>
      <c r="F19" s="62">
        <f t="shared" si="0"/>
        <v>30</v>
      </c>
      <c r="G19" s="57"/>
      <c r="H19" s="57"/>
      <c r="I19" s="63"/>
      <c r="J19" s="63"/>
      <c r="K19" s="57"/>
      <c r="L19" s="63"/>
      <c r="M19" s="63"/>
      <c r="N19" s="57"/>
      <c r="O19" s="63"/>
      <c r="P19" s="63"/>
      <c r="Q19" s="63"/>
      <c r="R19" s="63"/>
      <c r="S19" s="63"/>
      <c r="T19" s="57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57"/>
    </row>
    <row r="20" spans="1:32" ht="15" customHeight="1" x14ac:dyDescent="0.25">
      <c r="A20" s="57" t="s">
        <v>70</v>
      </c>
      <c r="B20" s="61" cm="1">
        <f t="array" ref="B20">SUMPRODUCT((Data!$A$2:$A$99369=$A$3)*(Data!$B$2:$B$99369=B$4)*(Data!$C$2:$C$99369=$A20)*(Data!$D$2:$D$99369))</f>
        <v>73</v>
      </c>
      <c r="C20" s="61" cm="1">
        <f t="array" ref="C20">SUMPRODUCT((Data!$A$2:$A$99369=$A$3)*(Data!$B$2:$B$99369=C$4)*(Data!$C$2:$C$99369=$A20)*(Data!$D$2:$D$99369))</f>
        <v>80</v>
      </c>
      <c r="D20" s="61" cm="1">
        <f t="array" ref="D20">SUMPRODUCT((Data!$A$2:$A$99369=$A$3)*(Data!$B$2:$B$99369=D$4)*(Data!$C$2:$C$99369=$A20)*(Data!$D$2:$D$99369))</f>
        <v>6</v>
      </c>
      <c r="E20" s="61" cm="1">
        <f t="array" ref="E20">SUMPRODUCT((Data!$A$2:$A$99369=$A$3)*(Data!$B$2:$B$99369=E$4)*(Data!$C$2:$C$99369=$A20)*(Data!$D$2:$D$99369))</f>
        <v>147</v>
      </c>
      <c r="F20" s="62">
        <f t="shared" si="0"/>
        <v>306</v>
      </c>
      <c r="G20" s="57"/>
      <c r="H20" s="57"/>
      <c r="I20" s="63"/>
      <c r="J20" s="63"/>
      <c r="K20" s="57"/>
      <c r="L20" s="63"/>
      <c r="M20" s="63"/>
      <c r="N20" s="57"/>
      <c r="O20" s="63"/>
      <c r="P20" s="63"/>
      <c r="Q20" s="63"/>
      <c r="R20" s="63"/>
      <c r="S20" s="63"/>
      <c r="T20" s="57"/>
      <c r="U20" s="65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57"/>
    </row>
    <row r="21" spans="1:32" ht="15" customHeight="1" x14ac:dyDescent="0.25">
      <c r="A21" s="57" t="s">
        <v>48</v>
      </c>
      <c r="B21" s="61" cm="1">
        <f t="array" ref="B21">SUMPRODUCT((Data!$A$2:$A$99369=$A$3)*(Data!$B$2:$B$99369=B$4)*(Data!$C$2:$C$99369=$A21)*(Data!$D$2:$D$99369))</f>
        <v>10</v>
      </c>
      <c r="C21" s="61" cm="1">
        <f t="array" ref="C21">SUMPRODUCT((Data!$A$2:$A$99369=$A$3)*(Data!$B$2:$B$99369=C$4)*(Data!$C$2:$C$99369=$A21)*(Data!$D$2:$D$99369))</f>
        <v>72</v>
      </c>
      <c r="D21" s="61" cm="1">
        <f t="array" ref="D21">SUMPRODUCT((Data!$A$2:$A$99369=$A$3)*(Data!$B$2:$B$99369=D$4)*(Data!$C$2:$C$99369=$A21)*(Data!$D$2:$D$99369))</f>
        <v>2</v>
      </c>
      <c r="E21" s="61" cm="1">
        <f t="array" ref="E21">SUMPRODUCT((Data!$A$2:$A$99369=$A$3)*(Data!$B$2:$B$99369=E$4)*(Data!$C$2:$C$99369=$A21)*(Data!$D$2:$D$99369))</f>
        <v>30</v>
      </c>
      <c r="F21" s="62">
        <f t="shared" si="0"/>
        <v>114</v>
      </c>
      <c r="G21" s="57"/>
      <c r="H21" s="57"/>
      <c r="I21" s="63"/>
      <c r="J21" s="63"/>
      <c r="K21" s="57"/>
      <c r="L21" s="63"/>
      <c r="M21" s="63"/>
      <c r="N21" s="57"/>
      <c r="O21" s="63"/>
      <c r="P21" s="63"/>
      <c r="Q21" s="63"/>
      <c r="R21" s="63"/>
      <c r="S21" s="63"/>
      <c r="T21" s="57"/>
      <c r="U21" s="65"/>
      <c r="V21" s="65"/>
      <c r="W21" s="65"/>
      <c r="X21" s="65"/>
      <c r="Y21" s="65"/>
      <c r="Z21" s="65"/>
      <c r="AA21" s="65"/>
      <c r="AB21" s="65"/>
      <c r="AC21" s="65"/>
      <c r="AD21" s="65"/>
      <c r="AE21" s="65"/>
      <c r="AF21" s="57"/>
    </row>
    <row r="22" spans="1:32" ht="15" customHeight="1" x14ac:dyDescent="0.25">
      <c r="A22" s="67" t="s">
        <v>2</v>
      </c>
      <c r="B22" s="62">
        <f>SUM(B5:B21)</f>
        <v>1509</v>
      </c>
      <c r="C22" s="62">
        <f t="shared" ref="C22:F22" si="1">SUM(C5:C21)</f>
        <v>1141</v>
      </c>
      <c r="D22" s="62">
        <f t="shared" si="1"/>
        <v>119</v>
      </c>
      <c r="E22" s="62">
        <f t="shared" si="1"/>
        <v>1045</v>
      </c>
      <c r="F22" s="62">
        <f t="shared" si="1"/>
        <v>3814</v>
      </c>
      <c r="G22" s="57"/>
      <c r="H22" s="103"/>
      <c r="I22" s="63"/>
      <c r="J22" s="63"/>
      <c r="K22" s="57"/>
      <c r="L22" s="63"/>
      <c r="M22" s="63"/>
      <c r="N22" s="57"/>
      <c r="O22" s="63"/>
      <c r="P22" s="63"/>
      <c r="Q22" s="63"/>
      <c r="R22" s="63"/>
      <c r="S22" s="63"/>
      <c r="T22" s="57"/>
      <c r="U22" s="65"/>
      <c r="V22" s="65"/>
      <c r="W22" s="65"/>
      <c r="X22" s="65"/>
      <c r="Y22" s="65"/>
      <c r="Z22" s="65"/>
      <c r="AA22" s="65"/>
      <c r="AB22" s="65"/>
      <c r="AC22" s="65"/>
      <c r="AD22" s="65"/>
      <c r="AE22" s="65"/>
      <c r="AF22" s="57"/>
    </row>
    <row r="23" spans="1:32" x14ac:dyDescent="0.2">
      <c r="A23" s="57"/>
      <c r="B23" s="57"/>
      <c r="C23" s="57"/>
      <c r="D23" s="57"/>
      <c r="E23" s="57"/>
      <c r="F23" s="57"/>
      <c r="G23" s="57"/>
      <c r="H23" s="57"/>
      <c r="I23" s="63"/>
      <c r="J23" s="63"/>
      <c r="K23" s="57"/>
      <c r="L23" s="63"/>
      <c r="M23" s="63"/>
      <c r="N23" s="63"/>
      <c r="O23" s="63"/>
      <c r="P23" s="63"/>
      <c r="Q23" s="63"/>
      <c r="R23" s="63"/>
      <c r="S23" s="63"/>
      <c r="T23" s="57"/>
      <c r="U23" s="57"/>
      <c r="V23" s="57"/>
      <c r="W23" s="57"/>
      <c r="X23" s="57"/>
      <c r="Y23" s="57"/>
      <c r="Z23" s="57"/>
      <c r="AA23" s="57"/>
      <c r="AB23" s="57"/>
      <c r="AC23" s="57"/>
      <c r="AD23" s="57"/>
      <c r="AE23" s="57"/>
      <c r="AF23" s="57"/>
    </row>
    <row r="24" spans="1:32" ht="15" customHeight="1" x14ac:dyDescent="0.2">
      <c r="A24" s="68"/>
      <c r="B24" s="68"/>
      <c r="C24" s="68"/>
      <c r="D24" s="68"/>
      <c r="E24" s="68"/>
      <c r="F24" s="68"/>
      <c r="G24" s="57"/>
      <c r="H24" s="57"/>
      <c r="I24" s="63"/>
      <c r="J24" s="63"/>
      <c r="K24" s="57"/>
      <c r="L24" s="63"/>
      <c r="M24" s="63"/>
      <c r="N24" s="63"/>
      <c r="O24" s="63"/>
      <c r="P24" s="63"/>
      <c r="Q24" s="63"/>
      <c r="R24" s="63"/>
      <c r="S24" s="63"/>
      <c r="T24" s="57"/>
      <c r="U24" s="57"/>
      <c r="V24" s="57"/>
      <c r="W24" s="57"/>
      <c r="X24" s="57"/>
      <c r="Y24" s="57"/>
      <c r="Z24" s="57"/>
      <c r="AA24" s="57"/>
      <c r="AB24" s="57"/>
      <c r="AC24" s="57"/>
      <c r="AD24" s="57"/>
      <c r="AE24" s="57"/>
      <c r="AF24" s="57"/>
    </row>
    <row r="25" spans="1:32" ht="15" customHeight="1" x14ac:dyDescent="0.2">
      <c r="A25" s="68"/>
      <c r="B25" s="68"/>
      <c r="C25" s="68"/>
      <c r="D25" s="68"/>
      <c r="E25" s="68"/>
      <c r="F25" s="68"/>
      <c r="G25" s="57"/>
      <c r="H25" s="57"/>
      <c r="I25" s="63"/>
      <c r="J25" s="63"/>
      <c r="K25" s="57"/>
      <c r="L25" s="63"/>
      <c r="M25" s="63"/>
      <c r="N25" s="63"/>
      <c r="O25" s="63"/>
      <c r="P25" s="63"/>
      <c r="Q25" s="63"/>
      <c r="R25" s="63"/>
      <c r="S25" s="63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</row>
    <row r="26" spans="1:32" ht="15" customHeight="1" x14ac:dyDescent="0.2">
      <c r="A26" s="69"/>
      <c r="B26" s="69"/>
      <c r="C26" s="69"/>
      <c r="D26" s="69"/>
      <c r="E26" s="69"/>
      <c r="F26" s="69"/>
      <c r="G26" s="57"/>
      <c r="H26" s="57"/>
      <c r="I26" s="63"/>
      <c r="J26" s="63"/>
      <c r="K26" s="57"/>
      <c r="L26" s="63"/>
      <c r="M26" s="63"/>
      <c r="N26" s="63"/>
      <c r="O26" s="63"/>
      <c r="P26" s="63"/>
      <c r="Q26" s="63"/>
      <c r="R26" s="63"/>
      <c r="S26" s="63"/>
      <c r="T26" s="57"/>
      <c r="U26" s="57"/>
      <c r="V26" s="57"/>
      <c r="W26" s="57"/>
      <c r="X26" s="57"/>
      <c r="Y26" s="57"/>
      <c r="Z26" s="57"/>
      <c r="AA26" s="57"/>
      <c r="AB26" s="57"/>
      <c r="AC26" s="57"/>
      <c r="AD26" s="57"/>
      <c r="AE26" s="57"/>
      <c r="AF26" s="57"/>
    </row>
    <row r="27" spans="1:32" ht="15" customHeight="1" x14ac:dyDescent="0.2">
      <c r="A27" s="57"/>
      <c r="B27" s="56"/>
      <c r="C27" s="56"/>
      <c r="D27" s="56"/>
      <c r="E27" s="56"/>
      <c r="F27" s="56"/>
      <c r="G27" s="57"/>
      <c r="H27" s="57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7"/>
      <c r="X27" s="57"/>
      <c r="Y27" s="57"/>
      <c r="Z27" s="57"/>
      <c r="AA27" s="57"/>
      <c r="AB27" s="57"/>
      <c r="AC27" s="57"/>
      <c r="AD27" s="57"/>
      <c r="AE27" s="57"/>
      <c r="AF27" s="57"/>
    </row>
    <row r="28" spans="1:32" ht="15" customHeight="1" x14ac:dyDescent="0.2">
      <c r="A28" s="70"/>
      <c r="B28" s="56"/>
      <c r="C28" s="56"/>
      <c r="D28" s="56"/>
      <c r="E28" s="56"/>
      <c r="F28" s="56"/>
      <c r="G28" s="57"/>
      <c r="H28" s="57"/>
      <c r="I28" s="57"/>
      <c r="J28" s="57"/>
      <c r="K28" s="57"/>
      <c r="L28" s="57"/>
      <c r="M28" s="57"/>
      <c r="N28" s="57"/>
      <c r="O28" s="57"/>
      <c r="P28" s="57"/>
      <c r="Q28" s="57"/>
      <c r="R28" s="57"/>
      <c r="S28" s="57"/>
      <c r="T28" s="57"/>
      <c r="U28" s="57"/>
      <c r="V28" s="57"/>
      <c r="W28" s="57"/>
      <c r="X28" s="57"/>
      <c r="Y28" s="57"/>
      <c r="Z28" s="57"/>
      <c r="AA28" s="57"/>
      <c r="AB28" s="57"/>
      <c r="AC28" s="57"/>
      <c r="AD28" s="57"/>
      <c r="AE28" s="57"/>
      <c r="AF28" s="57"/>
    </row>
    <row r="29" spans="1:32" ht="15" customHeight="1" x14ac:dyDescent="0.2">
      <c r="A29" s="70"/>
      <c r="B29" s="56"/>
      <c r="C29" s="56"/>
      <c r="D29" s="56"/>
      <c r="E29" s="56"/>
      <c r="F29" s="56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  <c r="Z29" s="57"/>
      <c r="AA29" s="57"/>
      <c r="AB29" s="57"/>
      <c r="AC29" s="57"/>
      <c r="AD29" s="57"/>
      <c r="AE29" s="57"/>
      <c r="AF29" s="57"/>
    </row>
    <row r="30" spans="1:32" x14ac:dyDescent="0.2">
      <c r="A30" s="68"/>
      <c r="B30" s="68"/>
      <c r="C30" s="68"/>
      <c r="D30" s="68"/>
      <c r="E30" s="68"/>
      <c r="F30" s="68"/>
      <c r="G30" s="57"/>
      <c r="H30" s="57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  <c r="Z30" s="57"/>
      <c r="AA30" s="57"/>
      <c r="AB30" s="57"/>
      <c r="AC30" s="57"/>
      <c r="AD30" s="57"/>
      <c r="AE30" s="57"/>
      <c r="AF30" s="57"/>
    </row>
    <row r="31" spans="1:32" x14ac:dyDescent="0.2">
      <c r="A31" s="57"/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 s="57"/>
      <c r="AA31" s="57"/>
      <c r="AB31" s="57"/>
      <c r="AC31" s="57"/>
      <c r="AD31" s="57"/>
      <c r="AE31" s="57"/>
      <c r="AF31" s="57"/>
    </row>
    <row r="32" spans="1:32" x14ac:dyDescent="0.2">
      <c r="A32" s="57"/>
      <c r="B32" s="57"/>
      <c r="C32" s="57"/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  <c r="T32" s="57"/>
      <c r="U32" s="57"/>
      <c r="V32" s="57"/>
      <c r="W32" s="57"/>
      <c r="X32" s="57"/>
      <c r="Y32" s="57"/>
      <c r="Z32" s="57"/>
      <c r="AA32" s="57"/>
      <c r="AB32" s="57"/>
      <c r="AC32" s="57"/>
      <c r="AD32" s="57"/>
      <c r="AE32" s="57"/>
      <c r="AF32" s="57"/>
    </row>
    <row r="33" spans="1:32" x14ac:dyDescent="0.2">
      <c r="A33" s="70"/>
      <c r="B33" s="57"/>
      <c r="C33" s="57"/>
      <c r="D33" s="57"/>
      <c r="E33" s="57"/>
      <c r="F33" s="71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  <c r="T33" s="57"/>
      <c r="U33" s="57"/>
      <c r="V33" s="57"/>
      <c r="W33" s="57"/>
      <c r="X33" s="57"/>
      <c r="Y33" s="57"/>
      <c r="Z33" s="57"/>
      <c r="AA33" s="57"/>
      <c r="AB33" s="57"/>
      <c r="AC33" s="57"/>
      <c r="AD33" s="57"/>
      <c r="AE33" s="57"/>
      <c r="AF33" s="57"/>
    </row>
    <row r="34" spans="1:32" x14ac:dyDescent="0.2">
      <c r="A34" s="57"/>
      <c r="B34" s="57"/>
      <c r="C34" s="57"/>
      <c r="D34" s="57"/>
      <c r="E34" s="57"/>
      <c r="F34" s="71"/>
      <c r="G34" s="57"/>
      <c r="H34" s="57"/>
      <c r="I34" s="57"/>
      <c r="J34" s="57"/>
      <c r="K34" s="57"/>
      <c r="L34" s="57"/>
      <c r="M34" s="57"/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  <c r="Z34" s="57"/>
      <c r="AA34" s="57"/>
      <c r="AB34" s="57"/>
      <c r="AC34" s="57"/>
      <c r="AD34" s="57"/>
      <c r="AE34" s="57"/>
      <c r="AF34" s="57"/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53BABE-12DE-46E8-B46C-8B1F190A3230}">
  <sheetPr codeName="Sheet21"/>
  <dimension ref="A1:AM49"/>
  <sheetViews>
    <sheetView topLeftCell="E1" zoomScaleNormal="100" workbookViewId="0">
      <pane ySplit="4" topLeftCell="A26" activePane="bottomLeft" state="frozen"/>
      <selection pane="bottomLeft"/>
    </sheetView>
  </sheetViews>
  <sheetFormatPr defaultColWidth="9.42578125" defaultRowHeight="15" x14ac:dyDescent="0.2"/>
  <cols>
    <col min="1" max="1" width="92.85546875" style="34" customWidth="1"/>
    <col min="2" max="6" width="14.5703125" style="34" customWidth="1"/>
    <col min="7" max="7" width="9.42578125" style="34"/>
    <col min="8" max="8" width="9.85546875" style="34" bestFit="1" customWidth="1"/>
    <col min="9" max="9" width="7.42578125" style="34" hidden="1" customWidth="1"/>
    <col min="10" max="10" width="9.42578125" style="34"/>
    <col min="11" max="11" width="10" style="34" bestFit="1" customWidth="1"/>
    <col min="12" max="12" width="11.5703125" style="34" customWidth="1"/>
    <col min="13" max="17" width="9.42578125" style="34"/>
    <col min="18" max="18" width="11" style="34" customWidth="1"/>
    <col min="19" max="16384" width="9.42578125" style="34"/>
  </cols>
  <sheetData>
    <row r="1" spans="1:39" s="30" customFormat="1" ht="19.5" customHeight="1" x14ac:dyDescent="0.25">
      <c r="A1" s="72" t="s">
        <v>109</v>
      </c>
      <c r="B1" s="72"/>
      <c r="C1" s="72"/>
      <c r="D1" s="72"/>
      <c r="E1" s="72"/>
      <c r="F1" s="72"/>
      <c r="G1" s="73"/>
      <c r="H1" s="73"/>
      <c r="I1" s="74"/>
      <c r="J1" s="74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6"/>
    </row>
    <row r="2" spans="1:39" s="16" customFormat="1" ht="30" customHeight="1" x14ac:dyDescent="0.2">
      <c r="A2" s="39" t="s">
        <v>101</v>
      </c>
      <c r="B2" s="31"/>
      <c r="C2" s="31"/>
      <c r="D2" s="31"/>
      <c r="E2" s="31"/>
      <c r="F2" s="76"/>
      <c r="G2" s="76"/>
      <c r="H2" s="76"/>
      <c r="I2" s="76"/>
      <c r="J2" s="76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  <c r="AD2" s="57"/>
      <c r="AE2" s="57"/>
      <c r="AF2" s="57"/>
      <c r="AG2" s="57"/>
      <c r="AH2" s="57"/>
      <c r="AI2" s="57"/>
      <c r="AJ2" s="57"/>
      <c r="AK2" s="57"/>
      <c r="AL2" s="57"/>
      <c r="AM2" s="57"/>
    </row>
    <row r="3" spans="1:39" s="16" customFormat="1" ht="15" customHeight="1" thickBot="1" x14ac:dyDescent="0.25">
      <c r="A3" s="36" t="s">
        <v>91</v>
      </c>
      <c r="B3" s="77"/>
      <c r="C3" s="77"/>
      <c r="D3" s="77"/>
      <c r="E3" s="77"/>
      <c r="F3" s="78"/>
      <c r="G3" s="76"/>
      <c r="H3" s="76"/>
      <c r="I3" s="76"/>
      <c r="J3" s="76"/>
      <c r="K3" s="76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  <c r="AF3" s="57"/>
      <c r="AG3" s="57"/>
      <c r="AH3" s="57"/>
      <c r="AI3" s="57"/>
      <c r="AJ3" s="57"/>
      <c r="AK3" s="57"/>
      <c r="AL3" s="57"/>
      <c r="AM3" s="57"/>
    </row>
    <row r="4" spans="1:39" s="33" customFormat="1" ht="33.75" thickBot="1" x14ac:dyDescent="0.25">
      <c r="A4" s="104" t="s">
        <v>23</v>
      </c>
      <c r="B4" s="80" t="s">
        <v>35</v>
      </c>
      <c r="C4" s="105" t="s">
        <v>110</v>
      </c>
      <c r="D4" s="80" t="s">
        <v>0</v>
      </c>
      <c r="E4" s="80" t="s">
        <v>1</v>
      </c>
      <c r="F4" s="37" t="s">
        <v>2</v>
      </c>
      <c r="G4" s="82"/>
      <c r="H4" s="82"/>
      <c r="I4" s="82"/>
      <c r="J4" s="82"/>
      <c r="K4" s="76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82"/>
      <c r="AA4" s="82"/>
      <c r="AB4" s="82"/>
      <c r="AC4" s="82"/>
      <c r="AD4" s="82"/>
      <c r="AE4" s="82"/>
      <c r="AF4" s="82"/>
      <c r="AG4" s="82"/>
      <c r="AH4" s="82"/>
      <c r="AI4" s="82"/>
      <c r="AJ4" s="82"/>
      <c r="AK4" s="82"/>
      <c r="AL4" s="82"/>
      <c r="AM4" s="82"/>
    </row>
    <row r="5" spans="1:39" s="16" customFormat="1" ht="15" customHeight="1" x14ac:dyDescent="0.25">
      <c r="A5" s="84" t="s">
        <v>36</v>
      </c>
      <c r="B5" s="85">
        <f>IF(FIRE1111_working!B5="..","..",ROUND(FIRE1111_working!B5,0))</f>
        <v>151</v>
      </c>
      <c r="C5" s="85">
        <f>IF(FIRE1111_working!C5="..","..",ROUND(FIRE1111_working!C5,0))</f>
        <v>11</v>
      </c>
      <c r="D5" s="85">
        <f>IF(FIRE1111_working!D5="..","..",ROUND(FIRE1111_working!D5,0))</f>
        <v>10</v>
      </c>
      <c r="E5" s="85">
        <f>IF(FIRE1111_working!E5="..","..",ROUND(FIRE1111_working!E5,0))</f>
        <v>3</v>
      </c>
      <c r="F5" s="86">
        <f>IF(FIRE1111_working!F5="..","..",ROUND(FIRE1111_working!F5,0))</f>
        <v>175</v>
      </c>
      <c r="G5" s="76"/>
      <c r="H5" s="76"/>
      <c r="I5" s="87"/>
      <c r="J5" s="87"/>
      <c r="K5" s="57"/>
      <c r="L5" s="87"/>
      <c r="M5" s="87"/>
      <c r="N5" s="57"/>
      <c r="O5" s="87"/>
      <c r="P5" s="87"/>
      <c r="Q5" s="87"/>
      <c r="R5" s="87"/>
      <c r="S5" s="87"/>
      <c r="T5" s="57"/>
      <c r="U5" s="65"/>
      <c r="V5" s="65"/>
      <c r="W5" s="65"/>
      <c r="X5" s="65"/>
      <c r="Y5" s="65"/>
      <c r="Z5" s="65"/>
      <c r="AA5" s="65"/>
      <c r="AB5" s="65"/>
      <c r="AC5" s="65"/>
      <c r="AD5" s="65"/>
      <c r="AE5" s="65"/>
      <c r="AF5" s="63"/>
      <c r="AG5" s="57"/>
      <c r="AH5" s="57"/>
      <c r="AI5" s="57"/>
      <c r="AJ5" s="57"/>
      <c r="AK5" s="57"/>
      <c r="AL5" s="57"/>
      <c r="AM5" s="57"/>
    </row>
    <row r="6" spans="1:39" s="16" customFormat="1" ht="15" customHeight="1" x14ac:dyDescent="0.25">
      <c r="A6" s="57" t="s">
        <v>37</v>
      </c>
      <c r="B6" s="61">
        <f>IF(FIRE1111_working!B6="..","..",ROUND(FIRE1111_working!B6,0))</f>
        <v>18</v>
      </c>
      <c r="C6" s="61">
        <f>IF(FIRE1111_working!C6="..","..",ROUND(FIRE1111_working!C6,0))</f>
        <v>4</v>
      </c>
      <c r="D6" s="61">
        <f>IF(FIRE1111_working!D6="..","..",ROUND(FIRE1111_working!D6,0))</f>
        <v>6</v>
      </c>
      <c r="E6" s="61">
        <f>IF(FIRE1111_working!E6="..","..",ROUND(FIRE1111_working!E6,0))</f>
        <v>27</v>
      </c>
      <c r="F6" s="62">
        <f>IF(FIRE1111_working!F6="..","..",ROUND(FIRE1111_working!F6,0))</f>
        <v>55</v>
      </c>
      <c r="G6" s="76"/>
      <c r="H6" s="66"/>
      <c r="I6" s="66"/>
      <c r="J6" s="66"/>
      <c r="K6" s="66"/>
      <c r="L6" s="66"/>
      <c r="M6" s="88"/>
      <c r="N6" s="88"/>
      <c r="O6" s="88"/>
      <c r="P6" s="88"/>
      <c r="Q6" s="88"/>
      <c r="R6" s="63"/>
      <c r="S6" s="63"/>
      <c r="T6" s="57"/>
      <c r="U6" s="65"/>
      <c r="V6" s="65"/>
      <c r="W6" s="65"/>
      <c r="X6" s="65"/>
      <c r="Y6" s="65"/>
      <c r="Z6" s="65"/>
      <c r="AA6" s="65"/>
      <c r="AB6" s="65"/>
      <c r="AC6" s="65"/>
      <c r="AD6" s="65"/>
      <c r="AE6" s="65"/>
      <c r="AF6" s="57"/>
      <c r="AG6" s="57"/>
      <c r="AH6" s="57"/>
      <c r="AI6" s="57"/>
      <c r="AJ6" s="57"/>
      <c r="AK6" s="57"/>
      <c r="AL6" s="57"/>
      <c r="AM6" s="57"/>
    </row>
    <row r="7" spans="1:39" s="16" customFormat="1" ht="15" customHeight="1" x14ac:dyDescent="0.25">
      <c r="A7" s="76" t="s">
        <v>38</v>
      </c>
      <c r="B7" s="61">
        <f>IF(FIRE1111_working!B7="..","..",ROUND(FIRE1111_working!B7,0))</f>
        <v>116</v>
      </c>
      <c r="C7" s="61">
        <f>IF(FIRE1111_working!C7="..","..",ROUND(FIRE1111_working!C7,0))</f>
        <v>197</v>
      </c>
      <c r="D7" s="61">
        <f>IF(FIRE1111_working!D7="..","..",ROUND(FIRE1111_working!D7,0))</f>
        <v>32</v>
      </c>
      <c r="E7" s="61">
        <f>IF(FIRE1111_working!E7="..","..",ROUND(FIRE1111_working!E7,0))</f>
        <v>337</v>
      </c>
      <c r="F7" s="62">
        <f>IF(FIRE1111_working!F7="..","..",ROUND(FIRE1111_working!F7,0))</f>
        <v>682</v>
      </c>
      <c r="G7" s="88"/>
      <c r="H7" s="57"/>
      <c r="I7" s="87"/>
      <c r="J7" s="87"/>
      <c r="K7" s="57"/>
      <c r="L7" s="87"/>
      <c r="M7" s="88"/>
      <c r="N7" s="88"/>
      <c r="O7" s="88"/>
      <c r="P7" s="88"/>
      <c r="Q7" s="88"/>
      <c r="R7" s="63"/>
      <c r="S7" s="63"/>
      <c r="T7" s="57"/>
      <c r="U7" s="65"/>
      <c r="V7" s="65"/>
      <c r="W7" s="65"/>
      <c r="X7" s="65"/>
      <c r="Y7" s="65"/>
      <c r="Z7" s="65"/>
      <c r="AA7" s="65"/>
      <c r="AB7" s="65"/>
      <c r="AC7" s="65"/>
      <c r="AD7" s="65"/>
      <c r="AE7" s="65"/>
      <c r="AF7" s="57"/>
      <c r="AG7" s="57"/>
      <c r="AH7" s="57"/>
      <c r="AI7" s="57"/>
      <c r="AJ7" s="57"/>
      <c r="AK7" s="57"/>
      <c r="AL7" s="57"/>
      <c r="AM7" s="57"/>
    </row>
    <row r="8" spans="1:39" s="16" customFormat="1" ht="15" customHeight="1" x14ac:dyDescent="0.25">
      <c r="A8" s="76" t="s">
        <v>39</v>
      </c>
      <c r="B8" s="61">
        <f>IF(FIRE1111_working!B8="..","..",ROUND(FIRE1111_working!B8,0))</f>
        <v>11</v>
      </c>
      <c r="C8" s="61">
        <f>IF(FIRE1111_working!C8="..","..",ROUND(FIRE1111_working!C8,0))</f>
        <v>13</v>
      </c>
      <c r="D8" s="61">
        <f>IF(FIRE1111_working!D8="..","..",ROUND(FIRE1111_working!D8,0))</f>
        <v>4</v>
      </c>
      <c r="E8" s="61">
        <f>IF(FIRE1111_working!E8="..","..",ROUND(FIRE1111_working!E8,0))</f>
        <v>14</v>
      </c>
      <c r="F8" s="62">
        <f>IF(FIRE1111_working!F8="..","..",ROUND(FIRE1111_working!F8,0))</f>
        <v>42</v>
      </c>
      <c r="G8" s="88"/>
      <c r="H8" s="57"/>
      <c r="I8" s="87"/>
      <c r="J8" s="87"/>
      <c r="K8" s="57"/>
      <c r="L8" s="87"/>
      <c r="M8" s="88"/>
      <c r="N8" s="88"/>
      <c r="O8" s="88"/>
      <c r="P8" s="88"/>
      <c r="Q8" s="88"/>
      <c r="R8" s="63"/>
      <c r="S8" s="63"/>
      <c r="T8" s="57"/>
      <c r="U8" s="65"/>
      <c r="V8" s="65"/>
      <c r="W8" s="65"/>
      <c r="X8" s="65"/>
      <c r="Y8" s="65"/>
      <c r="Z8" s="65"/>
      <c r="AA8" s="65"/>
      <c r="AB8" s="65"/>
      <c r="AC8" s="65"/>
      <c r="AD8" s="65"/>
      <c r="AE8" s="65"/>
      <c r="AF8" s="57"/>
      <c r="AG8" s="57"/>
      <c r="AH8" s="57"/>
      <c r="AI8" s="57"/>
      <c r="AJ8" s="57"/>
      <c r="AK8" s="57"/>
      <c r="AL8" s="57"/>
      <c r="AM8" s="57"/>
    </row>
    <row r="9" spans="1:39" s="16" customFormat="1" ht="15" customHeight="1" x14ac:dyDescent="0.25">
      <c r="A9" s="76" t="s">
        <v>40</v>
      </c>
      <c r="B9" s="61">
        <f>IF(FIRE1111_working!B9="..","..",ROUND(FIRE1111_working!B9,0))</f>
        <v>136</v>
      </c>
      <c r="C9" s="61">
        <f>IF(FIRE1111_working!C9="..","..",ROUND(FIRE1111_working!C9,0))</f>
        <v>186</v>
      </c>
      <c r="D9" s="61">
        <f>IF(FIRE1111_working!D9="..","..",ROUND(FIRE1111_working!D9,0))</f>
        <v>28</v>
      </c>
      <c r="E9" s="61">
        <f>IF(FIRE1111_working!E9="..","..",ROUND(FIRE1111_working!E9,0))</f>
        <v>188</v>
      </c>
      <c r="F9" s="62">
        <f>IF(FIRE1111_working!F9="..","..",ROUND(FIRE1111_working!F9,0))</f>
        <v>538</v>
      </c>
      <c r="G9" s="88"/>
      <c r="H9" s="106"/>
      <c r="I9" s="106"/>
      <c r="J9" s="106"/>
      <c r="K9" s="106"/>
      <c r="L9" s="87"/>
      <c r="M9" s="88"/>
      <c r="N9" s="88"/>
      <c r="O9" s="88"/>
      <c r="P9" s="88"/>
      <c r="Q9" s="88"/>
      <c r="R9" s="63"/>
      <c r="S9" s="63"/>
      <c r="T9" s="57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57"/>
      <c r="AG9" s="57"/>
      <c r="AH9" s="57"/>
      <c r="AI9" s="57"/>
      <c r="AJ9" s="57"/>
      <c r="AK9" s="57"/>
      <c r="AL9" s="57"/>
      <c r="AM9" s="57"/>
    </row>
    <row r="10" spans="1:39" s="16" customFormat="1" ht="15" customHeight="1" x14ac:dyDescent="0.25">
      <c r="A10" s="76" t="s">
        <v>49</v>
      </c>
      <c r="B10" s="61">
        <f>IF(FIRE1111_working!B10="..","..",ROUND(FIRE1111_working!B10,0))</f>
        <v>0</v>
      </c>
      <c r="C10" s="61">
        <f>IF(FIRE1111_working!C10="..","..",ROUND(FIRE1111_working!C10,0))</f>
        <v>43</v>
      </c>
      <c r="D10" s="61">
        <f>IF(FIRE1111_working!D10="..","..",ROUND(FIRE1111_working!D10,0))</f>
        <v>0</v>
      </c>
      <c r="E10" s="61">
        <f>IF(FIRE1111_working!E10="..","..",ROUND(FIRE1111_working!E10,0))</f>
        <v>0</v>
      </c>
      <c r="F10" s="62">
        <f>IF(FIRE1111_working!F10="..","..",ROUND(FIRE1111_working!F10,0))</f>
        <v>43</v>
      </c>
      <c r="G10" s="76"/>
      <c r="H10" s="57"/>
      <c r="I10" s="87"/>
      <c r="J10" s="87"/>
      <c r="K10" s="57"/>
      <c r="L10" s="87"/>
      <c r="M10" s="88"/>
      <c r="N10" s="88"/>
      <c r="O10" s="88"/>
      <c r="P10" s="88"/>
      <c r="Q10" s="88"/>
      <c r="R10" s="63"/>
      <c r="S10" s="63"/>
      <c r="T10" s="57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57"/>
      <c r="AG10" s="57"/>
      <c r="AH10" s="57"/>
      <c r="AI10" s="57"/>
      <c r="AJ10" s="57"/>
      <c r="AK10" s="57"/>
      <c r="AL10" s="57"/>
      <c r="AM10" s="57"/>
    </row>
    <row r="11" spans="1:39" s="16" customFormat="1" ht="15" customHeight="1" x14ac:dyDescent="0.25">
      <c r="A11" s="76" t="s">
        <v>50</v>
      </c>
      <c r="B11" s="61">
        <f>IF(FIRE1111_working!B11="..","..",ROUND(FIRE1111_working!B11,0))</f>
        <v>0</v>
      </c>
      <c r="C11" s="61">
        <f>IF(FIRE1111_working!C11="..","..",ROUND(FIRE1111_working!C11,0))</f>
        <v>237</v>
      </c>
      <c r="D11" s="61">
        <f>IF(FIRE1111_working!D11="..","..",ROUND(FIRE1111_working!D11,0))</f>
        <v>0</v>
      </c>
      <c r="E11" s="61">
        <f>IF(FIRE1111_working!E11="..","..",ROUND(FIRE1111_working!E11,0))</f>
        <v>0</v>
      </c>
      <c r="F11" s="62">
        <f>IF(FIRE1111_working!F11="..","..",ROUND(FIRE1111_working!F11,0))</f>
        <v>237</v>
      </c>
      <c r="G11" s="76"/>
      <c r="H11" s="57"/>
      <c r="I11" s="87"/>
      <c r="J11" s="87"/>
      <c r="K11" s="87"/>
      <c r="L11" s="87"/>
      <c r="M11" s="88"/>
      <c r="N11" s="88"/>
      <c r="O11" s="88"/>
      <c r="P11" s="88"/>
      <c r="Q11" s="88"/>
      <c r="R11" s="63"/>
      <c r="S11" s="63"/>
      <c r="T11" s="57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57"/>
      <c r="AG11" s="57"/>
      <c r="AH11" s="57"/>
      <c r="AI11" s="57"/>
      <c r="AJ11" s="57"/>
      <c r="AK11" s="57"/>
      <c r="AL11" s="57"/>
      <c r="AM11" s="57"/>
    </row>
    <row r="12" spans="1:39" s="16" customFormat="1" ht="15" customHeight="1" x14ac:dyDescent="0.25">
      <c r="A12" s="76" t="s">
        <v>51</v>
      </c>
      <c r="B12" s="61">
        <f>IF(FIRE1111_working!B12="..","..",ROUND(FIRE1111_working!B12,0))</f>
        <v>0</v>
      </c>
      <c r="C12" s="61">
        <f>IF(FIRE1111_working!C12="..","..",ROUND(FIRE1111_working!C12,0))</f>
        <v>61</v>
      </c>
      <c r="D12" s="61">
        <f>IF(FIRE1111_working!D12="..","..",ROUND(FIRE1111_working!D12,0))</f>
        <v>0</v>
      </c>
      <c r="E12" s="61">
        <f>IF(FIRE1111_working!E12="..","..",ROUND(FIRE1111_working!E12,0))</f>
        <v>0</v>
      </c>
      <c r="F12" s="62">
        <f>IF(FIRE1111_working!F12="..","..",ROUND(FIRE1111_working!F12,0))</f>
        <v>61</v>
      </c>
      <c r="G12" s="76"/>
      <c r="H12" s="66"/>
      <c r="I12" s="106"/>
      <c r="J12" s="106"/>
      <c r="K12" s="106"/>
      <c r="L12" s="106"/>
      <c r="M12" s="88"/>
      <c r="N12" s="88"/>
      <c r="O12" s="88"/>
      <c r="P12" s="88"/>
      <c r="Q12" s="88"/>
      <c r="R12" s="63"/>
      <c r="S12" s="63"/>
      <c r="T12" s="57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57"/>
      <c r="AG12" s="57"/>
      <c r="AH12" s="57"/>
      <c r="AI12" s="57"/>
      <c r="AJ12" s="57"/>
      <c r="AK12" s="57"/>
      <c r="AL12" s="57"/>
      <c r="AM12" s="57"/>
    </row>
    <row r="13" spans="1:39" s="16" customFormat="1" ht="15" customHeight="1" x14ac:dyDescent="0.25">
      <c r="A13" s="76" t="s">
        <v>41</v>
      </c>
      <c r="B13" s="61">
        <f>IF(FIRE1111_working!B13="..","..",ROUND(FIRE1111_working!B13,0))</f>
        <v>0</v>
      </c>
      <c r="C13" s="61">
        <f>IF(FIRE1111_working!C13="..","..",ROUND(FIRE1111_working!C13,0))</f>
        <v>1</v>
      </c>
      <c r="D13" s="61">
        <f>IF(FIRE1111_working!D13="..","..",ROUND(FIRE1111_working!D13,0))</f>
        <v>0</v>
      </c>
      <c r="E13" s="61">
        <f>IF(FIRE1111_working!E13="..","..",ROUND(FIRE1111_working!E13,0))</f>
        <v>28</v>
      </c>
      <c r="F13" s="62">
        <f>IF(FIRE1111_working!F13="..","..",ROUND(FIRE1111_working!F13,0))</f>
        <v>29</v>
      </c>
      <c r="G13" s="76"/>
      <c r="H13" s="57"/>
      <c r="I13" s="87"/>
      <c r="J13" s="87"/>
      <c r="K13" s="57"/>
      <c r="L13" s="87"/>
      <c r="M13" s="88"/>
      <c r="N13" s="88"/>
      <c r="O13" s="88"/>
      <c r="P13" s="88"/>
      <c r="Q13" s="88"/>
      <c r="R13" s="63"/>
      <c r="S13" s="63"/>
      <c r="T13" s="57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57"/>
      <c r="AG13" s="57"/>
      <c r="AH13" s="57"/>
      <c r="AI13" s="57"/>
      <c r="AJ13" s="57"/>
      <c r="AK13" s="57"/>
      <c r="AL13" s="57"/>
      <c r="AM13" s="57"/>
    </row>
    <row r="14" spans="1:39" s="16" customFormat="1" ht="15" customHeight="1" x14ac:dyDescent="0.25">
      <c r="A14" s="76" t="s">
        <v>42</v>
      </c>
      <c r="B14" s="61">
        <f>IF(FIRE1111_working!B14="..","..",ROUND(FIRE1111_working!B14,0))</f>
        <v>0</v>
      </c>
      <c r="C14" s="61">
        <f>IF(FIRE1111_working!C14="..","..",ROUND(FIRE1111_working!C14,0))</f>
        <v>26</v>
      </c>
      <c r="D14" s="61">
        <f>IF(FIRE1111_working!D14="..","..",ROUND(FIRE1111_working!D14,0))</f>
        <v>1</v>
      </c>
      <c r="E14" s="61">
        <f>IF(FIRE1111_working!E14="..","..",ROUND(FIRE1111_working!E14,0))</f>
        <v>6</v>
      </c>
      <c r="F14" s="62">
        <f>IF(FIRE1111_working!F14="..","..",ROUND(FIRE1111_working!F14,0))</f>
        <v>33</v>
      </c>
      <c r="G14" s="76"/>
      <c r="H14" s="66"/>
      <c r="I14" s="66"/>
      <c r="J14" s="66"/>
      <c r="K14" s="66"/>
      <c r="L14" s="66"/>
      <c r="M14" s="88"/>
      <c r="N14" s="88"/>
      <c r="O14" s="88"/>
      <c r="P14" s="88"/>
      <c r="Q14" s="88"/>
      <c r="R14" s="63"/>
      <c r="S14" s="63"/>
      <c r="T14" s="57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57"/>
      <c r="AG14" s="57"/>
      <c r="AH14" s="57"/>
      <c r="AI14" s="57"/>
      <c r="AJ14" s="57"/>
      <c r="AK14" s="57"/>
      <c r="AL14" s="57"/>
      <c r="AM14" s="57"/>
    </row>
    <row r="15" spans="1:39" s="16" customFormat="1" ht="15" customHeight="1" x14ac:dyDescent="0.25">
      <c r="A15" s="76" t="s">
        <v>43</v>
      </c>
      <c r="B15" s="61">
        <f>IF(FIRE1111_working!B15="..","..",ROUND(FIRE1111_working!B15,0))</f>
        <v>173</v>
      </c>
      <c r="C15" s="61">
        <f>IF(FIRE1111_working!C15="..","..",ROUND(FIRE1111_working!C15,0))</f>
        <v>20</v>
      </c>
      <c r="D15" s="61">
        <f>IF(FIRE1111_working!D15="..","..",ROUND(FIRE1111_working!D15,0))</f>
        <v>6</v>
      </c>
      <c r="E15" s="61">
        <f>IF(FIRE1111_working!E15="..","..",ROUND(FIRE1111_working!E15,0))</f>
        <v>54</v>
      </c>
      <c r="F15" s="62">
        <f>IF(FIRE1111_working!F15="..","..",ROUND(FIRE1111_working!F15,0))</f>
        <v>253</v>
      </c>
      <c r="G15" s="89"/>
      <c r="H15" s="66"/>
      <c r="I15" s="87"/>
      <c r="J15" s="87"/>
      <c r="K15" s="57"/>
      <c r="L15" s="87"/>
      <c r="M15" s="88"/>
      <c r="N15" s="88"/>
      <c r="O15" s="88"/>
      <c r="P15" s="88"/>
      <c r="Q15" s="88"/>
      <c r="R15" s="63"/>
      <c r="S15" s="63"/>
      <c r="T15" s="57"/>
      <c r="U15" s="65"/>
      <c r="V15" s="65"/>
      <c r="W15" s="65"/>
      <c r="X15" s="65"/>
      <c r="Y15" s="65"/>
      <c r="Z15" s="65"/>
      <c r="AA15" s="65"/>
      <c r="AB15" s="65"/>
      <c r="AC15" s="65"/>
      <c r="AD15" s="65"/>
      <c r="AE15" s="65"/>
      <c r="AF15" s="57"/>
      <c r="AG15" s="57"/>
      <c r="AH15" s="57"/>
      <c r="AI15" s="57"/>
      <c r="AJ15" s="57"/>
      <c r="AK15" s="57"/>
      <c r="AL15" s="57"/>
      <c r="AM15" s="57"/>
    </row>
    <row r="16" spans="1:39" s="16" customFormat="1" ht="15" customHeight="1" x14ac:dyDescent="0.25">
      <c r="A16" s="76" t="s">
        <v>44</v>
      </c>
      <c r="B16" s="61">
        <f>IF(FIRE1111_working!B16="..","..",ROUND(FIRE1111_working!B16,0))</f>
        <v>734</v>
      </c>
      <c r="C16" s="61">
        <f>IF(FIRE1111_working!C16="..","..",ROUND(FIRE1111_working!C16,0))</f>
        <v>140</v>
      </c>
      <c r="D16" s="61">
        <f>IF(FIRE1111_working!D16="..","..",ROUND(FIRE1111_working!D16,0))</f>
        <v>14</v>
      </c>
      <c r="E16" s="61">
        <f>IF(FIRE1111_working!E16="..","..",ROUND(FIRE1111_working!E16,0))</f>
        <v>174</v>
      </c>
      <c r="F16" s="62">
        <f>IF(FIRE1111_working!F16="..","..",ROUND(FIRE1111_working!F16,0))</f>
        <v>1062</v>
      </c>
      <c r="G16" s="88"/>
      <c r="H16" s="66"/>
      <c r="I16" s="66"/>
      <c r="J16" s="66"/>
      <c r="K16" s="66"/>
      <c r="L16" s="66"/>
      <c r="M16" s="88"/>
      <c r="N16" s="88"/>
      <c r="O16" s="88"/>
      <c r="P16" s="88"/>
      <c r="Q16" s="88"/>
      <c r="R16" s="63"/>
      <c r="S16" s="63"/>
      <c r="T16" s="57"/>
      <c r="U16" s="65"/>
      <c r="V16" s="65"/>
      <c r="W16" s="65"/>
      <c r="X16" s="65"/>
      <c r="Y16" s="65"/>
      <c r="Z16" s="65"/>
      <c r="AA16" s="65"/>
      <c r="AB16" s="65"/>
      <c r="AC16" s="65"/>
      <c r="AD16" s="65"/>
      <c r="AE16" s="65"/>
      <c r="AF16" s="57"/>
      <c r="AG16" s="57"/>
      <c r="AH16" s="57"/>
      <c r="AI16" s="57"/>
      <c r="AJ16" s="57"/>
      <c r="AK16" s="57"/>
      <c r="AL16" s="57"/>
      <c r="AM16" s="57"/>
    </row>
    <row r="17" spans="1:39" s="16" customFormat="1" ht="15" customHeight="1" x14ac:dyDescent="0.25">
      <c r="A17" s="76" t="s">
        <v>45</v>
      </c>
      <c r="B17" s="61">
        <f>IF(FIRE1111_working!B17="..","..",ROUND(FIRE1111_working!B17,0))</f>
        <v>23</v>
      </c>
      <c r="C17" s="61">
        <f>IF(FIRE1111_working!C17="..","..",ROUND(FIRE1111_working!C17,0))</f>
        <v>17</v>
      </c>
      <c r="D17" s="61">
        <f>IF(FIRE1111_working!D17="..","..",ROUND(FIRE1111_working!D17,0))</f>
        <v>6</v>
      </c>
      <c r="E17" s="61">
        <f>IF(FIRE1111_working!E17="..","..",ROUND(FIRE1111_working!E17,0))</f>
        <v>10</v>
      </c>
      <c r="F17" s="62">
        <f>IF(FIRE1111_working!F17="..","..",ROUND(FIRE1111_working!F17,0))</f>
        <v>56</v>
      </c>
      <c r="G17" s="76"/>
      <c r="H17" s="57"/>
      <c r="I17" s="88"/>
      <c r="J17" s="88"/>
      <c r="K17" s="88"/>
      <c r="L17" s="88"/>
      <c r="M17" s="88"/>
      <c r="N17" s="88"/>
      <c r="O17" s="88"/>
      <c r="P17" s="88"/>
      <c r="Q17" s="88"/>
      <c r="R17" s="63"/>
      <c r="S17" s="63"/>
      <c r="T17" s="57"/>
      <c r="U17" s="65"/>
      <c r="V17" s="65"/>
      <c r="W17" s="65"/>
      <c r="X17" s="65"/>
      <c r="Y17" s="65"/>
      <c r="Z17" s="65"/>
      <c r="AA17" s="65"/>
      <c r="AB17" s="65"/>
      <c r="AC17" s="65"/>
      <c r="AD17" s="65"/>
      <c r="AE17" s="65"/>
      <c r="AF17" s="57"/>
      <c r="AG17" s="57"/>
      <c r="AH17" s="57"/>
      <c r="AI17" s="57"/>
      <c r="AJ17" s="57"/>
      <c r="AK17" s="57"/>
      <c r="AL17" s="57"/>
      <c r="AM17" s="57"/>
    </row>
    <row r="18" spans="1:39" s="16" customFormat="1" ht="15" customHeight="1" x14ac:dyDescent="0.25">
      <c r="A18" s="76" t="s">
        <v>46</v>
      </c>
      <c r="B18" s="61">
        <f>IF(FIRE1111_working!B18="..","..",ROUND(FIRE1111_working!B18,0))</f>
        <v>49</v>
      </c>
      <c r="C18" s="61">
        <f>IF(FIRE1111_working!C18="..","..",ROUND(FIRE1111_working!C18,0))</f>
        <v>29</v>
      </c>
      <c r="D18" s="61">
        <f>IF(FIRE1111_working!D18="..","..",ROUND(FIRE1111_working!D18,0))</f>
        <v>3</v>
      </c>
      <c r="E18" s="61">
        <f>IF(FIRE1111_working!E18="..","..",ROUND(FIRE1111_working!E18,0))</f>
        <v>17</v>
      </c>
      <c r="F18" s="62">
        <f>IF(FIRE1111_working!F18="..","..",ROUND(FIRE1111_working!F18,0))</f>
        <v>98</v>
      </c>
      <c r="G18" s="76"/>
      <c r="H18" s="57"/>
      <c r="I18" s="87"/>
      <c r="J18" s="87"/>
      <c r="K18" s="57"/>
      <c r="L18" s="87"/>
      <c r="M18" s="88"/>
      <c r="N18" s="88"/>
      <c r="O18" s="88"/>
      <c r="P18" s="88"/>
      <c r="Q18" s="88"/>
      <c r="R18" s="63"/>
      <c r="S18" s="63"/>
      <c r="T18" s="57"/>
      <c r="U18" s="65"/>
      <c r="V18" s="65"/>
      <c r="W18" s="65"/>
      <c r="X18" s="65"/>
      <c r="Y18" s="65"/>
      <c r="Z18" s="65"/>
      <c r="AA18" s="65"/>
      <c r="AB18" s="65"/>
      <c r="AC18" s="65"/>
      <c r="AD18" s="65"/>
      <c r="AE18" s="65"/>
      <c r="AF18" s="57"/>
      <c r="AG18" s="57"/>
      <c r="AH18" s="57"/>
      <c r="AI18" s="57"/>
      <c r="AJ18" s="57"/>
      <c r="AK18" s="57"/>
      <c r="AL18" s="57"/>
      <c r="AM18" s="57"/>
    </row>
    <row r="19" spans="1:39" s="16" customFormat="1" ht="15" customHeight="1" x14ac:dyDescent="0.25">
      <c r="A19" s="76" t="s">
        <v>47</v>
      </c>
      <c r="B19" s="61">
        <f>IF(FIRE1111_working!B19="..","..",ROUND(FIRE1111_working!B19,0))</f>
        <v>15</v>
      </c>
      <c r="C19" s="61">
        <f>IF(FIRE1111_working!C19="..","..",ROUND(FIRE1111_working!C19,0))</f>
        <v>4</v>
      </c>
      <c r="D19" s="61">
        <f>IF(FIRE1111_working!D19="..","..",ROUND(FIRE1111_working!D19,0))</f>
        <v>1</v>
      </c>
      <c r="E19" s="61">
        <f>IF(FIRE1111_working!E19="..","..",ROUND(FIRE1111_working!E19,0))</f>
        <v>10</v>
      </c>
      <c r="F19" s="62">
        <f>IF(FIRE1111_working!F19="..","..",ROUND(FIRE1111_working!F19,0))</f>
        <v>30</v>
      </c>
      <c r="G19" s="76"/>
      <c r="H19" s="57"/>
      <c r="I19" s="87"/>
      <c r="J19" s="87"/>
      <c r="K19" s="57"/>
      <c r="L19" s="87"/>
      <c r="M19" s="88"/>
      <c r="N19" s="88"/>
      <c r="O19" s="88"/>
      <c r="P19" s="88"/>
      <c r="Q19" s="88"/>
      <c r="R19" s="63"/>
      <c r="S19" s="63"/>
      <c r="T19" s="57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57"/>
      <c r="AG19" s="57"/>
      <c r="AH19" s="57"/>
      <c r="AI19" s="57"/>
      <c r="AJ19" s="57"/>
      <c r="AK19" s="57"/>
      <c r="AL19" s="57"/>
      <c r="AM19" s="57"/>
    </row>
    <row r="20" spans="1:39" s="16" customFormat="1" ht="15" customHeight="1" x14ac:dyDescent="0.25">
      <c r="A20" s="76" t="s">
        <v>70</v>
      </c>
      <c r="B20" s="61">
        <f>IF(FIRE1111_working!B20="..","..",ROUND(FIRE1111_working!B20,0))</f>
        <v>73</v>
      </c>
      <c r="C20" s="61">
        <f>IF(FIRE1111_working!C20="..","..",ROUND(FIRE1111_working!C20,0))</f>
        <v>80</v>
      </c>
      <c r="D20" s="61">
        <f>IF(FIRE1111_working!D20="..","..",ROUND(FIRE1111_working!D20,0))</f>
        <v>6</v>
      </c>
      <c r="E20" s="61">
        <f>IF(FIRE1111_working!E20="..","..",ROUND(FIRE1111_working!E20,0))</f>
        <v>147</v>
      </c>
      <c r="F20" s="62">
        <f>IF(FIRE1111_working!F20="..","..",ROUND(FIRE1111_working!F20,0))</f>
        <v>306</v>
      </c>
      <c r="G20" s="76"/>
      <c r="H20" s="57"/>
      <c r="I20" s="87"/>
      <c r="J20" s="87"/>
      <c r="K20" s="57"/>
      <c r="L20" s="87"/>
      <c r="M20" s="88"/>
      <c r="N20" s="88"/>
      <c r="O20" s="88"/>
      <c r="P20" s="88"/>
      <c r="Q20" s="88"/>
      <c r="R20" s="63"/>
      <c r="S20" s="63"/>
      <c r="T20" s="57"/>
      <c r="U20" s="65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57"/>
      <c r="AG20" s="57"/>
      <c r="AH20" s="57"/>
      <c r="AI20" s="57"/>
      <c r="AJ20" s="57"/>
      <c r="AK20" s="57"/>
      <c r="AL20" s="57"/>
      <c r="AM20" s="57"/>
    </row>
    <row r="21" spans="1:39" s="16" customFormat="1" ht="15" customHeight="1" x14ac:dyDescent="0.25">
      <c r="A21" s="76" t="s">
        <v>48</v>
      </c>
      <c r="B21" s="61">
        <f>IF(FIRE1111_working!B21="..","..",ROUND(FIRE1111_working!B21,0))</f>
        <v>10</v>
      </c>
      <c r="C21" s="61">
        <f>IF(FIRE1111_working!C21="..","..",ROUND(FIRE1111_working!C21,0))</f>
        <v>72</v>
      </c>
      <c r="D21" s="61">
        <f>IF(FIRE1111_working!D21="..","..",ROUND(FIRE1111_working!D21,0))</f>
        <v>2</v>
      </c>
      <c r="E21" s="61">
        <f>IF(FIRE1111_working!E21="..","..",ROUND(FIRE1111_working!E21,0))</f>
        <v>30</v>
      </c>
      <c r="F21" s="62">
        <f>IF(FIRE1111_working!F21="..","..",ROUND(FIRE1111_working!F21,0))</f>
        <v>114</v>
      </c>
      <c r="G21" s="76"/>
      <c r="H21" s="66"/>
      <c r="I21" s="66"/>
      <c r="J21" s="66"/>
      <c r="K21" s="66"/>
      <c r="L21" s="66"/>
      <c r="M21" s="88"/>
      <c r="N21" s="88"/>
      <c r="O21" s="88"/>
      <c r="P21" s="88"/>
      <c r="Q21" s="88"/>
      <c r="R21" s="63"/>
      <c r="S21" s="63"/>
      <c r="T21" s="57"/>
      <c r="U21" s="65"/>
      <c r="V21" s="65"/>
      <c r="W21" s="65"/>
      <c r="X21" s="65"/>
      <c r="Y21" s="65"/>
      <c r="Z21" s="65"/>
      <c r="AA21" s="65"/>
      <c r="AB21" s="65"/>
      <c r="AC21" s="65"/>
      <c r="AD21" s="65"/>
      <c r="AE21" s="65"/>
      <c r="AF21" s="57"/>
      <c r="AG21" s="57"/>
      <c r="AH21" s="57"/>
      <c r="AI21" s="57"/>
      <c r="AJ21" s="57"/>
      <c r="AK21" s="57"/>
      <c r="AL21" s="57"/>
      <c r="AM21" s="57"/>
    </row>
    <row r="22" spans="1:39" s="16" customFormat="1" ht="15" customHeight="1" thickBot="1" x14ac:dyDescent="0.3">
      <c r="A22" s="91" t="s">
        <v>2</v>
      </c>
      <c r="B22" s="92">
        <f>IF(FIRE1111_working!B22="..","..",ROUND(FIRE1111_working!B22,0))</f>
        <v>1509</v>
      </c>
      <c r="C22" s="92">
        <f>IF(FIRE1111_working!C22="..","..",ROUND(FIRE1111_working!C22,0))</f>
        <v>1141</v>
      </c>
      <c r="D22" s="92">
        <f>IF(FIRE1111_working!D22="..","..",ROUND(FIRE1111_working!D22,0))</f>
        <v>119</v>
      </c>
      <c r="E22" s="92">
        <f>IF(FIRE1111_working!E22="..","..",ROUND(FIRE1111_working!E22,0))</f>
        <v>1045</v>
      </c>
      <c r="F22" s="92">
        <f>IF(FIRE1111_working!F22="..","..",ROUND(FIRE1111_working!F22,0))</f>
        <v>3814</v>
      </c>
      <c r="G22" s="88"/>
      <c r="H22" s="107"/>
      <c r="I22" s="87"/>
      <c r="J22" s="87"/>
      <c r="K22" s="57"/>
      <c r="L22" s="87"/>
      <c r="M22" s="87"/>
      <c r="N22" s="57"/>
      <c r="O22" s="63"/>
      <c r="P22" s="63"/>
      <c r="Q22" s="63"/>
      <c r="R22" s="63"/>
      <c r="S22" s="63"/>
      <c r="T22" s="57"/>
      <c r="U22" s="65"/>
      <c r="V22" s="65"/>
      <c r="W22" s="65"/>
      <c r="X22" s="65"/>
      <c r="Y22" s="65"/>
      <c r="Z22" s="65"/>
      <c r="AA22" s="65"/>
      <c r="AB22" s="65"/>
      <c r="AC22" s="65"/>
      <c r="AD22" s="65"/>
      <c r="AE22" s="65"/>
      <c r="AF22" s="57"/>
      <c r="AG22" s="57"/>
      <c r="AH22" s="57"/>
      <c r="AI22" s="57"/>
      <c r="AJ22" s="57"/>
      <c r="AK22" s="57"/>
      <c r="AL22" s="57"/>
      <c r="AM22" s="57"/>
    </row>
    <row r="23" spans="1:39" s="16" customFormat="1" ht="29.25" customHeight="1" x14ac:dyDescent="0.2">
      <c r="A23" s="96" t="s">
        <v>6</v>
      </c>
      <c r="B23" s="108"/>
      <c r="C23" s="108"/>
      <c r="D23" s="108"/>
      <c r="E23" s="108"/>
      <c r="F23" s="108"/>
      <c r="G23" s="76"/>
      <c r="H23" s="76"/>
      <c r="I23" s="87"/>
      <c r="J23" s="87"/>
      <c r="K23" s="76"/>
      <c r="L23" s="87"/>
      <c r="M23" s="87"/>
      <c r="N23" s="87"/>
      <c r="O23" s="87"/>
      <c r="P23" s="87"/>
      <c r="Q23" s="87"/>
      <c r="R23" s="87"/>
      <c r="S23" s="87"/>
      <c r="T23" s="57"/>
      <c r="U23" s="57"/>
      <c r="V23" s="57"/>
      <c r="W23" s="57"/>
      <c r="X23" s="57"/>
      <c r="Y23" s="57"/>
      <c r="Z23" s="57"/>
      <c r="AA23" s="57"/>
      <c r="AB23" s="57"/>
      <c r="AC23" s="57"/>
      <c r="AD23" s="57"/>
      <c r="AE23" s="57"/>
      <c r="AF23" s="57"/>
      <c r="AG23" s="57"/>
      <c r="AH23" s="57"/>
      <c r="AI23" s="57"/>
      <c r="AJ23" s="57"/>
      <c r="AK23" s="57"/>
      <c r="AL23" s="57"/>
      <c r="AM23" s="57"/>
    </row>
    <row r="24" spans="1:39" s="38" customFormat="1" x14ac:dyDescent="0.2">
      <c r="A24" s="76" t="s">
        <v>85</v>
      </c>
      <c r="B24" s="76"/>
      <c r="C24" s="76"/>
      <c r="D24" s="76"/>
      <c r="E24" s="76"/>
      <c r="F24" s="76"/>
      <c r="G24" s="76"/>
      <c r="H24" s="76"/>
      <c r="I24" s="76"/>
      <c r="J24" s="76"/>
      <c r="K24" s="76"/>
      <c r="L24" s="76"/>
      <c r="M24" s="76"/>
      <c r="N24" s="76"/>
      <c r="O24" s="76"/>
      <c r="P24" s="76"/>
      <c r="Q24" s="76"/>
      <c r="R24" s="76"/>
      <c r="S24" s="76"/>
      <c r="T24" s="76"/>
      <c r="U24" s="76"/>
      <c r="V24" s="76"/>
      <c r="W24" s="76"/>
      <c r="X24" s="76"/>
      <c r="Y24" s="76"/>
      <c r="Z24" s="76"/>
      <c r="AA24" s="76"/>
      <c r="AB24" s="76"/>
      <c r="AC24" s="76"/>
      <c r="AD24" s="76"/>
      <c r="AE24" s="76"/>
      <c r="AF24" s="76"/>
      <c r="AG24" s="76"/>
      <c r="AH24" s="76"/>
      <c r="AI24" s="76"/>
      <c r="AJ24" s="76"/>
      <c r="AK24" s="76"/>
      <c r="AL24" s="76"/>
      <c r="AM24" s="76"/>
    </row>
    <row r="25" spans="1:39" s="16" customFormat="1" ht="15" customHeight="1" x14ac:dyDescent="0.2">
      <c r="A25" s="96" t="s">
        <v>69</v>
      </c>
      <c r="B25" s="108"/>
      <c r="C25" s="108"/>
      <c r="D25" s="108"/>
      <c r="E25" s="108"/>
      <c r="F25" s="108"/>
      <c r="G25" s="76"/>
      <c r="H25" s="76"/>
      <c r="I25" s="87"/>
      <c r="J25" s="87"/>
      <c r="K25" s="76"/>
      <c r="L25" s="87"/>
      <c r="M25" s="87"/>
      <c r="N25" s="87"/>
      <c r="O25" s="87"/>
      <c r="P25" s="87"/>
      <c r="Q25" s="87"/>
      <c r="R25" s="87"/>
      <c r="S25" s="8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</row>
    <row r="26" spans="1:39" s="16" customFormat="1" ht="29.25" customHeight="1" x14ac:dyDescent="0.2">
      <c r="A26" s="76" t="s">
        <v>3</v>
      </c>
      <c r="B26" s="109"/>
      <c r="C26" s="109"/>
      <c r="D26" s="109"/>
      <c r="E26" s="109"/>
      <c r="F26" s="109"/>
      <c r="G26" s="57"/>
      <c r="H26" s="57"/>
      <c r="I26" s="57"/>
      <c r="J26" s="57"/>
      <c r="K26" s="76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57"/>
      <c r="AM26" s="57"/>
    </row>
    <row r="27" spans="1:39" s="16" customFormat="1" ht="15" customHeight="1" x14ac:dyDescent="0.2">
      <c r="A27" s="97" t="s">
        <v>4</v>
      </c>
      <c r="B27" s="74"/>
      <c r="C27" s="74"/>
      <c r="D27" s="74"/>
      <c r="E27" s="74"/>
      <c r="F27" s="74"/>
      <c r="G27" s="57"/>
      <c r="H27" s="57"/>
      <c r="I27" s="57"/>
      <c r="J27" s="57"/>
      <c r="K27" s="76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7"/>
      <c r="X27" s="57"/>
      <c r="Y27" s="57"/>
      <c r="Z27" s="57"/>
      <c r="AA27" s="57"/>
      <c r="AB27" s="57"/>
      <c r="AC27" s="57"/>
      <c r="AD27" s="57"/>
      <c r="AE27" s="57"/>
      <c r="AF27" s="57"/>
      <c r="AG27" s="57"/>
      <c r="AH27" s="57"/>
      <c r="AI27" s="57"/>
      <c r="AJ27" s="57"/>
      <c r="AK27" s="57"/>
      <c r="AL27" s="57"/>
      <c r="AM27" s="57"/>
    </row>
    <row r="28" spans="1:39" s="16" customFormat="1" ht="28.5" customHeight="1" x14ac:dyDescent="0.2">
      <c r="A28" s="94" t="s">
        <v>102</v>
      </c>
      <c r="B28" s="96"/>
      <c r="C28" s="96"/>
      <c r="D28" s="96"/>
      <c r="E28" s="96"/>
      <c r="F28" s="96"/>
      <c r="G28" s="57"/>
      <c r="H28" s="57"/>
      <c r="I28" s="57"/>
      <c r="J28" s="57"/>
      <c r="K28" s="76"/>
      <c r="L28" s="57"/>
      <c r="M28" s="57"/>
      <c r="N28" s="57"/>
      <c r="O28" s="57"/>
      <c r="P28" s="57"/>
      <c r="Q28" s="57"/>
      <c r="R28" s="57"/>
      <c r="S28" s="57"/>
      <c r="T28" s="57"/>
      <c r="U28" s="57"/>
      <c r="V28" s="57"/>
      <c r="W28" s="57"/>
      <c r="X28" s="57"/>
      <c r="Y28" s="57"/>
      <c r="Z28" s="57"/>
      <c r="AA28" s="57"/>
      <c r="AB28" s="57"/>
      <c r="AC28" s="57"/>
      <c r="AD28" s="57"/>
      <c r="AE28" s="57"/>
      <c r="AF28" s="57"/>
      <c r="AG28" s="57"/>
      <c r="AH28" s="57"/>
      <c r="AI28" s="57"/>
      <c r="AJ28" s="57"/>
      <c r="AK28" s="57"/>
      <c r="AL28" s="57"/>
      <c r="AM28" s="57"/>
    </row>
    <row r="29" spans="1:39" s="16" customFormat="1" ht="28.5" customHeight="1" x14ac:dyDescent="0.2">
      <c r="A29" s="76" t="s">
        <v>103</v>
      </c>
      <c r="B29" s="76"/>
      <c r="C29" s="76"/>
      <c r="D29" s="76"/>
      <c r="E29" s="57"/>
      <c r="F29" s="110"/>
      <c r="G29" s="57"/>
      <c r="H29" s="57"/>
      <c r="I29" s="57"/>
      <c r="J29" s="57"/>
      <c r="K29" s="76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57"/>
      <c r="AH29" s="57"/>
      <c r="AI29" s="57"/>
      <c r="AJ29" s="57"/>
      <c r="AK29" s="57"/>
      <c r="AL29" s="57"/>
      <c r="AM29" s="57"/>
    </row>
    <row r="30" spans="1:39" s="16" customFormat="1" x14ac:dyDescent="0.2">
      <c r="A30" s="99" t="s">
        <v>104</v>
      </c>
      <c r="B30" s="76"/>
      <c r="C30" s="76"/>
      <c r="D30" s="57"/>
      <c r="E30" s="57"/>
      <c r="F30" s="110"/>
      <c r="G30" s="57"/>
      <c r="H30" s="57"/>
      <c r="I30" s="57"/>
      <c r="J30" s="57"/>
      <c r="K30" s="76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7"/>
      <c r="AL30" s="57"/>
      <c r="AM30" s="57"/>
    </row>
    <row r="31" spans="1:39" x14ac:dyDescent="0.2">
      <c r="A31" s="102" t="s">
        <v>68</v>
      </c>
      <c r="B31" s="76"/>
      <c r="C31" s="76"/>
      <c r="D31" s="76"/>
      <c r="E31" s="76"/>
      <c r="F31" s="76"/>
      <c r="G31" s="76"/>
      <c r="H31" s="76"/>
      <c r="I31" s="76"/>
      <c r="J31" s="76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  <c r="X31" s="76"/>
      <c r="Y31" s="76"/>
      <c r="Z31" s="76"/>
      <c r="AA31" s="76"/>
      <c r="AB31" s="76"/>
      <c r="AC31" s="76"/>
      <c r="AD31" s="76"/>
      <c r="AE31" s="76"/>
      <c r="AF31" s="76"/>
      <c r="AG31" s="76"/>
      <c r="AH31" s="76"/>
      <c r="AI31" s="76"/>
      <c r="AJ31" s="76"/>
      <c r="AK31" s="76"/>
      <c r="AL31" s="76"/>
      <c r="AM31" s="76"/>
    </row>
    <row r="32" spans="1:39" x14ac:dyDescent="0.2">
      <c r="A32" s="76"/>
      <c r="B32" s="76"/>
      <c r="C32" s="76"/>
      <c r="D32" s="76"/>
      <c r="E32" s="76"/>
      <c r="F32" s="76"/>
      <c r="G32" s="76"/>
      <c r="H32" s="76"/>
      <c r="I32" s="76"/>
      <c r="J32" s="76"/>
      <c r="K32" s="76"/>
      <c r="L32" s="76"/>
      <c r="M32" s="76"/>
      <c r="N32" s="76"/>
      <c r="O32" s="76"/>
      <c r="P32" s="76"/>
      <c r="Q32" s="76"/>
      <c r="R32" s="76"/>
      <c r="S32" s="76"/>
      <c r="T32" s="76"/>
      <c r="U32" s="76"/>
      <c r="V32" s="76"/>
      <c r="W32" s="76"/>
      <c r="X32" s="76"/>
      <c r="Y32" s="76"/>
      <c r="Z32" s="76"/>
      <c r="AA32" s="76"/>
      <c r="AB32" s="76"/>
      <c r="AC32" s="76"/>
      <c r="AD32" s="76"/>
      <c r="AE32" s="76"/>
      <c r="AF32" s="76"/>
      <c r="AG32" s="76"/>
      <c r="AH32" s="76"/>
      <c r="AI32" s="76"/>
      <c r="AJ32" s="76"/>
      <c r="AK32" s="76"/>
      <c r="AL32" s="76"/>
      <c r="AM32" s="76"/>
    </row>
    <row r="33" spans="1:39" x14ac:dyDescent="0.2">
      <c r="A33" s="76"/>
      <c r="B33" s="76"/>
      <c r="C33" s="76"/>
      <c r="D33" s="76"/>
      <c r="E33" s="76"/>
      <c r="F33" s="76"/>
      <c r="G33" s="76"/>
      <c r="H33" s="76"/>
      <c r="I33" s="76"/>
      <c r="J33" s="76"/>
      <c r="K33" s="76"/>
      <c r="L33" s="76"/>
      <c r="M33" s="76"/>
      <c r="N33" s="76"/>
      <c r="O33" s="76"/>
      <c r="P33" s="76"/>
      <c r="Q33" s="76"/>
      <c r="R33" s="76"/>
      <c r="S33" s="76"/>
      <c r="T33" s="76"/>
      <c r="U33" s="76"/>
      <c r="V33" s="76"/>
      <c r="W33" s="76"/>
      <c r="X33" s="76"/>
      <c r="Y33" s="76"/>
      <c r="Z33" s="76"/>
      <c r="AA33" s="76"/>
      <c r="AB33" s="76"/>
      <c r="AC33" s="76"/>
      <c r="AD33" s="76"/>
      <c r="AE33" s="76"/>
      <c r="AF33" s="76"/>
      <c r="AG33" s="76"/>
      <c r="AH33" s="76"/>
      <c r="AI33" s="76"/>
      <c r="AJ33" s="76"/>
      <c r="AK33" s="76"/>
      <c r="AL33" s="76"/>
      <c r="AM33" s="76"/>
    </row>
    <row r="34" spans="1:39" x14ac:dyDescent="0.2">
      <c r="A34" s="76"/>
      <c r="B34" s="76"/>
      <c r="C34" s="76"/>
      <c r="D34" s="76"/>
      <c r="E34" s="76"/>
      <c r="F34" s="76"/>
      <c r="G34" s="76"/>
      <c r="H34" s="76"/>
      <c r="I34" s="76"/>
      <c r="J34" s="76"/>
      <c r="K34" s="76"/>
      <c r="L34" s="76"/>
      <c r="M34" s="76"/>
      <c r="N34" s="76"/>
      <c r="O34" s="76"/>
      <c r="P34" s="76"/>
      <c r="Q34" s="76"/>
      <c r="R34" s="76"/>
      <c r="S34" s="76"/>
      <c r="T34" s="76"/>
      <c r="U34" s="76"/>
      <c r="V34" s="76"/>
      <c r="W34" s="76"/>
      <c r="X34" s="76"/>
      <c r="Y34" s="76"/>
      <c r="Z34" s="76"/>
      <c r="AA34" s="76"/>
      <c r="AB34" s="76"/>
      <c r="AC34" s="76"/>
      <c r="AD34" s="76"/>
      <c r="AE34" s="76"/>
      <c r="AF34" s="76"/>
      <c r="AG34" s="76"/>
      <c r="AH34" s="76"/>
      <c r="AI34" s="76"/>
      <c r="AJ34" s="76"/>
      <c r="AK34" s="76"/>
      <c r="AL34" s="76"/>
      <c r="AM34" s="76"/>
    </row>
    <row r="35" spans="1:39" x14ac:dyDescent="0.2">
      <c r="A35" s="76"/>
      <c r="B35" s="76"/>
      <c r="C35" s="76"/>
      <c r="D35" s="76"/>
      <c r="E35" s="76"/>
      <c r="F35" s="76"/>
      <c r="G35" s="76"/>
      <c r="H35" s="76"/>
      <c r="I35" s="76"/>
      <c r="J35" s="76"/>
      <c r="K35" s="76"/>
      <c r="L35" s="76"/>
      <c r="M35" s="76"/>
      <c r="N35" s="76"/>
      <c r="O35" s="76"/>
      <c r="P35" s="76"/>
      <c r="Q35" s="76"/>
      <c r="R35" s="76"/>
      <c r="S35" s="76"/>
      <c r="T35" s="76"/>
      <c r="U35" s="76"/>
      <c r="V35" s="76"/>
      <c r="W35" s="76"/>
      <c r="X35" s="76"/>
      <c r="Y35" s="76"/>
      <c r="Z35" s="76"/>
      <c r="AA35" s="76"/>
      <c r="AB35" s="76"/>
      <c r="AC35" s="76"/>
      <c r="AD35" s="76"/>
      <c r="AE35" s="76"/>
      <c r="AF35" s="76"/>
      <c r="AG35" s="76"/>
      <c r="AH35" s="76"/>
      <c r="AI35" s="76"/>
      <c r="AJ35" s="76"/>
      <c r="AK35" s="76"/>
      <c r="AL35" s="76"/>
      <c r="AM35" s="76"/>
    </row>
    <row r="36" spans="1:39" x14ac:dyDescent="0.2">
      <c r="A36" s="76"/>
      <c r="B36" s="76"/>
      <c r="C36" s="76"/>
      <c r="D36" s="76"/>
      <c r="E36" s="76"/>
      <c r="F36" s="76"/>
      <c r="G36" s="76"/>
      <c r="H36" s="76"/>
      <c r="I36" s="76"/>
      <c r="J36" s="76"/>
      <c r="K36" s="76"/>
      <c r="L36" s="76"/>
      <c r="M36" s="76"/>
      <c r="N36" s="76"/>
      <c r="O36" s="76"/>
      <c r="P36" s="76"/>
      <c r="Q36" s="76"/>
      <c r="R36" s="76"/>
      <c r="S36" s="76"/>
      <c r="T36" s="76"/>
      <c r="U36" s="76"/>
      <c r="V36" s="76"/>
      <c r="W36" s="76"/>
      <c r="X36" s="76"/>
      <c r="Y36" s="76"/>
      <c r="Z36" s="76"/>
      <c r="AA36" s="76"/>
      <c r="AB36" s="76"/>
      <c r="AC36" s="76"/>
      <c r="AD36" s="76"/>
      <c r="AE36" s="76"/>
      <c r="AF36" s="76"/>
      <c r="AG36" s="76"/>
      <c r="AH36" s="76"/>
      <c r="AI36" s="76"/>
      <c r="AJ36" s="76"/>
      <c r="AK36" s="76"/>
      <c r="AL36" s="76"/>
      <c r="AM36" s="76"/>
    </row>
    <row r="37" spans="1:39" x14ac:dyDescent="0.2">
      <c r="A37" s="76"/>
      <c r="B37" s="76"/>
      <c r="C37" s="76"/>
      <c r="D37" s="76"/>
      <c r="E37" s="76"/>
      <c r="F37" s="76"/>
      <c r="G37" s="76"/>
      <c r="H37" s="76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6"/>
      <c r="T37" s="76"/>
      <c r="U37" s="76"/>
      <c r="V37" s="76"/>
      <c r="W37" s="76"/>
      <c r="X37" s="76"/>
      <c r="Y37" s="76"/>
      <c r="Z37" s="76"/>
      <c r="AA37" s="76"/>
      <c r="AB37" s="76"/>
      <c r="AC37" s="76"/>
      <c r="AD37" s="76"/>
      <c r="AE37" s="76"/>
      <c r="AF37" s="76"/>
      <c r="AG37" s="76"/>
      <c r="AH37" s="76"/>
      <c r="AI37" s="76"/>
      <c r="AJ37" s="76"/>
      <c r="AK37" s="76"/>
      <c r="AL37" s="76"/>
      <c r="AM37" s="76"/>
    </row>
    <row r="38" spans="1:39" x14ac:dyDescent="0.2">
      <c r="A38" s="76"/>
      <c r="B38" s="76"/>
      <c r="C38" s="76"/>
      <c r="D38" s="76"/>
      <c r="E38" s="76"/>
      <c r="F38" s="76"/>
      <c r="G38" s="76"/>
      <c r="H38" s="76"/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  <c r="AA38" s="76"/>
      <c r="AB38" s="76"/>
      <c r="AC38" s="76"/>
      <c r="AD38" s="76"/>
      <c r="AE38" s="76"/>
      <c r="AF38" s="76"/>
      <c r="AG38" s="76"/>
      <c r="AH38" s="76"/>
      <c r="AI38" s="76"/>
      <c r="AJ38" s="76"/>
      <c r="AK38" s="76"/>
      <c r="AL38" s="76"/>
      <c r="AM38" s="76"/>
    </row>
    <row r="39" spans="1:39" x14ac:dyDescent="0.2">
      <c r="A39" s="76"/>
      <c r="B39" s="76"/>
      <c r="C39" s="76"/>
      <c r="D39" s="76"/>
      <c r="E39" s="76"/>
      <c r="F39" s="76"/>
      <c r="G39" s="76"/>
      <c r="H39" s="76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6"/>
      <c r="T39" s="76"/>
      <c r="U39" s="76"/>
      <c r="V39" s="76"/>
      <c r="W39" s="76"/>
      <c r="X39" s="76"/>
      <c r="Y39" s="76"/>
      <c r="Z39" s="76"/>
      <c r="AA39" s="76"/>
      <c r="AB39" s="76"/>
      <c r="AC39" s="76"/>
      <c r="AD39" s="76"/>
      <c r="AE39" s="76"/>
      <c r="AF39" s="76"/>
      <c r="AG39" s="76"/>
      <c r="AH39" s="76"/>
      <c r="AI39" s="76"/>
      <c r="AJ39" s="76"/>
      <c r="AK39" s="76"/>
      <c r="AL39" s="76"/>
      <c r="AM39" s="76"/>
    </row>
    <row r="40" spans="1:39" x14ac:dyDescent="0.2">
      <c r="A40" s="76"/>
      <c r="B40" s="76"/>
      <c r="C40" s="76"/>
      <c r="D40" s="76"/>
      <c r="E40" s="76"/>
      <c r="F40" s="76"/>
      <c r="G40" s="76"/>
      <c r="H40" s="76"/>
      <c r="I40" s="76"/>
      <c r="J40" s="76"/>
      <c r="K40" s="76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/>
      <c r="Y40" s="76"/>
      <c r="Z40" s="76"/>
      <c r="AA40" s="76"/>
      <c r="AB40" s="76"/>
      <c r="AC40" s="76"/>
      <c r="AD40" s="76"/>
      <c r="AE40" s="76"/>
      <c r="AF40" s="76"/>
      <c r="AG40" s="76"/>
      <c r="AH40" s="76"/>
      <c r="AI40" s="76"/>
      <c r="AJ40" s="76"/>
      <c r="AK40" s="76"/>
      <c r="AL40" s="76"/>
      <c r="AM40" s="76"/>
    </row>
    <row r="41" spans="1:39" x14ac:dyDescent="0.2">
      <c r="A41" s="76"/>
      <c r="B41" s="76"/>
      <c r="C41" s="76"/>
      <c r="D41" s="76"/>
      <c r="E41" s="76"/>
      <c r="F41" s="76"/>
      <c r="G41" s="76"/>
      <c r="H41" s="76"/>
      <c r="I41" s="76"/>
      <c r="J41" s="76"/>
      <c r="K41" s="76"/>
      <c r="L41" s="76"/>
      <c r="M41" s="76"/>
      <c r="N41" s="76"/>
      <c r="O41" s="76"/>
      <c r="P41" s="76"/>
      <c r="Q41" s="76"/>
      <c r="R41" s="76"/>
      <c r="S41" s="76"/>
      <c r="T41" s="76"/>
      <c r="U41" s="76"/>
      <c r="V41" s="76"/>
      <c r="W41" s="76"/>
      <c r="X41" s="76"/>
      <c r="Y41" s="76"/>
      <c r="Z41" s="76"/>
      <c r="AA41" s="76"/>
      <c r="AB41" s="76"/>
      <c r="AC41" s="76"/>
      <c r="AD41" s="76"/>
      <c r="AE41" s="76"/>
      <c r="AF41" s="76"/>
      <c r="AG41" s="76"/>
      <c r="AH41" s="76"/>
      <c r="AI41" s="76"/>
      <c r="AJ41" s="76"/>
      <c r="AK41" s="76"/>
      <c r="AL41" s="76"/>
      <c r="AM41" s="76"/>
    </row>
    <row r="42" spans="1:39" x14ac:dyDescent="0.2">
      <c r="A42" s="76"/>
      <c r="B42" s="76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</row>
    <row r="43" spans="1:39" x14ac:dyDescent="0.2">
      <c r="A43" s="76"/>
      <c r="B43" s="76"/>
      <c r="C43" s="76"/>
      <c r="D43" s="76"/>
      <c r="E43" s="76"/>
      <c r="F43" s="76"/>
      <c r="G43" s="76"/>
      <c r="H43" s="76"/>
      <c r="I43" s="76" t="s">
        <v>91</v>
      </c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</row>
    <row r="44" spans="1:39" x14ac:dyDescent="0.2">
      <c r="A44" s="76"/>
      <c r="B44" s="76"/>
      <c r="C44" s="76"/>
      <c r="D44" s="76"/>
      <c r="E44" s="76"/>
      <c r="F44" s="76"/>
      <c r="G44" s="76"/>
      <c r="H44" s="76"/>
      <c r="I44" s="76" t="s">
        <v>105</v>
      </c>
      <c r="J44" s="57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</row>
    <row r="45" spans="1:39" x14ac:dyDescent="0.2">
      <c r="A45" s="76"/>
      <c r="B45" s="76"/>
      <c r="C45" s="76"/>
      <c r="D45" s="76"/>
      <c r="E45" s="76"/>
      <c r="F45" s="76"/>
      <c r="G45" s="76"/>
      <c r="H45" s="76"/>
      <c r="I45" s="76" t="s">
        <v>82</v>
      </c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6"/>
    </row>
    <row r="46" spans="1:39" x14ac:dyDescent="0.2">
      <c r="A46" s="76"/>
      <c r="B46" s="76"/>
      <c r="C46" s="76"/>
      <c r="D46" s="76"/>
      <c r="E46" s="76"/>
      <c r="F46" s="76"/>
      <c r="G46" s="76"/>
      <c r="H46" s="76"/>
      <c r="I46" s="76" t="s">
        <v>81</v>
      </c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</row>
    <row r="47" spans="1:39" x14ac:dyDescent="0.2">
      <c r="A47" s="76"/>
      <c r="B47" s="76"/>
      <c r="C47" s="76"/>
      <c r="D47" s="76"/>
      <c r="E47" s="76"/>
      <c r="F47" s="76"/>
      <c r="G47" s="76"/>
      <c r="H47" s="76"/>
      <c r="I47" s="76" t="s">
        <v>80</v>
      </c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</row>
    <row r="48" spans="1:39" x14ac:dyDescent="0.2">
      <c r="A48" s="76"/>
      <c r="B48" s="76"/>
      <c r="C48" s="76"/>
      <c r="D48" s="76"/>
      <c r="E48" s="76"/>
      <c r="F48" s="76"/>
      <c r="G48" s="76"/>
      <c r="H48" s="76"/>
      <c r="I48" s="76" t="s">
        <v>79</v>
      </c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6"/>
    </row>
    <row r="49" spans="1:39" x14ac:dyDescent="0.2">
      <c r="A49" s="76"/>
      <c r="B49" s="76"/>
      <c r="C49" s="76"/>
      <c r="D49" s="76"/>
      <c r="E49" s="76"/>
      <c r="F49" s="76"/>
      <c r="G49" s="76"/>
      <c r="H49" s="76"/>
      <c r="I49" s="76" t="s">
        <v>77</v>
      </c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</row>
  </sheetData>
  <phoneticPr fontId="15" type="noConversion"/>
  <dataValidations count="1">
    <dataValidation type="list" allowBlank="1" showInputMessage="1" showErrorMessage="1" sqref="A3" xr:uid="{046A60C7-63D5-4761-B7C5-91E28ACE219E}">
      <formula1>$I$43:$I$49</formula1>
    </dataValidation>
  </dataValidations>
  <hyperlinks>
    <hyperlink ref="A27" r:id="rId1" xr:uid="{F8A665D4-9C05-49FA-AEEC-EE07BB464B4B}"/>
    <hyperlink ref="A30" r:id="rId2" xr:uid="{87840134-A774-40E9-91AC-61632DFB4CD9}"/>
  </hyperlinks>
  <pageMargins left="0.70866141732283472" right="0.70866141732283472" top="0.74803149606299213" bottom="0.74803149606299213" header="0.31496062992125984" footer="0.31496062992125984"/>
  <pageSetup paperSize="9" orientation="portrait" r:id="rId3"/>
  <headerFooter>
    <oddHeader>&amp;C&amp;"Aptos"&amp;10&amp;K000000 OFFICIAL&amp;1#_x000D_</oddHeader>
    <oddFooter>&amp;C_x000D_&amp;1#&amp;"Aptos"&amp;10&amp;K000000 OFFICIAL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HO document" ma:contentTypeID="0x010100B49A4B2752467149B314925194543C540100BA87D6D06E82E64EBECCFEC12E2E263E" ma:contentTypeVersion="47" ma:contentTypeDescription="Create a new document." ma:contentTypeScope="" ma:versionID="17469c551943f667eebd6c5c016323a3">
  <xsd:schema xmlns:xsd="http://www.w3.org/2001/XMLSchema" xmlns:xs="http://www.w3.org/2001/XMLSchema" xmlns:p="http://schemas.microsoft.com/office/2006/metadata/properties" xmlns:ns2="f2aea08d-7fae-41c6-92ff-91df552a059b" xmlns:ns3="f8e9d96c-a07e-4933-9220-38ca5ec96d4e" targetNamespace="http://schemas.microsoft.com/office/2006/metadata/properties" ma:root="true" ma:fieldsID="32a73ac0e4c5e085799d35708320c5e8" ns2:_="" ns3:_="">
    <xsd:import namespace="f2aea08d-7fae-41c6-92ff-91df552a059b"/>
    <xsd:import namespace="f8e9d96c-a07e-4933-9220-38ca5ec96d4e"/>
    <xsd:element name="properties">
      <xsd:complexType>
        <xsd:sequence>
          <xsd:element name="documentManagement">
            <xsd:complexType>
              <xsd:all>
                <xsd:element ref="ns2:i8d248d2f27048728597da4d9cc9bde9" minOccurs="0"/>
                <xsd:element ref="ns2:TaxCatchAll" minOccurs="0"/>
                <xsd:element ref="ns2:HOworkspaceType" minOccurs="0"/>
                <xsd:element ref="ns2:HOMigrated" minOccurs="0"/>
                <xsd:element ref="ns2:TaxCatchAllLabel" minOccurs="0"/>
                <xsd:element ref="ns2:ie640504e2964b25856743efbfa846d6" minOccurs="0"/>
                <xsd:element ref="ns2:id2a76e1917c4be6961e12b425f79256" minOccurs="0"/>
                <xsd:element ref="ns2:lae2bfa7b6474897ab4a53f76ea236c7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OCR" minOccurs="0"/>
                <xsd:element ref="ns3:lcf76f155ced4ddcb4097134ff3c332f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aea08d-7fae-41c6-92ff-91df552a059b" elementFormDefault="qualified">
    <xsd:import namespace="http://schemas.microsoft.com/office/2006/documentManagement/types"/>
    <xsd:import namespace="http://schemas.microsoft.com/office/infopath/2007/PartnerControls"/>
    <xsd:element name="i8d248d2f27048728597da4d9cc9bde9" ma:index="8" nillable="true" ma:displayName="Government Security Classification_0" ma:hidden="true" ma:internalName="i8d248d2f27048728597da4d9cc9bde9" ma:readOnly="false">
      <xsd:simpleType>
        <xsd:restriction base="dms:Note"/>
      </xsd:simpleType>
    </xsd:element>
    <xsd:element name="TaxCatchAll" ma:index="9" nillable="true" ma:displayName="Taxonomy Catch All Column" ma:hidden="true" ma:list="{1d06f445-af8f-4fa1-b139-95757d447b16}" ma:internalName="TaxCatchAll" ma:readOnly="false" ma:showField="CatchAllData" ma:web="f2aea08d-7fae-41c6-92ff-91df552a05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HOworkspaceType" ma:index="13" nillable="true" ma:displayName="Workspace Type" ma:default="Continuous Teamwork" ma:internalName="HOworkspaceType" ma:readOnly="false">
      <xsd:simpleType>
        <xsd:restriction base="dms:Text"/>
      </xsd:simpleType>
    </xsd:element>
    <xsd:element name="HOMigrated" ma:index="14" nillable="true" ma:displayName="Migrated" ma:default="0" ma:internalName="HOMigrated" ma:readOnly="false">
      <xsd:simpleType>
        <xsd:restriction base="dms:Boolean"/>
      </xsd:simpleType>
    </xsd:element>
    <xsd:element name="TaxCatchAllLabel" ma:index="15" nillable="true" ma:displayName="Taxonomy Catch All Column1" ma:hidden="true" ma:list="{1d06f445-af8f-4fa1-b139-95757d447b16}" ma:internalName="TaxCatchAllLabel" ma:readOnly="false" ma:showField="CatchAllDataLabel" ma:web="f2aea08d-7fae-41c6-92ff-91df552a05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ie640504e2964b25856743efbfa846d6" ma:index="16" ma:taxonomy="true" ma:internalName="ie640504e2964b25856743efbfa846d6" ma:taxonomyFieldName="HOCopyrightLevel" ma:displayName="Copyright level" ma:readOnly="false" ma:default="2;#Crown|69589897-2828-4761-976e-717fd8e631c9" ma:fieldId="{cf401361-b24e-474c-b011-be6eb76c0e76}" ma:sspId="756ca3a0-e5c0-40d7-8522-e7aae8be603d" ma:termSetId="bdd694c6-7266-48f2-93d6-d15992cd203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d2a76e1917c4be6961e12b425f79256" ma:index="17" nillable="true" ma:taxonomy="true" ma:internalName="id2a76e1917c4be6961e12b425f79256" ma:taxonomyFieldName="HOBusinessUnit" ma:displayName="Business unit" ma:readOnly="false" ma:default="1;#Police and Fire Analysis Unit (A)|755c0ad7-1cd3-4e30-b1c3-86b5a4ff9bf7" ma:fieldId="{3b5e598a-f171-4153-9648-acf311d7477b}" ma:sspId="756ca3a0-e5c0-40d7-8522-e7aae8be603d" ma:termSetId="55eb802e-fbca-455b-a7d2-d5919d4ea3d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lae2bfa7b6474897ab4a53f76ea236c7" ma:index="18" ma:taxonomy="true" ma:internalName="lae2bfa7b6474897ab4a53f76ea236c7" ma:taxonomyFieldName="HOGovernmentSecurityClassification" ma:displayName="Government Security Classification" ma:readOnly="false" ma:default="3;#Official|14c80daa-741b-422c-9722-f71693c9ede4" ma:fieldId="{5ae2bfa7-b647-4897-ab4a-53f76ea236c7}" ma:sspId="756ca3a0-e5c0-40d7-8522-e7aae8be603d" ma:termSetId="56209604-fc17-4ace-9b7b-f45f0f17d50b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e9d96c-a07e-4933-9220-38ca5ec96d4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8" nillable="true" ma:taxonomy="true" ma:internalName="lcf76f155ced4ddcb4097134ff3c332f" ma:taxonomyFieldName="MediaServiceImageTags" ma:displayName="Image Tags" ma:readOnly="false" ma:fieldId="{5cf76f15-5ced-4ddc-b409-7134ff3c332f}" ma:taxonomyMulti="true" ma:sspId="756ca3a0-e5c0-40d7-8522-e7aae8be603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BillingMetadata" ma:index="29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HOMigrated xmlns="f2aea08d-7fae-41c6-92ff-91df552a059b">false</HOMigrated>
    <lcf76f155ced4ddcb4097134ff3c332f xmlns="f8e9d96c-a07e-4933-9220-38ca5ec96d4e">
      <Terms xmlns="http://schemas.microsoft.com/office/infopath/2007/PartnerControls"/>
    </lcf76f155ced4ddcb4097134ff3c332f>
    <lae2bfa7b6474897ab4a53f76ea236c7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Official</TermName>
          <TermId xmlns="http://schemas.microsoft.com/office/infopath/2007/PartnerControls">14c80daa-741b-422c-9722-f71693c9ede4</TermId>
        </TermInfo>
      </Terms>
    </lae2bfa7b6474897ab4a53f76ea236c7>
    <TaxCatchAll xmlns="f2aea08d-7fae-41c6-92ff-91df552a059b">
      <Value>3</Value>
      <Value>2</Value>
      <Value>1</Value>
    </TaxCatchAll>
    <HOworkspaceType xmlns="f2aea08d-7fae-41c6-92ff-91df552a059b">Continuous Teamwork</HOworkspaceType>
    <id2a76e1917c4be6961e12b425f79256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Police and Fire Analysis Unit (A)</TermName>
          <TermId xmlns="http://schemas.microsoft.com/office/infopath/2007/PartnerControls">755c0ad7-1cd3-4e30-b1c3-86b5a4ff9bf7</TermId>
        </TermInfo>
      </Terms>
    </id2a76e1917c4be6961e12b425f79256>
    <ie640504e2964b25856743efbfa846d6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Crown</TermName>
          <TermId xmlns="http://schemas.microsoft.com/office/infopath/2007/PartnerControls">69589897-2828-4761-976e-717fd8e631c9</TermId>
        </TermInfo>
      </Terms>
    </ie640504e2964b25856743efbfa846d6>
    <i8d248d2f27048728597da4d9cc9bde9 xmlns="f2aea08d-7fae-41c6-92ff-91df552a059b" xsi:nil="true"/>
    <TaxCatchAllLabel xmlns="f2aea08d-7fae-41c6-92ff-91df552a059b" xsi:nil="true"/>
  </documentManagement>
</p:properties>
</file>

<file path=customXml/itemProps1.xml><?xml version="1.0" encoding="utf-8"?>
<ds:datastoreItem xmlns:ds="http://schemas.openxmlformats.org/officeDocument/2006/customXml" ds:itemID="{6E14680E-58DA-4ECD-BB92-EDAADF4ADCB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6B5FA14-62A0-4D2F-A614-7B09DA55D27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2aea08d-7fae-41c6-92ff-91df552a059b"/>
    <ds:schemaRef ds:uri="f8e9d96c-a07e-4933-9220-38ca5ec96d4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0BDAAD8-A44D-4E38-A610-EB55D6D34A7E}">
  <ds:schemaRefs>
    <ds:schemaRef ds:uri="f8e9d96c-a07e-4933-9220-38ca5ec96d4e"/>
    <ds:schemaRef ds:uri="http://purl.org/dc/dcmitype/"/>
    <ds:schemaRef ds:uri="f2aea08d-7fae-41c6-92ff-91df552a059b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http://schemas.microsoft.com/office/2006/metadata/properties"/>
    <ds:schemaRef ds:uri="http://www.w3.org/XML/1998/namespace"/>
  </ds:schemaRefs>
</ds:datastoreItem>
</file>

<file path=docMetadata/LabelInfo.xml><?xml version="1.0" encoding="utf-8"?>
<clbl:labelList xmlns:clbl="http://schemas.microsoft.com/office/2020/mipLabelMetadata">
  <clbl:label id="{fbd41ebe-fca6-4f2c-aecb-bf3a17e72416}" enabled="1" method="Privileged" siteId="{bf346810-9c7d-43de-a872-24a2ef3995a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2</vt:i4>
      </vt:variant>
    </vt:vector>
  </HeadingPairs>
  <TitlesOfParts>
    <vt:vector size="10" baseType="lpstr">
      <vt:lpstr>config</vt:lpstr>
      <vt:lpstr>Cover_sheet</vt:lpstr>
      <vt:lpstr>Contents</vt:lpstr>
      <vt:lpstr>Data</vt:lpstr>
      <vt:lpstr>FIRE1111_historical_working</vt:lpstr>
      <vt:lpstr>FIRE1111_historical</vt:lpstr>
      <vt:lpstr>FIRE1111_working</vt:lpstr>
      <vt:lpstr>FIRE1111</vt:lpstr>
      <vt:lpstr>Contents!Print_Area</vt:lpstr>
      <vt:lpstr>FIRE1111!Print_Area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FIRE1111: Staff leaving fire authorities, by reason and by role, England</dc:title>
  <dc:creator/>
  <cp:keywords>data tables, staff, reason, role, leaving, 2022</cp:keywords>
  <cp:lastModifiedBy/>
  <dcterms:created xsi:type="dcterms:W3CDTF">2022-10-14T13:04:12Z</dcterms:created>
  <dcterms:modified xsi:type="dcterms:W3CDTF">2025-11-28T11:59:56Z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0x010100B49A4B2752467149B314925194543C540100BA87D6D06E82E64EBECCFEC12E2E263E</vt:lpwstr>
  </property>
  <property fmtid="{D5CDD505-2E9C-101B-9397-08002B2CF9AE}" pid="3" name="MediaServiceImageTags">
    <vt:lpwstr/>
  </property>
  <property fmtid="{D5CDD505-2E9C-101B-9397-08002B2CF9AE}" pid="4" name="HOCopyrightLevel">
    <vt:lpwstr>2;#Crown|69589897-2828-4761-976e-717fd8e631c9</vt:lpwstr>
  </property>
  <property fmtid="{D5CDD505-2E9C-101B-9397-08002B2CF9AE}" pid="5" name="HOGovernmentSecurityClassification">
    <vt:lpwstr>3;#Official|14c80daa-741b-422c-9722-f71693c9ede4</vt:lpwstr>
  </property>
  <property fmtid="{D5CDD505-2E9C-101B-9397-08002B2CF9AE}" pid="6" name="HOBusinessUnit">
    <vt:lpwstr>1;#Police and Fire Analysis Unit (A)|755c0ad7-1cd3-4e30-b1c3-86b5a4ff9bf7</vt:lpwstr>
  </property>
</Properties>
</file>