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9B48ACBD-BCC2-472D-AEDA-F1A20B6A7F1C}" xr6:coauthVersionLast="47" xr6:coauthVersionMax="47" xr10:uidLastSave="{00000000-0000-0000-0000-000000000000}"/>
  <bookViews>
    <workbookView xWindow="-110" yWindow="-110" windowWidth="19420" windowHeight="10300" tabRatio="548"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9" i="9" l="1"/>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H127" i="9"/>
  <c r="G127" i="9"/>
  <c r="F127" i="9"/>
  <c r="E127" i="9"/>
  <c r="D127" i="9"/>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M383" i="7"/>
  <c r="M384" i="7" s="1"/>
  <c r="M385" i="7" s="1"/>
  <c r="M386" i="7" s="1"/>
  <c r="M387" i="7" s="1"/>
  <c r="M388" i="7" s="1"/>
  <c r="L383" i="7"/>
  <c r="L384" i="7" s="1"/>
  <c r="L385" i="7" s="1"/>
  <c r="L386" i="7" s="1"/>
  <c r="L387" i="7" s="1"/>
  <c r="L388" i="7" s="1"/>
  <c r="L389" i="7" s="1"/>
  <c r="L390" i="7" s="1"/>
  <c r="L391" i="7" s="1"/>
  <c r="K383" i="7"/>
  <c r="K384" i="7" s="1"/>
  <c r="K385" i="7" s="1"/>
  <c r="K386" i="7" s="1"/>
  <c r="K387" i="7" s="1"/>
  <c r="K388" i="7" s="1"/>
  <c r="K389" i="7" s="1"/>
  <c r="K390" i="7" s="1"/>
  <c r="K391" i="7" s="1"/>
  <c r="J383" i="7"/>
  <c r="J384" i="7" s="1"/>
  <c r="J385" i="7" s="1"/>
  <c r="J386" i="7" s="1"/>
  <c r="J387" i="7" s="1"/>
  <c r="J388" i="7" s="1"/>
  <c r="J389" i="7" s="1"/>
  <c r="J390" i="7" s="1"/>
  <c r="J391" i="7" s="1"/>
  <c r="I383" i="7"/>
  <c r="I384" i="7" s="1"/>
  <c r="I385" i="7" s="1"/>
  <c r="I386" i="7" s="1"/>
  <c r="I387" i="7" s="1"/>
  <c r="I388" i="7" s="1"/>
  <c r="I389" i="7" s="1"/>
  <c r="I390" i="7" s="1"/>
  <c r="I391" i="7" s="1"/>
  <c r="H383" i="7"/>
  <c r="H384" i="7" s="1"/>
  <c r="H385" i="7" s="1"/>
  <c r="H386" i="7" s="1"/>
  <c r="H387" i="7" s="1"/>
  <c r="H388" i="7" s="1"/>
  <c r="G383" i="7"/>
  <c r="G384" i="7" s="1"/>
  <c r="G385" i="7" s="1"/>
  <c r="G386" i="7" s="1"/>
  <c r="G387" i="7" s="1"/>
  <c r="G388" i="7" s="1"/>
  <c r="G389" i="7" s="1"/>
  <c r="G390" i="7" s="1"/>
  <c r="G391" i="7" s="1"/>
  <c r="F383" i="7"/>
  <c r="F384" i="7" s="1"/>
  <c r="F385" i="7" s="1"/>
  <c r="F386" i="7" s="1"/>
  <c r="F387" i="7" s="1"/>
  <c r="F388" i="7" s="1"/>
  <c r="F389" i="7" s="1"/>
  <c r="F390" i="7" s="1"/>
  <c r="F391" i="7" s="1"/>
  <c r="E383" i="7"/>
  <c r="E384" i="7" s="1"/>
  <c r="E385" i="7" s="1"/>
  <c r="E386" i="7" s="1"/>
  <c r="E387" i="7" s="1"/>
  <c r="E388" i="7" s="1"/>
  <c r="C383" i="7"/>
  <c r="C384" i="7" s="1"/>
  <c r="C385" i="7" s="1"/>
  <c r="C386" i="7" s="1"/>
  <c r="C387" i="7" s="1"/>
  <c r="C388" i="7" s="1"/>
  <c r="C389" i="7" s="1"/>
  <c r="C390" i="7" s="1"/>
  <c r="C391" i="7" s="1"/>
  <c r="P389" i="7" l="1"/>
  <c r="M389" i="7"/>
  <c r="M390" i="7" s="1"/>
  <c r="M391" i="7" s="1"/>
  <c r="H389" i="7"/>
  <c r="H390" i="7" s="1"/>
  <c r="H391" i="7" s="1"/>
  <c r="E389" i="7"/>
  <c r="E390" i="7" s="1"/>
  <c r="E391" i="7" s="1"/>
  <c r="O390" i="7"/>
  <c r="O391"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A5"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H5" i="2"/>
  <c r="I5" i="2"/>
  <c r="B5" i="2"/>
  <c r="C6" i="2"/>
  <c r="J6" i="2"/>
  <c r="C5" i="2"/>
  <c r="F6" i="2"/>
  <c r="E5" i="2"/>
  <c r="M5" i="2"/>
  <c r="H14" i="2"/>
  <c r="F5" i="2"/>
  <c r="I6" i="2"/>
  <c r="D6" i="2"/>
  <c r="H6" i="2"/>
  <c r="D5" i="2"/>
  <c r="K5" i="2"/>
  <c r="D14" i="2"/>
  <c r="K6" i="2"/>
  <c r="E14" i="2"/>
  <c r="A14" i="2"/>
  <c r="G14" i="2"/>
  <c r="G6" i="2"/>
  <c r="L5" i="2"/>
  <c r="G5" i="2"/>
  <c r="J5" i="2"/>
  <c r="I14" i="2"/>
  <c r="L6" i="2"/>
  <c r="L14" i="2"/>
  <c r="C14" i="2"/>
  <c r="A11" i="2"/>
  <c r="M14" i="2"/>
  <c r="F14" i="2"/>
  <c r="E6" i="2"/>
  <c r="A6" i="2"/>
  <c r="B14" i="2"/>
  <c r="B6" i="2"/>
  <c r="M6" i="2"/>
  <c r="K14"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B15" i="2"/>
  <c r="C7" i="2"/>
  <c r="I15" i="2"/>
  <c r="A15" i="2"/>
  <c r="G7" i="2"/>
  <c r="I7" i="2"/>
  <c r="C15" i="2"/>
  <c r="K11" i="2"/>
  <c r="J11" i="2"/>
  <c r="B11" i="2"/>
  <c r="H15" i="2"/>
  <c r="G11" i="2"/>
  <c r="H11" i="2"/>
  <c r="D11" i="2"/>
  <c r="B7" i="2"/>
  <c r="F15" i="2"/>
  <c r="H7" i="2"/>
  <c r="J7" i="2"/>
  <c r="K15" i="2"/>
  <c r="K7" i="2"/>
  <c r="G15" i="2"/>
  <c r="F7" i="2"/>
  <c r="L15" i="2"/>
  <c r="D15" i="2"/>
  <c r="L7" i="2"/>
  <c r="M15" i="2"/>
  <c r="A7" i="2"/>
  <c r="I11" i="2"/>
  <c r="A12" i="2"/>
  <c r="M7" i="2"/>
  <c r="F11" i="2"/>
  <c r="E11" i="2"/>
  <c r="D7" i="2"/>
  <c r="J15" i="2"/>
  <c r="E15" i="2"/>
  <c r="E7"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D16" i="2"/>
  <c r="L8" i="2"/>
  <c r="E8" i="2"/>
  <c r="C16" i="2"/>
  <c r="K8" i="2"/>
  <c r="A8" i="2"/>
  <c r="E16" i="2"/>
  <c r="H8" i="2"/>
  <c r="L16" i="2"/>
  <c r="F8" i="2"/>
  <c r="B16" i="2"/>
  <c r="E12" i="2"/>
  <c r="M16" i="2"/>
  <c r="G16" i="2"/>
  <c r="G12" i="2"/>
  <c r="D12" i="2"/>
  <c r="J12" i="2"/>
  <c r="M8" i="2"/>
  <c r="F16" i="2"/>
  <c r="F12" i="2"/>
  <c r="I12" i="2"/>
  <c r="G8" i="2"/>
  <c r="K16" i="2"/>
  <c r="K12" i="2"/>
  <c r="J16" i="2"/>
  <c r="D8" i="2"/>
  <c r="I16" i="2"/>
  <c r="C8" i="2"/>
  <c r="B12" i="2"/>
  <c r="A16" i="2"/>
  <c r="J8" i="2"/>
  <c r="H12" i="2"/>
  <c r="H16" i="2"/>
  <c r="B8" i="2"/>
  <c r="I8"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M9" i="2"/>
  <c r="D9" i="2"/>
  <c r="B9" i="2"/>
  <c r="K9" i="2"/>
  <c r="L9" i="2"/>
  <c r="C9" i="2"/>
  <c r="G9" i="2"/>
  <c r="A9" i="2"/>
  <c r="J9" i="2"/>
  <c r="I9" i="2"/>
  <c r="H9" i="2"/>
  <c r="F9" i="2"/>
  <c r="E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K18" i="2"/>
  <c r="L18" i="2"/>
  <c r="H18" i="2"/>
  <c r="E18" i="2"/>
  <c r="B18" i="2"/>
  <c r="D18" i="2"/>
  <c r="I18" i="2"/>
  <c r="J18" i="2"/>
  <c r="A18" i="2"/>
  <c r="G18" i="2"/>
  <c r="F18" i="2"/>
  <c r="M18" i="2"/>
  <c r="AB26" i="7" l="1"/>
  <c r="T26" i="7"/>
  <c r="AA26" i="7"/>
  <c r="S27" i="7"/>
  <c r="Z26" i="7"/>
  <c r="AG26" i="7"/>
  <c r="Y26" i="7"/>
  <c r="AF26" i="7"/>
  <c r="X26" i="7"/>
  <c r="AE26" i="7"/>
  <c r="W26" i="7"/>
  <c r="AC26" i="7"/>
  <c r="AD26" i="7"/>
  <c r="V26" i="7"/>
  <c r="U26" i="7"/>
  <c r="AS18" i="7"/>
  <c r="AR18" i="7"/>
  <c r="AQ19" i="7"/>
  <c r="AX18" i="7"/>
  <c r="AW18" i="7"/>
  <c r="AV18" i="7"/>
  <c r="AU18" i="7"/>
  <c r="AT18" i="7"/>
  <c r="H19" i="2"/>
  <c r="I19" i="2"/>
  <c r="F19" i="2"/>
  <c r="B19" i="2"/>
  <c r="A19" i="2"/>
  <c r="G19" i="2"/>
  <c r="E19" i="2"/>
  <c r="D19" i="2"/>
  <c r="J19" i="2"/>
  <c r="K19" i="2"/>
  <c r="AT19" i="7" l="1"/>
  <c r="AS19" i="7"/>
  <c r="AR19" i="7"/>
  <c r="AQ20" i="7"/>
  <c r="AX19" i="7"/>
  <c r="AW19" i="7"/>
  <c r="AU19" i="7"/>
  <c r="AV19" i="7"/>
  <c r="AC27" i="7"/>
  <c r="U27" i="7"/>
  <c r="AB27" i="7"/>
  <c r="T27" i="7"/>
  <c r="AA27" i="7"/>
  <c r="Z27" i="7"/>
  <c r="AG27" i="7"/>
  <c r="Y27" i="7"/>
  <c r="AF27" i="7"/>
  <c r="X27" i="7"/>
  <c r="AD27" i="7"/>
  <c r="AE27" i="7"/>
  <c r="W27" i="7"/>
  <c r="V27" i="7"/>
  <c r="E20" i="2"/>
  <c r="F20" i="2"/>
  <c r="J20" i="2"/>
  <c r="D20" i="2"/>
  <c r="H20" i="2"/>
  <c r="K20" i="2"/>
  <c r="B20" i="2"/>
  <c r="G20" i="2"/>
  <c r="A20" i="2"/>
  <c r="I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C10" i="2"/>
  <c r="E10" i="2"/>
  <c r="K10" i="2"/>
  <c r="F10" i="2"/>
  <c r="D10" i="2"/>
  <c r="H10" i="2"/>
  <c r="L10" i="2"/>
  <c r="J10" i="2"/>
  <c r="D21" i="2" l="1"/>
  <c r="D22" i="2" s="1"/>
  <c r="I21" i="2" l="1"/>
  <c r="I22" i="2" s="1"/>
  <c r="E22" i="2"/>
  <c r="J21" i="2"/>
  <c r="J22" i="2" s="1"/>
  <c r="F21" i="2"/>
  <c r="K21" i="2"/>
  <c r="K22" i="2" s="1"/>
  <c r="G21" i="2"/>
  <c r="G22" i="2" s="1"/>
  <c r="F22" i="2" l="1"/>
  <c r="H22" i="2"/>
  <c r="B22" i="2"/>
  <c r="D377" i="7" l="1"/>
  <c r="D378" i="7" l="1"/>
  <c r="E377" i="7"/>
  <c r="E378" i="7" s="1"/>
  <c r="E379" i="7" s="1"/>
  <c r="E380" i="7" s="1"/>
  <c r="E381" i="7" s="1"/>
  <c r="E382" i="7" s="1"/>
  <c r="M20" i="2"/>
  <c r="M19" i="2"/>
  <c r="D379" i="7" l="1"/>
  <c r="M21" i="2"/>
  <c r="M22" i="2" s="1"/>
  <c r="Q377" i="7"/>
  <c r="L19" i="2"/>
  <c r="C11" i="2"/>
  <c r="L20" i="2"/>
  <c r="M12" i="2"/>
  <c r="D380" i="7" l="1"/>
  <c r="D381" i="7" s="1"/>
  <c r="D382" i="7" s="1"/>
  <c r="Q378" i="7"/>
  <c r="L21" i="2"/>
  <c r="L22" i="2" s="1"/>
  <c r="P377" i="7"/>
  <c r="L12" i="2"/>
  <c r="Q379" i="7" l="1"/>
  <c r="P378" i="7"/>
  <c r="M11" i="2"/>
  <c r="C18" i="2"/>
  <c r="C19" i="2"/>
  <c r="C20" i="2"/>
  <c r="M13" i="2" l="1"/>
  <c r="Q380" i="7"/>
  <c r="Q381" i="7" s="1"/>
  <c r="Q382" i="7" s="1"/>
  <c r="P379" i="7"/>
  <c r="C21" i="2"/>
  <c r="C22" i="2" s="1"/>
  <c r="C127" i="9"/>
  <c r="D383" i="7"/>
  <c r="D384" i="7" s="1"/>
  <c r="D385" i="7" s="1"/>
  <c r="D386" i="7" s="1"/>
  <c r="D387" i="7" s="1"/>
  <c r="D388" i="7" s="1"/>
  <c r="D389" i="7" s="1"/>
  <c r="D390" i="7" s="1"/>
  <c r="D391" i="7" s="1"/>
  <c r="C12" i="2"/>
  <c r="L11" i="2"/>
  <c r="L13" i="2" l="1"/>
  <c r="P380" i="7"/>
  <c r="P381" i="7" s="1"/>
  <c r="P382" i="7" s="1"/>
  <c r="C13" i="2"/>
</calcChain>
</file>

<file path=xl/sharedStrings.xml><?xml version="1.0" encoding="utf-8"?>
<sst xmlns="http://schemas.openxmlformats.org/spreadsheetml/2006/main" count="1569" uniqueCount="768">
  <si>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</si>
  <si>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</si>
  <si>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</si>
  <si>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</si>
  <si>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</si>
  <si>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</si>
  <si>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</si>
  <si>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</si>
  <si>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</si>
  <si>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</si>
  <si>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</si>
  <si>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</si>
  <si>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</si>
  <si>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</si>
  <si>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</si>
  <si>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</si>
  <si>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</si>
  <si>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</si>
  <si>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</si>
  <si>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</si>
  <si>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</si>
  <si>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</si>
  <si>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</si>
  <si>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</si>
  <si>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</si>
  <si>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</si>
  <si>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</si>
  <si>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</si>
  <si>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</si>
  <si>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</si>
  <si>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</si>
  <si>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</si>
  <si>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</si>
  <si>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</si>
  <si>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</si>
  <si>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</si>
  <si>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</si>
  <si>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</si>
  <si>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</si>
  <si>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</si>
  <si>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</si>
  <si>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</si>
  <si>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</si>
  <si>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</si>
  <si>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</si>
  <si>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</si>
  <si>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</si>
  <si>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</si>
  <si>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</si>
  <si>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</si>
  <si>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</si>
  <si>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</si>
  <si>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</si>
  <si>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</si>
  <si>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</si>
  <si>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</si>
  <si>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</si>
  <si>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</si>
  <si>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</si>
  <si>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</si>
  <si>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</si>
  <si>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</si>
  <si>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</si>
  <si>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</si>
  <si>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</si>
  <si>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</si>
  <si>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</si>
  <si>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</si>
  <si>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</si>
  <si>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</si>
  <si>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</si>
  <si>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</si>
  <si>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</si>
  <si>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</si>
  <si>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</si>
  <si>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</si>
  <si>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</si>
  <si>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</si>
  <si>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</si>
  <si>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</si>
  <si>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</si>
  <si>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</si>
  <si>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</si>
  <si>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</si>
  <si>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</si>
  <si>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</si>
  <si>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</si>
  <si>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</si>
  <si>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</si>
  <si>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</si>
  <si>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</si>
  <si>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</si>
  <si>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</si>
  <si>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</si>
  <si>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</si>
  <si>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</si>
  <si>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</si>
  <si>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</si>
  <si>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</si>
  <si>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</si>
  <si>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</si>
  <si>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</si>
  <si>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</si>
  <si>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</si>
  <si>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</si>
  <si>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</si>
  <si>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</si>
  <si>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</si>
  <si>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</si>
  <si>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</si>
  <si>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</si>
  <si>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</si>
  <si>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</si>
  <si>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</si>
  <si>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</si>
  <si>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</si>
  <si>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</si>
  <si>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</si>
  <si>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</si>
  <si>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</si>
  <si>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</si>
  <si>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</si>
  <si>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</si>
  <si>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</si>
  <si>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</si>
  <si>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</si>
  <si>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</si>
  <si>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</si>
  <si>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</si>
  <si>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</si>
  <si>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</si>
  <si>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</si>
  <si>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</si>
  <si>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</si>
  <si>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</si>
  <si>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</si>
  <si>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</si>
  <si>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</si>
  <si>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</si>
  <si>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</si>
  <si>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</si>
  <si>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</si>
  <si>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</si>
  <si>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</si>
  <si>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</si>
  <si>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</si>
  <si>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</si>
  <si>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</si>
  <si>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</si>
  <si>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</si>
  <si>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</si>
  <si>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</si>
  <si>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</si>
  <si>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</si>
  <si>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</si>
  <si>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</si>
  <si>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</si>
  <si>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</si>
  <si>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</si>
  <si>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</si>
  <si>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</si>
  <si>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</si>
  <si>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</si>
  <si>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</si>
  <si>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</si>
  <si>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</si>
  <si>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</si>
  <si>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</si>
  <si>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</si>
  <si>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</si>
  <si>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</si>
  <si>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</si>
  <si>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</si>
  <si>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</si>
  <si>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</si>
  <si>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</si>
  <si>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</si>
  <si>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</si>
  <si>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</si>
  <si>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</si>
  <si>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</si>
  <si>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</si>
  <si>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</si>
  <si>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</si>
  <si>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</si>
  <si>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</si>
  <si>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</si>
  <si>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</si>
  <si>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</si>
  <si>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</si>
  <si>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</si>
  <si>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</si>
  <si>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</si>
  <si>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</si>
  <si>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</si>
  <si>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</si>
  <si>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</si>
  <si>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</si>
  <si>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</si>
  <si>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</si>
  <si>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</si>
  <si>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</si>
  <si>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</si>
  <si>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</si>
  <si>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</si>
  <si>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</si>
  <si>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</si>
  <si>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</si>
  <si>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</si>
  <si>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</si>
  <si>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</si>
  <si>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</si>
  <si>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</si>
  <si>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</si>
  <si>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</si>
  <si>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</si>
  <si>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</si>
  <si>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</si>
  <si>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</si>
  <si>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</si>
  <si>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</si>
  <si>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</si>
  <si>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</si>
  <si>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</si>
  <si>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</si>
  <si>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</si>
  <si>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</si>
  <si>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</si>
  <si>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</si>
  <si>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</si>
  <si>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</si>
  <si>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</si>
  <si>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</si>
  <si>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</si>
  <si>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</si>
  <si>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</si>
  <si>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</si>
  <si>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</si>
  <si>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</si>
  <si>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</si>
  <si>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</si>
  <si>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</si>
  <si>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</si>
  <si>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</si>
  <si>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</si>
  <si>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</si>
  <si>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</si>
  <si>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</si>
  <si>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</si>
  <si>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</si>
  <si>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</si>
  <si>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</si>
  <si>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</si>
  <si>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</si>
  <si>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</si>
  <si>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</si>
  <si>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</si>
  <si>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</si>
  <si>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</si>
  <si>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</si>
  <si>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</si>
  <si>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</si>
  <si>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</si>
  <si>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</si>
  <si>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</si>
  <si>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</si>
  <si>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</si>
  <si>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</si>
  <si>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</si>
  <si>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</si>
  <si>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</si>
  <si>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</si>
  <si>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</si>
  <si>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</si>
  <si>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</si>
  <si>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</si>
  <si>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</si>
  <si>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</si>
  <si>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</si>
  <si>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</si>
  <si>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</si>
  <si>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</si>
  <si>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</si>
  <si>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</si>
  <si>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</si>
  <si>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</si>
  <si>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</si>
  <si>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</si>
  <si>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</si>
  <si>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</si>
  <si>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</si>
  <si>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</si>
  <si>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</si>
  <si>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</si>
  <si>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</si>
  <si>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</si>
  <si>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</si>
  <si>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</si>
  <si>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</si>
  <si>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</si>
  <si>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</si>
  <si>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</si>
  <si>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</si>
  <si>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</si>
  <si>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</si>
  <si>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</si>
  <si>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</si>
  <si>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</si>
  <si>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</si>
  <si>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</si>
  <si>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</si>
  <si>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</si>
  <si>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</si>
  <si>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</si>
  <si>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</si>
  <si>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</si>
  <si>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</si>
  <si>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</si>
  <si>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</si>
  <si>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</si>
  <si>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</si>
  <si>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</si>
  <si>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</si>
  <si>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</si>
  <si>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</si>
  <si>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</si>
  <si>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</si>
  <si>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</si>
  <si>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</si>
  <si>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</si>
  <si>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</si>
  <si>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</si>
  <si>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</si>
  <si>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</si>
  <si>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</si>
  <si>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</si>
  <si>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</si>
  <si>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</si>
  <si>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</si>
  <si>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</si>
  <si>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</si>
  <si>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</si>
  <si>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</si>
  <si>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</si>
  <si>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</si>
  <si>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</si>
  <si>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</si>
  <si>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</si>
  <si>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</si>
  <si>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</si>
  <si>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</si>
  <si>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</si>
  <si>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</si>
  <si>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</si>
  <si>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</si>
  <si>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</si>
  <si>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</si>
  <si>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</si>
  <si>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</si>
  <si>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</si>
  <si>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</si>
  <si>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</si>
  <si>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</si>
  <si>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</si>
  <si>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</si>
  <si>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</si>
  <si>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</si>
  <si>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</si>
  <si>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</si>
  <si>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</si>
  <si>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</si>
  <si>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</si>
  <si>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</si>
  <si>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</si>
  <si>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</si>
  <si>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</si>
  <si>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</si>
  <si>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</si>
  <si>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</si>
  <si>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</si>
  <si>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</si>
  <si>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</si>
  <si>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</si>
  <si>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</si>
  <si>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</si>
  <si>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</si>
  <si>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</si>
  <si>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</si>
  <si>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</si>
  <si>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</si>
  <si>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</si>
  <si>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</si>
  <si>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</si>
  <si>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</si>
  <si>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</si>
  <si>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</si>
  <si>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</si>
  <si>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</si>
  <si>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</si>
  <si>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</si>
  <si>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</si>
  <si>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</si>
  <si>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</si>
  <si>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</si>
  <si>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</si>
  <si>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</si>
  <si>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</si>
  <si>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</si>
  <si>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</si>
  <si>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</si>
  <si>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</si>
  <si>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</si>
  <si>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</si>
  <si>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</si>
  <si>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</si>
  <si>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</si>
  <si>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</si>
  <si>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</si>
  <si>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</si>
  <si>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</si>
  <si>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</si>
  <si>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</si>
  <si>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</si>
  <si>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</si>
  <si>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</si>
  <si>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</si>
  <si>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</si>
  <si>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</si>
  <si>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</si>
  <si>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</si>
  <si>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</si>
  <si>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</si>
  <si>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</si>
  <si>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</si>
  <si>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</si>
  <si>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</si>
  <si>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</si>
  <si>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</si>
  <si>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</si>
  <si>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</si>
  <si>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</si>
  <si>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</si>
  <si>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</si>
  <si>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</si>
  <si>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</si>
  <si>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</si>
  <si>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</si>
  <si>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</si>
  <si>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</si>
  <si>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</si>
  <si>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</si>
  <si>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</si>
  <si>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</si>
  <si>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</si>
  <si>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</si>
  <si>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</si>
  <si>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</si>
  <si>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</si>
  <si>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</si>
  <si>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</si>
  <si>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</si>
  <si>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</si>
  <si>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</si>
  <si>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</si>
  <si>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</si>
  <si>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</si>
  <si>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</si>
  <si>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</si>
  <si>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</si>
  <si>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</si>
  <si>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</si>
  <si>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</si>
  <si>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</si>
  <si>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</si>
  <si>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</si>
  <si>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</si>
  <si>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</si>
  <si>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</si>
  <si>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</si>
  <si>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</si>
  <si>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</si>
  <si>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</si>
  <si>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</si>
  <si>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</si>
  <si>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</si>
  <si>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</si>
  <si>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</si>
  <si>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</si>
  <si>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</si>
  <si>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</si>
  <si>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</si>
  <si>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</si>
  <si>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</si>
  <si>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</si>
  <si>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</si>
  <si>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</si>
  <si>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</si>
  <si>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</si>
  <si>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</si>
  <si>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</si>
  <si>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</si>
  <si>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</si>
  <si>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</si>
  <si>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</si>
  <si>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</si>
  <si>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</si>
  <si>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</si>
  <si>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</si>
  <si>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</si>
  <si>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</si>
  <si>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</si>
  <si>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</si>
  <si>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</si>
  <si>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</si>
  <si>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</si>
  <si>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</si>
  <si>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</si>
  <si>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</si>
  <si>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</si>
  <si>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</si>
  <si>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</si>
  <si>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</si>
  <si>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</si>
  <si>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</si>
  <si>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</si>
  <si>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</si>
  <si>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</si>
  <si>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</si>
  <si>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</si>
  <si>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</si>
  <si>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</si>
  <si>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</si>
  <si>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</si>
  <si>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</si>
  <si>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</si>
  <si>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</si>
  <si>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</si>
  <si>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</si>
  <si>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</si>
  <si>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</si>
  <si>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</si>
  <si>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</si>
  <si>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</si>
  <si>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</si>
  <si>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</si>
  <si>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</si>
  <si>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</si>
  <si>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</si>
  <si>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</si>
  <si>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</si>
  <si>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</si>
  <si>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</si>
  <si>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</si>
  <si>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</si>
  <si>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</si>
  <si>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</si>
  <si>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</si>
  <si>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</si>
  <si>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</si>
  <si>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</si>
  <si>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</si>
  <si>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</si>
  <si>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</si>
  <si>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</si>
  <si>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</si>
  <si>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</si>
  <si>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</si>
  <si>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</si>
  <si>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</si>
  <si>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</si>
  <si>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</si>
  <si>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</si>
  <si>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</si>
  <si>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</si>
  <si>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</si>
  <si>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</si>
  <si>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</si>
  <si>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</si>
  <si>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</si>
  <si>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</si>
  <si>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</si>
  <si>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</si>
  <si>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</si>
  <si>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</si>
  <si>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</si>
  <si>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</si>
  <si>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</si>
  <si>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</si>
  <si>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</si>
  <si>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</si>
  <si>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</si>
  <si>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</si>
  <si>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</si>
  <si>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</si>
  <si>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</si>
  <si>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</si>
  <si>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</si>
  <si>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</si>
  <si>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</si>
  <si>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</si>
  <si>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</si>
  <si>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</si>
  <si>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</si>
  <si>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</si>
  <si>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</si>
  <si>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</si>
  <si>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</si>
  <si>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</si>
  <si>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</si>
  <si>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</si>
  <si>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</si>
  <si>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</si>
  <si>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</si>
  <si>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</si>
  <si>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</si>
  <si>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</si>
  <si>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</si>
  <si>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</si>
  <si>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</si>
  <si>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</si>
  <si>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</si>
  <si>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</si>
  <si>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</si>
  <si>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</si>
  <si>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</si>
  <si>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</si>
  <si>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</si>
  <si>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</si>
  <si>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</si>
  <si>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</si>
  <si>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</si>
  <si>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</si>
  <si>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</si>
  <si>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</si>
  <si>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</si>
  <si>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</si>
  <si>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</si>
  <si>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</si>
  <si>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</si>
  <si>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</si>
  <si>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</si>
  <si>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</si>
  <si>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</si>
  <si>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</si>
  <si>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</si>
  <si>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</si>
  <si>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</si>
  <si>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</si>
  <si>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</si>
  <si>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</si>
  <si>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</si>
  <si>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</si>
  <si>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</si>
  <si>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</si>
  <si>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</si>
  <si>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</si>
  <si>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</si>
  <si>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</si>
  <si>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</si>
  <si>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</si>
  <si>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</si>
  <si>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</si>
  <si>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</si>
  <si>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</si>
  <si>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</si>
  <si>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</si>
  <si>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</si>
  <si>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</si>
  <si>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</si>
  <si>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</si>
  <si>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</si>
  <si>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</si>
  <si>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</si>
  <si>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</si>
  <si>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</si>
  <si>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</si>
  <si>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</si>
  <si>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</si>
  <si>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</si>
  <si>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</si>
  <si>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</si>
  <si>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</si>
  <si>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</si>
  <si>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</si>
  <si>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</si>
  <si>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</si>
  <si>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</si>
  <si>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</si>
  <si>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</si>
  <si>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</si>
  <si>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</si>
  <si>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</si>
  <si>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</si>
  <si>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</si>
  <si>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</si>
  <si>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</si>
  <si>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</si>
  <si>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</si>
  <si>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</si>
  <si>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</si>
  <si>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</si>
  <si>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</si>
  <si>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</si>
  <si>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</si>
  <si>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</si>
  <si>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</si>
  <si>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</si>
  <si>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</si>
  <si>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</si>
  <si>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</si>
  <si>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</si>
  <si>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</si>
  <si>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</si>
  <si>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</si>
  <si>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</si>
  <si>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</si>
  <si>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</si>
  <si>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</si>
  <si>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</si>
  <si>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</si>
  <si>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</si>
  <si>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</si>
  <si>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</si>
  <si>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</si>
  <si>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</si>
  <si>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</si>
  <si>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</si>
  <si>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</si>
  <si>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</si>
  <si>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</si>
  <si>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</si>
  <si>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</si>
  <si>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</si>
  <si>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</si>
  <si>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</si>
  <si>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</si>
  <si>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</si>
  <si>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</si>
  <si>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</si>
  <si>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</si>
  <si>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</si>
  <si>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</si>
  <si>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</si>
  <si>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</si>
  <si>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</si>
  <si>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</si>
  <si>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</si>
  <si>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</si>
  <si>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</si>
  <si>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</si>
  <si>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</si>
  <si>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</si>
  <si>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</si>
  <si>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</si>
  <si>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</si>
  <si>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</si>
  <si>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 xml:space="preserve">July 2025 </t>
  </si>
  <si>
    <t>Total electricity consumption increased despite higher average temperatures</t>
  </si>
  <si>
    <r>
      <t xml:space="preserve">These data were published on </t>
    </r>
    <r>
      <rPr>
        <b/>
        <sz val="12"/>
        <color theme="1"/>
        <rFont val="Calibri"/>
        <family val="2"/>
        <scheme val="minor"/>
      </rPr>
      <t>Thursday 27th November 2025</t>
    </r>
    <r>
      <rPr>
        <sz val="12"/>
        <color theme="1"/>
        <rFont val="Calibri"/>
        <family val="2"/>
        <scheme val="minor"/>
      </rPr>
      <t xml:space="preserve">
The next publication date is </t>
    </r>
    <r>
      <rPr>
        <b/>
        <sz val="12"/>
        <color theme="1"/>
        <rFont val="Calibri"/>
        <family val="2"/>
        <scheme val="minor"/>
      </rPr>
      <t>Thursday 18th December 2025</t>
    </r>
  </si>
  <si>
    <r>
      <t xml:space="preserve">This spreadsheet contains monthly data including </t>
    </r>
    <r>
      <rPr>
        <b/>
        <sz val="12"/>
        <color theme="1"/>
        <rFont val="Calibri"/>
        <family val="2"/>
        <scheme val="minor"/>
      </rPr>
      <t>new data for September 2025</t>
    </r>
  </si>
  <si>
    <r>
      <t xml:space="preserve">The revisions period covers </t>
    </r>
    <r>
      <rPr>
        <b/>
        <sz val="12"/>
        <rFont val="Calibri"/>
        <family val="2"/>
        <scheme val="minor"/>
      </rPr>
      <t>July and August 2025.</t>
    </r>
    <r>
      <rPr>
        <sz val="12"/>
        <rFont val="Calibri"/>
        <family val="2"/>
        <scheme val="minor"/>
      </rPr>
      <t xml:space="preserve">
Revisions are due to updates from data suppliers or the receipt of data replacing estimates unless otherwise stated.</t>
    </r>
  </si>
  <si>
    <t>September 2025 [provisional]</t>
  </si>
  <si>
    <t>August 2025</t>
  </si>
  <si>
    <t xml:space="preserve">Quarter 2 2025 </t>
  </si>
  <si>
    <t>Quarter 3 2025 [provisional]</t>
  </si>
  <si>
    <t>Industrial consumption remained similar, while domestic consumption fell and consumption by other users increased</t>
  </si>
  <si>
    <t xml:space="preserve">Total consumption from the public distribution system increased by 0.8 per cent in the three months to September 2025 compared to the same period a year ago, despite the weather being warmer over this period [note 3]. In line with increased demand, electricity available also increased, up by 1.0 per cent over the same time period. </t>
  </si>
  <si>
    <t>Domestic consumption fell by 0.5 per cent to 19.3 TWh, in line with higher temperatures compared to the same period last year.  Industrial consumption was similar in both years, up 0.1 per cent to 17.4 TWh. In contrast, consumption by other final users (including commercial users) rose by 2.5 per cent to 21.3 TWh. This may be due to greater use of air conditioning in offices, shops and restaurants during the hotter weather.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</si>
</sst>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
    <numFmt numFmtId="165" formatCode="#,##0.00\ ;\-#,##0.00\ ;&quot;-&quot;\ "/>
    <numFmt numFmtId="166" formatCode="0.0000"/>
    <numFmt numFmtId="167" formatCode="0;;;@"/>
    <numFmt numFmtId="168" formatCode="0.0%"/>
  </numFmts>
  <fonts count="4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
      <sz val="12"/>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47">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0" fontId="2" fillId="0" borderId="0" xfId="10" applyNumberFormat="1" applyFont="1" applyAlignment="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0" borderId="3" xfId="5" applyNumberFormat="1" applyFont="1" applyBorder="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0" fontId="2" fillId="0" borderId="0" xfId="5" applyAlignment="1">
      <alignment vertical="top" wrapText="1"/>
    </xf>
    <xf numFmtId="168" fontId="41" fillId="0" borderId="0" xfId="10" applyNumberFormat="1" applyFont="1" applyAlignment="1">
      <alignment horizontal="right" vertical="center" wrapText="1"/>
    </xf>
    <xf numFmtId="168" fontId="2" fillId="0" borderId="0" xfId="10" applyNumberFormat="1" applyFont="1" applyBorder="1" applyAlignment="1">
      <alignment horizontal="righ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5"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29"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75"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753</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758</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759</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8" t="s">
        <v>760</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20"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6"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20" t="s">
        <v>683</v>
      </c>
    </row>
    <row r="23" spans="1:257" s="9" customFormat="1" ht="20.25" customHeight="1" x14ac:dyDescent="0.35">
      <c r="A23" s="111" t="s">
        <v>648</v>
      </c>
      <c r="B23" s="13"/>
    </row>
    <row r="24" spans="1:257" s="3" customFormat="1" ht="20.25" customHeight="1" x14ac:dyDescent="0.35">
      <c r="A24" s="117" t="s">
        <v>678</v>
      </c>
    </row>
    <row r="25" spans="1:257" s="3" customFormat="1" ht="20.25" customHeight="1" x14ac:dyDescent="0.35">
      <c r="A25" s="118"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1"/>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8.5" customHeight="1" x14ac:dyDescent="0.55000000000000004">
      <c r="A2" s="6" t="s">
        <v>34</v>
      </c>
      <c r="D2" s="123"/>
      <c r="E2" s="123"/>
    </row>
    <row r="3" spans="1:6" ht="24" customHeight="1" x14ac:dyDescent="0.45">
      <c r="A3" s="140" t="s">
        <v>757</v>
      </c>
      <c r="D3" s="123"/>
      <c r="E3" s="123"/>
    </row>
    <row r="4" spans="1:6" s="124" customFormat="1" ht="54.75" customHeight="1" x14ac:dyDescent="0.35">
      <c r="A4" s="143" t="s">
        <v>766</v>
      </c>
      <c r="F4" s="125"/>
    </row>
    <row r="5" spans="1:6" ht="24.75" customHeight="1" x14ac:dyDescent="0.45">
      <c r="A5" s="141" t="s">
        <v>765</v>
      </c>
    </row>
    <row r="6" spans="1:6" ht="63" customHeight="1" x14ac:dyDescent="0.35">
      <c r="A6" s="143" t="s">
        <v>767</v>
      </c>
    </row>
    <row r="7" spans="1:6" ht="49.5" customHeight="1" x14ac:dyDescent="0.35"/>
    <row r="8" spans="1:6" s="127" customFormat="1" ht="18.5" x14ac:dyDescent="0.45">
      <c r="A8" s="126"/>
    </row>
    <row r="9" spans="1:6" s="127" customFormat="1" x14ac:dyDescent="0.35">
      <c r="A9" s="128"/>
    </row>
    <row r="10" spans="1:6" s="127" customFormat="1" ht="18.5" x14ac:dyDescent="0.45">
      <c r="A10" s="126"/>
    </row>
    <row r="11" spans="1:6" s="127" customFormat="1" x14ac:dyDescent="0.35">
      <c r="A11" s="12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28"/>
  <sheetViews>
    <sheetView showGridLines="0" zoomScaleNormal="100" workbookViewId="0"/>
  </sheetViews>
  <sheetFormatPr defaultColWidth="8.54296875" defaultRowHeight="15.5" x14ac:dyDescent="0.35"/>
  <cols>
    <col min="1" max="1" width="47.81640625" style="2" customWidth="1"/>
    <col min="2"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2020</v>
      </c>
      <c r="B5" s="76">
        <f ca="1">INDIRECT(calculation_hide!U6)</f>
        <v>287.81370000000004</v>
      </c>
      <c r="C5" s="76">
        <f ca="1">INDIRECT(calculation_hide!V6)</f>
        <v>27.329299999999996</v>
      </c>
      <c r="D5" s="76">
        <f ca="1">INDIRECT(calculation_hide!W6)</f>
        <v>260.48450000000003</v>
      </c>
      <c r="E5" s="76">
        <f ca="1">INDIRECT(calculation_hide!X6)</f>
        <v>75.387799999999999</v>
      </c>
      <c r="F5" s="76">
        <f ca="1">INDIRECT(calculation_hide!Y6)</f>
        <v>105.9366</v>
      </c>
      <c r="G5" s="76">
        <f ca="1">INDIRECT(calculation_hide!Z6)</f>
        <v>79.1601</v>
      </c>
      <c r="H5" s="76">
        <f ca="1">INDIRECT(calculation_hide!AA6)</f>
        <v>26.2821</v>
      </c>
      <c r="I5" s="76">
        <f ca="1">INDIRECT(calculation_hide!AB6)</f>
        <v>0.15640000000000009</v>
      </c>
      <c r="J5" s="76">
        <f ca="1">INDIRECT(calculation_hide!AC6)</f>
        <v>26.125699999999998</v>
      </c>
      <c r="K5" s="76">
        <f ca="1">INDIRECT(calculation_hide!AD6)</f>
        <v>314.09609999999998</v>
      </c>
      <c r="L5" s="76">
        <f ca="1">INDIRECT(calculation_hide!AE6)</f>
        <v>27.485599999999998</v>
      </c>
      <c r="M5" s="76">
        <f ca="1">INDIRECT(calculation_hide!AF6)</f>
        <v>286.6105</v>
      </c>
      <c r="O5" s="114"/>
    </row>
    <row r="6" spans="1:15" ht="20.25" customHeight="1" x14ac:dyDescent="0.35">
      <c r="A6" s="73">
        <f ca="1">INDIRECT(calculation_hide!T7)</f>
        <v>2021</v>
      </c>
      <c r="B6" s="76">
        <f ca="1">INDIRECT(calculation_hide!U7)</f>
        <v>294.68539999999996</v>
      </c>
      <c r="C6" s="76">
        <f ca="1">INDIRECT(calculation_hide!V7)</f>
        <v>28.994899999999998</v>
      </c>
      <c r="D6" s="76">
        <f ca="1">INDIRECT(calculation_hide!W7)</f>
        <v>265.69049999999999</v>
      </c>
      <c r="E6" s="76">
        <f ca="1">INDIRECT(calculation_hide!X7)</f>
        <v>77.218999999999994</v>
      </c>
      <c r="F6" s="76">
        <f ca="1">INDIRECT(calculation_hide!Y7)</f>
        <v>105.2002</v>
      </c>
      <c r="G6" s="76">
        <f ca="1">INDIRECT(calculation_hide!Z7)</f>
        <v>83.27109999999999</v>
      </c>
      <c r="H6" s="76">
        <f ca="1">INDIRECT(calculation_hide!AA7)</f>
        <v>24.9575</v>
      </c>
      <c r="I6" s="76">
        <f ca="1">INDIRECT(calculation_hide!AB7)</f>
        <v>-6.1999999999999078E-3</v>
      </c>
      <c r="J6" s="76">
        <f ca="1">INDIRECT(calculation_hide!AC7)</f>
        <v>24.963700000000003</v>
      </c>
      <c r="K6" s="76">
        <f ca="1">INDIRECT(calculation_hide!AD7)</f>
        <v>319.64319999999998</v>
      </c>
      <c r="L6" s="76">
        <f ca="1">INDIRECT(calculation_hide!AE7)</f>
        <v>28.989000000000001</v>
      </c>
      <c r="M6" s="76">
        <f ca="1">INDIRECT(calculation_hide!AF7)</f>
        <v>290.6542</v>
      </c>
      <c r="O6" s="114"/>
    </row>
    <row r="7" spans="1:15" ht="20.25" customHeight="1" x14ac:dyDescent="0.35">
      <c r="A7" s="73">
        <f ca="1">INDIRECT(calculation_hide!T8)</f>
        <v>2022</v>
      </c>
      <c r="B7" s="76">
        <f ca="1">INDIRECT(calculation_hide!U8)</f>
        <v>278.95749999999998</v>
      </c>
      <c r="C7" s="76">
        <f ca="1">INDIRECT(calculation_hide!V8)</f>
        <v>27.95</v>
      </c>
      <c r="D7" s="76">
        <f ca="1">INDIRECT(calculation_hide!W8)</f>
        <v>251.00749999999999</v>
      </c>
      <c r="E7" s="76">
        <f ca="1">INDIRECT(calculation_hide!X8)</f>
        <v>74.427199999999999</v>
      </c>
      <c r="F7" s="76">
        <f ca="1">INDIRECT(calculation_hide!Y8)</f>
        <v>94.1661</v>
      </c>
      <c r="G7" s="76">
        <f ca="1">INDIRECT(calculation_hide!Z8)</f>
        <v>82.414200000000008</v>
      </c>
      <c r="H7" s="76">
        <f ca="1">INDIRECT(calculation_hide!AA8)</f>
        <v>26.148199999999999</v>
      </c>
      <c r="I7" s="76">
        <f ca="1">INDIRECT(calculation_hide!AB8)</f>
        <v>6.640000000000007E-2</v>
      </c>
      <c r="J7" s="76">
        <f ca="1">INDIRECT(calculation_hide!AC8)</f>
        <v>26.081800000000001</v>
      </c>
      <c r="K7" s="76">
        <f ca="1">INDIRECT(calculation_hide!AD8)</f>
        <v>305.10570000000001</v>
      </c>
      <c r="L7" s="76">
        <f ca="1">INDIRECT(calculation_hide!AE8)</f>
        <v>28.016400000000001</v>
      </c>
      <c r="M7" s="76">
        <f ca="1">INDIRECT(calculation_hide!AF8)</f>
        <v>277.08929999999998</v>
      </c>
      <c r="O7" s="114"/>
    </row>
    <row r="8" spans="1:15" ht="20.25" customHeight="1" x14ac:dyDescent="0.35">
      <c r="A8" s="73">
        <f ca="1">INDIRECT(calculation_hide!T9)</f>
        <v>2023</v>
      </c>
      <c r="B8" s="76">
        <f ca="1">INDIRECT(calculation_hide!U9)</f>
        <v>277.12829999999997</v>
      </c>
      <c r="C8" s="76">
        <f ca="1">INDIRECT(calculation_hide!V9)</f>
        <v>28.1432</v>
      </c>
      <c r="D8" s="76">
        <f ca="1">INDIRECT(calculation_hide!W9)</f>
        <v>248.98509999999996</v>
      </c>
      <c r="E8" s="76">
        <f ca="1">INDIRECT(calculation_hide!X9)</f>
        <v>73.218100000000007</v>
      </c>
      <c r="F8" s="76">
        <f ca="1">INDIRECT(calculation_hide!Y9)</f>
        <v>90.612400000000008</v>
      </c>
      <c r="G8" s="76">
        <f ca="1">INDIRECT(calculation_hide!Z9)</f>
        <v>85.154600000000002</v>
      </c>
      <c r="H8" s="76">
        <f ca="1">INDIRECT(calculation_hide!AA9)</f>
        <v>26.294799999999999</v>
      </c>
      <c r="I8" s="76">
        <f ca="1">INDIRECT(calculation_hide!AB9)</f>
        <v>1.7899999999999916E-2</v>
      </c>
      <c r="J8" s="76">
        <f ca="1">INDIRECT(calculation_hide!AC9)</f>
        <v>26.276899999999998</v>
      </c>
      <c r="K8" s="76">
        <f ca="1">INDIRECT(calculation_hide!AD9)</f>
        <v>303.42309999999998</v>
      </c>
      <c r="L8" s="76">
        <f ca="1">INDIRECT(calculation_hide!AE9)</f>
        <v>28.161100000000001</v>
      </c>
      <c r="M8" s="76">
        <f ca="1">INDIRECT(calculation_hide!AF9)</f>
        <v>275.262</v>
      </c>
      <c r="O8" s="114"/>
    </row>
    <row r="9" spans="1:15" ht="20.25" customHeight="1" x14ac:dyDescent="0.35">
      <c r="A9" s="73">
        <f ca="1">INDIRECT(calculation_hide!T10)</f>
        <v>2024</v>
      </c>
      <c r="B9" s="76">
        <f ca="1">INDIRECT(calculation_hide!U10)</f>
        <v>279.23989999999998</v>
      </c>
      <c r="C9" s="76">
        <f ca="1">INDIRECT(calculation_hide!V10)</f>
        <v>27.653399999999998</v>
      </c>
      <c r="D9" s="76">
        <f ca="1">INDIRECT(calculation_hide!W10)</f>
        <v>251.5865</v>
      </c>
      <c r="E9" s="76">
        <f ca="1">INDIRECT(calculation_hide!X10)</f>
        <v>71.121200000000002</v>
      </c>
      <c r="F9" s="76">
        <f ca="1">INDIRECT(calculation_hide!Y10)</f>
        <v>92.401299999999992</v>
      </c>
      <c r="G9" s="76">
        <f ca="1">INDIRECT(calculation_hide!Z10)</f>
        <v>88.063999999999993</v>
      </c>
      <c r="H9" s="76">
        <f ca="1">INDIRECT(calculation_hide!AA10)</f>
        <v>24.3172</v>
      </c>
      <c r="I9" s="76">
        <f ca="1">INDIRECT(calculation_hide!AB10)</f>
        <v>-0.82019999999999993</v>
      </c>
      <c r="J9" s="76">
        <f ca="1">INDIRECT(calculation_hide!AC10)</f>
        <v>25.1374</v>
      </c>
      <c r="K9" s="76">
        <f ca="1">INDIRECT(calculation_hide!AD10)</f>
        <v>303.55709999999999</v>
      </c>
      <c r="L9" s="76">
        <f ca="1">INDIRECT(calculation_hide!AE10)</f>
        <v>26.833200000000001</v>
      </c>
      <c r="M9" s="76">
        <f ca="1">INDIRECT(calculation_hide!AF10)</f>
        <v>276.72390000000001</v>
      </c>
      <c r="O9" s="114"/>
    </row>
    <row r="10" spans="1:15" ht="20.25" customHeight="1" x14ac:dyDescent="0.35">
      <c r="A10" s="74" t="s">
        <v>608</v>
      </c>
      <c r="B10" s="77" t="str">
        <f ca="1">IF(((B9-B8)/B8*100)&gt;100,"(+) ",IF(((B9-B8)/B8*100)&lt;-100,"(-) ",IF(ROUND(((B9-B8)/B8*100),1)=0,"0.0 ",IF(((B9-B8)/B8*100)&gt;0,TEXT(((B9-B8)/B8*100),"+0.0 "),TEXT(((B9-B8)/B8*100),"0.0 ")))))</f>
        <v xml:space="preserve">+0.8 </v>
      </c>
      <c r="C10" s="77" t="str">
        <f ca="1">IF(((C9-C8)/C8*100)&gt;100,"(+) ",IF(((C9-C8)/C8*100)&lt;-100,"(-) ",IF(ROUND(((C9-C8)/C8*100),1)=0,"0.0 ",IF(((C9-C8)/C8*100)&gt;0,TEXT(((C9-C8)/C8*100),"+0.0 "),TEXT(((C9-C8)/C8*100),"0.0 ")))))</f>
        <v xml:space="preserve">-1.7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-2.9 </v>
      </c>
      <c r="F10" s="77" t="str">
        <f t="shared" ca="1" si="0"/>
        <v xml:space="preserve">+2.0 </v>
      </c>
      <c r="G10" s="77" t="str">
        <f t="shared" ca="1" si="0"/>
        <v xml:space="preserve">+3.4 </v>
      </c>
      <c r="H10" s="77" t="str">
        <f t="shared" ca="1" si="0"/>
        <v xml:space="preserve">-7.5 </v>
      </c>
      <c r="I10" s="77" t="str">
        <f ca="1">IF((OR(((I9-I8)/I8*100)&lt;-100,(I9-I8)/I8*100)&gt;100),"(-) ",IF(ROUND(((I9-I8)/I8*100),1)=0,"- ",IF(((I9-I8)/I8*100)&gt;0,TEXT(((I9-I8)/I8*100),"+0.0 "),TEXT(((I9-I8)/I8*100),"0.0 "))))</f>
        <v xml:space="preserve">(-) </v>
      </c>
      <c r="J10" s="77" t="str">
        <f t="shared" ca="1" si="0"/>
        <v xml:space="preserve">-4.3 </v>
      </c>
      <c r="K10" s="77" t="str">
        <f t="shared" ca="1" si="0"/>
        <v xml:space="preserve">- </v>
      </c>
      <c r="L10" s="77" t="str">
        <f t="shared" ca="1" si="0"/>
        <v xml:space="preserve">-4.7 </v>
      </c>
      <c r="M10" s="77" t="str">
        <f t="shared" ca="1" si="0"/>
        <v xml:space="preserve">+0.5 </v>
      </c>
      <c r="O10" s="104"/>
    </row>
    <row r="11" spans="1:15" ht="20.25" customHeight="1" x14ac:dyDescent="0.35">
      <c r="A11" s="76" t="str">
        <f ca="1">INDIRECT(calculation_hide!T34)</f>
        <v xml:space="preserve">January - September 2024 </v>
      </c>
      <c r="B11" s="107">
        <f ca="1">INDIRECT(calculation_hide!U34)</f>
        <v>203.33879999999999</v>
      </c>
      <c r="C11" s="76">
        <f ca="1">INDIRECT(calculation_hide!V34)</f>
        <v>18.3385</v>
      </c>
      <c r="D11" s="76">
        <f ca="1">INDIRECT(calculation_hide!W34)</f>
        <v>185.00029999999998</v>
      </c>
      <c r="E11" s="76">
        <f ca="1">INDIRECT(calculation_hide!X34)</f>
        <v>53.566900000000004</v>
      </c>
      <c r="F11" s="76">
        <f ca="1">INDIRECT(calculation_hide!Y34)</f>
        <v>66.344499999999996</v>
      </c>
      <c r="G11" s="76">
        <f ca="1">INDIRECT(calculation_hide!Z34)</f>
        <v>65.088899999999995</v>
      </c>
      <c r="H11" s="76">
        <f ca="1">INDIRECT(calculation_hide!AA34)</f>
        <v>19.331299999999999</v>
      </c>
      <c r="I11" s="76">
        <f ca="1">INDIRECT(calculation_hide!AB34)</f>
        <v>-0.41359999999999997</v>
      </c>
      <c r="J11" s="76">
        <f ca="1">INDIRECT(calculation_hide!AC34)</f>
        <v>19.744900000000001</v>
      </c>
      <c r="K11" s="76">
        <f ca="1">INDIRECT(calculation_hide!AD34)</f>
        <v>222.67009999999999</v>
      </c>
      <c r="L11" s="76">
        <f ca="1">INDIRECT(calculation_hide!AE34)</f>
        <v>17.924900000000001</v>
      </c>
      <c r="M11" s="76">
        <f ca="1">INDIRECT(calculation_hide!AF34)</f>
        <v>204.74520000000001</v>
      </c>
      <c r="O11" s="104"/>
    </row>
    <row r="12" spans="1:15" ht="20.25" customHeight="1" x14ac:dyDescent="0.35">
      <c r="A12" s="76" t="str">
        <f ca="1">INDIRECT(calculation_hide!T35)</f>
        <v>January - September 2025 [provisional]</v>
      </c>
      <c r="B12" s="103">
        <f ca="1">INDIRECT(calculation_hide!U35)</f>
        <v>203.29349999999999</v>
      </c>
      <c r="C12" s="76">
        <f ca="1">INDIRECT(calculation_hide!V35)</f>
        <v>16.052399999999999</v>
      </c>
      <c r="D12" s="76">
        <f ca="1">INDIRECT(calculation_hide!W35)</f>
        <v>187.24110000000002</v>
      </c>
      <c r="E12" s="76">
        <f ca="1">INDIRECT(calculation_hide!X35)</f>
        <v>53.155700000000003</v>
      </c>
      <c r="F12" s="76">
        <f ca="1">INDIRECT(calculation_hide!Y35)</f>
        <v>66.2393</v>
      </c>
      <c r="G12" s="76">
        <f ca="1">INDIRECT(calculation_hide!Z35)</f>
        <v>67.846100000000007</v>
      </c>
      <c r="H12" s="76">
        <f ca="1">INDIRECT(calculation_hide!AA35)</f>
        <v>19.971</v>
      </c>
      <c r="I12" s="76">
        <f ca="1">INDIRECT(calculation_hide!AB35)</f>
        <v>-0.56959999999999988</v>
      </c>
      <c r="J12" s="76">
        <f ca="1">INDIRECT(calculation_hide!AC35)</f>
        <v>20.6629</v>
      </c>
      <c r="K12" s="76">
        <f ca="1">INDIRECT(calculation_hide!AD35)</f>
        <v>223.2645</v>
      </c>
      <c r="L12" s="76">
        <f ca="1">INDIRECT(calculation_hide!AE35)</f>
        <v>15.360500000000007</v>
      </c>
      <c r="M12" s="76">
        <f ca="1">INDIRECT(calculation_hide!AF35)</f>
        <v>207.904</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 </v>
      </c>
      <c r="C13" s="109" t="str">
        <f t="shared" ca="1" si="1"/>
        <v xml:space="preserve">-12.5 </v>
      </c>
      <c r="D13" s="109" t="str">
        <f ca="1">IF(((D12-D11)/D11*100)&gt;100,"(+) ",IF(((D12-D11)/D11*100)&lt;-100,"(-) ",IF(ROUND(((D12-D11)/D11*100),1)=0,"0.0 ",IF(((D12-D11)/D11*100)&gt;0,TEXT(((D12-D11)/D11*100),"+0.0 "),TEXT(((D12-D11)/D11*100),"0.0 ")))))</f>
        <v xml:space="preserve">+1.2 </v>
      </c>
      <c r="E13" s="109" t="str">
        <f ca="1">IF(((E12-E11)/E11*100)&gt;100,"(+) ",IF(((E12-E11)/E11*100)&lt;-100,"(-) ",IF(ROUND(((E12-E11)/E11*100),1)=0,"0.0 ",IF(((E12-E11)/E11*100)&gt;0,TEXT(((E12-E11)/E11*100),"+0.0 "),TEXT(((E12-E11)/E11*100),"0.0 ")))))</f>
        <v xml:space="preserve">-0.8 </v>
      </c>
      <c r="F13" s="109" t="str">
        <f t="shared" ca="1" si="1"/>
        <v xml:space="preserve">-0.2 </v>
      </c>
      <c r="G13" s="109" t="str">
        <f t="shared" ca="1" si="1"/>
        <v xml:space="preserve">+4.2 </v>
      </c>
      <c r="H13" s="109" t="str">
        <f t="shared" ref="H13:M13" ca="1" si="2">IF(((H12-H11)/H11*100)&gt;100,"(+) ",IF(((H12-H11)/H11*100)&lt;-100,"(-) ",IF(ROUND(((H12-H11)/H11*100),1)=0,"- ",IF(((H12-H11)/H11*100)&gt;0,TEXT(((H12-H11)/H11*100),"+0.0 "),TEXT(((H12-H11)/H11*100),"0.0 ")))))</f>
        <v xml:space="preserve">+3.3 </v>
      </c>
      <c r="I13" s="139" t="str">
        <f t="shared" ref="I13" ca="1" si="3">IF(((I12-I8)/I8*100)&gt;100,"(+) ",IF(((I12-I8)/I8*100)&lt;-100,"(-) ",IF(ROUND(((I12-I8)/I8*100),1)=0,"- ",IF(((I12-I8)/I8*100)&gt;0,TEXT(((I12-I8)/I8*100),"+0.0 "),TEXT(((I12-I8)/I8*100),"0.0 ")))))</f>
        <v xml:space="preserve">(-) </v>
      </c>
      <c r="J13" s="109" t="str">
        <f t="shared" ca="1" si="2"/>
        <v xml:space="preserve">+4.6 </v>
      </c>
      <c r="K13" s="109" t="str">
        <f t="shared" ca="1" si="2"/>
        <v xml:space="preserve">+0.3 </v>
      </c>
      <c r="L13" s="109" t="str">
        <f t="shared" ca="1" si="2"/>
        <v xml:space="preserve">-14.3 </v>
      </c>
      <c r="M13" s="109" t="str">
        <f t="shared" ca="1" si="2"/>
        <v xml:space="preserve">+1.5 </v>
      </c>
      <c r="O13" s="104"/>
    </row>
    <row r="14" spans="1:15" ht="20.25" customHeight="1" x14ac:dyDescent="0.35">
      <c r="A14" s="73" t="str">
        <f ca="1">INDIRECT(calculation_hide!T13)</f>
        <v>July 2024</v>
      </c>
      <c r="B14" s="76">
        <f ca="1">INDIRECT(calculation_hide!U13)</f>
        <v>20.682600000000001</v>
      </c>
      <c r="C14" s="76">
        <f ca="1">INDIRECT(calculation_hide!V13)</f>
        <v>1.6995</v>
      </c>
      <c r="D14" s="76">
        <f ca="1">INDIRECT(calculation_hide!W13)</f>
        <v>18.9831</v>
      </c>
      <c r="E14" s="76">
        <f ca="1">INDIRECT(calculation_hide!X13)</f>
        <v>5.9882</v>
      </c>
      <c r="F14" s="76">
        <f ca="1">INDIRECT(calculation_hide!Y13)</f>
        <v>6.3369</v>
      </c>
      <c r="G14" s="76">
        <f ca="1">INDIRECT(calculation_hide!Z13)</f>
        <v>6.6580000000000004</v>
      </c>
      <c r="H14" s="76">
        <f ca="1">INDIRECT(calculation_hide!AA13)</f>
        <v>2.069</v>
      </c>
      <c r="I14" s="76">
        <f ca="1">INDIRECT(calculation_hide!AB13)</f>
        <v>-9.7799999999999998E-2</v>
      </c>
      <c r="J14" s="76">
        <f ca="1">INDIRECT(calculation_hide!AC13)</f>
        <v>2.1667999999999998</v>
      </c>
      <c r="K14" s="76">
        <f ca="1">INDIRECT(calculation_hide!AD13)</f>
        <v>22.7516</v>
      </c>
      <c r="L14" s="76">
        <f ca="1">INDIRECT(calculation_hide!AE13)</f>
        <v>1.6016999999999999</v>
      </c>
      <c r="M14" s="76">
        <f ca="1">INDIRECT(calculation_hide!AF13)</f>
        <v>21.149899999999999</v>
      </c>
      <c r="O14" s="104"/>
    </row>
    <row r="15" spans="1:15" ht="20.25" customHeight="1" x14ac:dyDescent="0.35">
      <c r="A15" s="73" t="str">
        <f ca="1">INDIRECT(calculation_hide!T14)</f>
        <v>August 2024</v>
      </c>
      <c r="B15" s="76">
        <f ca="1">INDIRECT(calculation_hide!U14)</f>
        <v>20.311699999999998</v>
      </c>
      <c r="C15" s="76">
        <f ca="1">INDIRECT(calculation_hide!V14)</f>
        <v>1.6980999999999999</v>
      </c>
      <c r="D15" s="76">
        <f ca="1">INDIRECT(calculation_hide!W14)</f>
        <v>18.613600000000002</v>
      </c>
      <c r="E15" s="76">
        <f ca="1">INDIRECT(calculation_hide!X14)</f>
        <v>5.5126999999999997</v>
      </c>
      <c r="F15" s="76">
        <f ca="1">INDIRECT(calculation_hide!Y14)</f>
        <v>6.3093000000000004</v>
      </c>
      <c r="G15" s="76">
        <f ca="1">INDIRECT(calculation_hide!Z14)</f>
        <v>6.7915999999999999</v>
      </c>
      <c r="H15" s="76">
        <f ca="1">INDIRECT(calculation_hide!AA14)</f>
        <v>2.2187999999999999</v>
      </c>
      <c r="I15" s="76">
        <f ca="1">INDIRECT(calculation_hide!AB14)</f>
        <v>-0.10489999999999999</v>
      </c>
      <c r="J15" s="76">
        <f ca="1">INDIRECT(calculation_hide!AC14)</f>
        <v>2.3237000000000001</v>
      </c>
      <c r="K15" s="76">
        <f ca="1">INDIRECT(calculation_hide!AD14)</f>
        <v>22.5305</v>
      </c>
      <c r="L15" s="76">
        <f ca="1">INDIRECT(calculation_hide!AE14)</f>
        <v>1.5931999999999999</v>
      </c>
      <c r="M15" s="76">
        <f ca="1">INDIRECT(calculation_hide!AF14)</f>
        <v>20.9373</v>
      </c>
      <c r="O15" s="104"/>
    </row>
    <row r="16" spans="1:15" ht="20.25" customHeight="1" x14ac:dyDescent="0.35">
      <c r="A16" s="73" t="str">
        <f ca="1">INDIRECT(calculation_hide!T15)</f>
        <v>September 2024</v>
      </c>
      <c r="B16" s="76">
        <f ca="1">INDIRECT(calculation_hide!U15)</f>
        <v>21.5261</v>
      </c>
      <c r="C16" s="76">
        <f ca="1">INDIRECT(calculation_hide!V15)</f>
        <v>1.6384000000000001</v>
      </c>
      <c r="D16" s="76">
        <f ca="1">INDIRECT(calculation_hide!W15)</f>
        <v>19.887699999999999</v>
      </c>
      <c r="E16" s="76">
        <f ca="1">INDIRECT(calculation_hide!X15)</f>
        <v>5.8461999999999996</v>
      </c>
      <c r="F16" s="76">
        <f ca="1">INDIRECT(calculation_hide!Y15)</f>
        <v>6.7592999999999996</v>
      </c>
      <c r="G16" s="76">
        <f ca="1">INDIRECT(calculation_hide!Z15)</f>
        <v>7.2821999999999996</v>
      </c>
      <c r="H16" s="76">
        <f ca="1">INDIRECT(calculation_hide!AA15)</f>
        <v>2.2625999999999999</v>
      </c>
      <c r="I16" s="76">
        <f ca="1">INDIRECT(calculation_hide!AB15)</f>
        <v>-0.107</v>
      </c>
      <c r="J16" s="76">
        <f ca="1">INDIRECT(calculation_hide!AC15)</f>
        <v>2.3696000000000002</v>
      </c>
      <c r="K16" s="76">
        <f ca="1">INDIRECT(calculation_hide!AD15)</f>
        <v>23.788699999999999</v>
      </c>
      <c r="L16" s="76">
        <f ca="1">INDIRECT(calculation_hide!AE15)</f>
        <v>1.5314000000000001</v>
      </c>
      <c r="M16" s="76">
        <f ca="1">INDIRECT(calculation_hide!AF15)</f>
        <v>22.257300000000001</v>
      </c>
      <c r="O16" s="136"/>
    </row>
    <row r="17" spans="1:17" ht="20.25" customHeight="1" x14ac:dyDescent="0.35">
      <c r="A17" s="75" t="s">
        <v>43</v>
      </c>
      <c r="B17" s="78">
        <f t="shared" ref="B17:G17" ca="1" si="4">SUM(B14:B16)</f>
        <v>62.520399999999995</v>
      </c>
      <c r="C17" s="78">
        <f t="shared" ca="1" si="4"/>
        <v>5.0359999999999996</v>
      </c>
      <c r="D17" s="78">
        <f t="shared" ca="1" si="4"/>
        <v>57.484399999999994</v>
      </c>
      <c r="E17" s="78">
        <f t="shared" ca="1" si="4"/>
        <v>17.347099999999998</v>
      </c>
      <c r="F17" s="78">
        <f t="shared" ca="1" si="4"/>
        <v>19.4055</v>
      </c>
      <c r="G17" s="78">
        <f t="shared" ca="1" si="4"/>
        <v>20.7318</v>
      </c>
      <c r="H17" s="78">
        <f t="shared" ref="H17:M17" ca="1" si="5">SUM(H14:H16)</f>
        <v>6.5503999999999998</v>
      </c>
      <c r="I17" s="78">
        <f t="shared" ca="1" si="5"/>
        <v>-0.30969999999999998</v>
      </c>
      <c r="J17" s="78">
        <f t="shared" ca="1" si="5"/>
        <v>6.8601000000000001</v>
      </c>
      <c r="K17" s="78">
        <f t="shared" ca="1" si="5"/>
        <v>69.070799999999991</v>
      </c>
      <c r="L17" s="78">
        <f t="shared" ca="1" si="5"/>
        <v>4.7263000000000002</v>
      </c>
      <c r="M17" s="79">
        <f t="shared" ca="1" si="5"/>
        <v>64.344499999999996</v>
      </c>
    </row>
    <row r="18" spans="1:17" ht="20.25" customHeight="1" x14ac:dyDescent="0.35">
      <c r="A18" s="73" t="str">
        <f ca="1">INDIRECT(calculation_hide!T25)</f>
        <v xml:space="preserve">July 2025 </v>
      </c>
      <c r="B18" s="76">
        <f ca="1">INDIRECT(calculation_hide!U25)</f>
        <v>20.981100000000001</v>
      </c>
      <c r="C18" s="76">
        <f ca="1">INDIRECT(calculation_hide!V25)</f>
        <v>1.7428999999999999</v>
      </c>
      <c r="D18" s="76">
        <f ca="1">INDIRECT(calculation_hide!W25)</f>
        <v>19.238199999999999</v>
      </c>
      <c r="E18" s="76">
        <f ca="1">INDIRECT(calculation_hide!X25)</f>
        <v>6.0589000000000004</v>
      </c>
      <c r="F18" s="76">
        <f ca="1">INDIRECT(calculation_hide!Y25)</f>
        <v>6.3651999999999997</v>
      </c>
      <c r="G18" s="76">
        <f ca="1">INDIRECT(calculation_hide!Z25)</f>
        <v>6.8140999999999998</v>
      </c>
      <c r="H18" s="76">
        <f ca="1">INDIRECT(calculation_hide!AA25)</f>
        <v>2.3887999999999998</v>
      </c>
      <c r="I18" s="76">
        <f ca="1">INDIRECT(calculation_hide!AB25)</f>
        <v>-0.26419999999999999</v>
      </c>
      <c r="J18" s="76">
        <f ca="1">INDIRECT(calculation_hide!AC25)</f>
        <v>2.653</v>
      </c>
      <c r="K18" s="76">
        <f ca="1">INDIRECT(calculation_hide!AD25)</f>
        <v>23.369900000000001</v>
      </c>
      <c r="L18" s="76">
        <f ca="1">INDIRECT(calculation_hide!AE25)</f>
        <v>1.4786999999999999</v>
      </c>
      <c r="M18" s="76">
        <f ca="1">INDIRECT(calculation_hide!AF25)</f>
        <v>21.891200000000001</v>
      </c>
      <c r="O18" s="76"/>
      <c r="P18" s="88"/>
      <c r="Q18" s="88"/>
    </row>
    <row r="19" spans="1:17" ht="20.25" customHeight="1" x14ac:dyDescent="0.35">
      <c r="A19" s="73" t="str">
        <f ca="1">INDIRECT(calculation_hide!T26)</f>
        <v>August 2025</v>
      </c>
      <c r="B19" s="76">
        <f ca="1">INDIRECT(calculation_hide!U26)</f>
        <v>20.397300000000001</v>
      </c>
      <c r="C19" s="76">
        <f ca="1">INDIRECT(calculation_hide!V26)</f>
        <v>1.6334</v>
      </c>
      <c r="D19" s="76">
        <f ca="1">INDIRECT(calculation_hide!W26)</f>
        <v>18.7639</v>
      </c>
      <c r="E19" s="76">
        <f ca="1">INDIRECT(calculation_hide!X26)</f>
        <v>5.4816000000000003</v>
      </c>
      <c r="F19" s="76">
        <f ca="1">INDIRECT(calculation_hide!Y26)</f>
        <v>6.2954999999999997</v>
      </c>
      <c r="G19" s="76">
        <f ca="1">INDIRECT(calculation_hide!Z26)</f>
        <v>6.9867999999999997</v>
      </c>
      <c r="H19" s="76">
        <f ca="1">INDIRECT(calculation_hide!AA26)</f>
        <v>2.5617999999999999</v>
      </c>
      <c r="I19" s="76">
        <f ca="1">INDIRECT(calculation_hide!AB26)</f>
        <v>-0.28339999999999999</v>
      </c>
      <c r="J19" s="76">
        <f ca="1">INDIRECT(calculation_hide!AC26)</f>
        <v>2.8451</v>
      </c>
      <c r="K19" s="76">
        <f ca="1">INDIRECT(calculation_hide!AD26)</f>
        <v>22.959099999999999</v>
      </c>
      <c r="L19" s="76">
        <f ca="1">INDIRECT(calculation_hide!AE26)</f>
        <v>1.35</v>
      </c>
      <c r="M19" s="76">
        <f ca="1">INDIRECT(calculation_hide!AF26)</f>
        <v>21.609000000000002</v>
      </c>
      <c r="O19" s="76"/>
      <c r="P19" s="88"/>
      <c r="Q19" s="88"/>
    </row>
    <row r="20" spans="1:17" ht="20.25" customHeight="1" x14ac:dyDescent="0.35">
      <c r="A20" s="73" t="str">
        <f ca="1">INDIRECT(calculation_hide!T27)</f>
        <v>September 2025 [provisional]</v>
      </c>
      <c r="B20" s="76">
        <f ca="1">INDIRECT(calculation_hide!U27)</f>
        <v>21.7697</v>
      </c>
      <c r="C20" s="76">
        <f ca="1">INDIRECT(calculation_hide!V27)</f>
        <v>1.8331</v>
      </c>
      <c r="D20" s="76">
        <f ca="1">INDIRECT(calculation_hide!W27)</f>
        <v>19.936599999999999</v>
      </c>
      <c r="E20" s="76">
        <f ca="1">INDIRECT(calculation_hide!X27)</f>
        <v>5.8289999999999997</v>
      </c>
      <c r="F20" s="76">
        <f ca="1">INDIRECT(calculation_hide!Y27)</f>
        <v>6.6504000000000003</v>
      </c>
      <c r="G20" s="76">
        <f ca="1">INDIRECT(calculation_hide!Z27)</f>
        <v>7.4572000000000003</v>
      </c>
      <c r="H20" s="76">
        <f ca="1">INDIRECT(calculation_hide!AA27)</f>
        <v>2.6122999999999998</v>
      </c>
      <c r="I20" s="76">
        <f ca="1">INDIRECT(calculation_hide!AB27)</f>
        <v>-0.28889999999999999</v>
      </c>
      <c r="J20" s="76">
        <f ca="1">INDIRECT(calculation_hide!AC27)</f>
        <v>2.9013</v>
      </c>
      <c r="K20" s="76">
        <f ca="1">INDIRECT(calculation_hide!AD27)</f>
        <v>24.382000000000001</v>
      </c>
      <c r="L20" s="76">
        <f ca="1">INDIRECT(calculation_hide!AE27)</f>
        <v>1.5442</v>
      </c>
      <c r="M20" s="76">
        <f ca="1">INDIRECT(calculation_hide!AF27)</f>
        <v>22.837900000000001</v>
      </c>
      <c r="O20" s="76"/>
      <c r="P20" s="88"/>
      <c r="Q20" s="88"/>
    </row>
    <row r="21" spans="1:17" ht="20.25" customHeight="1" x14ac:dyDescent="0.35">
      <c r="A21" s="75" t="s">
        <v>43</v>
      </c>
      <c r="B21" s="78">
        <f t="shared" ref="B21:G21" ca="1" si="6">SUM(B18:B20)</f>
        <v>63.148099999999999</v>
      </c>
      <c r="C21" s="78">
        <f t="shared" ca="1" si="6"/>
        <v>5.2093999999999996</v>
      </c>
      <c r="D21" s="78">
        <f t="shared" ca="1" si="6"/>
        <v>57.938699999999997</v>
      </c>
      <c r="E21" s="78">
        <f t="shared" ca="1" si="6"/>
        <v>17.369500000000002</v>
      </c>
      <c r="F21" s="78">
        <f t="shared" ca="1" si="6"/>
        <v>19.3111</v>
      </c>
      <c r="G21" s="78">
        <f t="shared" ca="1" si="6"/>
        <v>21.258099999999999</v>
      </c>
      <c r="H21" s="78">
        <f t="shared" ref="H21:M21" ca="1" si="7">SUM(H18:H20)</f>
        <v>7.5628999999999991</v>
      </c>
      <c r="I21" s="78">
        <f t="shared" ca="1" si="7"/>
        <v>-0.83650000000000002</v>
      </c>
      <c r="J21" s="78">
        <f t="shared" ca="1" si="7"/>
        <v>8.3994</v>
      </c>
      <c r="K21" s="78">
        <f t="shared" ca="1" si="7"/>
        <v>70.710999999999999</v>
      </c>
      <c r="L21" s="78">
        <f t="shared" ca="1" si="7"/>
        <v>4.3728999999999996</v>
      </c>
      <c r="M21" s="79">
        <f t="shared" ca="1" si="7"/>
        <v>66.338100000000011</v>
      </c>
      <c r="O21" s="76"/>
    </row>
    <row r="22" spans="1:17" ht="20.25" customHeight="1" x14ac:dyDescent="0.35">
      <c r="A22" s="74" t="s">
        <v>626</v>
      </c>
      <c r="B22" s="80" t="str">
        <f t="shared" ref="B22:F22" ca="1" si="8">IF(((B21-B17)/B17*100)&gt;100,"(+) ",IF(((B21-B17)/B17*100)&lt;-100,"(-) ",IF(ROUND(((B21-B17)/B17*100),1)=0,"- ",IF(((B21-B17)/B17*100)&gt;0,TEXT(((B21-B17)/B17*100),"+0.0 "),TEXT(((B21-B17)/B17*100),"0.0 ")))))</f>
        <v xml:space="preserve">+1.0 </v>
      </c>
      <c r="C22" s="80" t="str">
        <f ca="1">IF(((C21-C17)/C17*100)&gt;100,"(+) ",IF(((C21-C17)/C17*100)&lt;-100,"(-) ",IF(ROUND(((C21-C17)/C17*100),1)=0,"0.0 ",IF(((C21-C17)/C17*100)&gt;0,TEXT(((C21-C17)/C17*100),"+0.0 "),TEXT(((C21-C17)/C17*100),"0.0 ")))))</f>
        <v xml:space="preserve">+3.4 </v>
      </c>
      <c r="D22" s="80" t="str">
        <f t="shared" ca="1" si="8"/>
        <v xml:space="preserve">+0.8 </v>
      </c>
      <c r="E22" s="80" t="str">
        <f t="shared" ca="1" si="8"/>
        <v xml:space="preserve">+0.1 </v>
      </c>
      <c r="F22" s="80" t="str">
        <f t="shared" ca="1" si="8"/>
        <v xml:space="preserve">-0.5 </v>
      </c>
      <c r="G22" s="80" t="str">
        <f ca="1">IF(((G21-G17)/G17*100)&gt;100,"(+) ",IF(((G21-G17)/G17*100)&lt;-100,"(-) ",IF(ROUND(((G21-G17)/G17*100),1)=0,"- ",IF(((G21-G17)/G17*100)&gt;0,TEXT(((G21-G17)/G17*100),"+0.0 "),TEXT(((G21-G17)/G17*100),"0.0 ")))))</f>
        <v xml:space="preserve">+2.5 </v>
      </c>
      <c r="H22" s="134" t="str">
        <f t="shared" ref="H22:M22" ca="1" si="9">IF(((H21-H17)/H17*100)&gt;100,"(+) ",IF(((H21-H17)/H17*100)&lt;-100,"(-) ",IF(ROUND(((H21-H17)/H17*100),1)=0,"- ",IF(((H21-H17)/H17*100)&gt;0,TEXT(((H21-H17)/H17*100),"+0.0 "),TEXT(((H21-H17)/H17*100),"0.0 ")))))</f>
        <v xml:space="preserve">+15.5 </v>
      </c>
      <c r="I22" s="133" t="str">
        <f t="shared" ca="1" si="9"/>
        <v xml:space="preserve">(+) </v>
      </c>
      <c r="J22" s="132" t="str">
        <f t="shared" ca="1" si="9"/>
        <v xml:space="preserve">+22.4 </v>
      </c>
      <c r="K22" s="80" t="str">
        <f t="shared" ca="1" si="9"/>
        <v xml:space="preserve">+2.4 </v>
      </c>
      <c r="L22" s="80" t="str">
        <f t="shared" ca="1" si="9"/>
        <v xml:space="preserve">-7.5 </v>
      </c>
      <c r="M22" s="80" t="str">
        <f t="shared" ca="1" si="9"/>
        <v xml:space="preserve">+3.1 </v>
      </c>
      <c r="P22" s="104"/>
      <c r="Q22" s="104"/>
    </row>
    <row r="24" spans="1:17" x14ac:dyDescent="0.35">
      <c r="F24" s="104"/>
    </row>
    <row r="25" spans="1:17" x14ac:dyDescent="0.35">
      <c r="B25" s="104"/>
      <c r="C25" s="104"/>
      <c r="D25" s="137"/>
      <c r="E25" s="104"/>
      <c r="F25" s="104"/>
      <c r="G25" s="104"/>
      <c r="H25" s="104"/>
      <c r="I25" s="104"/>
      <c r="J25" s="104"/>
      <c r="K25" s="104"/>
      <c r="L25" s="104"/>
      <c r="M25" s="104"/>
    </row>
    <row r="26" spans="1:17" x14ac:dyDescent="0.35">
      <c r="B26" s="137"/>
      <c r="C26" s="137"/>
      <c r="D26" s="137"/>
      <c r="E26" s="137"/>
      <c r="F26" s="137"/>
      <c r="G26" s="137"/>
      <c r="H26" s="137"/>
    </row>
    <row r="27" spans="1:17" x14ac:dyDescent="0.35">
      <c r="B27" s="137"/>
      <c r="C27" s="137"/>
      <c r="D27" s="137"/>
      <c r="E27" s="137"/>
      <c r="F27" s="137"/>
      <c r="G27" s="137"/>
      <c r="H27" s="137"/>
    </row>
    <row r="28" spans="1:17" x14ac:dyDescent="0.35">
      <c r="B28" s="137"/>
      <c r="C28" s="137"/>
      <c r="D28" s="137"/>
      <c r="E28" s="137"/>
      <c r="F28" s="137"/>
      <c r="G28" s="137"/>
      <c r="H28" s="137"/>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7"/>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279.23989999999998</v>
      </c>
      <c r="C35" s="88">
        <f>SUM(Quarter!C123:C126)</f>
        <v>27.653399999999998</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303.55709999999999</v>
      </c>
      <c r="O35" s="88">
        <f>SUM(Quarter!O123:O126)</f>
        <v>26.833200000000001</v>
      </c>
      <c r="P35" s="91">
        <f>SUM(Quarter!P123:P126)</f>
        <v>276.72390000000001</v>
      </c>
    </row>
    <row r="37" spans="1:16" x14ac:dyDescent="0.35">
      <c r="B37" s="112"/>
      <c r="C37" s="112"/>
      <c r="D37" s="112"/>
      <c r="E37" s="112"/>
      <c r="F37" s="112"/>
      <c r="G37" s="11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8" activePane="bottomRight" state="frozen"/>
      <selection pane="topRight" activeCell="B1" sqref="B1"/>
      <selection pane="bottomLeft" activeCell="A7" sqref="A7"/>
      <selection pane="bottomRight" activeCell="B128" sqref="B128"/>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5"/>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77.258299999999991</v>
      </c>
      <c r="C123" s="69">
        <f>SUM(Month!C355:C357)</f>
        <v>7.7433999999999994</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83.478499999999997</v>
      </c>
      <c r="O123" s="69">
        <f>SUM(Month!O355:O357)</f>
        <v>8.1205999999999996</v>
      </c>
      <c r="P123" s="95">
        <f>SUM(Month!P355:P357)</f>
        <v>75.357900000000001</v>
      </c>
      <c r="Q123" s="62"/>
    </row>
    <row r="124" spans="1:17" ht="15.5" x14ac:dyDescent="0.35">
      <c r="A124" s="110" t="s">
        <v>716</v>
      </c>
      <c r="B124" s="69">
        <f>SUM(Month!B358:B360)</f>
        <v>63.560100000000006</v>
      </c>
      <c r="C124" s="69">
        <f>SUM(Month!C358:C360)</f>
        <v>5.5590999999999999</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70.120800000000003</v>
      </c>
      <c r="O124" s="69">
        <f>SUM(Month!O358:O360)</f>
        <v>5.0780000000000003</v>
      </c>
      <c r="P124" s="95">
        <f>SUM(Month!P358:P360)</f>
        <v>65.0428</v>
      </c>
      <c r="Q124" s="62"/>
    </row>
    <row r="125" spans="1:17" ht="15.5" x14ac:dyDescent="0.35">
      <c r="A125" s="110" t="s">
        <v>722</v>
      </c>
      <c r="B125" s="69">
        <f>SUM(Month!B361:B363)</f>
        <v>62.520399999999995</v>
      </c>
      <c r="C125" s="69">
        <f>SUM(Month!C361:C363)</f>
        <v>5.0359999999999996</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69.070799999999991</v>
      </c>
      <c r="O125" s="69">
        <f>SUM(Month!O361:O363)</f>
        <v>4.7263000000000002</v>
      </c>
      <c r="P125" s="95">
        <f>SUM(Month!P361:P363)</f>
        <v>64.344499999999996</v>
      </c>
      <c r="Q125" s="62"/>
    </row>
    <row r="126" spans="1:17" ht="15.5" x14ac:dyDescent="0.35">
      <c r="A126" s="110" t="s">
        <v>748</v>
      </c>
      <c r="B126" s="69">
        <f>SUM(Month!B364:B366)</f>
        <v>75.9011</v>
      </c>
      <c r="C126" s="69">
        <f>SUM(Month!C364:C366)</f>
        <v>9.3149000000000015</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80.887</v>
      </c>
      <c r="O126" s="69">
        <f>SUM(Month!O364:O366)</f>
        <v>8.9083000000000006</v>
      </c>
      <c r="P126" s="95">
        <f>SUM(Month!P364:P366)</f>
        <v>71.978700000000003</v>
      </c>
      <c r="Q126" s="62"/>
    </row>
    <row r="127" spans="1:17" ht="15.5" x14ac:dyDescent="0.35">
      <c r="A127" s="110" t="s">
        <v>752</v>
      </c>
      <c r="B127" s="69">
        <f>SUM(Month!B367:B369)</f>
        <v>78.5334</v>
      </c>
      <c r="C127" s="69">
        <f>SUM(Month!C367:C369)</f>
        <v>5.7847</v>
      </c>
      <c r="D127" s="69">
        <f>SUM(Month!D367:D369)</f>
        <v>65.186199999999999</v>
      </c>
      <c r="E127" s="69">
        <f>SUM(Month!E367:E369)</f>
        <v>5.4319999999999995</v>
      </c>
      <c r="F127" s="69">
        <f>SUM(Month!F367:F369)</f>
        <v>2.1305000000000001</v>
      </c>
      <c r="G127" s="69">
        <f>SUM(Month!G367:G369)</f>
        <v>72.748699999999999</v>
      </c>
      <c r="H127" s="69">
        <f>SUM(Month!H367:H369)</f>
        <v>17.8901</v>
      </c>
      <c r="I127" s="69">
        <f>SUM(Month!I367:I369)</f>
        <v>27.814499999999999</v>
      </c>
      <c r="J127" s="69">
        <f>SUM(Month!J367:J369)</f>
        <v>27.0441</v>
      </c>
      <c r="K127" s="69">
        <f>SUM(Month!K367:K369)</f>
        <v>6.1392000000000007</v>
      </c>
      <c r="L127" s="69">
        <f>SUM(Month!L367:L369)</f>
        <v>0.20580000000000001</v>
      </c>
      <c r="M127" s="69">
        <f>SUM(Month!M367:M369)</f>
        <v>5.9335000000000004</v>
      </c>
      <c r="N127" s="69">
        <f>SUM(Month!N367:N369)</f>
        <v>84.672599999999989</v>
      </c>
      <c r="O127" s="69">
        <f>SUM(Month!O367:O369)</f>
        <v>5.9904000000000011</v>
      </c>
      <c r="P127" s="95">
        <f>SUM(Month!P367:P369)</f>
        <v>78.682199999999995</v>
      </c>
      <c r="Q127" s="62"/>
    </row>
    <row r="128" spans="1:17" ht="15.5" x14ac:dyDescent="0.35">
      <c r="A128" s="110" t="s">
        <v>763</v>
      </c>
      <c r="B128" s="69">
        <f>SUM(Month!B370:B372)</f>
        <v>61.612000000000009</v>
      </c>
      <c r="C128" s="69">
        <f>SUM(Month!C370:C372)</f>
        <v>5.0583</v>
      </c>
      <c r="D128" s="69">
        <f>SUM(Month!D370:D372)</f>
        <v>50.561300000000003</v>
      </c>
      <c r="E128" s="69">
        <f>SUM(Month!E370:E372)</f>
        <v>4.3007</v>
      </c>
      <c r="F128" s="69">
        <f>SUM(Month!F370:F372)</f>
        <v>1.6917</v>
      </c>
      <c r="G128" s="69">
        <f>SUM(Month!G370:G372)</f>
        <v>56.553699999999992</v>
      </c>
      <c r="H128" s="69">
        <f>SUM(Month!H370:H372)</f>
        <v>17.896100000000001</v>
      </c>
      <c r="I128" s="69">
        <f>SUM(Month!I370:I372)</f>
        <v>19.113700000000001</v>
      </c>
      <c r="J128" s="69">
        <f>SUM(Month!J370:J372)</f>
        <v>19.543900000000001</v>
      </c>
      <c r="K128" s="69">
        <f>SUM(Month!K370:K372)</f>
        <v>6.2689000000000004</v>
      </c>
      <c r="L128" s="69">
        <f>SUM(Month!L370:L372)</f>
        <v>6.1100000000000154E-2</v>
      </c>
      <c r="M128" s="69">
        <f>SUM(Month!M370:M372)</f>
        <v>6.33</v>
      </c>
      <c r="N128" s="69">
        <f>SUM(Month!N370:N372)</f>
        <v>67.880899999999997</v>
      </c>
      <c r="O128" s="69">
        <f>SUM(Month!O370:O372)</f>
        <v>4.9972000000000065</v>
      </c>
      <c r="P128" s="95">
        <f>SUM(Month!P370:P372)</f>
        <v>62.88369999999999</v>
      </c>
      <c r="Q128" s="62"/>
    </row>
    <row r="129" spans="1:17" ht="15.5" x14ac:dyDescent="0.35">
      <c r="A129" s="110" t="s">
        <v>764</v>
      </c>
      <c r="B129" s="69">
        <f>SUM(Month!B373:B375)</f>
        <v>63.148099999999999</v>
      </c>
      <c r="C129" s="69">
        <f>SUM(Month!C373:C375)</f>
        <v>5.2093999999999996</v>
      </c>
      <c r="D129" s="69">
        <f>SUM(Month!D373:D375)</f>
        <v>51.645699999999998</v>
      </c>
      <c r="E129" s="69">
        <f>SUM(Month!E373:E375)</f>
        <v>4.6922999999999995</v>
      </c>
      <c r="F129" s="69">
        <f>SUM(Month!F373:F375)</f>
        <v>1.9007000000000001</v>
      </c>
      <c r="G129" s="69">
        <f>SUM(Month!G373:G375)</f>
        <v>57.938699999999997</v>
      </c>
      <c r="H129" s="69">
        <f>SUM(Month!H373:H375)</f>
        <v>17.369500000000002</v>
      </c>
      <c r="I129" s="69">
        <f>SUM(Month!I373:I375)</f>
        <v>19.3111</v>
      </c>
      <c r="J129" s="69">
        <f>SUM(Month!J373:J375)</f>
        <v>21.258099999999999</v>
      </c>
      <c r="K129" s="69">
        <f>SUM(Month!K373:K375)</f>
        <v>7.5628999999999991</v>
      </c>
      <c r="L129" s="69">
        <f>SUM(Month!L373:L375)</f>
        <v>-0.83650000000000002</v>
      </c>
      <c r="M129" s="69">
        <f>SUM(Month!M373:M375)</f>
        <v>8.3994</v>
      </c>
      <c r="N129" s="69">
        <f>SUM(Month!N373:N375)</f>
        <v>70.710999999999999</v>
      </c>
      <c r="O129" s="69">
        <f>SUM(Month!O373:O375)</f>
        <v>4.3728999999999996</v>
      </c>
      <c r="P129" s="95">
        <f>SUM(Month!P373:P375)</f>
        <v>66.338100000000011</v>
      </c>
      <c r="Q129" s="62"/>
    </row>
    <row r="130" spans="1:17" ht="15.5" x14ac:dyDescent="0.35">
      <c r="A130" s="62"/>
      <c r="B130" s="62"/>
      <c r="C130" s="62"/>
      <c r="D130" s="62"/>
      <c r="E130" s="62"/>
      <c r="F130" s="62"/>
      <c r="G130" s="62"/>
      <c r="H130" s="62"/>
      <c r="I130" s="62"/>
      <c r="J130" s="62"/>
      <c r="K130" s="62"/>
      <c r="L130" s="62"/>
      <c r="M130" s="62"/>
      <c r="N130" s="62"/>
      <c r="O130" s="62"/>
      <c r="P130" s="62"/>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4" activePane="bottomRight" state="frozen"/>
      <selection pane="topRight" activeCell="B1" sqref="B1"/>
      <selection pane="bottomLeft" activeCell="A7" sqref="A7"/>
      <selection pane="bottomRight" activeCell="B374" sqref="B374"/>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9"/>
      <c r="R6" s="119"/>
      <c r="S6" s="119"/>
      <c r="T6" s="119"/>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3"/>
      <c r="AP319" s="113"/>
      <c r="AQ319" s="113"/>
      <c r="AR319" s="113"/>
      <c r="AS319" s="113"/>
      <c r="AT319" s="113"/>
      <c r="AU319" s="113"/>
      <c r="AV319" s="113"/>
      <c r="AW319" s="113"/>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3"/>
      <c r="AP320" s="113"/>
      <c r="AQ320" s="113"/>
      <c r="AR320" s="113"/>
      <c r="AS320" s="113"/>
      <c r="AT320" s="113"/>
      <c r="AU320" s="113"/>
      <c r="AV320" s="113"/>
      <c r="AW320" s="113"/>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3"/>
      <c r="AP321" s="113"/>
      <c r="AQ321" s="113"/>
      <c r="AR321" s="113"/>
      <c r="AS321" s="113"/>
      <c r="AT321" s="113"/>
      <c r="AU321" s="113"/>
      <c r="AV321" s="113"/>
      <c r="AW321" s="113"/>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3"/>
      <c r="AP322" s="113"/>
      <c r="AQ322" s="113"/>
      <c r="AR322" s="113"/>
      <c r="AS322" s="113"/>
      <c r="AT322" s="113"/>
      <c r="AU322" s="113"/>
      <c r="AV322" s="113"/>
      <c r="AW322" s="113"/>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3"/>
      <c r="AP323" s="113"/>
      <c r="AQ323" s="113"/>
      <c r="AR323" s="113"/>
      <c r="AS323" s="113"/>
      <c r="AT323" s="113"/>
      <c r="AU323" s="113"/>
      <c r="AV323" s="113"/>
      <c r="AW323" s="113"/>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3"/>
      <c r="AP324" s="113"/>
      <c r="AQ324" s="113"/>
      <c r="AR324" s="113"/>
      <c r="AS324" s="113"/>
      <c r="AT324" s="113"/>
      <c r="AU324" s="113"/>
      <c r="AV324" s="113"/>
      <c r="AW324" s="113"/>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3"/>
      <c r="AP325" s="113"/>
      <c r="AQ325" s="113"/>
      <c r="AR325" s="113"/>
      <c r="AS325" s="113"/>
      <c r="AT325" s="113"/>
      <c r="AU325" s="113"/>
      <c r="AV325" s="113"/>
      <c r="AW325" s="113"/>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3"/>
      <c r="AP326" s="113"/>
      <c r="AQ326" s="113"/>
      <c r="AR326" s="113"/>
      <c r="AS326" s="113"/>
      <c r="AT326" s="113"/>
      <c r="AU326" s="113"/>
      <c r="AV326" s="113"/>
      <c r="AW326" s="113"/>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3"/>
      <c r="AP327" s="113"/>
      <c r="AQ327" s="113"/>
      <c r="AR327" s="113"/>
      <c r="AS327" s="113"/>
      <c r="AT327" s="113"/>
      <c r="AU327" s="113"/>
      <c r="AV327" s="113"/>
      <c r="AW327" s="113"/>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3"/>
      <c r="AP328" s="113"/>
      <c r="AQ328" s="113"/>
      <c r="AR328" s="113"/>
      <c r="AS328" s="113"/>
      <c r="AT328" s="113"/>
      <c r="AU328" s="113"/>
      <c r="AV328" s="113"/>
      <c r="AW328" s="113"/>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3"/>
      <c r="AP329" s="113"/>
      <c r="AQ329" s="113"/>
      <c r="AR329" s="113"/>
      <c r="AS329" s="113"/>
      <c r="AT329" s="113"/>
      <c r="AU329" s="113"/>
      <c r="AV329" s="113"/>
      <c r="AW329" s="113"/>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3"/>
      <c r="AP330" s="113"/>
      <c r="AQ330" s="113"/>
      <c r="AR330" s="113"/>
      <c r="AS330" s="113"/>
      <c r="AT330" s="113"/>
      <c r="AU330" s="113"/>
      <c r="AV330" s="113"/>
      <c r="AW330" s="113"/>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3"/>
      <c r="AP331" s="113"/>
      <c r="AQ331" s="113"/>
      <c r="AR331" s="113"/>
      <c r="AS331" s="113"/>
      <c r="AT331" s="113"/>
      <c r="AU331" s="113"/>
      <c r="AV331" s="113"/>
      <c r="AW331" s="113"/>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3"/>
      <c r="AP332" s="113"/>
      <c r="AQ332" s="113"/>
      <c r="AR332" s="113"/>
      <c r="AS332" s="113"/>
      <c r="AT332" s="113"/>
      <c r="AU332" s="113"/>
      <c r="AV332" s="113"/>
      <c r="AW332" s="113"/>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3"/>
      <c r="AP333" s="113"/>
      <c r="AQ333" s="113"/>
      <c r="AR333" s="113"/>
      <c r="AS333" s="113"/>
      <c r="AT333" s="113"/>
      <c r="AU333" s="113"/>
      <c r="AV333" s="113"/>
      <c r="AW333" s="113"/>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3"/>
      <c r="AP334" s="113"/>
      <c r="AQ334" s="113"/>
      <c r="AR334" s="113"/>
      <c r="AS334" s="113"/>
      <c r="AT334" s="113"/>
      <c r="AU334" s="113"/>
      <c r="AV334" s="113"/>
      <c r="AW334" s="113"/>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3"/>
      <c r="AP335" s="113"/>
      <c r="AQ335" s="113"/>
      <c r="AR335" s="113"/>
      <c r="AS335" s="113"/>
      <c r="AT335" s="113"/>
      <c r="AU335" s="113"/>
      <c r="AV335" s="113"/>
      <c r="AW335" s="113"/>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3"/>
      <c r="AP336" s="113"/>
      <c r="AQ336" s="113"/>
      <c r="AR336" s="113"/>
      <c r="AS336" s="113"/>
      <c r="AT336" s="113"/>
      <c r="AU336" s="113"/>
      <c r="AV336" s="113"/>
      <c r="AW336" s="113"/>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3"/>
      <c r="AP337" s="113"/>
      <c r="AQ337" s="113"/>
      <c r="AR337" s="113"/>
      <c r="AS337" s="113"/>
      <c r="AT337" s="113"/>
      <c r="AU337" s="113"/>
      <c r="AV337" s="113"/>
      <c r="AW337" s="113"/>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3"/>
      <c r="AP338" s="113"/>
      <c r="AQ338" s="113"/>
      <c r="AR338" s="113"/>
      <c r="AS338" s="113"/>
      <c r="AT338" s="113"/>
      <c r="AU338" s="113"/>
      <c r="AV338" s="113"/>
      <c r="AW338" s="113"/>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3"/>
      <c r="AP339" s="113"/>
      <c r="AQ339" s="113"/>
      <c r="AR339" s="113"/>
      <c r="AS339" s="113"/>
      <c r="AT339" s="113"/>
      <c r="AU339" s="113"/>
      <c r="AV339" s="113"/>
      <c r="AW339" s="113"/>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3"/>
      <c r="AP340" s="113"/>
      <c r="AQ340" s="113"/>
      <c r="AR340" s="113"/>
      <c r="AS340" s="113"/>
      <c r="AT340" s="113"/>
      <c r="AU340" s="113"/>
      <c r="AV340" s="113"/>
      <c r="AW340" s="113"/>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3"/>
      <c r="AP341" s="113"/>
      <c r="AQ341" s="113"/>
      <c r="AR341" s="113"/>
      <c r="AS341" s="113"/>
      <c r="AT341" s="113"/>
      <c r="AU341" s="113"/>
      <c r="AV341" s="113"/>
      <c r="AW341" s="113"/>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3"/>
      <c r="AP342" s="113"/>
      <c r="AQ342" s="113"/>
      <c r="AR342" s="113"/>
      <c r="AS342" s="113"/>
      <c r="AT342" s="113"/>
      <c r="AU342" s="113"/>
      <c r="AV342" s="113"/>
      <c r="AW342" s="113"/>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76">
        <v>28.075299999999999</v>
      </c>
      <c r="C355" s="76">
        <v>2.8706999999999998</v>
      </c>
      <c r="D355" s="76">
        <v>22.645</v>
      </c>
      <c r="E355" s="76">
        <v>1.8297000000000001</v>
      </c>
      <c r="F355" s="76">
        <v>0.72989999999999999</v>
      </c>
      <c r="G355" s="76">
        <v>25.204599999999999</v>
      </c>
      <c r="H355" s="76">
        <v>6.8524000000000003</v>
      </c>
      <c r="I355" s="76">
        <v>9.9426000000000005</v>
      </c>
      <c r="J355" s="76">
        <v>8.4095999999999993</v>
      </c>
      <c r="K355" s="76">
        <v>2.3818999999999999</v>
      </c>
      <c r="L355" s="76">
        <v>0.1444</v>
      </c>
      <c r="M355" s="76">
        <v>2.2374000000000001</v>
      </c>
      <c r="N355" s="76">
        <v>30.4572</v>
      </c>
      <c r="O355" s="76">
        <v>3.0150999999999999</v>
      </c>
      <c r="P355" s="97">
        <v>27.442</v>
      </c>
      <c r="R355" s="76"/>
      <c r="S355" s="76"/>
      <c r="U355" s="76"/>
      <c r="V355" s="76"/>
      <c r="W355" s="76"/>
      <c r="X355" s="76"/>
      <c r="Y355" s="76"/>
      <c r="Z355" s="76"/>
      <c r="AA355" s="76"/>
      <c r="AB355" s="76"/>
      <c r="AC355" s="76"/>
      <c r="AD355" s="76"/>
      <c r="AE355" s="76"/>
      <c r="AF355" s="76"/>
    </row>
    <row r="356" spans="1:32" ht="14.15" customHeight="1" x14ac:dyDescent="0.35">
      <c r="A356" s="99" t="s">
        <v>709</v>
      </c>
      <c r="B356" s="76">
        <v>24.469799999999999</v>
      </c>
      <c r="C356" s="76">
        <v>2.4756</v>
      </c>
      <c r="D356" s="76">
        <v>19.624200000000002</v>
      </c>
      <c r="E356" s="76">
        <v>1.72</v>
      </c>
      <c r="F356" s="76">
        <v>0.65</v>
      </c>
      <c r="G356" s="76">
        <v>21.994199999999999</v>
      </c>
      <c r="H356" s="76">
        <v>5.9861000000000004</v>
      </c>
      <c r="I356" s="76">
        <v>8.2431999999999999</v>
      </c>
      <c r="J356" s="76">
        <v>7.7648999999999999</v>
      </c>
      <c r="K356" s="76">
        <v>1.9492</v>
      </c>
      <c r="L356" s="76">
        <v>0.1182</v>
      </c>
      <c r="M356" s="76">
        <v>1.831</v>
      </c>
      <c r="N356" s="76">
        <v>26.419</v>
      </c>
      <c r="O356" s="76">
        <v>2.5937999999999999</v>
      </c>
      <c r="P356" s="97">
        <v>23.825199999999999</v>
      </c>
      <c r="R356" s="76"/>
      <c r="S356" s="76"/>
      <c r="U356" s="76"/>
      <c r="V356" s="76"/>
      <c r="W356" s="76"/>
      <c r="X356" s="76"/>
      <c r="Y356" s="76"/>
      <c r="Z356" s="76"/>
      <c r="AA356" s="76"/>
      <c r="AB356" s="76"/>
      <c r="AC356" s="76"/>
      <c r="AD356" s="76"/>
      <c r="AE356" s="76"/>
      <c r="AF356" s="76"/>
    </row>
    <row r="357" spans="1:32" x14ac:dyDescent="0.35">
      <c r="A357" s="99" t="s">
        <v>711</v>
      </c>
      <c r="B357" s="76">
        <v>24.713200000000001</v>
      </c>
      <c r="C357" s="76">
        <v>2.3971</v>
      </c>
      <c r="D357" s="76">
        <v>19.965799999999998</v>
      </c>
      <c r="E357" s="76">
        <v>1.6801999999999999</v>
      </c>
      <c r="F357" s="76">
        <v>0.67010000000000003</v>
      </c>
      <c r="G357" s="76">
        <v>22.316099999999999</v>
      </c>
      <c r="H357" s="76">
        <v>6.2622</v>
      </c>
      <c r="I357" s="76">
        <v>8.3953000000000007</v>
      </c>
      <c r="J357" s="76">
        <v>7.6585999999999999</v>
      </c>
      <c r="K357" s="76">
        <v>1.8891</v>
      </c>
      <c r="L357" s="76">
        <v>0.11459999999999999</v>
      </c>
      <c r="M357" s="76">
        <v>1.7746</v>
      </c>
      <c r="N357" s="76">
        <v>26.6023</v>
      </c>
      <c r="O357" s="76">
        <v>2.5116999999999998</v>
      </c>
      <c r="P357" s="97">
        <v>24.090699999999998</v>
      </c>
      <c r="R357" s="76"/>
      <c r="S357" s="76"/>
      <c r="U357" s="76"/>
      <c r="V357" s="76"/>
      <c r="W357" s="76"/>
      <c r="X357" s="76"/>
      <c r="Y357" s="76"/>
      <c r="Z357" s="76"/>
      <c r="AA357" s="76"/>
      <c r="AB357" s="76"/>
      <c r="AC357" s="76"/>
      <c r="AD357" s="76"/>
      <c r="AE357" s="76"/>
      <c r="AF357" s="76"/>
    </row>
    <row r="358" spans="1:32" x14ac:dyDescent="0.35">
      <c r="A358" s="99" t="s">
        <v>712</v>
      </c>
      <c r="B358" s="76">
        <v>22.731999999999999</v>
      </c>
      <c r="C358" s="76">
        <v>2.1113</v>
      </c>
      <c r="D358" s="76">
        <v>18.336499999999997</v>
      </c>
      <c r="E358" s="76">
        <v>1.643</v>
      </c>
      <c r="F358" s="76">
        <v>0.64119999999999999</v>
      </c>
      <c r="G358" s="76">
        <v>20.620699999999999</v>
      </c>
      <c r="H358" s="76">
        <v>5.9326999999999996</v>
      </c>
      <c r="I358" s="76">
        <v>7.7560000000000002</v>
      </c>
      <c r="J358" s="76">
        <v>6.9320000000000004</v>
      </c>
      <c r="K358" s="76">
        <v>2.4493</v>
      </c>
      <c r="L358" s="76">
        <v>-0.17960000000000001</v>
      </c>
      <c r="M358" s="76">
        <v>2.6288999999999998</v>
      </c>
      <c r="N358" s="76">
        <v>25.1813</v>
      </c>
      <c r="O358" s="76">
        <v>1.9317</v>
      </c>
      <c r="P358" s="97">
        <v>23.249600000000001</v>
      </c>
      <c r="R358" s="76"/>
      <c r="S358" s="76"/>
      <c r="U358" s="76"/>
      <c r="V358" s="76"/>
      <c r="W358" s="76"/>
      <c r="X358" s="76"/>
      <c r="Y358" s="76"/>
      <c r="Z358" s="76"/>
      <c r="AA358" s="76"/>
      <c r="AB358" s="76"/>
      <c r="AC358" s="76"/>
      <c r="AD358" s="76"/>
      <c r="AE358" s="76"/>
      <c r="AF358" s="76"/>
    </row>
    <row r="359" spans="1:32" x14ac:dyDescent="0.35">
      <c r="A359" s="99" t="s">
        <v>713</v>
      </c>
      <c r="B359" s="76">
        <v>21.111000000000001</v>
      </c>
      <c r="C359" s="76">
        <v>1.7055</v>
      </c>
      <c r="D359" s="76">
        <v>17.222300000000001</v>
      </c>
      <c r="E359" s="76">
        <v>1.5523</v>
      </c>
      <c r="F359" s="76">
        <v>0.63090000000000002</v>
      </c>
      <c r="G359" s="76">
        <v>19.4055</v>
      </c>
      <c r="H359" s="76">
        <v>5.6955999999999998</v>
      </c>
      <c r="I359" s="76">
        <v>6.4809000000000001</v>
      </c>
      <c r="J359" s="76">
        <v>7.2290000000000001</v>
      </c>
      <c r="K359" s="76">
        <v>2.1179999999999999</v>
      </c>
      <c r="L359" s="76">
        <v>-0.15529999999999999</v>
      </c>
      <c r="M359" s="76">
        <v>2.2732999999999999</v>
      </c>
      <c r="N359" s="76">
        <v>23.228999999999999</v>
      </c>
      <c r="O359" s="76">
        <v>1.5502</v>
      </c>
      <c r="P359" s="97">
        <v>21.678799999999999</v>
      </c>
      <c r="R359" s="88"/>
      <c r="S359" s="76"/>
      <c r="U359" s="76"/>
      <c r="V359" s="76"/>
      <c r="W359" s="76"/>
      <c r="X359" s="76"/>
      <c r="Y359" s="76"/>
      <c r="Z359" s="76"/>
      <c r="AA359" s="76"/>
      <c r="AB359" s="76"/>
      <c r="AC359" s="76"/>
      <c r="AD359" s="76"/>
      <c r="AE359" s="76"/>
      <c r="AF359" s="76"/>
    </row>
    <row r="360" spans="1:32" x14ac:dyDescent="0.35">
      <c r="A360" s="99" t="s">
        <v>715</v>
      </c>
      <c r="B360" s="76">
        <v>19.717099999999999</v>
      </c>
      <c r="C360" s="76">
        <v>1.7423</v>
      </c>
      <c r="D360" s="76">
        <v>15.921999999999997</v>
      </c>
      <c r="E360" s="76">
        <v>1.452</v>
      </c>
      <c r="F360" s="76">
        <v>0.6008</v>
      </c>
      <c r="G360" s="76">
        <v>17.974799999999998</v>
      </c>
      <c r="H360" s="76">
        <v>5.4908000000000001</v>
      </c>
      <c r="I360" s="76">
        <v>6.1210000000000004</v>
      </c>
      <c r="J360" s="76">
        <v>6.3630000000000004</v>
      </c>
      <c r="K360" s="76">
        <v>1.9934000000000001</v>
      </c>
      <c r="L360" s="76">
        <v>-0.1462</v>
      </c>
      <c r="M360" s="76">
        <v>2.1396000000000002</v>
      </c>
      <c r="N360" s="76">
        <v>21.7105</v>
      </c>
      <c r="O360" s="76">
        <v>1.5961000000000001</v>
      </c>
      <c r="P360" s="97">
        <v>20.1144</v>
      </c>
      <c r="R360" s="88"/>
      <c r="S360" s="76"/>
    </row>
    <row r="361" spans="1:32" x14ac:dyDescent="0.35">
      <c r="A361" s="99" t="s">
        <v>717</v>
      </c>
      <c r="B361" s="76">
        <v>20.682600000000001</v>
      </c>
      <c r="C361" s="76">
        <v>1.6995</v>
      </c>
      <c r="D361" s="76">
        <v>16.915900000000001</v>
      </c>
      <c r="E361" s="76">
        <v>1.478</v>
      </c>
      <c r="F361" s="76">
        <v>0.58919999999999995</v>
      </c>
      <c r="G361" s="76">
        <v>18.9831</v>
      </c>
      <c r="H361" s="76">
        <v>5.9882</v>
      </c>
      <c r="I361" s="76">
        <v>6.3369</v>
      </c>
      <c r="J361" s="76">
        <v>6.6580000000000004</v>
      </c>
      <c r="K361" s="76">
        <v>2.069</v>
      </c>
      <c r="L361" s="76">
        <v>-9.7799999999999998E-2</v>
      </c>
      <c r="M361" s="76">
        <v>2.1667999999999998</v>
      </c>
      <c r="N361" s="76">
        <v>22.7516</v>
      </c>
      <c r="O361" s="76">
        <v>1.6016999999999999</v>
      </c>
      <c r="P361" s="97">
        <v>21.149899999999999</v>
      </c>
      <c r="R361" s="88"/>
      <c r="S361" s="76"/>
    </row>
    <row r="362" spans="1:32" x14ac:dyDescent="0.35">
      <c r="A362" s="99" t="s">
        <v>718</v>
      </c>
      <c r="B362" s="76">
        <v>20.311699999999998</v>
      </c>
      <c r="C362" s="76">
        <v>1.6980999999999999</v>
      </c>
      <c r="D362" s="76">
        <v>16.497599999999998</v>
      </c>
      <c r="E362" s="76">
        <v>1.4972000000000001</v>
      </c>
      <c r="F362" s="76">
        <v>0.61880000000000002</v>
      </c>
      <c r="G362" s="76">
        <v>18.613600000000002</v>
      </c>
      <c r="H362" s="76">
        <v>5.5126999999999997</v>
      </c>
      <c r="I362" s="76">
        <v>6.3093000000000004</v>
      </c>
      <c r="J362" s="76">
        <v>6.7915999999999999</v>
      </c>
      <c r="K362" s="76">
        <v>2.2187999999999999</v>
      </c>
      <c r="L362" s="76">
        <v>-0.10489999999999999</v>
      </c>
      <c r="M362" s="76">
        <v>2.3237000000000001</v>
      </c>
      <c r="N362" s="76">
        <v>22.5305</v>
      </c>
      <c r="O362" s="76">
        <v>1.5931999999999999</v>
      </c>
      <c r="P362" s="97">
        <v>20.9373</v>
      </c>
      <c r="R362" s="88"/>
      <c r="S362" s="76"/>
    </row>
    <row r="363" spans="1:32" x14ac:dyDescent="0.35">
      <c r="A363" s="99" t="s">
        <v>720</v>
      </c>
      <c r="B363" s="76">
        <v>21.5261</v>
      </c>
      <c r="C363" s="76">
        <v>1.6384000000000001</v>
      </c>
      <c r="D363" s="76">
        <v>17.651199999999999</v>
      </c>
      <c r="E363" s="76">
        <v>1.5874999999999999</v>
      </c>
      <c r="F363" s="76">
        <v>0.64900000000000002</v>
      </c>
      <c r="G363" s="76">
        <v>19.887699999999999</v>
      </c>
      <c r="H363" s="76">
        <v>5.8461999999999996</v>
      </c>
      <c r="I363" s="76">
        <v>6.7592999999999996</v>
      </c>
      <c r="J363" s="76">
        <v>7.2821999999999996</v>
      </c>
      <c r="K363" s="76">
        <v>2.2625999999999999</v>
      </c>
      <c r="L363" s="76">
        <v>-0.107</v>
      </c>
      <c r="M363" s="76">
        <v>2.3696000000000002</v>
      </c>
      <c r="N363" s="76">
        <v>23.788699999999999</v>
      </c>
      <c r="O363" s="76">
        <v>1.5314000000000001</v>
      </c>
      <c r="P363" s="97">
        <v>22.257300000000001</v>
      </c>
      <c r="R363" s="88"/>
      <c r="S363" s="76"/>
    </row>
    <row r="364" spans="1:32" x14ac:dyDescent="0.35">
      <c r="A364" s="99" t="s">
        <v>719</v>
      </c>
      <c r="B364" s="130">
        <v>23.552099999999999</v>
      </c>
      <c r="C364" s="130">
        <v>2.9224000000000001</v>
      </c>
      <c r="D364" s="130">
        <v>18.249399999999998</v>
      </c>
      <c r="E364" s="130">
        <v>1.6901999999999999</v>
      </c>
      <c r="F364" s="130">
        <v>0.69010000000000005</v>
      </c>
      <c r="G364" s="130">
        <v>20.6297</v>
      </c>
      <c r="H364" s="130">
        <v>5.6589</v>
      </c>
      <c r="I364" s="130">
        <v>7.7149999999999999</v>
      </c>
      <c r="J364" s="130">
        <v>7.2557999999999998</v>
      </c>
      <c r="K364" s="130">
        <v>1.6661999999999999</v>
      </c>
      <c r="L364" s="130">
        <v>-8.7099999999999997E-2</v>
      </c>
      <c r="M364" s="130">
        <v>1.7533000000000001</v>
      </c>
      <c r="N364" s="130">
        <v>25.218299999999999</v>
      </c>
      <c r="O364" s="130">
        <v>2.8353000000000002</v>
      </c>
      <c r="P364" s="131">
        <v>22.382999999999999</v>
      </c>
      <c r="R364" s="88"/>
      <c r="S364" s="76"/>
    </row>
    <row r="365" spans="1:32" x14ac:dyDescent="0.35">
      <c r="A365" s="99" t="s">
        <v>721</v>
      </c>
      <c r="B365" s="130">
        <v>25.7181</v>
      </c>
      <c r="C365" s="130">
        <v>3.2016</v>
      </c>
      <c r="D365" s="130">
        <v>20.026699999999998</v>
      </c>
      <c r="E365" s="130">
        <v>1.7799</v>
      </c>
      <c r="F365" s="130">
        <v>0.70989999999999998</v>
      </c>
      <c r="G365" s="130">
        <v>22.516500000000001</v>
      </c>
      <c r="H365" s="130">
        <v>5.9245000000000001</v>
      </c>
      <c r="I365" s="130">
        <v>8.9936000000000007</v>
      </c>
      <c r="J365" s="130">
        <v>7.5983999999999998</v>
      </c>
      <c r="K365" s="130">
        <v>1.7036</v>
      </c>
      <c r="L365" s="130">
        <v>-0.17319999999999999</v>
      </c>
      <c r="M365" s="130">
        <v>1.8768</v>
      </c>
      <c r="N365" s="130">
        <v>27.421700000000001</v>
      </c>
      <c r="O365" s="130">
        <v>3.0284</v>
      </c>
      <c r="P365" s="131">
        <v>24.3933</v>
      </c>
      <c r="R365" s="88"/>
      <c r="S365" s="76"/>
    </row>
    <row r="366" spans="1:32" x14ac:dyDescent="0.35">
      <c r="A366" s="99" t="s">
        <v>735</v>
      </c>
      <c r="B366" s="76">
        <v>26.6309</v>
      </c>
      <c r="C366" s="76">
        <v>3.1909000000000001</v>
      </c>
      <c r="D366" s="76">
        <v>20.899899999999999</v>
      </c>
      <c r="E366" s="76">
        <v>1.8501000000000001</v>
      </c>
      <c r="F366" s="76">
        <v>0.69</v>
      </c>
      <c r="G366" s="76">
        <v>23.44</v>
      </c>
      <c r="H366" s="76">
        <v>5.9709000000000003</v>
      </c>
      <c r="I366" s="76">
        <v>9.3482000000000003</v>
      </c>
      <c r="J366" s="76">
        <v>8.1209000000000007</v>
      </c>
      <c r="K366" s="76">
        <v>1.6161000000000001</v>
      </c>
      <c r="L366" s="76">
        <v>-0.14630000000000001</v>
      </c>
      <c r="M366" s="76">
        <v>1.7624</v>
      </c>
      <c r="N366" s="76">
        <v>28.247</v>
      </c>
      <c r="O366" s="76">
        <v>3.0446</v>
      </c>
      <c r="P366" s="97">
        <v>25.202400000000001</v>
      </c>
      <c r="R366" s="88"/>
      <c r="S366" s="76"/>
    </row>
    <row r="367" spans="1:32" x14ac:dyDescent="0.35">
      <c r="A367" s="99" t="s">
        <v>747</v>
      </c>
      <c r="B367" s="76">
        <v>28.718800000000002</v>
      </c>
      <c r="C367" s="76">
        <v>2.5183</v>
      </c>
      <c r="D367" s="76">
        <v>23.4605</v>
      </c>
      <c r="E367" s="76">
        <v>1.9585999999999999</v>
      </c>
      <c r="F367" s="76">
        <v>0.78139999999999998</v>
      </c>
      <c r="G367" s="76">
        <v>26.200500000000002</v>
      </c>
      <c r="H367" s="76">
        <v>6.4084000000000003</v>
      </c>
      <c r="I367" s="76">
        <v>10.2103</v>
      </c>
      <c r="J367" s="76">
        <v>9.5817999999999994</v>
      </c>
      <c r="K367" s="76">
        <v>2.2725</v>
      </c>
      <c r="L367" s="76">
        <v>7.6200000000000004E-2</v>
      </c>
      <c r="M367" s="76">
        <v>2.1964000000000001</v>
      </c>
      <c r="N367" s="76">
        <v>30.991300000000003</v>
      </c>
      <c r="O367" s="76">
        <v>2.5944000000000003</v>
      </c>
      <c r="P367" s="97">
        <v>28.396900000000002</v>
      </c>
      <c r="R367" s="88"/>
      <c r="S367" s="76"/>
    </row>
    <row r="368" spans="1:32" x14ac:dyDescent="0.35">
      <c r="A368" s="99" t="s">
        <v>751</v>
      </c>
      <c r="B368" s="76">
        <v>25.284099999999999</v>
      </c>
      <c r="C368" s="76">
        <v>1.5427999999999999</v>
      </c>
      <c r="D368" s="76">
        <v>21.2028</v>
      </c>
      <c r="E368" s="76">
        <v>1.8433999999999999</v>
      </c>
      <c r="F368" s="76">
        <v>0.69510000000000005</v>
      </c>
      <c r="G368" s="76">
        <v>23.741299999999999</v>
      </c>
      <c r="H368" s="76">
        <v>6.1212999999999997</v>
      </c>
      <c r="I368" s="76">
        <v>8.7199000000000009</v>
      </c>
      <c r="J368" s="76">
        <v>8.9001000000000001</v>
      </c>
      <c r="K368" s="76">
        <v>2.0352999999999999</v>
      </c>
      <c r="L368" s="76">
        <v>6.8199999999999997E-2</v>
      </c>
      <c r="M368" s="76">
        <v>1.9671000000000001</v>
      </c>
      <c r="N368" s="76">
        <v>27.319399999999998</v>
      </c>
      <c r="O368" s="76">
        <v>1.6110000000000007</v>
      </c>
      <c r="P368" s="97">
        <v>25.708399999999997</v>
      </c>
      <c r="R368" s="88"/>
      <c r="S368" s="76"/>
    </row>
    <row r="369" spans="1:19" x14ac:dyDescent="0.35">
      <c r="A369" s="99" t="s">
        <v>749</v>
      </c>
      <c r="B369" s="76">
        <v>24.5305</v>
      </c>
      <c r="C369" s="76">
        <v>1.7236</v>
      </c>
      <c r="D369" s="76">
        <v>20.5229</v>
      </c>
      <c r="E369" s="76">
        <v>1.63</v>
      </c>
      <c r="F369" s="76">
        <v>0.65400000000000003</v>
      </c>
      <c r="G369" s="76">
        <v>22.806899999999999</v>
      </c>
      <c r="H369" s="76">
        <v>5.3604000000000003</v>
      </c>
      <c r="I369" s="76">
        <v>8.8842999999999996</v>
      </c>
      <c r="J369" s="76">
        <v>8.5622000000000007</v>
      </c>
      <c r="K369" s="76">
        <v>1.8313999999999999</v>
      </c>
      <c r="L369" s="76">
        <v>6.1400000000000003E-2</v>
      </c>
      <c r="M369" s="76">
        <v>1.77</v>
      </c>
      <c r="N369" s="76">
        <v>26.361899999999999</v>
      </c>
      <c r="O369" s="76">
        <v>1.7850000000000001</v>
      </c>
      <c r="P369" s="97">
        <v>24.576899999999998</v>
      </c>
      <c r="R369" s="88"/>
      <c r="S369" s="76"/>
    </row>
    <row r="370" spans="1:19" x14ac:dyDescent="0.35">
      <c r="A370" s="99" t="s">
        <v>750</v>
      </c>
      <c r="B370" s="76">
        <v>21.263500000000001</v>
      </c>
      <c r="C370" s="76">
        <v>1.5838000000000001</v>
      </c>
      <c r="D370" s="76">
        <v>17.631399999999999</v>
      </c>
      <c r="E370" s="76">
        <v>1.5022</v>
      </c>
      <c r="F370" s="76">
        <v>0.54610000000000003</v>
      </c>
      <c r="G370" s="76">
        <v>19.6797</v>
      </c>
      <c r="H370" s="76">
        <v>6.4157000000000002</v>
      </c>
      <c r="I370" s="76">
        <v>7.0178000000000003</v>
      </c>
      <c r="J370" s="76">
        <v>6.2462</v>
      </c>
      <c r="K370" s="76">
        <v>2.1</v>
      </c>
      <c r="L370" s="76">
        <v>-0.18000000000000016</v>
      </c>
      <c r="M370" s="76">
        <v>1.92</v>
      </c>
      <c r="N370" s="76">
        <v>23.363500000000002</v>
      </c>
      <c r="O370" s="76">
        <v>1.7638000000000034</v>
      </c>
      <c r="P370" s="97">
        <v>21.599699999999999</v>
      </c>
      <c r="R370" s="88"/>
      <c r="S370" s="76"/>
    </row>
    <row r="371" spans="1:19" x14ac:dyDescent="0.35">
      <c r="A371" s="99" t="s">
        <v>755</v>
      </c>
      <c r="B371" s="76">
        <v>20.517900000000001</v>
      </c>
      <c r="C371" s="76">
        <v>0.90449999999999997</v>
      </c>
      <c r="D371" s="76">
        <v>17.5167</v>
      </c>
      <c r="E371" s="76">
        <v>1.4896</v>
      </c>
      <c r="F371" s="76">
        <v>0.60709999999999997</v>
      </c>
      <c r="G371" s="76">
        <v>19.613399999999999</v>
      </c>
      <c r="H371" s="76">
        <v>5.5819000000000001</v>
      </c>
      <c r="I371" s="76">
        <v>6.5357000000000003</v>
      </c>
      <c r="J371" s="76">
        <v>7.4958</v>
      </c>
      <c r="K371" s="76">
        <v>2.0911</v>
      </c>
      <c r="L371" s="76">
        <v>0.17890000000000006</v>
      </c>
      <c r="M371" s="76">
        <v>2.27</v>
      </c>
      <c r="N371" s="76">
        <v>22.609000000000002</v>
      </c>
      <c r="O371" s="76">
        <v>0.72560000000000358</v>
      </c>
      <c r="P371" s="97">
        <v>21.883399999999998</v>
      </c>
      <c r="R371" s="88"/>
      <c r="S371" s="76"/>
    </row>
    <row r="372" spans="1:19" x14ac:dyDescent="0.35">
      <c r="A372" s="99" t="s">
        <v>754</v>
      </c>
      <c r="B372" s="76">
        <v>19.8306</v>
      </c>
      <c r="C372" s="76">
        <v>2.57</v>
      </c>
      <c r="D372" s="76">
        <v>15.4132</v>
      </c>
      <c r="E372" s="76">
        <v>1.3089</v>
      </c>
      <c r="F372" s="76">
        <v>0.53849999999999998</v>
      </c>
      <c r="G372" s="76">
        <v>17.2606</v>
      </c>
      <c r="H372" s="76">
        <v>5.8985000000000003</v>
      </c>
      <c r="I372" s="76">
        <v>5.5602</v>
      </c>
      <c r="J372" s="76">
        <v>5.8018999999999998</v>
      </c>
      <c r="K372" s="76">
        <v>2.0777999999999999</v>
      </c>
      <c r="L372" s="76">
        <v>6.2200000000000255E-2</v>
      </c>
      <c r="M372" s="76">
        <v>2.14</v>
      </c>
      <c r="N372" s="76">
        <v>21.9084</v>
      </c>
      <c r="O372" s="76">
        <v>2.5077999999999996</v>
      </c>
      <c r="P372" s="97">
        <v>19.400600000000001</v>
      </c>
      <c r="R372" s="88"/>
      <c r="S372" s="76"/>
    </row>
    <row r="373" spans="1:19" x14ac:dyDescent="0.35">
      <c r="A373" s="99" t="s">
        <v>756</v>
      </c>
      <c r="B373" s="130">
        <v>20.981100000000001</v>
      </c>
      <c r="C373" s="130">
        <v>1.7428999999999999</v>
      </c>
      <c r="D373" s="130">
        <v>17.2087</v>
      </c>
      <c r="E373" s="130">
        <v>1.5246999999999999</v>
      </c>
      <c r="F373" s="130">
        <v>0.6048</v>
      </c>
      <c r="G373" s="130">
        <v>19.238199999999999</v>
      </c>
      <c r="H373" s="130">
        <v>6.0589000000000004</v>
      </c>
      <c r="I373" s="130">
        <v>6.3651999999999997</v>
      </c>
      <c r="J373" s="130">
        <v>6.8140999999999998</v>
      </c>
      <c r="K373" s="130">
        <v>2.3887999999999998</v>
      </c>
      <c r="L373" s="130">
        <v>-0.26419999999999999</v>
      </c>
      <c r="M373" s="130">
        <v>2.653</v>
      </c>
      <c r="N373" s="130">
        <v>23.369900000000001</v>
      </c>
      <c r="O373" s="130">
        <v>1.4786999999999999</v>
      </c>
      <c r="P373" s="131">
        <v>21.891200000000001</v>
      </c>
      <c r="R373" s="88"/>
      <c r="S373" s="76"/>
    </row>
    <row r="374" spans="1:19" x14ac:dyDescent="0.35">
      <c r="A374" s="99" t="s">
        <v>762</v>
      </c>
      <c r="B374" s="130">
        <v>20.397300000000001</v>
      </c>
      <c r="C374" s="130">
        <v>1.6334</v>
      </c>
      <c r="D374" s="130">
        <v>16.721299999999999</v>
      </c>
      <c r="E374" s="130">
        <v>1.5168999999999999</v>
      </c>
      <c r="F374" s="130">
        <v>0.62570000000000003</v>
      </c>
      <c r="G374" s="130">
        <v>18.7639</v>
      </c>
      <c r="H374" s="130">
        <v>5.4816000000000003</v>
      </c>
      <c r="I374" s="130">
        <v>6.2954999999999997</v>
      </c>
      <c r="J374" s="130">
        <v>6.9867999999999997</v>
      </c>
      <c r="K374" s="130">
        <v>2.5617999999999999</v>
      </c>
      <c r="L374" s="130">
        <v>-0.28339999999999999</v>
      </c>
      <c r="M374" s="130">
        <v>2.8451</v>
      </c>
      <c r="N374" s="130">
        <v>22.959099999999999</v>
      </c>
      <c r="O374" s="130">
        <v>1.35</v>
      </c>
      <c r="P374" s="131">
        <v>21.609000000000002</v>
      </c>
      <c r="S374" s="76"/>
    </row>
    <row r="375" spans="1:19" x14ac:dyDescent="0.35">
      <c r="A375" s="99" t="s">
        <v>761</v>
      </c>
      <c r="B375" s="76">
        <v>21.7697</v>
      </c>
      <c r="C375" s="76">
        <v>1.8331</v>
      </c>
      <c r="D375" s="76">
        <v>17.715699999999998</v>
      </c>
      <c r="E375" s="76">
        <v>1.6507000000000001</v>
      </c>
      <c r="F375" s="76">
        <v>0.67020000000000002</v>
      </c>
      <c r="G375" s="76">
        <v>19.936599999999999</v>
      </c>
      <c r="H375" s="76">
        <v>5.8289999999999997</v>
      </c>
      <c r="I375" s="76">
        <v>6.6504000000000003</v>
      </c>
      <c r="J375" s="76">
        <v>7.4572000000000003</v>
      </c>
      <c r="K375" s="76">
        <v>2.6122999999999998</v>
      </c>
      <c r="L375" s="76">
        <v>-0.28889999999999999</v>
      </c>
      <c r="M375" s="76">
        <v>2.9013</v>
      </c>
      <c r="N375" s="76">
        <v>24.382000000000001</v>
      </c>
      <c r="O375" s="76">
        <v>1.5442</v>
      </c>
      <c r="P375" s="97">
        <v>22.837900000000001</v>
      </c>
      <c r="S375" s="76"/>
    </row>
    <row r="376" spans="1:19" x14ac:dyDescent="0.35">
      <c r="B376" s="142"/>
      <c r="C376" s="144"/>
      <c r="D376" s="76"/>
      <c r="E376" s="76"/>
      <c r="F376" s="76"/>
      <c r="G376" s="142"/>
      <c r="H376" s="142"/>
      <c r="I376" s="142"/>
      <c r="J376" s="142"/>
      <c r="K376" s="142"/>
      <c r="L376" s="76"/>
      <c r="M376" s="144"/>
      <c r="N376" s="142"/>
      <c r="O376" s="144"/>
      <c r="P376" s="144"/>
      <c r="S376" s="76"/>
    </row>
    <row r="377" spans="1:19" x14ac:dyDescent="0.35">
      <c r="B377" s="76"/>
      <c r="C377" s="76"/>
      <c r="D377" s="76"/>
      <c r="E377" s="76"/>
      <c r="F377" s="76"/>
      <c r="G377" s="76"/>
      <c r="H377" s="76"/>
      <c r="I377" s="76"/>
      <c r="J377" s="76"/>
      <c r="K377" s="76"/>
      <c r="L377" s="76"/>
      <c r="M377" s="76"/>
      <c r="N377" s="76"/>
      <c r="O377" s="76"/>
      <c r="P377" s="76"/>
      <c r="S377" s="76"/>
    </row>
    <row r="378" spans="1:19" x14ac:dyDescent="0.35">
      <c r="B378" s="130"/>
      <c r="C378" s="145"/>
      <c r="D378" s="145"/>
      <c r="E378" s="145"/>
      <c r="F378" s="142"/>
      <c r="G378" s="142"/>
      <c r="H378" s="142"/>
      <c r="I378" s="142"/>
      <c r="J378" s="142"/>
      <c r="K378" s="142"/>
      <c r="L378" s="142"/>
      <c r="M378" s="142"/>
      <c r="N378" s="142"/>
      <c r="O378" s="142"/>
      <c r="P378" s="142"/>
      <c r="S378" s="76"/>
    </row>
    <row r="379" spans="1:19" x14ac:dyDescent="0.35">
      <c r="B379" s="130"/>
      <c r="C379" s="145"/>
      <c r="D379" s="76"/>
      <c r="E379" s="76"/>
      <c r="F379" s="76"/>
      <c r="G379" s="76"/>
      <c r="H379" s="76"/>
      <c r="I379" s="76"/>
      <c r="J379" s="76"/>
      <c r="K379" s="76"/>
      <c r="L379" s="76"/>
      <c r="M379" s="76"/>
      <c r="N379" s="76"/>
      <c r="O379" s="76"/>
      <c r="P379" s="76"/>
      <c r="S379" s="76"/>
    </row>
    <row r="380" spans="1:19" x14ac:dyDescent="0.35">
      <c r="B380" s="130"/>
      <c r="C380" s="145"/>
      <c r="D380" s="76"/>
      <c r="E380" s="76"/>
      <c r="F380" s="76"/>
      <c r="G380" s="76"/>
      <c r="H380" s="76"/>
      <c r="I380" s="76"/>
      <c r="J380" s="76"/>
      <c r="K380" s="76"/>
      <c r="L380" s="76"/>
      <c r="M380" s="76"/>
      <c r="N380" s="76"/>
      <c r="O380" s="76"/>
      <c r="P380" s="76"/>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76"/>
      <c r="C382" s="76"/>
      <c r="D382" s="76"/>
      <c r="E382" s="76"/>
      <c r="F382" s="76"/>
      <c r="G382" s="76"/>
      <c r="H382" s="76"/>
      <c r="I382" s="76"/>
      <c r="J382" s="76"/>
      <c r="K382" s="76"/>
      <c r="L382" s="76"/>
      <c r="M382" s="76"/>
      <c r="N382" s="76"/>
      <c r="O382" s="76"/>
      <c r="P382" s="7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76"/>
      <c r="C385" s="76"/>
      <c r="D385" s="76"/>
      <c r="E385" s="76"/>
      <c r="F385" s="76"/>
      <c r="G385" s="76"/>
      <c r="H385" s="76"/>
      <c r="I385" s="76"/>
      <c r="J385" s="76"/>
      <c r="K385" s="76"/>
      <c r="L385" s="76"/>
      <c r="M385" s="76"/>
      <c r="N385" s="76"/>
      <c r="O385" s="76"/>
      <c r="P385" s="76"/>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76"/>
      <c r="I387" s="76"/>
      <c r="J387" s="76"/>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394"/>
  <sheetViews>
    <sheetView topLeftCell="A369" zoomScale="70" zoomScaleNormal="70" workbookViewId="0">
      <selection activeCell="T390" sqref="T390"/>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1"/>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31</v>
      </c>
      <c r="T6" s="24" t="str">
        <f t="shared" ref="T6:AF10" si="1">$S$5&amp;T$5&amp;$S6</f>
        <v>Annual!A31</v>
      </c>
      <c r="U6" s="24" t="str">
        <f t="shared" si="1"/>
        <v>Annual!B31</v>
      </c>
      <c r="V6" s="24" t="str">
        <f t="shared" si="1"/>
        <v>Annual!C31</v>
      </c>
      <c r="W6" s="24" t="str">
        <f t="shared" si="1"/>
        <v>Annual!G31</v>
      </c>
      <c r="X6" s="24" t="str">
        <f t="shared" si="1"/>
        <v>Annual!H31</v>
      </c>
      <c r="Y6" s="24" t="str">
        <f t="shared" si="1"/>
        <v>Annual!I31</v>
      </c>
      <c r="Z6" s="24" t="str">
        <f t="shared" si="1"/>
        <v>Annual!J31</v>
      </c>
      <c r="AA6" s="24" t="str">
        <f t="shared" si="1"/>
        <v>Annual!K31</v>
      </c>
      <c r="AB6" s="24" t="str">
        <f t="shared" si="1"/>
        <v>Annual!L31</v>
      </c>
      <c r="AC6" s="24" t="str">
        <f t="shared" si="1"/>
        <v>Annual!M31</v>
      </c>
      <c r="AD6" s="24" t="str">
        <f t="shared" si="1"/>
        <v>Annual!N31</v>
      </c>
      <c r="AE6" s="24" t="str">
        <f t="shared" si="1"/>
        <v>Annual!O31</v>
      </c>
      <c r="AF6" s="24" t="str">
        <f t="shared" si="1"/>
        <v>Annual!P31</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2025</v>
      </c>
      <c r="S7" s="25">
        <f>S6+1</f>
        <v>32</v>
      </c>
      <c r="T7" s="24" t="str">
        <f t="shared" si="1"/>
        <v>Annual!A32</v>
      </c>
      <c r="U7" s="24" t="str">
        <f t="shared" si="1"/>
        <v>Annual!B32</v>
      </c>
      <c r="V7" s="24" t="str">
        <f t="shared" si="1"/>
        <v>Annual!C32</v>
      </c>
      <c r="W7" s="24" t="str">
        <f t="shared" si="1"/>
        <v>Annual!G32</v>
      </c>
      <c r="X7" s="24" t="str">
        <f t="shared" si="1"/>
        <v>Annual!H32</v>
      </c>
      <c r="Y7" s="24" t="str">
        <f t="shared" si="1"/>
        <v>Annual!I32</v>
      </c>
      <c r="Z7" s="24" t="str">
        <f t="shared" si="1"/>
        <v>Annual!J32</v>
      </c>
      <c r="AA7" s="24" t="str">
        <f t="shared" si="1"/>
        <v>Annual!K32</v>
      </c>
      <c r="AB7" s="24" t="str">
        <f t="shared" si="1"/>
        <v>Annual!L32</v>
      </c>
      <c r="AC7" s="24" t="str">
        <f t="shared" si="1"/>
        <v>Annual!M32</v>
      </c>
      <c r="AD7" s="24" t="str">
        <f t="shared" si="1"/>
        <v>Annual!N32</v>
      </c>
      <c r="AE7" s="24" t="str">
        <f t="shared" si="1"/>
        <v>Annual!O32</v>
      </c>
      <c r="AF7" s="24" t="str">
        <f t="shared" si="1"/>
        <v>Annual!P32</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9</v>
      </c>
      <c r="S8" s="25">
        <f>S7+1</f>
        <v>33</v>
      </c>
      <c r="T8" s="24" t="str">
        <f t="shared" si="1"/>
        <v>Annual!A33</v>
      </c>
      <c r="U8" s="24" t="str">
        <f t="shared" si="1"/>
        <v>Annual!B33</v>
      </c>
      <c r="V8" s="24" t="str">
        <f t="shared" si="1"/>
        <v>Annual!C33</v>
      </c>
      <c r="W8" s="24" t="str">
        <f t="shared" si="1"/>
        <v>Annual!G33</v>
      </c>
      <c r="X8" s="24" t="str">
        <f t="shared" si="1"/>
        <v>Annual!H33</v>
      </c>
      <c r="Y8" s="24" t="str">
        <f t="shared" si="1"/>
        <v>Annual!I33</v>
      </c>
      <c r="Z8" s="24" t="str">
        <f t="shared" si="1"/>
        <v>Annual!J33</v>
      </c>
      <c r="AA8" s="24" t="str">
        <f t="shared" si="1"/>
        <v>Annual!K33</v>
      </c>
      <c r="AB8" s="24" t="str">
        <f t="shared" si="1"/>
        <v>Annual!L33</v>
      </c>
      <c r="AC8" s="24" t="str">
        <f t="shared" si="1"/>
        <v>Annual!M33</v>
      </c>
      <c r="AD8" s="24" t="str">
        <f t="shared" si="1"/>
        <v>Annual!N33</v>
      </c>
      <c r="AE8" s="24" t="str">
        <f t="shared" si="1"/>
        <v>Annual!O33</v>
      </c>
      <c r="AF8" s="24" t="str">
        <f t="shared" si="1"/>
        <v>Annual!P33</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34</v>
      </c>
      <c r="T9" s="24" t="str">
        <f t="shared" si="1"/>
        <v>Annual!A34</v>
      </c>
      <c r="U9" s="24" t="str">
        <f t="shared" si="1"/>
        <v>Annual!B34</v>
      </c>
      <c r="V9" s="24" t="str">
        <f t="shared" si="1"/>
        <v>Annual!C34</v>
      </c>
      <c r="W9" s="24" t="str">
        <f t="shared" si="1"/>
        <v>Annual!G34</v>
      </c>
      <c r="X9" s="24" t="str">
        <f t="shared" si="1"/>
        <v>Annual!H34</v>
      </c>
      <c r="Y9" s="24" t="str">
        <f t="shared" si="1"/>
        <v>Annual!I34</v>
      </c>
      <c r="Z9" s="24" t="str">
        <f t="shared" si="1"/>
        <v>Annual!J34</v>
      </c>
      <c r="AA9" s="24" t="str">
        <f t="shared" si="1"/>
        <v>Annual!K34</v>
      </c>
      <c r="AB9" s="24" t="str">
        <f t="shared" si="1"/>
        <v>Annual!L34</v>
      </c>
      <c r="AC9" s="24" t="str">
        <f t="shared" si="1"/>
        <v>Annual!M34</v>
      </c>
      <c r="AD9" s="24" t="str">
        <f t="shared" si="1"/>
        <v>Annual!N34</v>
      </c>
      <c r="AE9" s="24" t="str">
        <f t="shared" si="1"/>
        <v>Annual!O34</v>
      </c>
      <c r="AF9" s="24" t="str">
        <f t="shared" si="1"/>
        <v>Annual!P34</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35</v>
      </c>
      <c r="T10" s="24" t="str">
        <f t="shared" si="1"/>
        <v>Annual!A35</v>
      </c>
      <c r="U10" s="24" t="str">
        <f t="shared" si="1"/>
        <v>Annual!B35</v>
      </c>
      <c r="V10" s="24" t="str">
        <f t="shared" si="1"/>
        <v>Annual!C35</v>
      </c>
      <c r="W10" s="24" t="str">
        <f t="shared" si="1"/>
        <v>Annual!G35</v>
      </c>
      <c r="X10" s="24" t="str">
        <f t="shared" si="1"/>
        <v>Annual!H35</v>
      </c>
      <c r="Y10" s="24" t="str">
        <f t="shared" si="1"/>
        <v>Annual!I35</v>
      </c>
      <c r="Z10" s="24" t="str">
        <f t="shared" si="1"/>
        <v>Annual!J35</v>
      </c>
      <c r="AA10" s="24" t="str">
        <f t="shared" si="1"/>
        <v>Annual!K35</v>
      </c>
      <c r="AB10" s="24" t="str">
        <f t="shared" si="1"/>
        <v>Annual!L35</v>
      </c>
      <c r="AC10" s="24" t="str">
        <f t="shared" si="1"/>
        <v>Annual!M35</v>
      </c>
      <c r="AD10" s="24" t="str">
        <f t="shared" si="1"/>
        <v>Annual!N35</v>
      </c>
      <c r="AE10" s="24" t="str">
        <f t="shared" si="1"/>
        <v>Annual!O35</v>
      </c>
      <c r="AF10" s="24" t="str">
        <f t="shared" si="1"/>
        <v>Annual!P35</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361</v>
      </c>
      <c r="T13" s="24" t="str">
        <f t="shared" ref="T13:AG27" si="3">$S$12&amp;T$12&amp;$S13</f>
        <v>Month!A361</v>
      </c>
      <c r="U13" s="24" t="str">
        <f t="shared" si="3"/>
        <v>Month!B361</v>
      </c>
      <c r="V13" s="24" t="str">
        <f t="shared" si="3"/>
        <v>Month!C361</v>
      </c>
      <c r="W13" s="24" t="str">
        <f t="shared" si="3"/>
        <v>Month!G361</v>
      </c>
      <c r="X13" s="24" t="str">
        <f t="shared" si="3"/>
        <v>Month!H361</v>
      </c>
      <c r="Y13" s="24" t="str">
        <f t="shared" si="3"/>
        <v>Month!I361</v>
      </c>
      <c r="Z13" s="24" t="str">
        <f t="shared" si="3"/>
        <v>Month!J361</v>
      </c>
      <c r="AA13" s="24" t="str">
        <f t="shared" si="3"/>
        <v>Month!K361</v>
      </c>
      <c r="AB13" s="24" t="str">
        <f t="shared" si="3"/>
        <v>Month!L361</v>
      </c>
      <c r="AC13" s="24" t="str">
        <f t="shared" si="3"/>
        <v>Month!M361</v>
      </c>
      <c r="AD13" s="24" t="str">
        <f t="shared" si="3"/>
        <v>Month!N361</v>
      </c>
      <c r="AE13" s="24" t="str">
        <f t="shared" si="3"/>
        <v>Month!O361</v>
      </c>
      <c r="AF13" s="24" t="str">
        <f t="shared" si="3"/>
        <v>Month!P361</v>
      </c>
      <c r="AG13" s="24" t="str">
        <f t="shared" si="3"/>
        <v>Month!Q361</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362</v>
      </c>
      <c r="T14" s="24" t="str">
        <f t="shared" si="3"/>
        <v>Month!A362</v>
      </c>
      <c r="U14" s="24" t="str">
        <f t="shared" si="3"/>
        <v>Month!B362</v>
      </c>
      <c r="V14" s="24" t="str">
        <f t="shared" si="3"/>
        <v>Month!C362</v>
      </c>
      <c r="W14" s="24" t="str">
        <f t="shared" si="3"/>
        <v>Month!G362</v>
      </c>
      <c r="X14" s="24" t="str">
        <f t="shared" si="3"/>
        <v>Month!H362</v>
      </c>
      <c r="Y14" s="24" t="str">
        <f t="shared" si="3"/>
        <v>Month!I362</v>
      </c>
      <c r="Z14" s="24" t="str">
        <f t="shared" si="3"/>
        <v>Month!J362</v>
      </c>
      <c r="AA14" s="24" t="str">
        <f t="shared" si="3"/>
        <v>Month!K362</v>
      </c>
      <c r="AB14" s="24" t="str">
        <f t="shared" si="3"/>
        <v>Month!L362</v>
      </c>
      <c r="AC14" s="24" t="str">
        <f t="shared" si="3"/>
        <v>Month!M362</v>
      </c>
      <c r="AD14" s="24" t="str">
        <f t="shared" si="3"/>
        <v>Month!N362</v>
      </c>
      <c r="AE14" s="24" t="str">
        <f t="shared" si="3"/>
        <v>Month!O362</v>
      </c>
      <c r="AF14" s="24" t="str">
        <f t="shared" si="3"/>
        <v>Month!P362</v>
      </c>
      <c r="AG14" s="24" t="str">
        <f t="shared" si="3"/>
        <v>Month!Q362</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363</v>
      </c>
      <c r="T15" s="24" t="str">
        <f t="shared" si="3"/>
        <v>Month!A363</v>
      </c>
      <c r="U15" s="24" t="str">
        <f t="shared" si="3"/>
        <v>Month!B363</v>
      </c>
      <c r="V15" s="24" t="str">
        <f t="shared" si="3"/>
        <v>Month!C363</v>
      </c>
      <c r="W15" s="24" t="str">
        <f t="shared" si="3"/>
        <v>Month!G363</v>
      </c>
      <c r="X15" s="24" t="str">
        <f t="shared" si="3"/>
        <v>Month!H363</v>
      </c>
      <c r="Y15" s="24" t="str">
        <f t="shared" si="3"/>
        <v>Month!I363</v>
      </c>
      <c r="Z15" s="24" t="str">
        <f t="shared" si="3"/>
        <v>Month!J363</v>
      </c>
      <c r="AA15" s="24" t="str">
        <f t="shared" si="3"/>
        <v>Month!K363</v>
      </c>
      <c r="AB15" s="24" t="str">
        <f t="shared" si="3"/>
        <v>Month!L363</v>
      </c>
      <c r="AC15" s="24" t="str">
        <f t="shared" si="3"/>
        <v>Month!M363</v>
      </c>
      <c r="AD15" s="24" t="str">
        <f t="shared" si="3"/>
        <v>Month!N363</v>
      </c>
      <c r="AE15" s="24" t="str">
        <f t="shared" si="3"/>
        <v>Month!O363</v>
      </c>
      <c r="AF15" s="24" t="str">
        <f t="shared" si="3"/>
        <v>Month!P363</v>
      </c>
      <c r="AG15" s="24" t="str">
        <f t="shared" si="3"/>
        <v>Month!Q363</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364</v>
      </c>
      <c r="T16" s="24" t="str">
        <f t="shared" si="3"/>
        <v>Month!A364</v>
      </c>
      <c r="U16" s="24" t="str">
        <f t="shared" si="3"/>
        <v>Month!B364</v>
      </c>
      <c r="V16" s="24" t="str">
        <f t="shared" si="3"/>
        <v>Month!C364</v>
      </c>
      <c r="W16" s="24" t="str">
        <f t="shared" si="3"/>
        <v>Month!G364</v>
      </c>
      <c r="X16" s="24" t="str">
        <f t="shared" si="3"/>
        <v>Month!H364</v>
      </c>
      <c r="Y16" s="24" t="str">
        <f t="shared" si="3"/>
        <v>Month!I364</v>
      </c>
      <c r="Z16" s="24" t="str">
        <f t="shared" si="3"/>
        <v>Month!J364</v>
      </c>
      <c r="AA16" s="24" t="str">
        <f t="shared" si="3"/>
        <v>Month!K364</v>
      </c>
      <c r="AB16" s="24" t="str">
        <f t="shared" si="3"/>
        <v>Month!L364</v>
      </c>
      <c r="AC16" s="24" t="str">
        <f t="shared" si="3"/>
        <v>Month!M364</v>
      </c>
      <c r="AD16" s="24" t="str">
        <f t="shared" si="3"/>
        <v>Month!N364</v>
      </c>
      <c r="AE16" s="24" t="str">
        <f t="shared" si="3"/>
        <v>Month!O364</v>
      </c>
      <c r="AF16" s="24" t="str">
        <f t="shared" si="3"/>
        <v>Month!P364</v>
      </c>
      <c r="AG16" s="24" t="str">
        <f t="shared" si="3"/>
        <v>Month!Q364</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365</v>
      </c>
      <c r="T17" s="24" t="str">
        <f t="shared" si="3"/>
        <v>Month!A365</v>
      </c>
      <c r="U17" s="24" t="str">
        <f t="shared" si="3"/>
        <v>Month!B365</v>
      </c>
      <c r="V17" s="24" t="str">
        <f t="shared" si="3"/>
        <v>Month!C365</v>
      </c>
      <c r="W17" s="24" t="str">
        <f t="shared" si="3"/>
        <v>Month!G365</v>
      </c>
      <c r="X17" s="24" t="str">
        <f t="shared" si="3"/>
        <v>Month!H365</v>
      </c>
      <c r="Y17" s="24" t="str">
        <f t="shared" si="3"/>
        <v>Month!I365</v>
      </c>
      <c r="Z17" s="24" t="str">
        <f t="shared" si="3"/>
        <v>Month!J365</v>
      </c>
      <c r="AA17" s="24" t="str">
        <f t="shared" si="3"/>
        <v>Month!K365</v>
      </c>
      <c r="AB17" s="24" t="str">
        <f t="shared" si="3"/>
        <v>Month!L365</v>
      </c>
      <c r="AC17" s="24" t="str">
        <f t="shared" si="3"/>
        <v>Month!M365</v>
      </c>
      <c r="AD17" s="24" t="str">
        <f t="shared" si="3"/>
        <v>Month!N365</v>
      </c>
      <c r="AE17" s="24" t="str">
        <f t="shared" si="3"/>
        <v>Month!O365</v>
      </c>
      <c r="AF17" s="24" t="str">
        <f t="shared" si="3"/>
        <v>Month!P365</v>
      </c>
      <c r="AG17" s="24" t="str">
        <f t="shared" si="3"/>
        <v>Month!Q365</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366</v>
      </c>
      <c r="T18" s="24" t="str">
        <f t="shared" si="3"/>
        <v>Month!A366</v>
      </c>
      <c r="U18" s="24" t="str">
        <f t="shared" si="3"/>
        <v>Month!B366</v>
      </c>
      <c r="V18" s="24" t="str">
        <f t="shared" si="3"/>
        <v>Month!C366</v>
      </c>
      <c r="W18" s="24" t="str">
        <f t="shared" si="3"/>
        <v>Month!G366</v>
      </c>
      <c r="X18" s="24" t="str">
        <f t="shared" si="3"/>
        <v>Month!H366</v>
      </c>
      <c r="Y18" s="24" t="str">
        <f t="shared" si="3"/>
        <v>Month!I366</v>
      </c>
      <c r="Z18" s="24" t="str">
        <f t="shared" si="3"/>
        <v>Month!J366</v>
      </c>
      <c r="AA18" s="24" t="str">
        <f t="shared" si="3"/>
        <v>Month!K366</v>
      </c>
      <c r="AB18" s="24" t="str">
        <f t="shared" si="3"/>
        <v>Month!L366</v>
      </c>
      <c r="AC18" s="24" t="str">
        <f t="shared" si="3"/>
        <v>Month!M366</v>
      </c>
      <c r="AD18" s="24" t="str">
        <f t="shared" si="3"/>
        <v>Month!N366</v>
      </c>
      <c r="AE18" s="24" t="str">
        <f t="shared" si="3"/>
        <v>Month!O366</v>
      </c>
      <c r="AF18" s="24" t="str">
        <f t="shared" si="3"/>
        <v>Month!P366</v>
      </c>
      <c r="AG18" s="24" t="str">
        <f t="shared" si="3"/>
        <v>Month!Q366</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46" t="s">
        <v>41</v>
      </c>
      <c r="F19" s="146"/>
      <c r="G19" s="146"/>
      <c r="H19" s="146"/>
      <c r="I19" s="146"/>
      <c r="J19" s="146"/>
      <c r="K19" s="146"/>
      <c r="L19" s="45"/>
      <c r="M19" s="45" t="s">
        <v>88</v>
      </c>
      <c r="N19" s="45" t="s">
        <v>89</v>
      </c>
      <c r="O19" s="46"/>
      <c r="P19" s="45" t="s">
        <v>88</v>
      </c>
      <c r="Q19" s="45" t="s">
        <v>89</v>
      </c>
      <c r="S19" s="25">
        <f t="shared" si="4"/>
        <v>367</v>
      </c>
      <c r="T19" s="24" t="str">
        <f t="shared" si="3"/>
        <v>Month!A367</v>
      </c>
      <c r="U19" s="24" t="str">
        <f t="shared" si="3"/>
        <v>Month!B367</v>
      </c>
      <c r="V19" s="24" t="str">
        <f t="shared" si="3"/>
        <v>Month!C367</v>
      </c>
      <c r="W19" s="24" t="str">
        <f t="shared" si="3"/>
        <v>Month!G367</v>
      </c>
      <c r="X19" s="24" t="str">
        <f t="shared" si="3"/>
        <v>Month!H367</v>
      </c>
      <c r="Y19" s="24" t="str">
        <f t="shared" si="3"/>
        <v>Month!I367</v>
      </c>
      <c r="Z19" s="24" t="str">
        <f t="shared" si="3"/>
        <v>Month!J367</v>
      </c>
      <c r="AA19" s="24" t="str">
        <f t="shared" si="3"/>
        <v>Month!K367</v>
      </c>
      <c r="AB19" s="24" t="str">
        <f t="shared" si="3"/>
        <v>Month!L367</v>
      </c>
      <c r="AC19" s="24" t="str">
        <f t="shared" si="3"/>
        <v>Month!M367</v>
      </c>
      <c r="AD19" s="24" t="str">
        <f t="shared" si="3"/>
        <v>Month!N367</v>
      </c>
      <c r="AE19" s="24" t="str">
        <f t="shared" si="3"/>
        <v>Month!O367</v>
      </c>
      <c r="AF19" s="24" t="str">
        <f t="shared" si="3"/>
        <v>Month!P367</v>
      </c>
      <c r="AG19" s="24" t="str">
        <f t="shared" si="3"/>
        <v>Month!Q367</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368</v>
      </c>
      <c r="T20" s="24" t="str">
        <f t="shared" si="3"/>
        <v>Month!A368</v>
      </c>
      <c r="U20" s="24" t="str">
        <f t="shared" si="3"/>
        <v>Month!B368</v>
      </c>
      <c r="V20" s="24" t="str">
        <f t="shared" si="3"/>
        <v>Month!C368</v>
      </c>
      <c r="W20" s="24" t="str">
        <f t="shared" si="3"/>
        <v>Month!G368</v>
      </c>
      <c r="X20" s="24" t="str">
        <f t="shared" si="3"/>
        <v>Month!H368</v>
      </c>
      <c r="Y20" s="24" t="str">
        <f t="shared" si="3"/>
        <v>Month!I368</v>
      </c>
      <c r="Z20" s="24" t="str">
        <f t="shared" si="3"/>
        <v>Month!J368</v>
      </c>
      <c r="AA20" s="24" t="str">
        <f t="shared" si="3"/>
        <v>Month!K368</v>
      </c>
      <c r="AB20" s="24" t="str">
        <f t="shared" si="3"/>
        <v>Month!L368</v>
      </c>
      <c r="AC20" s="24" t="str">
        <f t="shared" si="3"/>
        <v>Month!M368</v>
      </c>
      <c r="AD20" s="24" t="str">
        <f t="shared" si="3"/>
        <v>Month!N368</v>
      </c>
      <c r="AE20" s="24" t="str">
        <f t="shared" si="3"/>
        <v>Month!O368</v>
      </c>
      <c r="AF20" s="24" t="str">
        <f t="shared" si="3"/>
        <v>Month!P368</v>
      </c>
      <c r="AG20" s="24" t="str">
        <f t="shared" si="3"/>
        <v>Month!Q368</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369</v>
      </c>
      <c r="T21" s="24" t="str">
        <f t="shared" si="3"/>
        <v>Month!A369</v>
      </c>
      <c r="U21" s="24" t="str">
        <f t="shared" si="3"/>
        <v>Month!B369</v>
      </c>
      <c r="V21" s="24" t="str">
        <f t="shared" si="3"/>
        <v>Month!C369</v>
      </c>
      <c r="W21" s="24" t="str">
        <f t="shared" si="3"/>
        <v>Month!G369</v>
      </c>
      <c r="X21" s="24" t="str">
        <f t="shared" si="3"/>
        <v>Month!H369</v>
      </c>
      <c r="Y21" s="24" t="str">
        <f t="shared" si="3"/>
        <v>Month!I369</v>
      </c>
      <c r="Z21" s="24" t="str">
        <f t="shared" si="3"/>
        <v>Month!J369</v>
      </c>
      <c r="AA21" s="24" t="str">
        <f t="shared" si="3"/>
        <v>Month!K369</v>
      </c>
      <c r="AB21" s="24" t="str">
        <f t="shared" si="3"/>
        <v>Month!L369</v>
      </c>
      <c r="AC21" s="24" t="str">
        <f t="shared" si="3"/>
        <v>Month!M369</v>
      </c>
      <c r="AD21" s="24" t="str">
        <f t="shared" si="3"/>
        <v>Month!N369</v>
      </c>
      <c r="AE21" s="24" t="str">
        <f t="shared" si="3"/>
        <v>Month!O369</v>
      </c>
      <c r="AF21" s="24" t="str">
        <f t="shared" si="3"/>
        <v>Month!P369</v>
      </c>
      <c r="AG21" s="24" t="str">
        <f t="shared" si="3"/>
        <v>Month!Q369</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370</v>
      </c>
      <c r="T22" s="24" t="str">
        <f>$S$12&amp;T$12&amp;$S22</f>
        <v>Month!A370</v>
      </c>
      <c r="U22" s="24" t="str">
        <f t="shared" si="3"/>
        <v>Month!B370</v>
      </c>
      <c r="V22" s="24" t="str">
        <f t="shared" si="3"/>
        <v>Month!C370</v>
      </c>
      <c r="W22" s="24" t="str">
        <f t="shared" si="3"/>
        <v>Month!G370</v>
      </c>
      <c r="X22" s="24" t="str">
        <f t="shared" si="3"/>
        <v>Month!H370</v>
      </c>
      <c r="Y22" s="24" t="str">
        <f t="shared" si="3"/>
        <v>Month!I370</v>
      </c>
      <c r="Z22" s="24" t="str">
        <f t="shared" si="3"/>
        <v>Month!J370</v>
      </c>
      <c r="AA22" s="24" t="str">
        <f t="shared" si="3"/>
        <v>Month!K370</v>
      </c>
      <c r="AB22" s="24" t="str">
        <f t="shared" si="3"/>
        <v>Month!L370</v>
      </c>
      <c r="AC22" s="24" t="str">
        <f t="shared" si="3"/>
        <v>Month!M370</v>
      </c>
      <c r="AD22" s="24" t="str">
        <f t="shared" si="3"/>
        <v>Month!N370</v>
      </c>
      <c r="AE22" s="24" t="str">
        <f t="shared" si="3"/>
        <v>Month!O370</v>
      </c>
      <c r="AF22" s="24" t="str">
        <f t="shared" si="3"/>
        <v>Month!P370</v>
      </c>
      <c r="AG22" s="24" t="str">
        <f t="shared" si="3"/>
        <v>Month!Q370</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371</v>
      </c>
      <c r="T23" s="24" t="str">
        <f t="shared" si="3"/>
        <v>Month!A371</v>
      </c>
      <c r="U23" s="24" t="str">
        <f t="shared" si="3"/>
        <v>Month!B371</v>
      </c>
      <c r="V23" s="24" t="str">
        <f t="shared" si="3"/>
        <v>Month!C371</v>
      </c>
      <c r="W23" s="24" t="str">
        <f t="shared" si="3"/>
        <v>Month!G371</v>
      </c>
      <c r="X23" s="24" t="str">
        <f t="shared" si="3"/>
        <v>Month!H371</v>
      </c>
      <c r="Y23" s="24" t="str">
        <f t="shared" si="3"/>
        <v>Month!I371</v>
      </c>
      <c r="Z23" s="24" t="str">
        <f t="shared" si="3"/>
        <v>Month!J371</v>
      </c>
      <c r="AA23" s="24" t="str">
        <f t="shared" si="3"/>
        <v>Month!K371</v>
      </c>
      <c r="AB23" s="24" t="str">
        <f t="shared" si="3"/>
        <v>Month!L371</v>
      </c>
      <c r="AC23" s="24" t="str">
        <f t="shared" si="3"/>
        <v>Month!M371</v>
      </c>
      <c r="AD23" s="24" t="str">
        <f t="shared" si="3"/>
        <v>Month!N371</v>
      </c>
      <c r="AE23" s="24" t="str">
        <f t="shared" si="3"/>
        <v>Month!O371</v>
      </c>
      <c r="AF23" s="24" t="str">
        <f t="shared" si="3"/>
        <v>Month!P371</v>
      </c>
      <c r="AG23" s="24" t="str">
        <f t="shared" si="3"/>
        <v>Month!Q371</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372</v>
      </c>
      <c r="T24" s="24" t="str">
        <f t="shared" si="3"/>
        <v>Month!A372</v>
      </c>
      <c r="U24" s="24" t="str">
        <f t="shared" si="3"/>
        <v>Month!B372</v>
      </c>
      <c r="V24" s="24" t="str">
        <f t="shared" si="3"/>
        <v>Month!C372</v>
      </c>
      <c r="W24" s="24" t="str">
        <f t="shared" si="3"/>
        <v>Month!G372</v>
      </c>
      <c r="X24" s="24" t="str">
        <f t="shared" si="3"/>
        <v>Month!H372</v>
      </c>
      <c r="Y24" s="24" t="str">
        <f t="shared" si="3"/>
        <v>Month!I372</v>
      </c>
      <c r="Z24" s="24" t="str">
        <f t="shared" si="3"/>
        <v>Month!J372</v>
      </c>
      <c r="AA24" s="24" t="str">
        <f t="shared" si="3"/>
        <v>Month!K372</v>
      </c>
      <c r="AB24" s="24" t="str">
        <f t="shared" si="3"/>
        <v>Month!L372</v>
      </c>
      <c r="AC24" s="24" t="str">
        <f t="shared" si="3"/>
        <v>Month!M372</v>
      </c>
      <c r="AD24" s="24" t="str">
        <f t="shared" si="3"/>
        <v>Month!N372</v>
      </c>
      <c r="AE24" s="24" t="str">
        <f t="shared" si="3"/>
        <v>Month!O372</v>
      </c>
      <c r="AF24" s="24" t="str">
        <f t="shared" si="3"/>
        <v>Month!P372</v>
      </c>
      <c r="AG24" s="24" t="str">
        <f t="shared" si="3"/>
        <v>Month!Q372</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373</v>
      </c>
      <c r="T25" s="24" t="str">
        <f t="shared" si="3"/>
        <v>Month!A373</v>
      </c>
      <c r="U25" s="24" t="str">
        <f t="shared" si="3"/>
        <v>Month!B373</v>
      </c>
      <c r="V25" s="24" t="str">
        <f t="shared" si="3"/>
        <v>Month!C373</v>
      </c>
      <c r="W25" s="24" t="str">
        <f t="shared" si="3"/>
        <v>Month!G373</v>
      </c>
      <c r="X25" s="24" t="str">
        <f t="shared" si="3"/>
        <v>Month!H373</v>
      </c>
      <c r="Y25" s="24" t="str">
        <f t="shared" si="3"/>
        <v>Month!I373</v>
      </c>
      <c r="Z25" s="24" t="str">
        <f t="shared" si="3"/>
        <v>Month!J373</v>
      </c>
      <c r="AA25" s="24" t="str">
        <f t="shared" si="3"/>
        <v>Month!K373</v>
      </c>
      <c r="AB25" s="24" t="str">
        <f t="shared" si="3"/>
        <v>Month!L373</v>
      </c>
      <c r="AC25" s="24" t="str">
        <f t="shared" si="3"/>
        <v>Month!M373</v>
      </c>
      <c r="AD25" s="24" t="str">
        <f t="shared" si="3"/>
        <v>Month!N373</v>
      </c>
      <c r="AE25" s="24" t="str">
        <f t="shared" si="3"/>
        <v>Month!O373</v>
      </c>
      <c r="AF25" s="24" t="str">
        <f t="shared" si="3"/>
        <v>Month!P373</v>
      </c>
      <c r="AG25" s="24" t="str">
        <f t="shared" si="3"/>
        <v>Month!Q373</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374</v>
      </c>
      <c r="T26" s="24" t="str">
        <f t="shared" si="3"/>
        <v>Month!A374</v>
      </c>
      <c r="U26" s="24" t="str">
        <f t="shared" si="3"/>
        <v>Month!B374</v>
      </c>
      <c r="V26" s="24" t="str">
        <f t="shared" si="3"/>
        <v>Month!C374</v>
      </c>
      <c r="W26" s="24" t="str">
        <f t="shared" si="3"/>
        <v>Month!G374</v>
      </c>
      <c r="X26" s="24" t="str">
        <f t="shared" si="3"/>
        <v>Month!H374</v>
      </c>
      <c r="Y26" s="24" t="str">
        <f t="shared" si="3"/>
        <v>Month!I374</v>
      </c>
      <c r="Z26" s="24" t="str">
        <f t="shared" si="3"/>
        <v>Month!J374</v>
      </c>
      <c r="AA26" s="24" t="str">
        <f t="shared" si="3"/>
        <v>Month!K374</v>
      </c>
      <c r="AB26" s="24" t="str">
        <f t="shared" si="3"/>
        <v>Month!L374</v>
      </c>
      <c r="AC26" s="24" t="str">
        <f t="shared" si="3"/>
        <v>Month!M374</v>
      </c>
      <c r="AD26" s="24" t="str">
        <f t="shared" si="3"/>
        <v>Month!N374</v>
      </c>
      <c r="AE26" s="24" t="str">
        <f t="shared" si="3"/>
        <v>Month!O374</v>
      </c>
      <c r="AF26" s="24" t="str">
        <f t="shared" si="3"/>
        <v>Month!P374</v>
      </c>
      <c r="AG26" s="24" t="str">
        <f t="shared" si="3"/>
        <v>Month!Q374</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375</v>
      </c>
      <c r="T27" s="24" t="str">
        <f t="shared" si="3"/>
        <v>Month!A375</v>
      </c>
      <c r="U27" s="24" t="str">
        <f t="shared" si="3"/>
        <v>Month!B375</v>
      </c>
      <c r="V27" s="24" t="str">
        <f t="shared" si="3"/>
        <v>Month!C375</v>
      </c>
      <c r="W27" s="24" t="str">
        <f t="shared" si="3"/>
        <v>Month!G375</v>
      </c>
      <c r="X27" s="24" t="str">
        <f t="shared" si="3"/>
        <v>Month!H375</v>
      </c>
      <c r="Y27" s="24" t="str">
        <f t="shared" si="3"/>
        <v>Month!I375</v>
      </c>
      <c r="Z27" s="24" t="str">
        <f t="shared" si="3"/>
        <v>Month!J375</v>
      </c>
      <c r="AA27" s="24" t="str">
        <f t="shared" si="3"/>
        <v>Month!K375</v>
      </c>
      <c r="AB27" s="24" t="str">
        <f t="shared" si="3"/>
        <v>Month!L375</v>
      </c>
      <c r="AC27" s="24" t="str">
        <f t="shared" si="3"/>
        <v>Month!M375</v>
      </c>
      <c r="AD27" s="24" t="str">
        <f t="shared" si="3"/>
        <v>Month!N375</v>
      </c>
      <c r="AE27" s="24" t="str">
        <f t="shared" si="3"/>
        <v>Month!O375</v>
      </c>
      <c r="AF27" s="24" t="str">
        <f t="shared" si="3"/>
        <v>Month!P375</v>
      </c>
      <c r="AG27" s="24" t="str">
        <f t="shared" si="3"/>
        <v>Month!Q375</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379</v>
      </c>
      <c r="T34" s="24" t="str">
        <f t="shared" ref="T34:AF35" si="5">$S$33&amp;T$33&amp;$S34</f>
        <v>calculation_hide!b379</v>
      </c>
      <c r="U34" s="24" t="str">
        <f t="shared" si="5"/>
        <v>calculation_hide!c379</v>
      </c>
      <c r="V34" s="24" t="str">
        <f t="shared" si="5"/>
        <v>calculation_hide!d379</v>
      </c>
      <c r="W34" s="24" t="str">
        <f t="shared" si="5"/>
        <v>calculation_hide!h379</v>
      </c>
      <c r="X34" s="24" t="str">
        <f t="shared" si="5"/>
        <v>calculation_hide!i379</v>
      </c>
      <c r="Y34" s="24" t="str">
        <f t="shared" si="5"/>
        <v>calculation_hide!j379</v>
      </c>
      <c r="Z34" s="24" t="str">
        <f t="shared" si="5"/>
        <v>calculation_hide!k379</v>
      </c>
      <c r="AA34" s="24" t="str">
        <f t="shared" si="5"/>
        <v>calculation_hide!l379</v>
      </c>
      <c r="AB34" s="24" t="str">
        <f t="shared" si="5"/>
        <v>calculation_hide!m379</v>
      </c>
      <c r="AC34" s="24" t="str">
        <f t="shared" si="5"/>
        <v>calculation_hide!n379</v>
      </c>
      <c r="AD34" s="24" t="str">
        <f t="shared" si="5"/>
        <v>calculation_hide!o379</v>
      </c>
      <c r="AE34" s="24" t="str">
        <f t="shared" si="5"/>
        <v>calculation_hide!p379</v>
      </c>
      <c r="AF34" s="24" t="str">
        <f t="shared" si="5"/>
        <v>calculation_hide!q379</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391</v>
      </c>
      <c r="T35" s="24" t="str">
        <f>$S$33&amp;T$33&amp;$S35</f>
        <v>calculation_hide!b391</v>
      </c>
      <c r="U35" s="24" t="str">
        <f t="shared" si="5"/>
        <v>calculation_hide!c391</v>
      </c>
      <c r="V35" s="24" t="str">
        <f t="shared" si="5"/>
        <v>calculation_hide!d391</v>
      </c>
      <c r="W35" s="24" t="str">
        <f t="shared" si="5"/>
        <v>calculation_hide!h391</v>
      </c>
      <c r="X35" s="24" t="str">
        <f t="shared" si="5"/>
        <v>calculation_hide!i391</v>
      </c>
      <c r="Y35" s="24" t="str">
        <f t="shared" si="5"/>
        <v>calculation_hide!j391</v>
      </c>
      <c r="Z35" s="24" t="str">
        <f t="shared" si="5"/>
        <v>calculation_hide!k391</v>
      </c>
      <c r="AA35" s="24" t="str">
        <f t="shared" si="5"/>
        <v>calculation_hide!l391</v>
      </c>
      <c r="AB35" s="24" t="str">
        <f t="shared" si="5"/>
        <v>calculation_hide!m391</v>
      </c>
      <c r="AC35" s="24" t="str">
        <f t="shared" si="5"/>
        <v>calculation_hide!n391</v>
      </c>
      <c r="AD35" s="24" t="str">
        <f t="shared" si="5"/>
        <v>calculation_hide!o391</v>
      </c>
      <c r="AE35" s="24" t="str">
        <f t="shared" si="5"/>
        <v>calculation_hide!p391</v>
      </c>
      <c r="AF35" s="24" t="str">
        <f t="shared" si="5"/>
        <v>calculation_hide!q391</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2">
        <f>Month!B355</f>
        <v>28.075299999999999</v>
      </c>
      <c r="D371" s="122">
        <f>Month!C355</f>
        <v>2.8706999999999998</v>
      </c>
      <c r="E371" s="122">
        <f>Month!D355</f>
        <v>22.645</v>
      </c>
      <c r="F371" s="122">
        <f>Month!E355</f>
        <v>1.8297000000000001</v>
      </c>
      <c r="G371" s="122">
        <f>Month!F355</f>
        <v>0.72989999999999999</v>
      </c>
      <c r="H371" s="122">
        <f>Month!G355</f>
        <v>25.204599999999999</v>
      </c>
      <c r="I371" s="122">
        <f>Month!H355</f>
        <v>6.8524000000000003</v>
      </c>
      <c r="J371" s="122">
        <f>Month!I355</f>
        <v>9.9426000000000005</v>
      </c>
      <c r="K371" s="122">
        <f>Month!J355</f>
        <v>8.4095999999999993</v>
      </c>
      <c r="L371" s="122">
        <f>Month!K355</f>
        <v>2.3818999999999999</v>
      </c>
      <c r="M371" s="122">
        <f>Month!L355</f>
        <v>0.1444</v>
      </c>
      <c r="N371" s="122">
        <f>Month!M355</f>
        <v>2.2374000000000001</v>
      </c>
      <c r="O371" s="122">
        <f>Month!N355</f>
        <v>30.4572</v>
      </c>
      <c r="P371" s="122">
        <f>Month!O355</f>
        <v>3.0150999999999999</v>
      </c>
      <c r="Q371" s="122">
        <f>Month!P355</f>
        <v>27.442</v>
      </c>
    </row>
    <row r="372" spans="1:17" x14ac:dyDescent="0.35">
      <c r="A372" s="46">
        <f>A371</f>
        <v>2024</v>
      </c>
      <c r="B372" s="100" t="s">
        <v>739</v>
      </c>
      <c r="C372" s="122">
        <f>Month!B356+C371</f>
        <v>52.545099999999998</v>
      </c>
      <c r="D372" s="122">
        <f>Month!C356+D371</f>
        <v>5.3462999999999994</v>
      </c>
      <c r="E372" s="122">
        <f>Month!D356+E371</f>
        <v>42.269199999999998</v>
      </c>
      <c r="F372" s="122">
        <f>Month!E356+F371</f>
        <v>3.5497000000000001</v>
      </c>
      <c r="G372" s="122">
        <f>Month!F356+G371</f>
        <v>1.3799000000000001</v>
      </c>
      <c r="H372" s="122">
        <f>Month!G356+H371</f>
        <v>47.198799999999999</v>
      </c>
      <c r="I372" s="122">
        <f>Month!H356+I371</f>
        <v>12.8385</v>
      </c>
      <c r="J372" s="122">
        <f>Month!I356+J371</f>
        <v>18.1858</v>
      </c>
      <c r="K372" s="122">
        <f>Month!J356+K371</f>
        <v>16.174499999999998</v>
      </c>
      <c r="L372" s="122">
        <f>Month!K356+L371</f>
        <v>4.3311000000000002</v>
      </c>
      <c r="M372" s="122">
        <f>Month!L356+M371</f>
        <v>0.2626</v>
      </c>
      <c r="N372" s="122">
        <f>Month!M356+N371</f>
        <v>4.0684000000000005</v>
      </c>
      <c r="O372" s="122">
        <f>Month!N356+O371</f>
        <v>56.876199999999997</v>
      </c>
      <c r="P372" s="122">
        <f>Month!O356+P371</f>
        <v>5.6089000000000002</v>
      </c>
      <c r="Q372" s="122">
        <f>Month!P356+Q371</f>
        <v>51.267200000000003</v>
      </c>
    </row>
    <row r="373" spans="1:17" x14ac:dyDescent="0.35">
      <c r="A373" s="46">
        <f t="shared" ref="A373:A382" si="14">A372</f>
        <v>2024</v>
      </c>
      <c r="B373" s="100" t="s">
        <v>740</v>
      </c>
      <c r="C373" s="122">
        <f>Month!B357+C372</f>
        <v>77.258299999999991</v>
      </c>
      <c r="D373" s="122">
        <f>Month!C357+D372</f>
        <v>7.7433999999999994</v>
      </c>
      <c r="E373" s="122">
        <f>Month!D357+E372</f>
        <v>62.234999999999999</v>
      </c>
      <c r="F373" s="122">
        <f>Month!E357+F372</f>
        <v>5.2298999999999998</v>
      </c>
      <c r="G373" s="122">
        <f>Month!F357+G372</f>
        <v>2.0500000000000003</v>
      </c>
      <c r="H373" s="122">
        <f>Month!G357+H372</f>
        <v>69.514899999999997</v>
      </c>
      <c r="I373" s="122">
        <f>Month!H357+I372</f>
        <v>19.1007</v>
      </c>
      <c r="J373" s="122">
        <f>Month!I357+J372</f>
        <v>26.581099999999999</v>
      </c>
      <c r="K373" s="122">
        <f>Month!J357+K372</f>
        <v>23.833099999999998</v>
      </c>
      <c r="L373" s="122">
        <f>Month!K357+L372</f>
        <v>6.2202000000000002</v>
      </c>
      <c r="M373" s="122">
        <f>Month!L357+M372</f>
        <v>0.37719999999999998</v>
      </c>
      <c r="N373" s="122">
        <f>Month!M357+N372</f>
        <v>5.843</v>
      </c>
      <c r="O373" s="122">
        <f>Month!N357+O372</f>
        <v>83.478499999999997</v>
      </c>
      <c r="P373" s="122">
        <f>Month!O357+P372</f>
        <v>8.1205999999999996</v>
      </c>
      <c r="Q373" s="122">
        <f>Month!P357+Q372</f>
        <v>75.357900000000001</v>
      </c>
    </row>
    <row r="374" spans="1:17" x14ac:dyDescent="0.35">
      <c r="A374" s="46">
        <f t="shared" si="14"/>
        <v>2024</v>
      </c>
      <c r="B374" s="100" t="s">
        <v>741</v>
      </c>
      <c r="C374" s="122">
        <f>Month!B358+C373</f>
        <v>99.990299999999991</v>
      </c>
      <c r="D374" s="122">
        <f>Month!C358+D373</f>
        <v>9.8546999999999993</v>
      </c>
      <c r="E374" s="122">
        <f>Month!D358+E373</f>
        <v>80.5715</v>
      </c>
      <c r="F374" s="122">
        <f>Month!E358+F373</f>
        <v>6.8728999999999996</v>
      </c>
      <c r="G374" s="122">
        <f>Month!F358+G373</f>
        <v>2.6912000000000003</v>
      </c>
      <c r="H374" s="122">
        <f>Month!G358+H373</f>
        <v>90.135599999999997</v>
      </c>
      <c r="I374" s="122">
        <f>Month!H358+I373</f>
        <v>25.0334</v>
      </c>
      <c r="J374" s="122">
        <f>Month!I358+J373</f>
        <v>34.3371</v>
      </c>
      <c r="K374" s="122">
        <f>Month!J358+K373</f>
        <v>30.765099999999997</v>
      </c>
      <c r="L374" s="122">
        <f>Month!K358+L373</f>
        <v>8.6694999999999993</v>
      </c>
      <c r="M374" s="122">
        <f>Month!L358+M373</f>
        <v>0.19759999999999997</v>
      </c>
      <c r="N374" s="122">
        <f>Month!M358+N373</f>
        <v>8.4718999999999998</v>
      </c>
      <c r="O374" s="122">
        <f>Month!N358+O373</f>
        <v>108.65979999999999</v>
      </c>
      <c r="P374" s="122">
        <f>Month!O358+P373</f>
        <v>10.052299999999999</v>
      </c>
      <c r="Q374" s="122">
        <f>Month!P358+Q373</f>
        <v>98.607500000000002</v>
      </c>
    </row>
    <row r="375" spans="1:17" x14ac:dyDescent="0.35">
      <c r="A375" s="46">
        <f t="shared" si="14"/>
        <v>2024</v>
      </c>
      <c r="B375" s="100" t="s">
        <v>742</v>
      </c>
      <c r="C375" s="122">
        <f>Month!B359+C374</f>
        <v>121.10129999999999</v>
      </c>
      <c r="D375" s="122">
        <f>Month!C359+D374</f>
        <v>11.5602</v>
      </c>
      <c r="E375" s="122">
        <f>Month!D359+E374</f>
        <v>97.793800000000005</v>
      </c>
      <c r="F375" s="122">
        <f>Month!E359+F374</f>
        <v>8.4252000000000002</v>
      </c>
      <c r="G375" s="122">
        <f>Month!F359+G374</f>
        <v>3.3221000000000003</v>
      </c>
      <c r="H375" s="122">
        <f>Month!G359+H374</f>
        <v>109.5411</v>
      </c>
      <c r="I375" s="122">
        <f>Month!H359+I374</f>
        <v>30.728999999999999</v>
      </c>
      <c r="J375" s="122">
        <f>Month!I359+J374</f>
        <v>40.817999999999998</v>
      </c>
      <c r="K375" s="122">
        <f>Month!J359+K374</f>
        <v>37.994099999999996</v>
      </c>
      <c r="L375" s="122">
        <f>Month!K359+L374</f>
        <v>10.7875</v>
      </c>
      <c r="M375" s="122">
        <f>Month!L359+M374</f>
        <v>4.2299999999999977E-2</v>
      </c>
      <c r="N375" s="122">
        <f>Month!M359+N374</f>
        <v>10.745200000000001</v>
      </c>
      <c r="O375" s="122">
        <f>Month!N359+O374</f>
        <v>131.8888</v>
      </c>
      <c r="P375" s="122">
        <f>Month!O359+P374</f>
        <v>11.602499999999999</v>
      </c>
      <c r="Q375" s="122">
        <f>Month!P359+Q374</f>
        <v>120.2863</v>
      </c>
    </row>
    <row r="376" spans="1:17" x14ac:dyDescent="0.35">
      <c r="A376" s="46">
        <f t="shared" si="14"/>
        <v>2024</v>
      </c>
      <c r="B376" s="100" t="s">
        <v>743</v>
      </c>
      <c r="C376" s="122">
        <f>Month!B360+C375</f>
        <v>140.8184</v>
      </c>
      <c r="D376" s="122">
        <f>Month!C360+D375</f>
        <v>13.3025</v>
      </c>
      <c r="E376" s="122">
        <f>Month!D360+E375</f>
        <v>113.7158</v>
      </c>
      <c r="F376" s="122">
        <f>Month!E360+F375</f>
        <v>9.8772000000000002</v>
      </c>
      <c r="G376" s="122">
        <f>Month!F360+G375</f>
        <v>3.9229000000000003</v>
      </c>
      <c r="H376" s="122">
        <f>Month!G360+H375</f>
        <v>127.5159</v>
      </c>
      <c r="I376" s="122">
        <f>Month!H360+I375</f>
        <v>36.219799999999999</v>
      </c>
      <c r="J376" s="122">
        <f>Month!I360+J375</f>
        <v>46.939</v>
      </c>
      <c r="K376" s="122">
        <f>Month!J360+K375</f>
        <v>44.357099999999996</v>
      </c>
      <c r="L376" s="122">
        <f>Month!K360+L375</f>
        <v>12.780899999999999</v>
      </c>
      <c r="M376" s="122">
        <f>Month!L360+M375</f>
        <v>-0.10390000000000002</v>
      </c>
      <c r="N376" s="122">
        <f>Month!M360+N375</f>
        <v>12.8848</v>
      </c>
      <c r="O376" s="122">
        <f>Month!N360+O375</f>
        <v>153.5993</v>
      </c>
      <c r="P376" s="122">
        <f>Month!O360+P375</f>
        <v>13.198599999999999</v>
      </c>
      <c r="Q376" s="122">
        <f>Month!P360+Q375</f>
        <v>140.4007</v>
      </c>
    </row>
    <row r="377" spans="1:17" x14ac:dyDescent="0.35">
      <c r="A377" s="46">
        <f t="shared" si="14"/>
        <v>2024</v>
      </c>
      <c r="B377" s="100" t="s">
        <v>744</v>
      </c>
      <c r="C377" s="122">
        <f>Month!B361+C376</f>
        <v>161.501</v>
      </c>
      <c r="D377" s="122">
        <f>Month!C361+D376</f>
        <v>15.002000000000001</v>
      </c>
      <c r="E377" s="122">
        <f>Month!D361+E376</f>
        <v>130.6317</v>
      </c>
      <c r="F377" s="122">
        <f>Month!E361+F376</f>
        <v>11.3552</v>
      </c>
      <c r="G377" s="122">
        <f>Month!F361+G376</f>
        <v>4.5121000000000002</v>
      </c>
      <c r="H377" s="122">
        <f>Month!G361+H376</f>
        <v>146.499</v>
      </c>
      <c r="I377" s="122">
        <f>Month!H361+I376</f>
        <v>42.207999999999998</v>
      </c>
      <c r="J377" s="122">
        <f>Month!I361+J376</f>
        <v>53.2759</v>
      </c>
      <c r="K377" s="122">
        <f>Month!J361+K376</f>
        <v>51.015099999999997</v>
      </c>
      <c r="L377" s="122">
        <f>Month!K361+L376</f>
        <v>14.849899999999998</v>
      </c>
      <c r="M377" s="122">
        <f>Month!L361+M376</f>
        <v>-0.20170000000000002</v>
      </c>
      <c r="N377" s="122">
        <f>Month!M361+N376</f>
        <v>15.051600000000001</v>
      </c>
      <c r="O377" s="122">
        <f>Month!N361+O376</f>
        <v>176.3509</v>
      </c>
      <c r="P377" s="122">
        <f>Month!O361+P376</f>
        <v>14.800299999999998</v>
      </c>
      <c r="Q377" s="122">
        <f>Month!P361+Q376</f>
        <v>161.5506</v>
      </c>
    </row>
    <row r="378" spans="1:17" x14ac:dyDescent="0.35">
      <c r="A378" s="46">
        <f t="shared" si="14"/>
        <v>2024</v>
      </c>
      <c r="B378" s="100" t="s">
        <v>745</v>
      </c>
      <c r="C378" s="122">
        <f>Month!B362+C377</f>
        <v>181.81270000000001</v>
      </c>
      <c r="D378" s="122">
        <f>Month!C362+D377</f>
        <v>16.700099999999999</v>
      </c>
      <c r="E378" s="122">
        <f>Month!D362+E377</f>
        <v>147.1293</v>
      </c>
      <c r="F378" s="122">
        <f>Month!E362+F377</f>
        <v>12.852399999999999</v>
      </c>
      <c r="G378" s="122">
        <f>Month!F362+G377</f>
        <v>5.1309000000000005</v>
      </c>
      <c r="H378" s="122">
        <f>Month!G362+H377</f>
        <v>165.11259999999999</v>
      </c>
      <c r="I378" s="122">
        <f>Month!H362+I377</f>
        <v>47.720700000000001</v>
      </c>
      <c r="J378" s="122">
        <f>Month!I362+J377</f>
        <v>59.5852</v>
      </c>
      <c r="K378" s="122">
        <f>Month!J362+K377</f>
        <v>57.806699999999999</v>
      </c>
      <c r="L378" s="122">
        <f>Month!K362+L377</f>
        <v>17.0687</v>
      </c>
      <c r="M378" s="122">
        <f>Month!L362+M377</f>
        <v>-0.30659999999999998</v>
      </c>
      <c r="N378" s="122">
        <f>Month!M362+N377</f>
        <v>17.375299999999999</v>
      </c>
      <c r="O378" s="122">
        <f>Month!N362+O377</f>
        <v>198.88139999999999</v>
      </c>
      <c r="P378" s="122">
        <f>Month!O362+P377</f>
        <v>16.3935</v>
      </c>
      <c r="Q378" s="122">
        <f>Month!P362+Q377</f>
        <v>182.4879</v>
      </c>
    </row>
    <row r="379" spans="1:17" x14ac:dyDescent="0.35">
      <c r="A379" s="46">
        <f t="shared" si="14"/>
        <v>2024</v>
      </c>
      <c r="B379" s="100" t="s">
        <v>746</v>
      </c>
      <c r="C379" s="122">
        <f>Month!B363+C378</f>
        <v>203.33879999999999</v>
      </c>
      <c r="D379" s="122">
        <f>Month!C363+D378</f>
        <v>18.3385</v>
      </c>
      <c r="E379" s="122">
        <f>Month!D363+E378</f>
        <v>164.78049999999999</v>
      </c>
      <c r="F379" s="122">
        <f>Month!E363+F378</f>
        <v>14.4399</v>
      </c>
      <c r="G379" s="122">
        <f>Month!F363+G378</f>
        <v>5.7799000000000005</v>
      </c>
      <c r="H379" s="122">
        <f>Month!G363+H378</f>
        <v>185.00029999999998</v>
      </c>
      <c r="I379" s="122">
        <f>Month!H363+I378</f>
        <v>53.566900000000004</v>
      </c>
      <c r="J379" s="122">
        <f>Month!I363+J378</f>
        <v>66.344499999999996</v>
      </c>
      <c r="K379" s="122">
        <f>Month!J363+K378</f>
        <v>65.088899999999995</v>
      </c>
      <c r="L379" s="122">
        <f>Month!K363+L378</f>
        <v>19.331299999999999</v>
      </c>
      <c r="M379" s="122">
        <f>Month!L363+M378</f>
        <v>-0.41359999999999997</v>
      </c>
      <c r="N379" s="122">
        <f>Month!M363+N378</f>
        <v>19.744900000000001</v>
      </c>
      <c r="O379" s="122">
        <f>Month!N363+O378</f>
        <v>222.67009999999999</v>
      </c>
      <c r="P379" s="122">
        <f>Month!O363+P378</f>
        <v>17.924900000000001</v>
      </c>
      <c r="Q379" s="122">
        <f>Month!P363+Q378</f>
        <v>204.74520000000001</v>
      </c>
    </row>
    <row r="380" spans="1:17" x14ac:dyDescent="0.35">
      <c r="A380" s="46">
        <f t="shared" si="14"/>
        <v>2024</v>
      </c>
      <c r="B380" s="100" t="s">
        <v>738</v>
      </c>
      <c r="C380" s="122">
        <f>Month!B364+C379</f>
        <v>226.89089999999999</v>
      </c>
      <c r="D380" s="122">
        <f>Month!C364+D379</f>
        <v>21.260899999999999</v>
      </c>
      <c r="E380" s="122">
        <f>Month!D364+E379</f>
        <v>183.0299</v>
      </c>
      <c r="F380" s="122">
        <f>Month!E364+F379</f>
        <v>16.130099999999999</v>
      </c>
      <c r="G380" s="122">
        <f>Month!F364+G379</f>
        <v>6.4700000000000006</v>
      </c>
      <c r="H380" s="122">
        <f>Month!G364+H379</f>
        <v>205.63</v>
      </c>
      <c r="I380" s="122">
        <f>Month!H364+I379</f>
        <v>59.225800000000007</v>
      </c>
      <c r="J380" s="122">
        <f>Month!I364+J379</f>
        <v>74.0595</v>
      </c>
      <c r="K380" s="122">
        <f>Month!J364+K379</f>
        <v>72.344699999999989</v>
      </c>
      <c r="L380" s="122">
        <f>Month!K364+L379</f>
        <v>20.997499999999999</v>
      </c>
      <c r="M380" s="122">
        <f>Month!L364+M379</f>
        <v>-0.50069999999999992</v>
      </c>
      <c r="N380" s="122">
        <f>Month!M364+N379</f>
        <v>21.498200000000001</v>
      </c>
      <c r="O380" s="122">
        <f>Month!N364+O379</f>
        <v>247.88839999999999</v>
      </c>
      <c r="P380" s="122">
        <f>Month!O364+P379</f>
        <v>20.760200000000001</v>
      </c>
      <c r="Q380" s="122">
        <f>Month!P364+Q379</f>
        <v>227.12820000000002</v>
      </c>
    </row>
    <row r="381" spans="1:17" x14ac:dyDescent="0.35">
      <c r="A381" s="46">
        <f t="shared" si="14"/>
        <v>2024</v>
      </c>
      <c r="B381" s="100" t="s">
        <v>737</v>
      </c>
      <c r="C381" s="122">
        <f>Month!B365+C380</f>
        <v>252.60899999999998</v>
      </c>
      <c r="D381" s="122">
        <f>Month!C365+D380</f>
        <v>24.462499999999999</v>
      </c>
      <c r="E381" s="122">
        <f>Month!D365+E380</f>
        <v>203.0566</v>
      </c>
      <c r="F381" s="122">
        <f>Month!E365+F380</f>
        <v>17.91</v>
      </c>
      <c r="G381" s="122">
        <f>Month!F365+G380</f>
        <v>7.1799000000000008</v>
      </c>
      <c r="H381" s="122">
        <f>Month!G365+H380</f>
        <v>228.1465</v>
      </c>
      <c r="I381" s="122">
        <f>Month!H365+I380</f>
        <v>65.150300000000001</v>
      </c>
      <c r="J381" s="122">
        <f>Month!I365+J380</f>
        <v>83.053100000000001</v>
      </c>
      <c r="K381" s="122">
        <f>Month!J365+K380</f>
        <v>79.943099999999987</v>
      </c>
      <c r="L381" s="122">
        <f>Month!K365+L380</f>
        <v>22.7011</v>
      </c>
      <c r="M381" s="122">
        <f>Month!L365+M380</f>
        <v>-0.67389999999999994</v>
      </c>
      <c r="N381" s="122">
        <f>Month!M365+N380</f>
        <v>23.375</v>
      </c>
      <c r="O381" s="122">
        <f>Month!N365+O380</f>
        <v>275.31009999999998</v>
      </c>
      <c r="P381" s="122">
        <f>Month!O365+P380</f>
        <v>23.788600000000002</v>
      </c>
      <c r="Q381" s="122">
        <f>Month!P365+Q380</f>
        <v>251.52150000000003</v>
      </c>
    </row>
    <row r="382" spans="1:17" x14ac:dyDescent="0.35">
      <c r="A382" s="61">
        <f t="shared" si="14"/>
        <v>2024</v>
      </c>
      <c r="B382" s="101" t="s">
        <v>736</v>
      </c>
      <c r="C382" s="135">
        <f>Month!B366+C381</f>
        <v>279.23989999999998</v>
      </c>
      <c r="D382" s="135">
        <f>Month!C366+D381</f>
        <v>27.653399999999998</v>
      </c>
      <c r="E382" s="135">
        <f>Month!D366+E381</f>
        <v>223.95650000000001</v>
      </c>
      <c r="F382" s="135">
        <f>Month!E366+F381</f>
        <v>19.760100000000001</v>
      </c>
      <c r="G382" s="135">
        <f>Month!F366+G381</f>
        <v>7.8699000000000012</v>
      </c>
      <c r="H382" s="135">
        <f>Month!G366+H381</f>
        <v>251.5865</v>
      </c>
      <c r="I382" s="135">
        <f>Month!H366+I381</f>
        <v>71.121200000000002</v>
      </c>
      <c r="J382" s="135">
        <f>Month!I366+J381</f>
        <v>92.401300000000006</v>
      </c>
      <c r="K382" s="135">
        <f>Month!J366+K381</f>
        <v>88.063999999999993</v>
      </c>
      <c r="L382" s="135">
        <f>Month!K366+L381</f>
        <v>24.3172</v>
      </c>
      <c r="M382" s="135">
        <f>Month!L366+M381</f>
        <v>-0.82019999999999993</v>
      </c>
      <c r="N382" s="135">
        <f>Month!M366+N381</f>
        <v>25.1374</v>
      </c>
      <c r="O382" s="135">
        <f>Month!N366+O381</f>
        <v>303.55709999999999</v>
      </c>
      <c r="P382" s="135">
        <f>Month!O366+P381</f>
        <v>26.833200000000001</v>
      </c>
      <c r="Q382" s="135">
        <f>Month!P366+Q381</f>
        <v>276.72390000000001</v>
      </c>
    </row>
    <row r="383" spans="1:17" x14ac:dyDescent="0.35">
      <c r="A383" s="46">
        <v>2025</v>
      </c>
      <c r="B383" s="100" t="s">
        <v>723</v>
      </c>
      <c r="C383" s="122">
        <f>Month!B367</f>
        <v>28.718800000000002</v>
      </c>
      <c r="D383" s="122">
        <f>Month!C367</f>
        <v>2.5183</v>
      </c>
      <c r="E383" s="122">
        <f>Month!D367</f>
        <v>23.4605</v>
      </c>
      <c r="F383" s="122">
        <f>Month!E367</f>
        <v>1.9585999999999999</v>
      </c>
      <c r="G383" s="122">
        <f>Month!F367</f>
        <v>0.78139999999999998</v>
      </c>
      <c r="H383" s="122">
        <f>Month!G367</f>
        <v>26.200500000000002</v>
      </c>
      <c r="I383" s="122">
        <f>Month!H367</f>
        <v>6.4084000000000003</v>
      </c>
      <c r="J383" s="122">
        <f>Month!I367</f>
        <v>10.2103</v>
      </c>
      <c r="K383" s="122">
        <f>Month!J367</f>
        <v>9.5817999999999994</v>
      </c>
      <c r="L383" s="122">
        <f>Month!K367</f>
        <v>2.2725</v>
      </c>
      <c r="M383" s="122">
        <f>Month!L367</f>
        <v>7.6200000000000004E-2</v>
      </c>
      <c r="N383" s="122">
        <f>Month!M367</f>
        <v>2.1964000000000001</v>
      </c>
      <c r="O383" s="122">
        <f>Month!N367</f>
        <v>30.991300000000003</v>
      </c>
      <c r="P383" s="122">
        <f>Month!O367</f>
        <v>2.5944000000000003</v>
      </c>
      <c r="Q383" s="122">
        <f>Month!P367</f>
        <v>28.396900000000002</v>
      </c>
    </row>
    <row r="384" spans="1:17" x14ac:dyDescent="0.35">
      <c r="A384" s="46">
        <f>A383</f>
        <v>2025</v>
      </c>
      <c r="B384" s="100" t="s">
        <v>724</v>
      </c>
      <c r="C384" s="122">
        <f>Month!B368+C383</f>
        <v>54.002899999999997</v>
      </c>
      <c r="D384" s="122">
        <f>Month!C368+D383</f>
        <v>4.0610999999999997</v>
      </c>
      <c r="E384" s="122">
        <f>Month!D368+E383</f>
        <v>44.6633</v>
      </c>
      <c r="F384" s="122">
        <f>Month!E368+F383</f>
        <v>3.8019999999999996</v>
      </c>
      <c r="G384" s="122">
        <f>Month!F368+G383</f>
        <v>1.4765000000000001</v>
      </c>
      <c r="H384" s="122">
        <f>Month!G368+H383</f>
        <v>49.941800000000001</v>
      </c>
      <c r="I384" s="122">
        <f>Month!H368+I383</f>
        <v>12.5297</v>
      </c>
      <c r="J384" s="122">
        <f>Month!I368+J383</f>
        <v>18.930199999999999</v>
      </c>
      <c r="K384" s="122">
        <f>Month!J368+K383</f>
        <v>18.4819</v>
      </c>
      <c r="L384" s="122">
        <f>Month!K368+L383</f>
        <v>4.3078000000000003</v>
      </c>
      <c r="M384" s="122">
        <f>Month!L368+M383</f>
        <v>0.1444</v>
      </c>
      <c r="N384" s="122">
        <f>Month!M368+N383</f>
        <v>4.1635</v>
      </c>
      <c r="O384" s="122">
        <f>Month!N368+O383</f>
        <v>58.310699999999997</v>
      </c>
      <c r="P384" s="122">
        <f>Month!O368+P383</f>
        <v>4.2054000000000009</v>
      </c>
      <c r="Q384" s="122">
        <f>Month!P368+Q383</f>
        <v>54.1053</v>
      </c>
    </row>
    <row r="385" spans="1:17" x14ac:dyDescent="0.35">
      <c r="A385" s="46">
        <f t="shared" ref="A385:A394" si="15">A384</f>
        <v>2025</v>
      </c>
      <c r="B385" s="100" t="s">
        <v>725</v>
      </c>
      <c r="C385" s="122">
        <f>Month!B369+C384</f>
        <v>78.5334</v>
      </c>
      <c r="D385" s="122">
        <f>Month!C369+D384</f>
        <v>5.7847</v>
      </c>
      <c r="E385" s="122">
        <f>Month!D369+E384</f>
        <v>65.186199999999999</v>
      </c>
      <c r="F385" s="122">
        <f>Month!E369+F384</f>
        <v>5.4319999999999995</v>
      </c>
      <c r="G385" s="122">
        <f>Month!F369+G384</f>
        <v>2.1305000000000001</v>
      </c>
      <c r="H385" s="122">
        <f>Month!G369+H384</f>
        <v>72.748699999999999</v>
      </c>
      <c r="I385" s="122">
        <f>Month!H369+I384</f>
        <v>17.8901</v>
      </c>
      <c r="J385" s="122">
        <f>Month!I369+J384</f>
        <v>27.814499999999999</v>
      </c>
      <c r="K385" s="122">
        <f>Month!J369+K384</f>
        <v>27.0441</v>
      </c>
      <c r="L385" s="122">
        <f>Month!K369+L384</f>
        <v>6.1392000000000007</v>
      </c>
      <c r="M385" s="122">
        <f>Month!L369+M384</f>
        <v>0.20580000000000001</v>
      </c>
      <c r="N385" s="122">
        <f>Month!M369+N384</f>
        <v>5.9335000000000004</v>
      </c>
      <c r="O385" s="122">
        <f>Month!N369+O384</f>
        <v>84.672599999999989</v>
      </c>
      <c r="P385" s="122">
        <f>Month!O369+P384</f>
        <v>5.9904000000000011</v>
      </c>
      <c r="Q385" s="122">
        <f>Month!P369+Q384</f>
        <v>78.682199999999995</v>
      </c>
    </row>
    <row r="386" spans="1:17" x14ac:dyDescent="0.35">
      <c r="A386" s="46">
        <f t="shared" si="15"/>
        <v>2025</v>
      </c>
      <c r="B386" s="100" t="s">
        <v>726</v>
      </c>
      <c r="C386" s="122">
        <f>Month!B370+C385</f>
        <v>99.796899999999994</v>
      </c>
      <c r="D386" s="122">
        <f>Month!C370+D385</f>
        <v>7.3685</v>
      </c>
      <c r="E386" s="122">
        <f>Month!D370+E385</f>
        <v>82.817599999999999</v>
      </c>
      <c r="F386" s="122">
        <f>Month!E370+F385</f>
        <v>6.9341999999999997</v>
      </c>
      <c r="G386" s="122">
        <f>Month!F370+G385</f>
        <v>2.6766000000000001</v>
      </c>
      <c r="H386" s="122">
        <f>Month!G370+H385</f>
        <v>92.428399999999996</v>
      </c>
      <c r="I386" s="122">
        <f>Month!H370+I385</f>
        <v>24.305800000000001</v>
      </c>
      <c r="J386" s="122">
        <f>Month!I370+J385</f>
        <v>34.832299999999996</v>
      </c>
      <c r="K386" s="122">
        <f>Month!J370+K385</f>
        <v>33.290300000000002</v>
      </c>
      <c r="L386" s="122">
        <f>Month!K370+L385</f>
        <v>8.2392000000000003</v>
      </c>
      <c r="M386" s="122">
        <f>Month!L370+M385</f>
        <v>2.5799999999999851E-2</v>
      </c>
      <c r="N386" s="122">
        <f>Month!M370+N385</f>
        <v>7.8535000000000004</v>
      </c>
      <c r="O386" s="122">
        <f>Month!N370+O385</f>
        <v>108.03609999999999</v>
      </c>
      <c r="P386" s="122">
        <f>Month!O370+P385</f>
        <v>7.7542000000000044</v>
      </c>
      <c r="Q386" s="122">
        <f>Month!P370+Q385</f>
        <v>100.28189999999999</v>
      </c>
    </row>
    <row r="387" spans="1:17" x14ac:dyDescent="0.35">
      <c r="A387" s="46">
        <f t="shared" si="15"/>
        <v>2025</v>
      </c>
      <c r="B387" s="100" t="s">
        <v>727</v>
      </c>
      <c r="C387" s="122">
        <f>Month!B371+C386</f>
        <v>120.31479999999999</v>
      </c>
      <c r="D387" s="122">
        <f>Month!C371+D386</f>
        <v>8.2729999999999997</v>
      </c>
      <c r="E387" s="122">
        <f>Month!D371+E386</f>
        <v>100.3343</v>
      </c>
      <c r="F387" s="122">
        <f>Month!E371+F386</f>
        <v>8.4238</v>
      </c>
      <c r="G387" s="122">
        <f>Month!F371+G386</f>
        <v>3.2837000000000001</v>
      </c>
      <c r="H387" s="122">
        <f>Month!G371+H386</f>
        <v>112.04179999999999</v>
      </c>
      <c r="I387" s="122">
        <f>Month!H371+I386</f>
        <v>29.887700000000002</v>
      </c>
      <c r="J387" s="122">
        <f>Month!I371+J386</f>
        <v>41.367999999999995</v>
      </c>
      <c r="K387" s="122">
        <f>Month!J371+K386</f>
        <v>40.786100000000005</v>
      </c>
      <c r="L387" s="122">
        <f>Month!K371+L386</f>
        <v>10.330300000000001</v>
      </c>
      <c r="M387" s="122">
        <f>Month!L371+M386</f>
        <v>0.20469999999999991</v>
      </c>
      <c r="N387" s="122">
        <f>Month!M371+N386</f>
        <v>10.1235</v>
      </c>
      <c r="O387" s="122">
        <f>Month!N371+O386</f>
        <v>130.64509999999999</v>
      </c>
      <c r="P387" s="122">
        <f>Month!O371+P386</f>
        <v>8.479800000000008</v>
      </c>
      <c r="Q387" s="122">
        <f>Month!P371+Q386</f>
        <v>122.16529999999999</v>
      </c>
    </row>
    <row r="388" spans="1:17" x14ac:dyDescent="0.35">
      <c r="A388" s="46">
        <f t="shared" si="15"/>
        <v>2025</v>
      </c>
      <c r="B388" s="100" t="s">
        <v>728</v>
      </c>
      <c r="C388" s="122">
        <f>Month!B372+C387</f>
        <v>140.1454</v>
      </c>
      <c r="D388" s="122">
        <f>Month!C372+D387</f>
        <v>10.843</v>
      </c>
      <c r="E388" s="122">
        <f>Month!D372+E387</f>
        <v>115.7475</v>
      </c>
      <c r="F388" s="122">
        <f>Month!E372+F387</f>
        <v>9.7326999999999995</v>
      </c>
      <c r="G388" s="122">
        <f>Month!F372+G387</f>
        <v>3.8222</v>
      </c>
      <c r="H388" s="122">
        <f>Month!G372+H387</f>
        <v>129.30240000000001</v>
      </c>
      <c r="I388" s="122">
        <f>Month!H372+I387</f>
        <v>35.786200000000001</v>
      </c>
      <c r="J388" s="122">
        <f>Month!I372+J387</f>
        <v>46.928199999999997</v>
      </c>
      <c r="K388" s="122">
        <f>Month!J372+K387</f>
        <v>46.588000000000008</v>
      </c>
      <c r="L388" s="122">
        <f>Month!K372+L387</f>
        <v>12.408100000000001</v>
      </c>
      <c r="M388" s="122">
        <f>Month!L372+M387</f>
        <v>0.26690000000000014</v>
      </c>
      <c r="N388" s="122">
        <f>Month!M372+N387</f>
        <v>12.263500000000001</v>
      </c>
      <c r="O388" s="122">
        <f>Month!N372+O387</f>
        <v>152.55349999999999</v>
      </c>
      <c r="P388" s="122">
        <f>Month!O372+P387</f>
        <v>10.987600000000008</v>
      </c>
      <c r="Q388" s="122">
        <f>Month!P372+Q387</f>
        <v>141.5659</v>
      </c>
    </row>
    <row r="389" spans="1:17" x14ac:dyDescent="0.35">
      <c r="A389" s="46">
        <f t="shared" si="15"/>
        <v>2025</v>
      </c>
      <c r="B389" s="100" t="s">
        <v>729</v>
      </c>
      <c r="C389" s="122">
        <f>Month!B373+C388</f>
        <v>161.12649999999999</v>
      </c>
      <c r="D389" s="122">
        <f>Month!C373+D388</f>
        <v>12.585900000000001</v>
      </c>
      <c r="E389" s="122">
        <f>Month!D373+E388</f>
        <v>132.9562</v>
      </c>
      <c r="F389" s="122">
        <f>Month!E373+F388</f>
        <v>11.257399999999999</v>
      </c>
      <c r="G389" s="122">
        <f>Month!F373+G388</f>
        <v>4.4269999999999996</v>
      </c>
      <c r="H389" s="122">
        <f>Month!G373+H388</f>
        <v>148.54060000000001</v>
      </c>
      <c r="I389" s="122">
        <f>Month!H373+I388</f>
        <v>41.845100000000002</v>
      </c>
      <c r="J389" s="122">
        <f>Month!I373+J388</f>
        <v>53.293399999999998</v>
      </c>
      <c r="K389" s="122">
        <f>Month!J373+K388</f>
        <v>53.402100000000004</v>
      </c>
      <c r="L389" s="122">
        <f>Month!K373+L388</f>
        <v>14.796900000000001</v>
      </c>
      <c r="M389" s="122">
        <f>Month!L373+M388</f>
        <v>2.7000000000001467E-3</v>
      </c>
      <c r="N389" s="122">
        <f>Month!M373+N388</f>
        <v>14.916500000000001</v>
      </c>
      <c r="O389" s="122">
        <f>Month!N373+O388</f>
        <v>175.92339999999999</v>
      </c>
      <c r="P389" s="122">
        <f>Month!O373+P388</f>
        <v>12.466300000000007</v>
      </c>
      <c r="Q389" s="122">
        <f>Month!P373+Q388</f>
        <v>163.4571</v>
      </c>
    </row>
    <row r="390" spans="1:17" x14ac:dyDescent="0.35">
      <c r="A390" s="46">
        <f t="shared" si="15"/>
        <v>2025</v>
      </c>
      <c r="B390" s="100" t="s">
        <v>730</v>
      </c>
      <c r="C390" s="122">
        <f>Month!B374+C389</f>
        <v>181.52379999999999</v>
      </c>
      <c r="D390" s="122">
        <f>Month!C374+D389</f>
        <v>14.2193</v>
      </c>
      <c r="E390" s="122">
        <f>Month!D374+E389</f>
        <v>149.67750000000001</v>
      </c>
      <c r="F390" s="122">
        <f>Month!E374+F389</f>
        <v>12.774299999999998</v>
      </c>
      <c r="G390" s="122">
        <f>Month!F374+G389</f>
        <v>5.0526999999999997</v>
      </c>
      <c r="H390" s="122">
        <f>Month!G374+H389</f>
        <v>167.30450000000002</v>
      </c>
      <c r="I390" s="122">
        <f>Month!H374+I389</f>
        <v>47.326700000000002</v>
      </c>
      <c r="J390" s="122">
        <f>Month!I374+J389</f>
        <v>59.588899999999995</v>
      </c>
      <c r="K390" s="122">
        <f>Month!J374+K389</f>
        <v>60.388900000000007</v>
      </c>
      <c r="L390" s="122">
        <f>Month!K374+L389</f>
        <v>17.358699999999999</v>
      </c>
      <c r="M390" s="122">
        <f>Month!L374+M389</f>
        <v>-0.28069999999999984</v>
      </c>
      <c r="N390" s="122">
        <f>Month!M374+N389</f>
        <v>17.761600000000001</v>
      </c>
      <c r="O390" s="122">
        <f>Month!N374+O389</f>
        <v>198.88249999999999</v>
      </c>
      <c r="P390" s="122">
        <f>Month!O374+P389</f>
        <v>13.816300000000007</v>
      </c>
      <c r="Q390" s="122">
        <f>Month!P374+Q389</f>
        <v>185.06610000000001</v>
      </c>
    </row>
    <row r="391" spans="1:17" x14ac:dyDescent="0.35">
      <c r="A391" s="46">
        <f t="shared" si="15"/>
        <v>2025</v>
      </c>
      <c r="B391" s="100" t="s">
        <v>731</v>
      </c>
      <c r="C391" s="122">
        <f>Month!B375+C390</f>
        <v>203.29349999999999</v>
      </c>
      <c r="D391" s="122">
        <f>Month!C375+D390</f>
        <v>16.052399999999999</v>
      </c>
      <c r="E391" s="122">
        <f>Month!D375+E390</f>
        <v>167.39320000000001</v>
      </c>
      <c r="F391" s="122">
        <f>Month!E375+F390</f>
        <v>14.424999999999999</v>
      </c>
      <c r="G391" s="122">
        <f>Month!F375+G390</f>
        <v>5.7229000000000001</v>
      </c>
      <c r="H391" s="122">
        <f>Month!G375+H390</f>
        <v>187.24110000000002</v>
      </c>
      <c r="I391" s="122">
        <f>Month!H375+I390</f>
        <v>53.155700000000003</v>
      </c>
      <c r="J391" s="122">
        <f>Month!I375+J390</f>
        <v>66.2393</v>
      </c>
      <c r="K391" s="122">
        <f>Month!J375+K390</f>
        <v>67.846100000000007</v>
      </c>
      <c r="L391" s="122">
        <f>Month!K375+L390</f>
        <v>19.971</v>
      </c>
      <c r="M391" s="122">
        <f>Month!L375+M390</f>
        <v>-0.56959999999999988</v>
      </c>
      <c r="N391" s="122">
        <f>Month!M375+N390</f>
        <v>20.6629</v>
      </c>
      <c r="O391" s="122">
        <f>Month!N375+O390</f>
        <v>223.2645</v>
      </c>
      <c r="P391" s="122">
        <f>Month!O375+P390</f>
        <v>15.360500000000007</v>
      </c>
      <c r="Q391" s="122">
        <f>Month!P375+Q390</f>
        <v>207.904</v>
      </c>
    </row>
    <row r="392" spans="1:17" x14ac:dyDescent="0.35">
      <c r="A392" s="46">
        <f t="shared" si="15"/>
        <v>2025</v>
      </c>
      <c r="B392" s="100" t="s">
        <v>732</v>
      </c>
      <c r="C392" s="122"/>
      <c r="D392" s="122"/>
      <c r="E392" s="122"/>
      <c r="F392" s="122"/>
      <c r="G392" s="122"/>
      <c r="H392" s="122"/>
      <c r="I392" s="122"/>
      <c r="J392" s="122"/>
      <c r="K392" s="122"/>
      <c r="L392" s="122"/>
      <c r="M392" s="122"/>
      <c r="N392" s="122"/>
      <c r="O392" s="122"/>
      <c r="P392" s="122"/>
      <c r="Q392" s="122"/>
    </row>
    <row r="393" spans="1:17" x14ac:dyDescent="0.35">
      <c r="A393" s="46">
        <f t="shared" si="15"/>
        <v>2025</v>
      </c>
      <c r="B393" s="100" t="s">
        <v>733</v>
      </c>
      <c r="C393" s="122"/>
      <c r="D393" s="122"/>
      <c r="E393" s="122"/>
      <c r="F393" s="122"/>
      <c r="G393" s="122"/>
      <c r="H393" s="122"/>
      <c r="I393" s="122"/>
      <c r="J393" s="122"/>
      <c r="K393" s="122"/>
      <c r="L393" s="122"/>
      <c r="M393" s="122"/>
      <c r="N393" s="122"/>
      <c r="O393" s="122"/>
      <c r="P393" s="122"/>
      <c r="Q393" s="122"/>
    </row>
    <row r="394" spans="1:17" x14ac:dyDescent="0.35">
      <c r="A394" s="61">
        <f t="shared" si="15"/>
        <v>2025</v>
      </c>
      <c r="B394" s="101" t="s">
        <v>734</v>
      </c>
      <c r="C394" s="135"/>
      <c r="D394" s="135"/>
      <c r="E394" s="135"/>
      <c r="F394" s="135"/>
      <c r="G394" s="135"/>
      <c r="H394" s="135"/>
      <c r="I394" s="135"/>
      <c r="J394" s="135"/>
      <c r="K394" s="135"/>
      <c r="L394" s="135"/>
      <c r="M394" s="135"/>
      <c r="N394" s="135"/>
      <c r="O394" s="135"/>
      <c r="P394" s="135"/>
      <c r="Q394" s="135"/>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2025-11-25T15:56:30Z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