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5656EA28-3C6E-49C8-965F-8EAAAD947B2F}"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9" i="9" l="1"/>
  <c r="C128" i="7"/>
  <c r="D128" i="7"/>
  <c r="E128" i="7"/>
  <c r="F128" i="7"/>
  <c r="G128" i="7"/>
  <c r="H128" i="7"/>
  <c r="I128" i="7"/>
  <c r="J128" i="7"/>
  <c r="K128" i="7"/>
  <c r="L128" i="7"/>
  <c r="M128" i="7"/>
  <c r="N128" i="7"/>
  <c r="O128" i="7"/>
  <c r="B128" i="7"/>
  <c r="C127" i="7" l="1"/>
  <c r="D127" i="7"/>
  <c r="E127" i="7"/>
  <c r="F127" i="7"/>
  <c r="G127" i="7"/>
  <c r="H127" i="7"/>
  <c r="I127" i="7"/>
  <c r="J127" i="7"/>
  <c r="K127" i="7"/>
  <c r="L127" i="7"/>
  <c r="M127" i="7"/>
  <c r="N127" i="7"/>
  <c r="O127" i="7"/>
  <c r="B127" i="7"/>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H7" i="10"/>
  <c r="D16" i="10"/>
  <c r="H16" i="10"/>
  <c r="M16" i="10"/>
  <c r="B7" i="10"/>
  <c r="H15" i="10"/>
  <c r="I16" i="10"/>
  <c r="C16" i="10"/>
  <c r="M6" i="10"/>
  <c r="K6" i="10"/>
  <c r="J7" i="10"/>
  <c r="O6" i="10"/>
  <c r="N6" i="10"/>
  <c r="F16" i="10"/>
  <c r="H6" i="10"/>
  <c r="D6" i="10"/>
  <c r="O16" i="10"/>
  <c r="A7" i="10"/>
  <c r="L6" i="10"/>
  <c r="E6" i="10"/>
  <c r="B16" i="10"/>
  <c r="B6" i="10"/>
  <c r="A16" i="10"/>
  <c r="C6" i="10"/>
  <c r="O7" i="10"/>
  <c r="E16" i="10"/>
  <c r="J15" i="10"/>
  <c r="K16" i="10"/>
  <c r="G6" i="10"/>
  <c r="F6" i="10"/>
  <c r="E7" i="10"/>
  <c r="I6" i="10"/>
  <c r="J6" i="10"/>
  <c r="G16" i="10"/>
  <c r="G7" i="10"/>
  <c r="K7" i="10"/>
  <c r="I7" i="10"/>
  <c r="L16" i="10"/>
  <c r="L7" i="10"/>
  <c r="C7" i="10"/>
  <c r="F7" i="10"/>
  <c r="N7" i="10"/>
  <c r="M7" i="10"/>
  <c r="N16" i="10"/>
  <c r="N15" i="10"/>
  <c r="D7" i="10"/>
  <c r="M15"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G15" i="10"/>
  <c r="N8" i="10"/>
  <c r="D15" i="10"/>
  <c r="A17" i="10"/>
  <c r="L17" i="10"/>
  <c r="A8" i="10"/>
  <c r="O17" i="10"/>
  <c r="B17" i="10"/>
  <c r="A15" i="10"/>
  <c r="O15" i="10"/>
  <c r="M17" i="10"/>
  <c r="L15" i="10"/>
  <c r="E15" i="10"/>
  <c r="M8" i="10"/>
  <c r="D17" i="10"/>
  <c r="K17" i="10"/>
  <c r="C15" i="10"/>
  <c r="G8" i="10"/>
  <c r="C17" i="10"/>
  <c r="O8" i="10"/>
  <c r="F15" i="10"/>
  <c r="K15" i="10"/>
  <c r="D8" i="10"/>
  <c r="B15" i="10"/>
  <c r="J17" i="10"/>
  <c r="C8" i="10"/>
  <c r="N17" i="10"/>
  <c r="J8" i="10"/>
  <c r="H17" i="10"/>
  <c r="I15" i="10"/>
  <c r="G17" i="10"/>
  <c r="F17" i="10"/>
  <c r="I17" i="10"/>
  <c r="E17"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G12" i="10"/>
  <c r="D12" i="10"/>
  <c r="M9" i="10"/>
  <c r="D9" i="10"/>
  <c r="N12" i="10"/>
  <c r="C12" i="10"/>
  <c r="J12" i="10"/>
  <c r="J9" i="10"/>
  <c r="C9" i="10"/>
  <c r="A9" i="10"/>
  <c r="O12" i="10"/>
  <c r="G9" i="10"/>
  <c r="N9" i="10"/>
  <c r="M12" i="10"/>
  <c r="O9"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C10" i="10"/>
  <c r="M10" i="10"/>
  <c r="J10" i="10"/>
  <c r="N10" i="10"/>
  <c r="O10" i="10"/>
  <c r="D10" i="10"/>
  <c r="A10" i="10"/>
  <c r="G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K19" i="10"/>
  <c r="D19" i="10"/>
  <c r="C19" i="10"/>
  <c r="G19" i="10"/>
  <c r="M19" i="10"/>
  <c r="O19" i="10"/>
  <c r="J19" i="10"/>
  <c r="A19" i="10"/>
  <c r="N19" i="10"/>
  <c r="AA33" i="9" l="1"/>
  <c r="S33" i="9"/>
  <c r="Z33" i="9"/>
  <c r="AF33" i="9"/>
  <c r="V33" i="9"/>
  <c r="AE33" i="9"/>
  <c r="AB33" i="9"/>
  <c r="R34" i="9"/>
  <c r="Y33" i="9"/>
  <c r="AG33" i="9"/>
  <c r="AD33" i="9"/>
  <c r="AC33" i="9"/>
  <c r="X33" i="9"/>
  <c r="T33" i="9"/>
  <c r="W33" i="9"/>
  <c r="U33" i="9"/>
  <c r="A20" i="10"/>
  <c r="D20" i="10"/>
  <c r="J20" i="10"/>
  <c r="M20" i="10"/>
  <c r="C20" i="10"/>
  <c r="N20" i="10"/>
  <c r="G20" i="10"/>
  <c r="O20" i="10"/>
  <c r="AF34" i="9" l="1"/>
  <c r="X34" i="9"/>
  <c r="AE34" i="9"/>
  <c r="W34" i="9"/>
  <c r="Y34" i="9"/>
  <c r="V34" i="9"/>
  <c r="AC34" i="9"/>
  <c r="S34" i="9"/>
  <c r="AB34" i="9"/>
  <c r="AG34" i="9"/>
  <c r="AD34" i="9"/>
  <c r="AA34" i="9"/>
  <c r="Z34" i="9"/>
  <c r="T34" i="9"/>
  <c r="U34" i="9"/>
  <c r="N21" i="10"/>
  <c r="C21" i="10"/>
  <c r="M21" i="10"/>
  <c r="A21" i="10"/>
  <c r="G21" i="10"/>
  <c r="O21" i="10"/>
  <c r="D21" i="10"/>
  <c r="J21" i="10"/>
  <c r="N22" i="10" l="1"/>
  <c r="J22" i="10"/>
  <c r="C22" i="10"/>
  <c r="D22" i="10"/>
  <c r="G22" i="10"/>
  <c r="O22" i="10"/>
  <c r="M22" i="10"/>
  <c r="AA40" i="9"/>
  <c r="Z40" i="9"/>
  <c r="AD40" i="9"/>
  <c r="AC40" i="9"/>
  <c r="X40" i="9"/>
  <c r="AG40" i="9"/>
  <c r="W40" i="9"/>
  <c r="U40" i="9"/>
  <c r="AF40" i="9"/>
  <c r="Y40" i="9"/>
  <c r="V40" i="9"/>
  <c r="AE40" i="9"/>
  <c r="AB40" i="9"/>
  <c r="N13" i="10"/>
  <c r="M13" i="10"/>
  <c r="C13" i="10"/>
  <c r="J13" i="10"/>
  <c r="D13" i="10"/>
  <c r="G13" i="10"/>
  <c r="O13" i="10"/>
  <c r="N23" i="10" l="1"/>
  <c r="D23" i="10"/>
  <c r="O23" i="10"/>
  <c r="C23" i="10"/>
  <c r="J23" i="10"/>
  <c r="G23" i="10"/>
  <c r="M23" i="10"/>
  <c r="O14" i="10"/>
  <c r="J14" i="10"/>
  <c r="C14" i="10"/>
  <c r="M14" i="10"/>
  <c r="D14" i="10"/>
  <c r="N14" i="10"/>
  <c r="G14" i="10"/>
  <c r="L116" i="7" l="1"/>
  <c r="L115" i="7"/>
  <c r="M336" i="9"/>
  <c r="B116" i="7"/>
  <c r="K116" i="7"/>
  <c r="F336" i="9"/>
  <c r="E115" i="7"/>
  <c r="L336" i="9"/>
  <c r="K115" i="7"/>
  <c r="L21" i="10"/>
  <c r="L19" i="10"/>
  <c r="L20" i="10"/>
  <c r="I21" i="10"/>
  <c r="K21" i="10"/>
  <c r="B21" i="10"/>
  <c r="B19" i="10"/>
  <c r="E19" i="10"/>
  <c r="E20" i="10"/>
  <c r="K20" i="10"/>
  <c r="B20" i="10"/>
  <c r="H21" i="10"/>
  <c r="E21" i="10"/>
  <c r="L337" i="9" l="1"/>
  <c r="F337" i="9"/>
  <c r="M337" i="9"/>
  <c r="L34" i="6"/>
  <c r="K34" i="6"/>
  <c r="L22" i="10"/>
  <c r="E22" i="10"/>
  <c r="K22" i="10"/>
  <c r="B22" i="10"/>
  <c r="E116" i="7"/>
  <c r="E34" i="6" s="1"/>
  <c r="B115" i="7"/>
  <c r="C336" i="9"/>
  <c r="J336" i="9"/>
  <c r="E13" i="10"/>
  <c r="E9" i="10"/>
  <c r="L9" i="10"/>
  <c r="F21" i="10"/>
  <c r="K9" i="10"/>
  <c r="E10" i="10"/>
  <c r="I19" i="10"/>
  <c r="L10" i="10"/>
  <c r="B10" i="10"/>
  <c r="L8" i="10"/>
  <c r="K8" i="10"/>
  <c r="I20" i="10"/>
  <c r="K10" i="10"/>
  <c r="E8" i="10"/>
  <c r="H20" i="10"/>
  <c r="E23" i="10" l="1"/>
  <c r="B34" i="6"/>
  <c r="K23" i="10"/>
  <c r="L23" i="10"/>
  <c r="M338" i="9"/>
  <c r="F338" i="9"/>
  <c r="L338" i="9"/>
  <c r="B23" i="10"/>
  <c r="J337" i="9"/>
  <c r="C337" i="9"/>
  <c r="L11" i="10"/>
  <c r="E11" i="10"/>
  <c r="K11" i="10"/>
  <c r="I22" i="10"/>
  <c r="I115" i="7"/>
  <c r="I116" i="7"/>
  <c r="F19" i="10"/>
  <c r="B8" i="10"/>
  <c r="B9" i="10"/>
  <c r="H19" i="10"/>
  <c r="F20" i="10"/>
  <c r="B11" i="10" l="1"/>
  <c r="L339" i="9"/>
  <c r="F339" i="9"/>
  <c r="M339" i="9"/>
  <c r="C338" i="9"/>
  <c r="J338" i="9"/>
  <c r="I23" i="10"/>
  <c r="I34" i="6"/>
  <c r="H22" i="10"/>
  <c r="F22" i="10"/>
  <c r="G336" i="9"/>
  <c r="F115" i="7"/>
  <c r="H116" i="7"/>
  <c r="F116" i="7"/>
  <c r="I336" i="9"/>
  <c r="H115" i="7"/>
  <c r="I9" i="10"/>
  <c r="I10" i="10"/>
  <c r="I8" i="10"/>
  <c r="F23" i="10" l="1"/>
  <c r="M340" i="9"/>
  <c r="F340" i="9"/>
  <c r="L340" i="9"/>
  <c r="J339" i="9"/>
  <c r="C339" i="9"/>
  <c r="H23" i="10"/>
  <c r="G337" i="9"/>
  <c r="I337" i="9"/>
  <c r="H34" i="6"/>
  <c r="I11" i="10"/>
  <c r="F34" i="6"/>
  <c r="F9" i="10"/>
  <c r="H8" i="10"/>
  <c r="F8" i="10"/>
  <c r="H9" i="10"/>
  <c r="H10" i="10"/>
  <c r="F10" i="10"/>
  <c r="L341" i="9" l="1"/>
  <c r="F341" i="9"/>
  <c r="M341" i="9"/>
  <c r="C340" i="9"/>
  <c r="J340" i="9"/>
  <c r="I338" i="9"/>
  <c r="G338" i="9"/>
  <c r="H11" i="10"/>
  <c r="F11" i="10"/>
  <c r="L13" i="10"/>
  <c r="M342" i="9" l="1"/>
  <c r="F342" i="9"/>
  <c r="L342" i="9"/>
  <c r="J341" i="9"/>
  <c r="C341" i="9"/>
  <c r="G339" i="9"/>
  <c r="I339" i="9"/>
  <c r="I13" i="10"/>
  <c r="B13" i="10"/>
  <c r="K13" i="10"/>
  <c r="F343" i="9" l="1"/>
  <c r="M343" i="9"/>
  <c r="L343" i="9"/>
  <c r="J342" i="9"/>
  <c r="C342" i="9"/>
  <c r="I340" i="9"/>
  <c r="G340" i="9"/>
  <c r="L344" i="9" l="1"/>
  <c r="M344" i="9"/>
  <c r="F344" i="9"/>
  <c r="C343" i="9"/>
  <c r="J343" i="9"/>
  <c r="G341" i="9"/>
  <c r="I341" i="9"/>
  <c r="F13" i="10"/>
  <c r="H13" i="10"/>
  <c r="L345" i="9" l="1"/>
  <c r="F345" i="9"/>
  <c r="M345" i="9"/>
  <c r="C344" i="9"/>
  <c r="J344" i="9"/>
  <c r="I342" i="9"/>
  <c r="G342" i="9"/>
  <c r="F346" i="9" l="1"/>
  <c r="M346" i="9"/>
  <c r="L346" i="9"/>
  <c r="C345" i="9"/>
  <c r="J345" i="9"/>
  <c r="G343" i="9"/>
  <c r="I343" i="9"/>
  <c r="L347" i="9" l="1"/>
  <c r="M347" i="9"/>
  <c r="F347" i="9"/>
  <c r="J346" i="9"/>
  <c r="C346" i="9"/>
  <c r="I344" i="9"/>
  <c r="G344" i="9"/>
  <c r="K12" i="10"/>
  <c r="L12" i="10"/>
  <c r="E12" i="10"/>
  <c r="E14" i="10" l="1"/>
  <c r="L14" i="10"/>
  <c r="K14" i="10"/>
  <c r="J347" i="9"/>
  <c r="C347" i="9"/>
  <c r="G345" i="9"/>
  <c r="I345" i="9"/>
  <c r="I12" i="10"/>
  <c r="B12" i="10"/>
  <c r="I14" i="10" l="1"/>
  <c r="B14" i="10"/>
  <c r="G346" i="9"/>
  <c r="I346" i="9"/>
  <c r="I347" i="9" l="1"/>
  <c r="G347" i="9"/>
  <c r="F12" i="10"/>
  <c r="H12" i="10"/>
  <c r="H14" i="10" l="1"/>
  <c r="F14" i="10"/>
</calcChain>
</file>

<file path=xl/sharedStrings.xml><?xml version="1.0" encoding="utf-8"?>
<sst xmlns="http://schemas.openxmlformats.org/spreadsheetml/2006/main" count="1107" uniqueCount="721">
  <si>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</si>
  <si>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</si>
  <si>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</si>
  <si>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</si>
  <si>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</si>
  <si>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</si>
  <si>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</si>
  <si>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</si>
  <si>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</si>
  <si>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</si>
  <si>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</si>
  <si>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</si>
  <si>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</si>
  <si>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</si>
  <si>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</si>
  <si>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</si>
  <si>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</si>
  <si>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</si>
  <si>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</si>
  <si>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</si>
  <si>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</si>
  <si>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</si>
  <si>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</si>
  <si>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</si>
  <si>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</si>
  <si>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</si>
  <si>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</si>
  <si>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</si>
  <si>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</si>
  <si>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</si>
  <si>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</si>
  <si>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</si>
  <si>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</si>
  <si>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</si>
  <si>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</si>
  <si>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</si>
  <si>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</si>
  <si>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</si>
  <si>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</si>
  <si>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</si>
  <si>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</si>
  <si>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</si>
  <si>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</si>
  <si>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</si>
  <si>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</si>
  <si>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</si>
  <si>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</si>
  <si>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</si>
  <si>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</si>
  <si>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</si>
  <si>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</si>
  <si>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</si>
  <si>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</si>
  <si>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</si>
  <si>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</si>
  <si>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</si>
  <si>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</si>
  <si>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</si>
  <si>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</si>
  <si>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</si>
  <si>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</si>
  <si>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</si>
  <si>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</si>
  <si>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</si>
  <si>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</si>
  <si>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</si>
  <si>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</si>
  <si>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</si>
  <si>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</si>
  <si>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</si>
  <si>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</si>
  <si>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</si>
  <si>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</si>
  <si>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</si>
  <si>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</si>
  <si>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</si>
  <si>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</si>
  <si>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</si>
  <si>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</si>
  <si>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</si>
  <si>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</si>
  <si>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</si>
  <si>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</si>
  <si>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</si>
  <si>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</si>
  <si>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</si>
  <si>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</si>
  <si>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</si>
  <si>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</si>
  <si>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</si>
  <si>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</si>
  <si>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</si>
  <si>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</si>
  <si>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</si>
  <si>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</si>
  <si>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</si>
  <si>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</si>
  <si>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</si>
  <si>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</si>
  <si>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</si>
  <si>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</si>
  <si>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</si>
  <si>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</si>
  <si>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</si>
  <si>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</si>
  <si>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</si>
  <si>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</si>
  <si>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</si>
  <si>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</si>
  <si>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</si>
  <si>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</si>
  <si>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</si>
  <si>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</si>
  <si>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</si>
  <si>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</si>
  <si>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</si>
  <si>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</si>
  <si>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</si>
  <si>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</si>
  <si>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</si>
  <si>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</si>
  <si>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</si>
  <si>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</si>
  <si>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</si>
  <si>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</si>
  <si>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</si>
  <si>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</si>
  <si>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</si>
  <si>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</si>
  <si>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</si>
  <si>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</si>
  <si>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</si>
  <si>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</si>
  <si>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</si>
  <si>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</si>
  <si>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</si>
  <si>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</si>
  <si>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</si>
  <si>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</si>
  <si>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</si>
  <si>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</si>
  <si>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</si>
  <si>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</si>
  <si>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</si>
  <si>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</si>
  <si>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</si>
  <si>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</si>
  <si>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</si>
  <si>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</si>
  <si>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</si>
  <si>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</si>
  <si>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</si>
  <si>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</si>
  <si>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</si>
  <si>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</si>
  <si>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</si>
  <si>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</si>
  <si>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</si>
  <si>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</si>
  <si>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</si>
  <si>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</si>
  <si>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</si>
  <si>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</si>
  <si>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</si>
  <si>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</si>
  <si>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</si>
  <si>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</si>
  <si>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</si>
  <si>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</si>
  <si>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</si>
  <si>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</si>
  <si>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</si>
  <si>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</si>
  <si>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</si>
  <si>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</si>
  <si>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</si>
  <si>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</si>
  <si>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</si>
  <si>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</si>
  <si>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</si>
  <si>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</si>
  <si>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</si>
  <si>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</si>
  <si>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</si>
  <si>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</si>
  <si>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</si>
  <si>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</si>
  <si>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</si>
  <si>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</si>
  <si>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</si>
  <si>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</si>
  <si>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</si>
  <si>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</si>
  <si>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</si>
  <si>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</si>
  <si>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</si>
  <si>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</si>
  <si>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</si>
  <si>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</si>
  <si>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</si>
  <si>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</si>
  <si>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</si>
  <si>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</si>
  <si>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</si>
  <si>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</si>
  <si>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</si>
  <si>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</si>
  <si>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</si>
  <si>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</si>
  <si>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</si>
  <si>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</si>
  <si>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</si>
  <si>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</si>
  <si>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</si>
  <si>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</si>
  <si>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</si>
  <si>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</si>
  <si>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</si>
  <si>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</si>
  <si>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</si>
  <si>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</si>
  <si>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</si>
  <si>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</si>
  <si>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</si>
  <si>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</si>
  <si>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</si>
  <si>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</si>
  <si>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</si>
  <si>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</si>
  <si>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</si>
  <si>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</si>
  <si>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</si>
  <si>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</si>
  <si>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</si>
  <si>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</si>
  <si>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</si>
  <si>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</si>
  <si>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</si>
  <si>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</si>
  <si>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</si>
  <si>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</si>
  <si>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</si>
  <si>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</si>
  <si>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</si>
  <si>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</si>
  <si>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</si>
  <si>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</si>
  <si>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</si>
  <si>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</si>
  <si>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</si>
  <si>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</si>
  <si>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</si>
  <si>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</si>
  <si>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</si>
  <si>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</si>
  <si>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</si>
  <si>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</si>
  <si>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</si>
  <si>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</si>
  <si>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</si>
  <si>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</si>
  <si>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</si>
  <si>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</si>
  <si>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</si>
  <si>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</si>
  <si>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</si>
  <si>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</si>
  <si>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</si>
  <si>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</si>
  <si>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</si>
  <si>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</si>
  <si>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</si>
  <si>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</si>
  <si>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</si>
  <si>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</si>
  <si>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</si>
  <si>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</si>
  <si>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</si>
  <si>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</si>
  <si>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</si>
  <si>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</si>
  <si>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</si>
  <si>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</si>
  <si>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</si>
  <si>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</si>
  <si>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</si>
  <si>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</si>
  <si>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</si>
  <si>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</si>
  <si>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</si>
  <si>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</si>
  <si>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</si>
  <si>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</si>
  <si>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</si>
  <si>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</si>
  <si>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</si>
  <si>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</si>
  <si>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</si>
  <si>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</si>
  <si>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</si>
  <si>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</si>
  <si>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</si>
  <si>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</si>
  <si>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</si>
  <si>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</si>
  <si>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</si>
  <si>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</si>
  <si>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</si>
  <si>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</si>
  <si>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</si>
  <si>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</si>
  <si>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</si>
  <si>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</si>
  <si>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</si>
  <si>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</si>
  <si>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</si>
  <si>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</si>
  <si>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</si>
  <si>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</si>
  <si>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</si>
  <si>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</si>
  <si>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</si>
  <si>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</si>
  <si>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</si>
  <si>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</si>
  <si>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</si>
  <si>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</si>
  <si>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</si>
  <si>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</si>
  <si>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</si>
  <si>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</si>
  <si>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</si>
  <si>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</si>
  <si>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</si>
  <si>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</si>
  <si>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</si>
  <si>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</si>
  <si>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</si>
  <si>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</si>
  <si>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</si>
  <si>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</si>
  <si>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</si>
  <si>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</si>
  <si>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</si>
  <si>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</si>
  <si>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</si>
  <si>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</si>
  <si>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</si>
  <si>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</si>
  <si>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</si>
  <si>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</si>
  <si>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</si>
  <si>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</si>
  <si>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</si>
  <si>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</si>
  <si>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</si>
  <si>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</si>
  <si>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</si>
  <si>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</si>
  <si>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</si>
  <si>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</si>
  <si>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</si>
  <si>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</si>
  <si>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</si>
  <si>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</si>
  <si>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</si>
  <si>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</si>
  <si>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</si>
  <si>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</si>
  <si>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</si>
  <si>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</si>
  <si>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</si>
  <si>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</si>
  <si>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</si>
  <si>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</si>
  <si>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</si>
  <si>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</si>
  <si>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</si>
  <si>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</si>
  <si>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</si>
  <si>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</si>
  <si>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</si>
  <si>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</si>
  <si>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</si>
  <si>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</si>
  <si>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</si>
  <si>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</si>
  <si>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</si>
  <si>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</si>
  <si>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</si>
  <si>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</si>
  <si>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</si>
  <si>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</si>
  <si>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</si>
  <si>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</si>
  <si>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</si>
  <si>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</si>
  <si>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</si>
  <si>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</si>
  <si>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</si>
  <si>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</si>
  <si>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</si>
  <si>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</si>
  <si>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</si>
  <si>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</si>
  <si>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</si>
  <si>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</si>
  <si>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</si>
  <si>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</si>
  <si>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</si>
  <si>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</si>
  <si>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</si>
  <si>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</si>
  <si>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</si>
  <si>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</si>
  <si>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</si>
  <si>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</si>
  <si>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</si>
  <si>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</si>
  <si>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</si>
  <si>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</si>
  <si>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</si>
  <si>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</si>
  <si>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</si>
  <si>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</si>
  <si>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</si>
  <si>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</si>
  <si>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</si>
  <si>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</si>
  <si>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</si>
  <si>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</si>
  <si>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</si>
  <si>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</si>
  <si>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</si>
  <si>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</si>
  <si>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</si>
  <si>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</si>
  <si>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</si>
  <si>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</si>
  <si>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</si>
  <si>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</si>
  <si>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</si>
  <si>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</si>
  <si>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</si>
  <si>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</si>
  <si>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</si>
  <si>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</si>
  <si>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</si>
  <si>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</si>
  <si>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</si>
  <si>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</si>
  <si>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</si>
  <si>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</si>
  <si>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</si>
  <si>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</si>
  <si>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</si>
  <si>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</si>
  <si>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</si>
  <si>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</si>
  <si>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</si>
  <si>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</si>
  <si>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</si>
  <si>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</si>
  <si>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</si>
  <si>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</si>
  <si>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</si>
  <si>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</si>
  <si>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</si>
  <si>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</si>
  <si>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</si>
  <si>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</si>
  <si>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</si>
  <si>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</si>
  <si>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</si>
  <si>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</si>
  <si>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</si>
  <si>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</si>
  <si>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</si>
  <si>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</si>
  <si>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</si>
  <si>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</si>
  <si>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</si>
  <si>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</si>
  <si>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</si>
  <si>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</si>
  <si>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</si>
  <si>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</si>
  <si>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</si>
  <si>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</si>
  <si>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</si>
  <si>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</si>
  <si>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</si>
  <si>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</si>
  <si>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</si>
  <si>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</si>
  <si>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</si>
  <si>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</si>
  <si>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</si>
  <si>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</si>
  <si>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</si>
  <si>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</si>
  <si>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</si>
  <si>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</si>
  <si>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</si>
  <si>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</si>
  <si>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</si>
  <si>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</si>
  <si>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</si>
  <si>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</si>
  <si>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</si>
  <si>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</si>
  <si>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</si>
  <si>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</si>
  <si>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</si>
  <si>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</si>
  <si>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</si>
  <si>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</si>
  <si>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</si>
  <si>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</si>
  <si>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</si>
  <si>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</si>
  <si>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</si>
  <si>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</si>
  <si>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</si>
  <si>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</si>
  <si>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</si>
  <si>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</si>
  <si>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</si>
  <si>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</si>
  <si>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</si>
  <si>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</si>
  <si>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</si>
  <si>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</si>
  <si>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</si>
  <si>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</si>
  <si>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</si>
  <si>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</si>
  <si>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</si>
  <si>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</si>
  <si>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</si>
  <si>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</si>
  <si>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</si>
  <si>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</si>
  <si>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</si>
  <si>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</si>
  <si>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</si>
  <si>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</si>
  <si>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</si>
  <si>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</si>
  <si>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</si>
  <si>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</si>
  <si>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</si>
  <si>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</si>
  <si>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</si>
  <si>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</si>
  <si>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</si>
  <si>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</si>
  <si>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</si>
  <si>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</si>
  <si>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</si>
  <si>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</si>
  <si>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</si>
  <si>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</si>
  <si>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</si>
  <si>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</si>
  <si>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</si>
  <si>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</si>
  <si>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</si>
  <si>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</si>
  <si>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</si>
  <si>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</si>
  <si>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</si>
  <si>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</si>
  <si>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</si>
  <si>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</si>
  <si>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</si>
  <si>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</si>
  <si>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</si>
  <si>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</si>
  <si>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</si>
  <si>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</si>
  <si>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</si>
  <si>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</si>
  <si>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</si>
  <si>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</si>
  <si>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</si>
  <si>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</si>
  <si>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</si>
  <si>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</si>
  <si>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</si>
  <si>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</si>
  <si>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</si>
  <si>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</si>
  <si>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</si>
  <si>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</si>
  <si>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</si>
  <si>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</si>
  <si>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</si>
  <si>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</si>
  <si>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</si>
  <si>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</si>
  <si>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</si>
  <si>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</si>
  <si>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</si>
  <si>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</si>
  <si>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</si>
  <si>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</si>
  <si>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</si>
  <si>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</si>
  <si>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</si>
  <si>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</si>
  <si>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</si>
  <si>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</si>
  <si>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</si>
  <si>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</si>
  <si>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</si>
  <si>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</si>
  <si>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</si>
  <si>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</si>
  <si>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</si>
  <si>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</si>
  <si>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</si>
  <si>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</si>
  <si>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</si>
  <si>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</si>
  <si>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</si>
  <si>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</si>
  <si>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</si>
  <si>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</si>
  <si>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</si>
  <si>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</si>
  <si>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</si>
  <si>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</si>
  <si>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</si>
  <si>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</si>
  <si>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</si>
  <si>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</si>
  <si>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</si>
  <si>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</si>
  <si>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</si>
  <si>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</si>
  <si>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</si>
  <si>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</si>
  <si>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</si>
  <si>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</si>
  <si>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</si>
  <si>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</si>
  <si>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</si>
  <si>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</si>
  <si>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</si>
  <si>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</si>
  <si>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</si>
  <si>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</si>
  <si>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</si>
  <si>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</si>
  <si>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</si>
  <si>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</si>
  <si>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</si>
  <si>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</si>
  <si>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</si>
  <si>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</si>
  <si>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</si>
  <si>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</si>
  <si>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</si>
  <si>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</si>
  <si>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</si>
  <si>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</si>
  <si>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</si>
  <si>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</si>
  <si>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</si>
  <si>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</si>
  <si>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</si>
  <si>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</si>
  <si>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</si>
  <si>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</si>
  <si>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</si>
  <si>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</si>
  <si>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</si>
  <si>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</si>
  <si>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</si>
  <si>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</si>
  <si>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</si>
  <si>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</si>
  <si>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</si>
  <si>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</si>
  <si>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</si>
  <si>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</si>
  <si>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</si>
  <si>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</si>
  <si>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</si>
  <si>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</si>
  <si>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</si>
  <si>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</si>
  <si>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</si>
  <si>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</si>
  <si>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</si>
  <si>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</si>
  <si>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</si>
  <si>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</si>
  <si>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Quarter 2 2025 [provisional]</t>
  </si>
  <si>
    <t>See Table 3.12 for more on refinery production of oil products, and Table 3.14 and 3.15 for more detail on trade in oil.</t>
  </si>
  <si>
    <t>Crude oil production up on last year</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</si>
  <si>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</si>
  <si>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</si>
  <si>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</si>
  <si>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</si>
  <si>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</si>
  <si>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</si>
  <si>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</si>
  <si>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</si>
  <si>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</si>
  <si>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</si>
  <si>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</si>
  <si>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</si>
  <si>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</si>
  <si>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r>
      <t xml:space="preserve">These data were published on </t>
    </r>
    <r>
      <rPr>
        <b/>
        <sz val="12"/>
        <rFont val="Calibri"/>
        <family val="2"/>
        <scheme val="minor"/>
      </rPr>
      <t>Thursday 30th October 2025</t>
    </r>
    <r>
      <rPr>
        <sz val="12"/>
        <rFont val="Calibri"/>
        <family val="2"/>
        <scheme val="minor"/>
      </rPr>
      <t xml:space="preserve">
The next publication date is </t>
    </r>
    <r>
      <rPr>
        <b/>
        <sz val="12"/>
        <rFont val="Calibri"/>
        <family val="2"/>
        <scheme val="minor"/>
      </rPr>
      <t>Thursday 27th November 2025</t>
    </r>
  </si>
  <si>
    <r>
      <t xml:space="preserve">This spreadsheet contains monthly, quarterly and annual data including </t>
    </r>
    <r>
      <rPr>
        <b/>
        <sz val="12"/>
        <rFont val="Calibri"/>
        <family val="2"/>
        <scheme val="minor"/>
      </rPr>
      <t>new data for August 2025</t>
    </r>
  </si>
  <si>
    <t>July 2025</t>
  </si>
  <si>
    <t>August 2025 [provisional]</t>
  </si>
  <si>
    <t>The revisions period is July 2025
Revisions are due to updates from data suppliers or the receipt of data replacing estimates unless otherwise stated.</t>
  </si>
  <si>
    <t>Indigenous production increased by 10 per cent in the three months to August 2025 compared to the previous year but remained below pre-pandemic levels. The increase was due to low production in the previous year as a result of the summer maintenance and decommissioning work.
Total net imports were down 19 per cent because of changes to crude oil and natural gas liquid (NGL) trade. Exports of crude oil and NGLs increased by 16 per cent (0.9 million tonnes) while imports fell by 9.1 per cent (just over 1.0 million tonnes). This meant a 34 per cent drop in net trade of crude oil and NGLs, in part because of increased offshore production, and also because demand in July this year was impacted by both the closure of the Grangemouth refinery in April and the Lindsey refinery at the end of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</si>
</sst>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sz val="12"/>
      <color theme="5"/>
      <name val="Calibri"/>
      <family val="2"/>
      <scheme val="minor"/>
    </font>
    <font>
      <b/>
      <sz val="10"/>
      <color theme="0"/>
      <name val="MS Sans Serif"/>
    </font>
    <font>
      <b/>
      <sz val="18"/>
      <name val="Calibri"/>
      <family val="2"/>
    </font>
    <font>
      <b/>
      <sz val="2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3">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0" fontId="7" fillId="0" borderId="0" xfId="3" applyAlignment="1">
      <alignment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0" fontId="26" fillId="0" borderId="0" xfId="5" applyFont="1" applyAlignment="1">
      <alignment horizontal="left" vertical="top" wrapText="1"/>
    </xf>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37" fontId="2" fillId="0" borderId="0" xfId="5" applyNumberFormat="1">
      <alignment vertical="center" wrapText="1"/>
    </xf>
    <xf numFmtId="173" fontId="2" fillId="2" borderId="5" xfId="7" applyNumberFormat="1" applyFont="1" applyFill="1" applyBorder="1" applyAlignment="1">
      <alignment horizontal="right" vertical="center" wrapText="1"/>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0" borderId="0" xfId="5" applyFont="1" applyAlignment="1">
      <alignment vertical="top" wrapText="1"/>
    </xf>
    <xf numFmtId="0" fontId="31"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0" fontId="32" fillId="0" borderId="0" xfId="0" applyFont="1" applyAlignment="1">
      <alignment horizontal="left"/>
    </xf>
    <xf numFmtId="43" fontId="2" fillId="0" borderId="0" xfId="5" applyNumberFormat="1">
      <alignment vertical="center" wrapText="1"/>
    </xf>
    <xf numFmtId="9" fontId="26" fillId="0" borderId="0" xfId="13" applyFont="1" applyAlignment="1">
      <alignment vertical="center" wrapText="1"/>
    </xf>
    <xf numFmtId="0" fontId="33" fillId="0" borderId="0" xfId="2" applyFont="1"/>
    <xf numFmtId="174" fontId="2" fillId="0" borderId="0" xfId="5" applyNumberFormat="1">
      <alignment vertical="center" wrapText="1"/>
    </xf>
    <xf numFmtId="0" fontId="26" fillId="0" borderId="0" xfId="5" applyFont="1" applyAlignment="1">
      <alignment vertical="top"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1" fillId="6" borderId="18" xfId="9" applyFont="1" applyFill="1" applyBorder="1"/>
    <xf numFmtId="0" fontId="31" fillId="5" borderId="15" xfId="9" applyFont="1" applyFill="1" applyBorder="1"/>
    <xf numFmtId="0" fontId="31" fillId="5" borderId="16" xfId="9" applyFont="1" applyFill="1" applyBorder="1"/>
    <xf numFmtId="0" fontId="31" fillId="5" borderId="17" xfId="9" applyFont="1" applyFill="1" applyBorder="1"/>
    <xf numFmtId="1" fontId="2" fillId="0" borderId="0" xfId="5" applyNumberForma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xf numFmtId="0" fontId="26" fillId="0" borderId="0" xfId="5" applyFont="1" applyAlignment="1">
      <alignment vertical="center" wrapText="1"/>
    </xf>
    <xf numFmtId="0" fontId="2" fillId="0" borderId="0" xfId="5" applyAlignment="1">
      <alignment vertical="center" wrapText="1"/>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6"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28"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4"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9"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713</v>
      </c>
    </row>
    <row r="3" spans="1:257" s="3" customFormat="1" ht="30" customHeight="1" x14ac:dyDescent="0.55000000000000004">
      <c r="A3" s="120"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715</v>
      </c>
    </row>
    <row r="5" spans="1:257" s="3" customFormat="1" ht="30" customHeight="1" x14ac:dyDescent="0.5">
      <c r="A5" s="131"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716</v>
      </c>
    </row>
    <row r="7" spans="1:257" s="2" customFormat="1" ht="30" customHeight="1" x14ac:dyDescent="0.5">
      <c r="A7" s="131"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32" t="s">
        <v>719</v>
      </c>
    </row>
    <row r="9" spans="1:257" s="2" customFormat="1" ht="30" customHeight="1" x14ac:dyDescent="0.55000000000000004">
      <c r="A9" s="121"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1"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7"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1"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2" t="s">
        <v>11</v>
      </c>
    </row>
    <row r="21" spans="1:257" s="2" customFormat="1" ht="20.25" customHeight="1" x14ac:dyDescent="0.35">
      <c r="A21" s="1" t="s">
        <v>645</v>
      </c>
    </row>
    <row r="22" spans="1:257" s="2" customFormat="1" ht="20.25" customHeight="1" x14ac:dyDescent="0.35">
      <c r="A22" s="111" t="s">
        <v>650</v>
      </c>
    </row>
    <row r="23" spans="1:257" s="2" customFormat="1" ht="20.25" customHeight="1" x14ac:dyDescent="0.35">
      <c r="A23" s="118" t="s">
        <v>646</v>
      </c>
    </row>
    <row r="24" spans="1:257" s="2" customFormat="1" ht="20.25" customHeight="1" x14ac:dyDescent="0.5">
      <c r="A24" s="122"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4" t="s">
        <v>28</v>
      </c>
      <c r="B4" s="117"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5"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6" t="s">
        <v>23</v>
      </c>
      <c r="B4" s="114"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 customWidth="1"/>
    <col min="2" max="2" width="36.1796875" style="1" customWidth="1"/>
    <col min="3" max="16384" width="9.453125" style="1"/>
  </cols>
  <sheetData>
    <row r="1" spans="1:2" ht="26" x14ac:dyDescent="0.6">
      <c r="A1" s="149" t="s">
        <v>26</v>
      </c>
    </row>
    <row r="2" spans="1:2" ht="33" customHeight="1" x14ac:dyDescent="0.55000000000000004">
      <c r="A2" s="146" t="s">
        <v>678</v>
      </c>
    </row>
    <row r="3" spans="1:2" s="114" customFormat="1" ht="31.5" customHeight="1" x14ac:dyDescent="0.5">
      <c r="A3" s="114" t="s">
        <v>701</v>
      </c>
    </row>
    <row r="4" spans="1:2" ht="123" customHeight="1" x14ac:dyDescent="0.45">
      <c r="A4" s="151" t="s">
        <v>720</v>
      </c>
      <c r="B4" s="102"/>
    </row>
    <row r="5" spans="1:2" s="162" customFormat="1" ht="59.25" customHeight="1" x14ac:dyDescent="0.35">
      <c r="A5" s="161" t="s">
        <v>700</v>
      </c>
    </row>
    <row r="6" spans="1:2" x14ac:dyDescent="0.35">
      <c r="A6" s="151"/>
      <c r="B6" s="123"/>
    </row>
    <row r="7" spans="1:2" x14ac:dyDescent="0.35">
      <c r="A7" s="135"/>
    </row>
    <row r="8" spans="1:2" x14ac:dyDescent="0.35">
      <c r="A8" s="12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4"/>
    </row>
    <row r="4" spans="1:23" s="2" customFormat="1" ht="20.25" customHeight="1" x14ac:dyDescent="0.35">
      <c r="A4" s="47"/>
      <c r="B4" s="137" t="s">
        <v>100</v>
      </c>
      <c r="C4" s="109"/>
      <c r="D4" s="109"/>
      <c r="E4" s="110"/>
      <c r="F4" s="108" t="s">
        <v>34</v>
      </c>
      <c r="G4" s="110"/>
      <c r="H4" s="108" t="s">
        <v>555</v>
      </c>
      <c r="I4" s="109"/>
      <c r="J4" s="109"/>
      <c r="K4" s="109"/>
      <c r="L4" s="109"/>
      <c r="M4" s="109"/>
      <c r="N4" s="109"/>
      <c r="O4" s="110"/>
    </row>
    <row r="5" spans="1:23" s="48" customFormat="1" ht="75" customHeight="1" x14ac:dyDescent="0.35">
      <c r="A5" s="66" t="s">
        <v>105</v>
      </c>
      <c r="B5" s="138"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2020</v>
      </c>
      <c r="B6" s="139">
        <f ca="1">INDIRECT(calculation_hide!S9)</f>
        <v>49360.62</v>
      </c>
      <c r="C6" s="89">
        <f ca="1">INDIRECT(calculation_hide!T9)</f>
        <v>45657.200000000004</v>
      </c>
      <c r="D6" s="89">
        <f ca="1">INDIRECT(calculation_hide!U9)</f>
        <v>3327.1900000000005</v>
      </c>
      <c r="E6" s="89">
        <f ca="1">INDIRECT(calculation_hide!V9)</f>
        <v>376.25</v>
      </c>
      <c r="F6" s="49">
        <f ca="1">INDIRECT(calculation_hide!W9)</f>
        <v>47875.72</v>
      </c>
      <c r="G6" s="51">
        <f ca="1">INDIRECT(calculation_hide!X9)</f>
        <v>8302.26</v>
      </c>
      <c r="H6" s="51">
        <f ca="1">INDIRECT(calculation_hide!Y9)</f>
        <v>6658.0199999999986</v>
      </c>
      <c r="I6" s="50">
        <f ca="1">INDIRECT(calculation_hide!Z9)</f>
        <v>36965.25</v>
      </c>
      <c r="J6" s="51">
        <f ca="1">INDIRECT(calculation_hide!AA9)</f>
        <v>38287.870000000003</v>
      </c>
      <c r="K6" s="50">
        <f ca="1">INDIRECT(calculation_hide!AB9)</f>
        <v>2608.21</v>
      </c>
      <c r="L6" s="51">
        <f ca="1">INDIRECT(calculation_hide!AC9)</f>
        <v>1568.75</v>
      </c>
      <c r="M6" s="50">
        <f ca="1">INDIRECT(calculation_hide!AD9)</f>
        <v>25462.899999999998</v>
      </c>
      <c r="N6" s="50">
        <f ca="1">INDIRECT(calculation_hide!AE9)</f>
        <v>18521.77</v>
      </c>
      <c r="O6" s="50">
        <f ca="1">INDIRECT(calculation_hide!AF9)</f>
        <v>1873.3</v>
      </c>
    </row>
    <row r="7" spans="1:23" ht="20.25" customHeight="1" x14ac:dyDescent="0.35">
      <c r="A7" s="53">
        <f ca="1">INDIRECT(calculation_hide!R10)</f>
        <v>2021</v>
      </c>
      <c r="B7" s="139">
        <f ca="1">INDIRECT(calculation_hide!S10)</f>
        <v>41164.759999999995</v>
      </c>
      <c r="C7" s="50">
        <f ca="1">INDIRECT(calculation_hide!T10)</f>
        <v>38240.789999999994</v>
      </c>
      <c r="D7" s="50">
        <f ca="1">INDIRECT(calculation_hide!U10)</f>
        <v>2625.21</v>
      </c>
      <c r="E7" s="50">
        <f ca="1">INDIRECT(calculation_hide!V10)</f>
        <v>298.74</v>
      </c>
      <c r="F7" s="49">
        <f ca="1">INDIRECT(calculation_hide!W10)</f>
        <v>48498.149999999994</v>
      </c>
      <c r="G7" s="51">
        <f ca="1">INDIRECT(calculation_hide!X10)</f>
        <v>6765.9400000000005</v>
      </c>
      <c r="H7" s="51">
        <f ca="1">INDIRECT(calculation_hide!Y10)</f>
        <v>14137.080000000002</v>
      </c>
      <c r="I7" s="50">
        <f ca="1">INDIRECT(calculation_hide!Z10)</f>
        <v>38060.81</v>
      </c>
      <c r="J7" s="51">
        <f ca="1">INDIRECT(calculation_hide!AA10)</f>
        <v>32806.46</v>
      </c>
      <c r="K7" s="50">
        <f ca="1">INDIRECT(calculation_hide!AB10)</f>
        <v>3671.3899999999994</v>
      </c>
      <c r="L7" s="51">
        <f ca="1">INDIRECT(calculation_hide!AC10)</f>
        <v>1796.27</v>
      </c>
      <c r="M7" s="50">
        <f ca="1">INDIRECT(calculation_hide!AD10)</f>
        <v>25246.14</v>
      </c>
      <c r="N7" s="50">
        <f ca="1">INDIRECT(calculation_hide!AE10)</f>
        <v>18238.54</v>
      </c>
      <c r="O7" s="50">
        <f ca="1">INDIRECT(calculation_hide!AF10)</f>
        <v>1928.83</v>
      </c>
    </row>
    <row r="8" spans="1:23" ht="20.25" customHeight="1" x14ac:dyDescent="0.35">
      <c r="A8" s="53">
        <f ca="1">INDIRECT(calculation_hide!R11)</f>
        <v>2022</v>
      </c>
      <c r="B8" s="139">
        <f ca="1">INDIRECT(calculation_hide!S11)</f>
        <v>38450.19</v>
      </c>
      <c r="C8" s="50">
        <f ca="1">INDIRECT(calculation_hide!T11)</f>
        <v>35348.32</v>
      </c>
      <c r="D8" s="50">
        <f ca="1">INDIRECT(calculation_hide!U11)</f>
        <v>2817.2799999999997</v>
      </c>
      <c r="E8" s="50">
        <f ca="1">INDIRECT(calculation_hide!V11)</f>
        <v>284.60000000000002</v>
      </c>
      <c r="F8" s="49">
        <f ca="1">INDIRECT(calculation_hide!W11)</f>
        <v>53736.44</v>
      </c>
      <c r="G8" s="51">
        <f ca="1">INDIRECT(calculation_hide!X11)</f>
        <v>7220.47</v>
      </c>
      <c r="H8" s="51">
        <f ca="1">INDIRECT(calculation_hide!Y11)</f>
        <v>22393.980000000003</v>
      </c>
      <c r="I8" s="50">
        <f ca="1">INDIRECT(calculation_hide!Z11)</f>
        <v>43018.92</v>
      </c>
      <c r="J8" s="51">
        <f ca="1">INDIRECT(calculation_hide!AA11)</f>
        <v>28603.89</v>
      </c>
      <c r="K8" s="50">
        <f ca="1">INDIRECT(calculation_hide!AB11)</f>
        <v>3497.06</v>
      </c>
      <c r="L8" s="51">
        <f ca="1">INDIRECT(calculation_hide!AC11)</f>
        <v>2324.87</v>
      </c>
      <c r="M8" s="50">
        <f ca="1">INDIRECT(calculation_hide!AD11)</f>
        <v>27949.5</v>
      </c>
      <c r="N8" s="50">
        <f ca="1">INDIRECT(calculation_hide!AE11)</f>
        <v>21142.73</v>
      </c>
      <c r="O8" s="50">
        <f ca="1">INDIRECT(calculation_hide!AF11)</f>
        <v>1955.27</v>
      </c>
    </row>
    <row r="9" spans="1:23" ht="20.25" customHeight="1" x14ac:dyDescent="0.35">
      <c r="A9" s="53">
        <f ca="1">INDIRECT(calculation_hide!R12)</f>
        <v>2023</v>
      </c>
      <c r="B9" s="139">
        <f ca="1">INDIRECT(calculation_hide!S12)</f>
        <v>33670.15</v>
      </c>
      <c r="C9" s="50">
        <f ca="1">INDIRECT(calculation_hide!T12)</f>
        <v>31102.37</v>
      </c>
      <c r="D9" s="50">
        <f ca="1">INDIRECT(calculation_hide!U12)</f>
        <v>2259.04</v>
      </c>
      <c r="E9" s="50">
        <f ca="1">INDIRECT(calculation_hide!V12)</f>
        <v>308.76</v>
      </c>
      <c r="F9" s="49">
        <f ca="1">INDIRECT(calculation_hide!W12)</f>
        <v>51840.11</v>
      </c>
      <c r="G9" s="51">
        <f ca="1">INDIRECT(calculation_hide!X12)</f>
        <v>6753.5300000000007</v>
      </c>
      <c r="H9" s="51">
        <f ca="1">INDIRECT(calculation_hide!Y12)</f>
        <v>28824.04</v>
      </c>
      <c r="I9" s="50">
        <f ca="1">INDIRECT(calculation_hide!Z12)</f>
        <v>41388.89</v>
      </c>
      <c r="J9" s="51">
        <f ca="1">INDIRECT(calculation_hide!AA12)</f>
        <v>25261.129999999997</v>
      </c>
      <c r="K9" s="50">
        <f ca="1">INDIRECT(calculation_hide!AB12)</f>
        <v>3697.6800000000003</v>
      </c>
      <c r="L9" s="51">
        <f ca="1">INDIRECT(calculation_hide!AC12)</f>
        <v>2213.88</v>
      </c>
      <c r="M9" s="50">
        <f ca="1">INDIRECT(calculation_hide!AD12)</f>
        <v>30147.96</v>
      </c>
      <c r="N9" s="50">
        <f ca="1">INDIRECT(calculation_hide!AE12)</f>
        <v>18935.5</v>
      </c>
      <c r="O9" s="50">
        <f ca="1">INDIRECT(calculation_hide!AF12)</f>
        <v>1943.0499999999997</v>
      </c>
      <c r="R9" s="98"/>
      <c r="U9" s="98"/>
      <c r="W9" s="98"/>
    </row>
    <row r="10" spans="1:23" ht="20.25" customHeight="1" x14ac:dyDescent="0.35">
      <c r="A10" s="53">
        <f ca="1">INDIRECT(calculation_hide!R13)</f>
        <v>2024</v>
      </c>
      <c r="B10" s="139">
        <f ca="1">INDIRECT(calculation_hide!S13)</f>
        <v>30657.810000000005</v>
      </c>
      <c r="C10" s="50">
        <f ca="1">INDIRECT(calculation_hide!T13)</f>
        <v>28019.32</v>
      </c>
      <c r="D10" s="50">
        <f ca="1">INDIRECT(calculation_hide!U13)</f>
        <v>2368.2799999999997</v>
      </c>
      <c r="E10" s="50">
        <f ca="1">INDIRECT(calculation_hide!V13)</f>
        <v>270.18</v>
      </c>
      <c r="F10" s="49">
        <f ca="1">INDIRECT(calculation_hide!W13)</f>
        <v>51960.27</v>
      </c>
      <c r="G10" s="51">
        <f ca="1">INDIRECT(calculation_hide!X13)</f>
        <v>4002.4900000000007</v>
      </c>
      <c r="H10" s="51">
        <f ca="1">INDIRECT(calculation_hide!Y13)</f>
        <v>32645.559999999998</v>
      </c>
      <c r="I10" s="50">
        <f ca="1">INDIRECT(calculation_hide!Z13)</f>
        <v>44573.4</v>
      </c>
      <c r="J10" s="51">
        <f ca="1">INDIRECT(calculation_hide!AA13)</f>
        <v>25781.89</v>
      </c>
      <c r="K10" s="50">
        <f ca="1">INDIRECT(calculation_hide!AB13)</f>
        <v>3384.3500000000004</v>
      </c>
      <c r="L10" s="51">
        <f ca="1">INDIRECT(calculation_hide!AC13)</f>
        <v>2498.23</v>
      </c>
      <c r="M10" s="50">
        <f ca="1">INDIRECT(calculation_hide!AD13)</f>
        <v>31930.46</v>
      </c>
      <c r="N10" s="50">
        <f ca="1">INDIRECT(calculation_hide!AE13)</f>
        <v>18962.519999999997</v>
      </c>
      <c r="O10" s="50">
        <f ca="1">INDIRECT(calculation_hide!AF13)</f>
        <v>1918.03</v>
      </c>
      <c r="Q10" s="98"/>
      <c r="R10" s="98"/>
      <c r="U10" s="98"/>
      <c r="W10" s="98"/>
    </row>
    <row r="11" spans="1:23" ht="20.25" customHeight="1" x14ac:dyDescent="0.35">
      <c r="A11" s="54" t="s">
        <v>556</v>
      </c>
      <c r="B11" s="140" t="str">
        <f t="shared" ref="B11:O11" ca="1" si="0">IF(((B10-B9)/B9*100)&gt;100,"(+) ",IF(((B10-B9)/B9*100)&lt;-100,"(-) ",IF(ROUND(((B10-B9)/B9*100),1)=0,"- ",IF(((B10-B9)/B9*100)&gt;0,TEXT(((B10-B9)/B9*100),"+0.0 "),TEXT(((B10-B9)/B9*100),"0.0 ")))))</f>
        <v xml:space="preserve">-8.9 </v>
      </c>
      <c r="C11" s="56" t="str">
        <f t="shared" ca="1" si="0"/>
        <v xml:space="preserve">-9.9 </v>
      </c>
      <c r="D11" s="56" t="str">
        <f t="shared" ca="1" si="0"/>
        <v xml:space="preserve">+4.8 </v>
      </c>
      <c r="E11" s="57" t="str">
        <f t="shared" ca="1" si="0"/>
        <v xml:space="preserve">-12.5 </v>
      </c>
      <c r="F11" s="55" t="str">
        <f t="shared" ca="1" si="0"/>
        <v xml:space="preserve">+0.2 </v>
      </c>
      <c r="G11" s="57" t="str">
        <f t="shared" ca="1" si="0"/>
        <v xml:space="preserve">-40.7 </v>
      </c>
      <c r="H11" s="58" t="str">
        <f t="shared" ca="1" si="0"/>
        <v xml:space="preserve">+13.3 </v>
      </c>
      <c r="I11" s="56" t="str">
        <f t="shared" ca="1" si="0"/>
        <v xml:space="preserve">+7.7 </v>
      </c>
      <c r="J11" s="57" t="str">
        <f t="shared" ca="1" si="0"/>
        <v xml:space="preserve">+2.1 </v>
      </c>
      <c r="K11" s="56" t="str">
        <f t="shared" ca="1" si="0"/>
        <v xml:space="preserve">-8.5 </v>
      </c>
      <c r="L11" s="57" t="str">
        <f t="shared" ca="1" si="0"/>
        <v xml:space="preserve">+12.8 </v>
      </c>
      <c r="M11" s="56" t="str">
        <f t="shared" ca="1" si="0"/>
        <v xml:space="preserve">+5.9 </v>
      </c>
      <c r="N11" s="56" t="str">
        <f t="shared" ca="1" si="0"/>
        <v xml:space="preserve">+0.1 </v>
      </c>
      <c r="O11" s="56" t="str">
        <f t="shared" ca="1" si="0"/>
        <v xml:space="preserve">-1.3 </v>
      </c>
      <c r="R11" s="98"/>
      <c r="U11" s="98"/>
      <c r="W11" s="98"/>
    </row>
    <row r="12" spans="1:23" ht="20.25" customHeight="1" x14ac:dyDescent="0.35">
      <c r="A12" s="92" t="str">
        <f ca="1">INDIRECT(calculation_hide!S39)</f>
        <v xml:space="preserve">January - August 2024 </v>
      </c>
      <c r="B12" s="141">
        <f ca="1">INDIRECT(calculation_hide!T39)</f>
        <v>20322.47</v>
      </c>
      <c r="C12" s="50">
        <f ca="1">INDIRECT(calculation_hide!U39)</f>
        <v>18541.46</v>
      </c>
      <c r="D12" s="50">
        <f ca="1">INDIRECT(calculation_hide!V39)</f>
        <v>1568.0700000000002</v>
      </c>
      <c r="E12" s="51">
        <f ca="1">INDIRECT(calculation_hide!W39)</f>
        <v>212.92</v>
      </c>
      <c r="F12" s="49">
        <f ca="1">INDIRECT(calculation_hide!X39)</f>
        <v>34783.660000000003</v>
      </c>
      <c r="G12" s="51">
        <f ca="1">INDIRECT(calculation_hide!Y39)</f>
        <v>2919.9700000000003</v>
      </c>
      <c r="H12" s="52">
        <f ca="1">INDIRECT(calculation_hide!Z39)</f>
        <v>21832.32</v>
      </c>
      <c r="I12" s="50">
        <f ca="1">INDIRECT(calculation_hide!AA39)</f>
        <v>29412.41</v>
      </c>
      <c r="J12" s="51">
        <f ca="1">INDIRECT(calculation_hide!AB39)</f>
        <v>16841.689999999999</v>
      </c>
      <c r="K12" s="50">
        <f ca="1">INDIRECT(calculation_hide!AC39)</f>
        <v>2451.2599999999998</v>
      </c>
      <c r="L12" s="51">
        <f ca="1">INDIRECT(calculation_hide!AD39)</f>
        <v>1472.46</v>
      </c>
      <c r="M12" s="50">
        <f ca="1">INDIRECT(calculation_hide!AE39)</f>
        <v>21343.919999999998</v>
      </c>
      <c r="N12" s="50">
        <f ca="1">INDIRECT(calculation_hide!AF39)</f>
        <v>13061.12</v>
      </c>
      <c r="O12" s="50">
        <f ca="1">INDIRECT(calculation_hide!AG39)</f>
        <v>1305.3500000000001</v>
      </c>
      <c r="R12" s="101"/>
    </row>
    <row r="13" spans="1:23" ht="20.25" customHeight="1" x14ac:dyDescent="0.35">
      <c r="A13" s="92" t="str">
        <f ca="1">INDIRECT(calculation_hide!S40)</f>
        <v>January - August 2025 [provisional]</v>
      </c>
      <c r="B13" s="141">
        <f ca="1">INDIRECT(calculation_hide!T40)</f>
        <v>21485.279999999999</v>
      </c>
      <c r="C13" s="50">
        <f ca="1">INDIRECT(calculation_hide!U40)</f>
        <v>19782.400000000001</v>
      </c>
      <c r="D13" s="50">
        <f ca="1">INDIRECT(calculation_hide!V40)</f>
        <v>1568.15</v>
      </c>
      <c r="E13" s="51">
        <f ca="1">INDIRECT(calculation_hide!W40)</f>
        <v>134.72</v>
      </c>
      <c r="F13" s="49">
        <f ca="1">INDIRECT(calculation_hide!X40)</f>
        <v>32248.68</v>
      </c>
      <c r="G13" s="51">
        <f ca="1">INDIRECT(calculation_hide!Y40)</f>
        <v>2719.17</v>
      </c>
      <c r="H13" s="52">
        <f ca="1">INDIRECT(calculation_hide!Z40)</f>
        <v>19401.490000000002</v>
      </c>
      <c r="I13" s="50">
        <f ca="1">INDIRECT(calculation_hide!AA40)</f>
        <v>27617.079999999998</v>
      </c>
      <c r="J13" s="51">
        <f ca="1">INDIRECT(calculation_hide!AB40)</f>
        <v>17856.88</v>
      </c>
      <c r="K13" s="50">
        <f ca="1">INDIRECT(calculation_hide!AC40)</f>
        <v>1912.4199999999998</v>
      </c>
      <c r="L13" s="51">
        <f ca="1">INDIRECT(calculation_hide!AD40)</f>
        <v>2064.1400000000003</v>
      </c>
      <c r="M13" s="50">
        <f ca="1">INDIRECT(calculation_hide!AE40)</f>
        <v>21814.710000000003</v>
      </c>
      <c r="N13" s="50">
        <f ca="1">INDIRECT(calculation_hide!AF40)</f>
        <v>12021.720000000001</v>
      </c>
      <c r="O13" s="50">
        <f ca="1">INDIRECT(calculation_hide!AG40)</f>
        <v>1282.8799999999999</v>
      </c>
      <c r="Q13" s="101"/>
    </row>
    <row r="14" spans="1:23" ht="20.25" customHeight="1" x14ac:dyDescent="0.35">
      <c r="A14" s="54" t="s">
        <v>583</v>
      </c>
      <c r="B14" s="140" t="str">
        <f ca="1">IF(((B13-B12)/B12*100)&gt;100,"(+) ",IF(((B13-B12)/B12*100)&lt;-100,"(-) ",IF(ROUND(((B13-B12)/B12*100),1)=0,"- ",IF(((B13-B12)/B12*100)&gt;0,TEXT(((B13-B12)/B12*100),"+0.0 "),TEXT(((B13-B12)/B12*100),"0.0 ")))))</f>
        <v xml:space="preserve">+5.7 </v>
      </c>
      <c r="C14" s="56" t="str">
        <f t="shared" ref="C14:O14" ca="1" si="1">IF(((C13-C12)/C12*100)&gt;100,"(+) ",IF(((C13-C12)/C12*100)&lt;-100,"(-) ",IF(ROUND(((C13-C12)/C12*100),1)=0,"- ",IF(((C13-C12)/C12*100)&gt;0,TEXT(((C13-C12)/C12*100),"+0.0 "),TEXT(((C13-C12)/C12*100),"0.0 ")))))</f>
        <v xml:space="preserve">+6.7 </v>
      </c>
      <c r="D14" s="56" t="str">
        <f t="shared" ca="1" si="1"/>
        <v xml:space="preserve">- </v>
      </c>
      <c r="E14" s="57" t="str">
        <f ca="1">IF(((E13-E12)/E12*100)&gt;100,"(+) ",IF(((E13-E12)/E12*100)&lt;-100,"(-) ",IF(ROUND(((E13-E12)/E12*100),1)=0,"- ",IF(((E13-E12)/E12*100)&gt;0,TEXT(((E13-E12)/E12*100),"+0.0 "),TEXT(((E13-E12)/E12*100),"0.0 ")))))</f>
        <v xml:space="preserve">-36.7 </v>
      </c>
      <c r="F14" s="55" t="str">
        <f t="shared" ca="1" si="1"/>
        <v xml:space="preserve">-7.3 </v>
      </c>
      <c r="G14" s="57" t="str">
        <f t="shared" ca="1" si="1"/>
        <v xml:space="preserve">-6.9 </v>
      </c>
      <c r="H14" s="58" t="str">
        <f t="shared" ca="1" si="1"/>
        <v xml:space="preserve">-11.1 </v>
      </c>
      <c r="I14" s="56" t="str">
        <f t="shared" ca="1" si="1"/>
        <v xml:space="preserve">-6.1 </v>
      </c>
      <c r="J14" s="57" t="str">
        <f t="shared" ca="1" si="1"/>
        <v xml:space="preserve">+6.0 </v>
      </c>
      <c r="K14" s="56" t="str">
        <f t="shared" ca="1" si="1"/>
        <v xml:space="preserve">-22.0 </v>
      </c>
      <c r="L14" s="57" t="str">
        <f t="shared" ca="1" si="1"/>
        <v xml:space="preserve">+40.2 </v>
      </c>
      <c r="M14" s="56" t="str">
        <f t="shared" ca="1" si="1"/>
        <v xml:space="preserve">+2.2 </v>
      </c>
      <c r="N14" s="56" t="str">
        <f t="shared" ca="1" si="1"/>
        <v xml:space="preserve">-8.0 </v>
      </c>
      <c r="O14" s="56" t="str">
        <f t="shared" ca="1" si="1"/>
        <v xml:space="preserve">-1.7 </v>
      </c>
    </row>
    <row r="15" spans="1:23" ht="20.25" customHeight="1" x14ac:dyDescent="0.35">
      <c r="A15" s="92" t="str">
        <f ca="1">INDIRECT(calculation_hide!S20)</f>
        <v>June 2024</v>
      </c>
      <c r="B15" s="139">
        <f ca="1">INDIRECT(calculation_hide!T20)</f>
        <v>2197.09</v>
      </c>
      <c r="C15" s="50">
        <f ca="1">INDIRECT(calculation_hide!U20)</f>
        <v>2005.66</v>
      </c>
      <c r="D15" s="50">
        <f ca="1">INDIRECT(calculation_hide!V20)</f>
        <v>169.81</v>
      </c>
      <c r="E15" s="51">
        <f ca="1">INDIRECT(calculation_hide!W20)</f>
        <v>21.61</v>
      </c>
      <c r="F15" s="49">
        <f ca="1">INDIRECT(calculation_hide!X20)</f>
        <v>4015.88</v>
      </c>
      <c r="G15" s="51">
        <f ca="1">INDIRECT(calculation_hide!Y20)</f>
        <v>151.21</v>
      </c>
      <c r="H15" s="52">
        <f ca="1">INDIRECT(calculation_hide!Z20)</f>
        <v>2836.81</v>
      </c>
      <c r="I15" s="50">
        <f ca="1">INDIRECT(calculation_hide!AA20)</f>
        <v>3619.64</v>
      </c>
      <c r="J15" s="51">
        <f ca="1">INDIRECT(calculation_hide!AB20)</f>
        <v>2079.0300000000002</v>
      </c>
      <c r="K15" s="50">
        <f ca="1">INDIRECT(calculation_hide!AC20)</f>
        <v>245.03</v>
      </c>
      <c r="L15" s="51">
        <f ca="1">INDIRECT(calculation_hide!AD20)</f>
        <v>247.03</v>
      </c>
      <c r="M15" s="50">
        <f ca="1">INDIRECT(calculation_hide!AE20)</f>
        <v>2723.22</v>
      </c>
      <c r="N15" s="50">
        <f ca="1">INDIRECT(calculation_hide!AF20)</f>
        <v>1425.02</v>
      </c>
      <c r="O15" s="50">
        <f ca="1">INDIRECT(calculation_hide!AG20)</f>
        <v>182.15</v>
      </c>
    </row>
    <row r="16" spans="1:23" ht="20.25" customHeight="1" x14ac:dyDescent="0.35">
      <c r="A16" s="92" t="str">
        <f ca="1">INDIRECT(calculation_hide!S21)</f>
        <v>July 2024</v>
      </c>
      <c r="B16" s="139">
        <f ca="1">INDIRECT(calculation_hide!T21)</f>
        <v>2636</v>
      </c>
      <c r="C16" s="50">
        <f ca="1">INDIRECT(calculation_hide!U21)</f>
        <v>2418.12</v>
      </c>
      <c r="D16" s="50">
        <f ca="1">INDIRECT(calculation_hide!V21)</f>
        <v>193.63</v>
      </c>
      <c r="E16" s="51">
        <f ca="1">INDIRECT(calculation_hide!W21)</f>
        <v>24.25</v>
      </c>
      <c r="F16" s="49">
        <f ca="1">INDIRECT(calculation_hide!X21)</f>
        <v>4438.75</v>
      </c>
      <c r="G16" s="51">
        <f ca="1">INDIRECT(calculation_hide!Y21)</f>
        <v>140.94999999999999</v>
      </c>
      <c r="H16" s="52">
        <f ca="1">INDIRECT(calculation_hide!Z21)</f>
        <v>2950.71</v>
      </c>
      <c r="I16" s="50">
        <f ca="1">INDIRECT(calculation_hide!AA21)</f>
        <v>4014.78</v>
      </c>
      <c r="J16" s="51">
        <f ca="1">INDIRECT(calculation_hide!AB21)</f>
        <v>2207.79</v>
      </c>
      <c r="K16" s="50">
        <f ca="1">INDIRECT(calculation_hide!AC21)</f>
        <v>283.02</v>
      </c>
      <c r="L16" s="51">
        <f ca="1">INDIRECT(calculation_hide!AD21)</f>
        <v>163.38999999999999</v>
      </c>
      <c r="M16" s="50">
        <f ca="1">INDIRECT(calculation_hide!AE21)</f>
        <v>2846.54</v>
      </c>
      <c r="N16" s="50">
        <f ca="1">INDIRECT(calculation_hide!AF21)</f>
        <v>1822.46</v>
      </c>
      <c r="O16" s="50">
        <f ca="1">INDIRECT(calculation_hide!AG21)</f>
        <v>206.48</v>
      </c>
    </row>
    <row r="17" spans="1:18" ht="20.25" customHeight="1" x14ac:dyDescent="0.35">
      <c r="A17" s="92" t="str">
        <f ca="1">INDIRECT(calculation_hide!S22)</f>
        <v>August 2024</v>
      </c>
      <c r="B17" s="139">
        <f ca="1">INDIRECT(calculation_hide!T22)</f>
        <v>1977.73</v>
      </c>
      <c r="C17" s="50">
        <f ca="1">INDIRECT(calculation_hide!U22)</f>
        <v>1794.06</v>
      </c>
      <c r="D17" s="50">
        <f ca="1">INDIRECT(calculation_hide!V22)</f>
        <v>159.63</v>
      </c>
      <c r="E17" s="51">
        <f ca="1">INDIRECT(calculation_hide!W22)</f>
        <v>24.04</v>
      </c>
      <c r="F17" s="49">
        <f ca="1">INDIRECT(calculation_hide!X22)</f>
        <v>4281.47</v>
      </c>
      <c r="G17" s="51">
        <f ca="1">INDIRECT(calculation_hide!Y22)</f>
        <v>193.38</v>
      </c>
      <c r="H17" s="52">
        <f ca="1">INDIRECT(calculation_hide!Z22)</f>
        <v>3502.24</v>
      </c>
      <c r="I17" s="50">
        <f ca="1">INDIRECT(calculation_hide!AA22)</f>
        <v>3811.91</v>
      </c>
      <c r="J17" s="51">
        <f ca="1">INDIRECT(calculation_hide!AB22)</f>
        <v>1441.14</v>
      </c>
      <c r="K17" s="50">
        <f ca="1">INDIRECT(calculation_hide!AC22)</f>
        <v>276.19</v>
      </c>
      <c r="L17" s="51">
        <f ca="1">INDIRECT(calculation_hide!AD22)</f>
        <v>226.38</v>
      </c>
      <c r="M17" s="50">
        <f ca="1">INDIRECT(calculation_hide!AE22)</f>
        <v>2680.77</v>
      </c>
      <c r="N17" s="50">
        <f ca="1">INDIRECT(calculation_hide!AF22)</f>
        <v>1599.1</v>
      </c>
      <c r="O17" s="50">
        <f ca="1">INDIRECT(calculation_hide!AG22)</f>
        <v>193.68</v>
      </c>
    </row>
    <row r="18" spans="1:18" ht="20.25" customHeight="1" x14ac:dyDescent="0.35">
      <c r="A18" s="67" t="s">
        <v>40</v>
      </c>
      <c r="B18" s="142">
        <f t="shared" ref="B18:O18" ca="1" si="2">SUM(B15:B17)</f>
        <v>6810.82</v>
      </c>
      <c r="C18" s="69">
        <f t="shared" ca="1" si="2"/>
        <v>6217.84</v>
      </c>
      <c r="D18" s="69">
        <f t="shared" ca="1" si="2"/>
        <v>523.06999999999994</v>
      </c>
      <c r="E18" s="70">
        <f t="shared" ca="1" si="2"/>
        <v>69.900000000000006</v>
      </c>
      <c r="F18" s="68">
        <f t="shared" ca="1" si="2"/>
        <v>12736.100000000002</v>
      </c>
      <c r="G18" s="70">
        <f t="shared" ca="1" si="2"/>
        <v>485.53999999999996</v>
      </c>
      <c r="H18" s="71">
        <f t="shared" ca="1" si="2"/>
        <v>9289.76</v>
      </c>
      <c r="I18" s="69">
        <f t="shared" ca="1" si="2"/>
        <v>11446.33</v>
      </c>
      <c r="J18" s="70">
        <f t="shared" ca="1" si="2"/>
        <v>5727.96</v>
      </c>
      <c r="K18" s="69">
        <f t="shared" ca="1" si="2"/>
        <v>804.24</v>
      </c>
      <c r="L18" s="70">
        <f t="shared" ca="1" si="2"/>
        <v>636.79999999999995</v>
      </c>
      <c r="M18" s="69">
        <f t="shared" ca="1" si="2"/>
        <v>8250.5300000000007</v>
      </c>
      <c r="N18" s="69">
        <f t="shared" ca="1" si="2"/>
        <v>4846.58</v>
      </c>
      <c r="O18" s="69">
        <f t="shared" ca="1" si="2"/>
        <v>582.30999999999995</v>
      </c>
      <c r="P18" s="98"/>
      <c r="Q18" s="98"/>
      <c r="R18" s="98"/>
    </row>
    <row r="19" spans="1:18" ht="20.25" customHeight="1" x14ac:dyDescent="0.35">
      <c r="A19" s="92" t="str">
        <f ca="1">INDIRECT(calculation_hide!S32)</f>
        <v>June 2025</v>
      </c>
      <c r="B19" s="139">
        <f ca="1">INDIRECT(calculation_hide!T32)</f>
        <v>2367.83</v>
      </c>
      <c r="C19" s="50">
        <f ca="1">INDIRECT(calculation_hide!U32)</f>
        <v>2175.41</v>
      </c>
      <c r="D19" s="50">
        <f ca="1">INDIRECT(calculation_hide!V32)</f>
        <v>172.65</v>
      </c>
      <c r="E19" s="51">
        <f ca="1">INDIRECT(calculation_hide!W32)</f>
        <v>19.760000000000002</v>
      </c>
      <c r="F19" s="49">
        <f ca="1">INDIRECT(calculation_hide!X32)</f>
        <v>4389.95</v>
      </c>
      <c r="G19" s="51">
        <f ca="1">INDIRECT(calculation_hide!Y32)</f>
        <v>292.02999999999997</v>
      </c>
      <c r="H19" s="52">
        <f ca="1">INDIRECT(calculation_hide!Z32)</f>
        <v>2559.1799999999998</v>
      </c>
      <c r="I19" s="50">
        <f ca="1">INDIRECT(calculation_hide!AA32)</f>
        <v>3794.41</v>
      </c>
      <c r="J19" s="51">
        <f ca="1">INDIRECT(calculation_hide!AB32)</f>
        <v>2156.15</v>
      </c>
      <c r="K19" s="50">
        <f ca="1">INDIRECT(calculation_hide!AC32)</f>
        <v>303.51</v>
      </c>
      <c r="L19" s="51">
        <f ca="1">INDIRECT(calculation_hide!AD32)</f>
        <v>253.34</v>
      </c>
      <c r="M19" s="50">
        <f ca="1">INDIRECT(calculation_hide!AE32)</f>
        <v>2587.3000000000002</v>
      </c>
      <c r="N19" s="50">
        <f ca="1">INDIRECT(calculation_hide!AF32)</f>
        <v>1716.55</v>
      </c>
      <c r="O19" s="50">
        <f ca="1">INDIRECT(calculation_hide!AG32)</f>
        <v>162.62</v>
      </c>
      <c r="R19" s="96"/>
    </row>
    <row r="20" spans="1:18" ht="20.25" customHeight="1" x14ac:dyDescent="0.35">
      <c r="A20" s="92" t="str">
        <f ca="1">INDIRECT(calculation_hide!S33)</f>
        <v>July 2025</v>
      </c>
      <c r="B20" s="139">
        <f ca="1">INDIRECT(calculation_hide!T33)</f>
        <v>2818.99</v>
      </c>
      <c r="C20" s="50">
        <f ca="1">INDIRECT(calculation_hide!U33)</f>
        <v>2597.44</v>
      </c>
      <c r="D20" s="50">
        <f ca="1">INDIRECT(calculation_hide!V33)</f>
        <v>209.1</v>
      </c>
      <c r="E20" s="51">
        <f ca="1">INDIRECT(calculation_hide!W33)</f>
        <v>12.45</v>
      </c>
      <c r="F20" s="49">
        <f ca="1">INDIRECT(calculation_hide!X33)</f>
        <v>3811.89</v>
      </c>
      <c r="G20" s="51">
        <f ca="1">INDIRECT(calculation_hide!Y33)</f>
        <v>266.98</v>
      </c>
      <c r="H20" s="52">
        <f ca="1">INDIRECT(calculation_hide!Z33)</f>
        <v>2270.38</v>
      </c>
      <c r="I20" s="50">
        <f ca="1">INDIRECT(calculation_hide!AA33)</f>
        <v>3329.79</v>
      </c>
      <c r="J20" s="51">
        <f ca="1">INDIRECT(calculation_hide!AB33)</f>
        <v>2327.11</v>
      </c>
      <c r="K20" s="50">
        <f ca="1">INDIRECT(calculation_hide!AC33)</f>
        <v>215.11</v>
      </c>
      <c r="L20" s="51">
        <f ca="1">INDIRECT(calculation_hide!AD33)</f>
        <v>263.35000000000002</v>
      </c>
      <c r="M20" s="50">
        <f ca="1">INDIRECT(calculation_hide!AE33)</f>
        <v>2825.81</v>
      </c>
      <c r="N20" s="50">
        <f ca="1">INDIRECT(calculation_hide!AF33)</f>
        <v>1509.87</v>
      </c>
      <c r="O20" s="50">
        <f ca="1">INDIRECT(calculation_hide!AG33)</f>
        <v>262.85000000000002</v>
      </c>
      <c r="R20" s="96"/>
    </row>
    <row r="21" spans="1:18" ht="20.25" customHeight="1" x14ac:dyDescent="0.35">
      <c r="A21" s="92" t="str">
        <f ca="1">INDIRECT(calculation_hide!S34)</f>
        <v>August 2025 [provisional]</v>
      </c>
      <c r="B21" s="139">
        <f ca="1">INDIRECT(calculation_hide!T34)</f>
        <v>2317.46</v>
      </c>
      <c r="C21" s="50">
        <f ca="1">INDIRECT(calculation_hide!U34)</f>
        <v>2152.06</v>
      </c>
      <c r="D21" s="50">
        <f ca="1">INDIRECT(calculation_hide!V34)</f>
        <v>149.16</v>
      </c>
      <c r="E21" s="51">
        <f ca="1">INDIRECT(calculation_hide!W34)</f>
        <v>16.23</v>
      </c>
      <c r="F21" s="49">
        <f ca="1">INDIRECT(calculation_hide!X34)</f>
        <v>3760.76</v>
      </c>
      <c r="G21" s="106">
        <f ca="1">INDIRECT(calculation_hide!Y34)</f>
        <v>289.39999999999998</v>
      </c>
      <c r="H21" s="52">
        <f ca="1">INDIRECT(calculation_hide!Z34)</f>
        <v>2726.56</v>
      </c>
      <c r="I21" s="50">
        <f ca="1">INDIRECT(calculation_hide!AA34)</f>
        <v>3283.64</v>
      </c>
      <c r="J21" s="51">
        <f ca="1">INDIRECT(calculation_hide!AB34)</f>
        <v>2155.71</v>
      </c>
      <c r="K21" s="50">
        <f ca="1">INDIRECT(calculation_hide!AC34)</f>
        <v>187.72</v>
      </c>
      <c r="L21" s="51">
        <f ca="1">INDIRECT(calculation_hide!AD34)</f>
        <v>414.05</v>
      </c>
      <c r="M21" s="50">
        <f ca="1">INDIRECT(calculation_hide!AE34)</f>
        <v>3114.95</v>
      </c>
      <c r="N21" s="50">
        <f ca="1">INDIRECT(calculation_hide!AF34)</f>
        <v>1290</v>
      </c>
      <c r="O21" s="50">
        <f ca="1">INDIRECT(calculation_hide!AG34)</f>
        <v>153.09</v>
      </c>
      <c r="R21" s="96"/>
    </row>
    <row r="22" spans="1:18" ht="20.25" customHeight="1" x14ac:dyDescent="0.35">
      <c r="A22" s="67" t="s">
        <v>40</v>
      </c>
      <c r="B22" s="142">
        <f t="shared" ref="B22:O22" ca="1" si="3">SUM(B19:B21)</f>
        <v>7504.28</v>
      </c>
      <c r="C22" s="69">
        <f t="shared" ca="1" si="3"/>
        <v>6924.91</v>
      </c>
      <c r="D22" s="69">
        <f t="shared" ca="1" si="3"/>
        <v>530.91</v>
      </c>
      <c r="E22" s="70">
        <f t="shared" ca="1" si="3"/>
        <v>48.44</v>
      </c>
      <c r="F22" s="68">
        <f t="shared" ca="1" si="3"/>
        <v>11962.6</v>
      </c>
      <c r="G22" s="70">
        <f t="shared" ca="1" si="3"/>
        <v>848.41</v>
      </c>
      <c r="H22" s="71">
        <f t="shared" ca="1" si="3"/>
        <v>7556.119999999999</v>
      </c>
      <c r="I22" s="69">
        <f t="shared" ca="1" si="3"/>
        <v>10407.84</v>
      </c>
      <c r="J22" s="70">
        <f t="shared" ca="1" si="3"/>
        <v>6638.97</v>
      </c>
      <c r="K22" s="69">
        <f t="shared" ca="1" si="3"/>
        <v>706.34</v>
      </c>
      <c r="L22" s="70">
        <f t="shared" ca="1" si="3"/>
        <v>930.74</v>
      </c>
      <c r="M22" s="69">
        <f t="shared" ca="1" si="3"/>
        <v>8528.0600000000013</v>
      </c>
      <c r="N22" s="69">
        <f t="shared" ca="1" si="3"/>
        <v>4516.42</v>
      </c>
      <c r="O22" s="69">
        <f t="shared" ca="1" si="3"/>
        <v>578.56000000000006</v>
      </c>
      <c r="P22" s="98"/>
      <c r="Q22" s="98"/>
      <c r="R22" s="96"/>
    </row>
    <row r="23" spans="1:18" ht="20.25" customHeight="1" x14ac:dyDescent="0.35">
      <c r="A23" s="62" t="s">
        <v>581</v>
      </c>
      <c r="B23" s="143" t="str">
        <f ca="1">IF(((B22-B18)/B18*100)&gt;100,"(+) ",IF(((B22-B18)/B18*100)&lt;-100,"(-) ",IF(ROUND(((B22-B18)/B18*100),1)=0,"- ",IF(((B22-B18)/B18*100)&gt;0,TEXT(((B22-B18)/B18*100),"+0.0 "),TEXT(((B22-B18)/B18*100),"0.0 ")))))</f>
        <v xml:space="preserve">+10.2 </v>
      </c>
      <c r="C23" s="99" t="str">
        <f t="shared" ref="C23:H23" ca="1" si="4">IF(((C22-C18)/C18*100)&gt;100,"(+) ",IF(((C22-C18)/C18*100)&lt;-100,"(-) ",IF(ROUND(((C22-C18)/C18*100),1)=0,"- ",IF(((C22-C18)/C18*100)&gt;0,TEXT(((C22-C18)/C18*100),"+0.0 "),TEXT(((C22-C18)/C18*100),"0.0 ")))))</f>
        <v xml:space="preserve">+11.4 </v>
      </c>
      <c r="D23" s="63" t="str">
        <f t="shared" ca="1" si="4"/>
        <v xml:space="preserve">+1.5 </v>
      </c>
      <c r="E23" s="64" t="str">
        <f t="shared" ca="1" si="4"/>
        <v xml:space="preserve">-30.7 </v>
      </c>
      <c r="F23" s="112" t="str">
        <f t="shared" ca="1" si="4"/>
        <v xml:space="preserve">-6.1 </v>
      </c>
      <c r="G23" s="64" t="str">
        <f t="shared" ca="1" si="4"/>
        <v xml:space="preserve">+74.7 </v>
      </c>
      <c r="H23" s="65" t="str">
        <f t="shared" ca="1" si="4"/>
        <v xml:space="preserve">-18.7 </v>
      </c>
      <c r="I23" s="63" t="str">
        <f t="shared" ref="I23:O23" ca="1" si="5">IF(((I22-I18)/I18*100)&gt;100,"(+) ",IF(((I22-I18)/I18*100)&lt;-100,"(-) ",IF(ROUND(((I22-I18)/I18*100),1)=0,"- ",IF(((I22-I18)/I18*100)&gt;0,TEXT(((I22-I18)/I18*100),"+0.0 "),TEXT(((I22-I18)/I18*100),"0.0 ")))))</f>
        <v xml:space="preserve">-9.1 </v>
      </c>
      <c r="J23" s="130" t="str">
        <f ca="1">IF(((J22-J18)/J18*100)&gt;100,"(+) ",IF(((J22-J18)/J18*100)&lt;-100,"(-) ",IF(ROUND(((J22-J18)/J18*100),1)=0,"- ",IF(((J22-J18)/J18*100)&gt;0,TEXT(((J22-J18)/J18*100),"+0.0 "),TEXT(((J22-J18)/J18*100),"0.0 ")))))</f>
        <v xml:space="preserve">+15.9 </v>
      </c>
      <c r="K23" s="63" t="str">
        <f t="shared" ca="1" si="5"/>
        <v xml:space="preserve">-12.2 </v>
      </c>
      <c r="L23" s="64" t="str">
        <f t="shared" ca="1" si="5"/>
        <v xml:space="preserve">+46.2 </v>
      </c>
      <c r="M23" s="63" t="str">
        <f t="shared" ca="1" si="5"/>
        <v xml:space="preserve">+3.4 </v>
      </c>
      <c r="N23" s="153" t="str">
        <f ca="1">IF(((N22-N18)/N18*100)&gt;100,"(+) ",IF(((N22-N18)/N18*100)&lt;-100,"(-) ",IF(ROUND(((N22-N18)/N18*100),1)=0,"- ",IF(((N22-N18)/N18*100)&gt;0,TEXT(((N22-N18)/N18*100),"+0.0 "),TEXT(((N22-N18)/N18*100),"0.0 ")))))</f>
        <v xml:space="preserve">-6.8 </v>
      </c>
      <c r="O23" s="63" t="str">
        <f t="shared" ca="1" si="5"/>
        <v xml:space="preserve">-0.6 </v>
      </c>
      <c r="P23" s="98"/>
      <c r="Q23" s="101"/>
      <c r="R23" s="101"/>
    </row>
    <row r="24" spans="1:18" x14ac:dyDescent="0.35">
      <c r="B24" s="144"/>
      <c r="C24" s="105"/>
      <c r="G24" s="98"/>
      <c r="I24" s="113"/>
      <c r="J24" s="113"/>
      <c r="K24" s="113"/>
      <c r="L24" s="113"/>
      <c r="M24" s="113"/>
      <c r="N24" s="113"/>
      <c r="O24" s="113"/>
      <c r="Q24" s="101"/>
      <c r="R24" s="101"/>
    </row>
    <row r="25" spans="1:18" x14ac:dyDescent="0.35">
      <c r="B25" s="148"/>
      <c r="C25" s="98"/>
      <c r="D25" s="98"/>
      <c r="E25" s="98"/>
      <c r="F25" s="150"/>
      <c r="G25" s="150"/>
      <c r="H25" s="98"/>
      <c r="I25" s="158"/>
      <c r="J25" s="158"/>
      <c r="K25" s="158"/>
      <c r="L25" s="158"/>
      <c r="M25" s="158"/>
      <c r="N25" s="158"/>
      <c r="O25" s="98"/>
    </row>
    <row r="26" spans="1:18" x14ac:dyDescent="0.35">
      <c r="B26" s="98"/>
      <c r="C26" s="98"/>
      <c r="D26" s="98"/>
      <c r="E26" s="98"/>
      <c r="F26" s="98"/>
      <c r="G26" s="98"/>
      <c r="H26" s="98"/>
      <c r="I26" s="98"/>
      <c r="J26" s="98"/>
      <c r="K26" s="98"/>
      <c r="L26" s="98"/>
      <c r="M26" s="98"/>
      <c r="N26" s="98"/>
      <c r="O26" s="98"/>
    </row>
    <row r="27" spans="1:18" x14ac:dyDescent="0.35">
      <c r="B27" s="144"/>
      <c r="C27" s="144"/>
      <c r="D27" s="144"/>
      <c r="E27" s="144"/>
      <c r="F27" s="144"/>
      <c r="G27" s="144"/>
      <c r="H27" s="144"/>
      <c r="I27" s="148"/>
      <c r="J27" s="158"/>
      <c r="K27" s="144"/>
      <c r="L27" s="158"/>
      <c r="M27" s="144"/>
      <c r="N27" s="158"/>
      <c r="O27" s="144"/>
    </row>
    <row r="28" spans="1:18" x14ac:dyDescent="0.35">
      <c r="H28" s="98"/>
      <c r="I28" s="96"/>
      <c r="J28" s="133"/>
      <c r="K28" s="133"/>
      <c r="M28" s="133"/>
    </row>
    <row r="29" spans="1:18" x14ac:dyDescent="0.35">
      <c r="H29" s="98"/>
      <c r="I29" s="96"/>
      <c r="L29" s="98"/>
    </row>
    <row r="30" spans="1:18" x14ac:dyDescent="0.35">
      <c r="I30" s="98"/>
      <c r="J30" s="98"/>
      <c r="L30" s="98"/>
    </row>
    <row r="31" spans="1:18" x14ac:dyDescent="0.35">
      <c r="L31" s="147"/>
      <c r="N31" s="124"/>
    </row>
    <row r="32" spans="1:18" x14ac:dyDescent="0.35">
      <c r="L32" s="152"/>
      <c r="N32" s="148"/>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39"/>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x14ac:dyDescent="0.35">
      <c r="I37" s="125"/>
      <c r="J37" s="125"/>
    </row>
    <row r="38" spans="1:15" x14ac:dyDescent="0.35">
      <c r="B38" s="96"/>
      <c r="C38" s="96"/>
      <c r="D38" s="96"/>
      <c r="E38" s="96"/>
      <c r="F38" s="96"/>
      <c r="G38" s="101"/>
      <c r="H38" s="96"/>
      <c r="I38" s="133"/>
      <c r="J38" s="96"/>
      <c r="K38" s="96"/>
      <c r="L38" s="96"/>
      <c r="M38" s="96"/>
      <c r="N38" s="96"/>
      <c r="O38" s="96"/>
    </row>
    <row r="39" spans="1:15" x14ac:dyDescent="0.35">
      <c r="B39" s="101"/>
      <c r="C39" s="101"/>
      <c r="D39" s="101"/>
      <c r="E39" s="101"/>
      <c r="F39" s="101"/>
      <c r="G39" s="101"/>
      <c r="H39" s="101"/>
      <c r="I39" s="101"/>
      <c r="J39" s="101"/>
      <c r="K39" s="101"/>
      <c r="L39" s="101"/>
      <c r="M39" s="101"/>
      <c r="N39" s="101"/>
      <c r="O39" s="101"/>
    </row>
  </sheetData>
  <conditionalFormatting sqref="B37:F37 H37:O37 B38:O38">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1"/>
  <sheetViews>
    <sheetView showGridLines="0" zoomScaleNormal="100" workbookViewId="0">
      <pane xSplit="1" ySplit="6" topLeftCell="B123" activePane="bottomRight" state="frozen"/>
      <selection pane="topRight" activeCell="B1" sqref="B1"/>
      <selection pane="bottomLeft" activeCell="A7" sqref="A7"/>
      <selection pane="bottomRight" activeCell="B123" sqref="B123"/>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8393.5300000000007</v>
      </c>
      <c r="C127" s="45">
        <f>SUM(Month!C367:C369)</f>
        <v>7697.66</v>
      </c>
      <c r="D127" s="45">
        <f>SUM(Month!D367:D369)</f>
        <v>626.74</v>
      </c>
      <c r="E127" s="51">
        <f>SUM(Month!E367:E369)</f>
        <v>69.14</v>
      </c>
      <c r="F127" s="45">
        <f>SUM(Month!F367:F369)</f>
        <v>11741.4</v>
      </c>
      <c r="G127" s="51">
        <f>SUM(Month!G367:G369)</f>
        <v>1256.53</v>
      </c>
      <c r="H127" s="79">
        <f>SUM(Month!H367:H369)</f>
        <v>6305.25</v>
      </c>
      <c r="I127" s="45">
        <f>SUM(Month!I367:I369)</f>
        <v>9753.75</v>
      </c>
      <c r="J127" s="51">
        <f>SUM(Month!J367:J369)</f>
        <v>6791.92</v>
      </c>
      <c r="K127" s="45">
        <f>SUM(Month!K367:K369)</f>
        <v>731.12</v>
      </c>
      <c r="L127" s="51">
        <f>SUM(Month!L367:L369)</f>
        <v>539.20999999999992</v>
      </c>
      <c r="M127" s="50">
        <f>SUM(Month!M367:M369)</f>
        <v>7638.6200000000008</v>
      </c>
      <c r="N127" s="50">
        <f>SUM(Month!N367:N369)</f>
        <v>4487.12</v>
      </c>
      <c r="O127" s="51">
        <f>SUM(Month!O367:O369)</f>
        <v>418.13</v>
      </c>
      <c r="T127" s="98"/>
    </row>
    <row r="128" spans="1:20" x14ac:dyDescent="0.35">
      <c r="A128" s="80" t="s">
        <v>699</v>
      </c>
      <c r="B128" s="45">
        <f>SUM(Month!B370:B372)</f>
        <v>7955.2999999999993</v>
      </c>
      <c r="C128" s="45">
        <f>SUM(Month!C370:C372)</f>
        <v>7335.24</v>
      </c>
      <c r="D128" s="45">
        <f>SUM(Month!D370:D372)</f>
        <v>583.15</v>
      </c>
      <c r="E128" s="51">
        <f>SUM(Month!E370:E372)</f>
        <v>36.900000000000006</v>
      </c>
      <c r="F128" s="45">
        <f>SUM(Month!F370:F372)</f>
        <v>12934.630000000001</v>
      </c>
      <c r="G128" s="51">
        <f>SUM(Month!G370:G372)</f>
        <v>906.26</v>
      </c>
      <c r="H128" s="79">
        <f>SUM(Month!H370:H372)</f>
        <v>8099.3000000000011</v>
      </c>
      <c r="I128" s="45">
        <f>SUM(Month!I370:I372)</f>
        <v>11249.9</v>
      </c>
      <c r="J128" s="51">
        <f>SUM(Month!J370:J372)</f>
        <v>6582.1399999999994</v>
      </c>
      <c r="K128" s="45">
        <f>SUM(Month!K370:K372)</f>
        <v>778.47</v>
      </c>
      <c r="L128" s="51">
        <f>SUM(Month!L370:L372)</f>
        <v>847.53000000000009</v>
      </c>
      <c r="M128" s="50">
        <f>SUM(Month!M370:M372)</f>
        <v>8235.3300000000017</v>
      </c>
      <c r="N128" s="50">
        <f>SUM(Month!N370:N372)</f>
        <v>4734.7300000000005</v>
      </c>
      <c r="O128" s="51">
        <f>SUM(Month!O370:O372)</f>
        <v>448.81</v>
      </c>
      <c r="T128" s="98"/>
    </row>
    <row r="129" spans="2:15" x14ac:dyDescent="0.35">
      <c r="B129" s="98"/>
      <c r="C129" s="98"/>
      <c r="D129" s="98"/>
      <c r="E129" s="98"/>
      <c r="F129" s="98"/>
      <c r="G129" s="98"/>
      <c r="H129" s="113"/>
      <c r="I129" s="98"/>
      <c r="J129" s="98"/>
      <c r="K129" s="98"/>
      <c r="L129" s="98"/>
      <c r="M129" s="113"/>
      <c r="N129" s="113"/>
      <c r="O129" s="98"/>
    </row>
    <row r="130" spans="2:15" x14ac:dyDescent="0.35">
      <c r="H130" s="101"/>
      <c r="M130" s="101"/>
      <c r="N130" s="101"/>
    </row>
    <row r="131" spans="2:15" x14ac:dyDescent="0.35">
      <c r="B131" s="96"/>
      <c r="C131" s="96"/>
      <c r="D131" s="96"/>
      <c r="E131" s="96"/>
      <c r="F131" s="101"/>
      <c r="G131" s="96"/>
      <c r="H131" s="96"/>
      <c r="I131" s="96"/>
      <c r="J131" s="96"/>
      <c r="K131" s="96"/>
      <c r="L131" s="96"/>
      <c r="M131" s="96"/>
      <c r="N131" s="96"/>
      <c r="O131" s="96"/>
    </row>
  </sheetData>
  <conditionalFormatting sqref="B176:O248">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3"/>
  <sheetViews>
    <sheetView showGridLines="0" zoomScaleNormal="100" workbookViewId="0">
      <pane xSplit="1" ySplit="6" topLeftCell="B367" activePane="bottomRight" state="frozen"/>
      <selection pane="topRight" activeCell="B1" sqref="B1"/>
      <selection pane="bottomLeft" activeCell="A7" sqref="A7"/>
      <selection pane="bottomRight" activeCell="B367" sqref="B367"/>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4"/>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4"/>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4"/>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4"/>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4"/>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4"/>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4"/>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4"/>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4"/>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4"/>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4"/>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4"/>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4"/>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4"/>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4"/>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4"/>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4"/>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4"/>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4"/>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4"/>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4"/>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4"/>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4"/>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4"/>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4"/>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4"/>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4"/>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4"/>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4"/>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4"/>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4"/>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4"/>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4"/>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4"/>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4"/>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4"/>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4"/>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4"/>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4"/>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4"/>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4"/>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4"/>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4"/>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4"/>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4"/>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4"/>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4"/>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4"/>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4"/>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4"/>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4"/>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4"/>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4"/>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4"/>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4"/>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4"/>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4"/>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4"/>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4"/>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4"/>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4"/>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4"/>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4"/>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4"/>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4"/>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4"/>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4"/>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4"/>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4"/>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4"/>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4"/>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4"/>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4"/>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4"/>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4"/>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4"/>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4"/>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4"/>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4"/>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4"/>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4"/>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4"/>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4"/>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4"/>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4"/>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4"/>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4"/>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4"/>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4"/>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4"/>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4"/>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4"/>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4"/>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4"/>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4"/>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4"/>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4"/>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4"/>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4"/>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4"/>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4"/>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4"/>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4"/>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4"/>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4"/>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4"/>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4"/>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4"/>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4"/>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4"/>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4"/>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4"/>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4"/>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4"/>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4"/>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4"/>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4"/>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4"/>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4"/>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4"/>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4"/>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4"/>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4"/>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4"/>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4"/>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4"/>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4"/>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4"/>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4"/>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4"/>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4"/>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4"/>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4"/>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4"/>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4"/>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4"/>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4"/>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4"/>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4"/>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4"/>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4"/>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4"/>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4"/>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4"/>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4"/>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4"/>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4"/>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4"/>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4"/>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4"/>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4"/>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4"/>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4"/>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4"/>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4"/>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4"/>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4"/>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4"/>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4"/>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4"/>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4"/>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4"/>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4"/>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4"/>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4"/>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4"/>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4"/>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4"/>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4"/>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4"/>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4"/>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4"/>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4"/>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4"/>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4"/>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4"/>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4"/>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4"/>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4"/>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4"/>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4"/>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4"/>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4"/>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4"/>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4"/>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4"/>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4"/>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4"/>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4"/>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4"/>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4"/>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4"/>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4"/>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4"/>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4"/>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4"/>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4"/>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4"/>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4"/>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4"/>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4"/>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4"/>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4"/>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4"/>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4"/>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4"/>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4"/>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4"/>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4"/>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4"/>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4"/>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4"/>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4"/>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4"/>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4"/>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4"/>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4"/>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4"/>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4"/>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4"/>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4"/>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4"/>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4"/>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4"/>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4"/>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4"/>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4"/>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4"/>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4"/>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4"/>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4"/>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4"/>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4"/>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4"/>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4"/>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4"/>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4"/>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4"/>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4"/>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4"/>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4"/>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4"/>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4"/>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4"/>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4"/>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4"/>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4"/>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4"/>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4"/>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4"/>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4"/>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4"/>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4"/>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4"/>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4"/>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4"/>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4"/>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4"/>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4"/>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4"/>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4"/>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4"/>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4"/>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4"/>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4"/>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4"/>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4"/>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4"/>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4"/>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4"/>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4"/>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4"/>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4"/>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4"/>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4"/>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4"/>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4"/>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4"/>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4"/>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4"/>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4"/>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4"/>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4"/>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4"/>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4"/>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4"/>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4"/>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4"/>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4"/>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4"/>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4"/>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4"/>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4"/>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4"/>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4"/>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4"/>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4"/>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4"/>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4"/>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4"/>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4"/>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4"/>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4"/>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4"/>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4"/>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4"/>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4"/>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4"/>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4"/>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4"/>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4"/>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4"/>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4"/>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4"/>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4"/>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4"/>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4"/>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4"/>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4"/>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4"/>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4"/>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4"/>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4"/>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4"/>
    </row>
    <row r="331" spans="1:17" x14ac:dyDescent="0.35">
      <c r="A331" s="95" t="s">
        <v>596</v>
      </c>
      <c r="B331" s="103">
        <v>3618.5</v>
      </c>
      <c r="C331" s="103">
        <v>3342.74</v>
      </c>
      <c r="D331" s="103">
        <v>249.15</v>
      </c>
      <c r="E331" s="104">
        <v>26.6</v>
      </c>
      <c r="F331" s="45">
        <v>4295.97</v>
      </c>
      <c r="G331" s="51">
        <v>631.08000000000004</v>
      </c>
      <c r="H331" s="79">
        <v>418.18</v>
      </c>
      <c r="I331" s="45">
        <v>3321.81</v>
      </c>
      <c r="J331" s="51">
        <v>2883.55</v>
      </c>
      <c r="K331" s="45">
        <v>343.08</v>
      </c>
      <c r="L331" s="51">
        <v>223.86</v>
      </c>
      <c r="M331" s="45">
        <v>1769.37</v>
      </c>
      <c r="N331" s="50">
        <v>1908.68</v>
      </c>
      <c r="O331" s="50">
        <v>131.47999999999999</v>
      </c>
      <c r="Q331" s="134"/>
    </row>
    <row r="332" spans="1:17" x14ac:dyDescent="0.35">
      <c r="A332" s="95" t="s">
        <v>597</v>
      </c>
      <c r="B332" s="103">
        <v>3507.7</v>
      </c>
      <c r="C332" s="103">
        <v>3249.9</v>
      </c>
      <c r="D332" s="103">
        <v>235.35</v>
      </c>
      <c r="E332" s="104">
        <v>22.46</v>
      </c>
      <c r="F332" s="45">
        <v>4320.2700000000004</v>
      </c>
      <c r="G332" s="51">
        <v>733.68</v>
      </c>
      <c r="H332" s="79">
        <v>1999.96</v>
      </c>
      <c r="I332" s="45">
        <v>3237.78</v>
      </c>
      <c r="J332" s="51">
        <v>1994.67</v>
      </c>
      <c r="K332" s="45">
        <v>348.81</v>
      </c>
      <c r="L332" s="51">
        <v>98.6</v>
      </c>
      <c r="M332" s="45">
        <v>2149.85</v>
      </c>
      <c r="N332" s="50">
        <v>1643.22</v>
      </c>
      <c r="O332" s="50">
        <v>122.42</v>
      </c>
      <c r="Q332" s="134"/>
    </row>
    <row r="333" spans="1:17" x14ac:dyDescent="0.35">
      <c r="A333" s="97" t="s">
        <v>599</v>
      </c>
      <c r="B333" s="103">
        <v>3308</v>
      </c>
      <c r="C333" s="103">
        <v>3024.53</v>
      </c>
      <c r="D333" s="103">
        <v>258.85000000000002</v>
      </c>
      <c r="E333" s="104">
        <v>24.62</v>
      </c>
      <c r="F333" s="45">
        <v>5201.03</v>
      </c>
      <c r="G333" s="51">
        <v>530.54999999999995</v>
      </c>
      <c r="H333" s="79">
        <v>1252.45</v>
      </c>
      <c r="I333" s="45">
        <v>4322.57</v>
      </c>
      <c r="J333" s="51">
        <v>3269.57</v>
      </c>
      <c r="K333" s="45">
        <v>347.92</v>
      </c>
      <c r="L333" s="51">
        <v>157.71</v>
      </c>
      <c r="M333" s="45">
        <v>1772.24</v>
      </c>
      <c r="N333" s="50">
        <v>1762.99</v>
      </c>
      <c r="O333" s="50">
        <v>135.11000000000001</v>
      </c>
      <c r="Q333" s="134"/>
    </row>
    <row r="334" spans="1:17" x14ac:dyDescent="0.35">
      <c r="A334" s="97" t="s">
        <v>600</v>
      </c>
      <c r="B334" s="103">
        <v>3515.48</v>
      </c>
      <c r="C334" s="103">
        <v>3250.96</v>
      </c>
      <c r="D334" s="103">
        <v>238.62</v>
      </c>
      <c r="E334" s="104">
        <v>25.9</v>
      </c>
      <c r="F334" s="45">
        <v>4452</v>
      </c>
      <c r="G334" s="51">
        <v>963.96</v>
      </c>
      <c r="H334" s="79">
        <v>2061.15</v>
      </c>
      <c r="I334" s="45">
        <v>3191.54</v>
      </c>
      <c r="J334" s="51">
        <v>2077.92</v>
      </c>
      <c r="K334" s="45">
        <v>296.51</v>
      </c>
      <c r="L334" s="51">
        <v>100.51</v>
      </c>
      <c r="M334" s="45">
        <v>2456.62</v>
      </c>
      <c r="N334" s="50">
        <v>1705.08</v>
      </c>
      <c r="O334" s="50">
        <v>169.75</v>
      </c>
      <c r="Q334" s="134"/>
    </row>
    <row r="335" spans="1:17" x14ac:dyDescent="0.35">
      <c r="A335" s="97" t="s">
        <v>601</v>
      </c>
      <c r="B335" s="103">
        <v>3164.19</v>
      </c>
      <c r="C335" s="103">
        <v>2892.16</v>
      </c>
      <c r="D335" s="103">
        <v>247.66</v>
      </c>
      <c r="E335" s="104">
        <v>24.36</v>
      </c>
      <c r="F335" s="45">
        <v>4687.71</v>
      </c>
      <c r="G335" s="51">
        <v>396.42</v>
      </c>
      <c r="H335" s="79">
        <v>1723.76</v>
      </c>
      <c r="I335" s="45">
        <v>3923.53</v>
      </c>
      <c r="J335" s="51">
        <v>2695.33</v>
      </c>
      <c r="K335" s="45">
        <v>367.76</v>
      </c>
      <c r="L335" s="51">
        <v>182.38</v>
      </c>
      <c r="M335" s="45">
        <v>2241.0700000000002</v>
      </c>
      <c r="N335" s="50">
        <v>1930.89</v>
      </c>
      <c r="O335" s="50">
        <v>187.72</v>
      </c>
      <c r="Q335" s="134"/>
    </row>
    <row r="336" spans="1:17" x14ac:dyDescent="0.35">
      <c r="A336" s="97" t="s">
        <v>604</v>
      </c>
      <c r="B336" s="103">
        <v>3003.62</v>
      </c>
      <c r="C336" s="103">
        <v>2761.48</v>
      </c>
      <c r="D336" s="103">
        <v>224.99</v>
      </c>
      <c r="E336" s="104">
        <v>17.149999999999999</v>
      </c>
      <c r="F336" s="45">
        <v>4378.66</v>
      </c>
      <c r="G336" s="51">
        <v>943.94</v>
      </c>
      <c r="H336" s="79">
        <v>1916.85</v>
      </c>
      <c r="I336" s="45">
        <v>3234.63</v>
      </c>
      <c r="J336" s="51">
        <v>2171.94</v>
      </c>
      <c r="K336" s="45">
        <v>200.1</v>
      </c>
      <c r="L336" s="51">
        <v>126.89</v>
      </c>
      <c r="M336" s="45">
        <v>2396.79</v>
      </c>
      <c r="N336" s="50">
        <v>1615.83</v>
      </c>
      <c r="O336" s="50">
        <v>189.97</v>
      </c>
      <c r="Q336" s="134"/>
    </row>
    <row r="337" spans="1:18" x14ac:dyDescent="0.35">
      <c r="A337" s="97" t="s">
        <v>605</v>
      </c>
      <c r="B337" s="103">
        <v>3484.56</v>
      </c>
      <c r="C337" s="103">
        <v>3225.23</v>
      </c>
      <c r="D337" s="103">
        <v>234.08</v>
      </c>
      <c r="E337" s="104">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4"/>
    </row>
    <row r="338" spans="1:18" x14ac:dyDescent="0.35">
      <c r="A338" s="97" t="s">
        <v>606</v>
      </c>
      <c r="B338" s="103">
        <v>2570.5300000000002</v>
      </c>
      <c r="C338" s="103">
        <v>2334.98</v>
      </c>
      <c r="D338" s="103">
        <v>211.34</v>
      </c>
      <c r="E338" s="104">
        <v>24.21</v>
      </c>
      <c r="F338" s="45">
        <v>4302.01</v>
      </c>
      <c r="G338" s="51">
        <v>608.28</v>
      </c>
      <c r="H338" s="79">
        <v>2505.7399999999998</v>
      </c>
      <c r="I338" s="45">
        <v>3543.29</v>
      </c>
      <c r="J338" s="51">
        <v>1813.16</v>
      </c>
      <c r="K338" s="45">
        <v>150.43</v>
      </c>
      <c r="L338" s="51">
        <v>144.29</v>
      </c>
      <c r="M338" s="45">
        <v>2627.38</v>
      </c>
      <c r="N338" s="50">
        <v>1857.91</v>
      </c>
      <c r="O338" s="50">
        <v>195.42</v>
      </c>
      <c r="Q338" s="134"/>
    </row>
    <row r="339" spans="1:18" x14ac:dyDescent="0.35">
      <c r="A339" s="97" t="s">
        <v>608</v>
      </c>
      <c r="B339" s="103">
        <v>2583.1999999999998</v>
      </c>
      <c r="C339" s="103">
        <v>2333.67</v>
      </c>
      <c r="D339" s="103">
        <v>225.43</v>
      </c>
      <c r="E339" s="104">
        <v>24.1</v>
      </c>
      <c r="F339" s="45">
        <v>4597.07</v>
      </c>
      <c r="G339" s="51">
        <v>227.69</v>
      </c>
      <c r="H339" s="79">
        <v>2925.24</v>
      </c>
      <c r="I339" s="45">
        <v>4139.71</v>
      </c>
      <c r="J339" s="51">
        <v>2056.9299999999998</v>
      </c>
      <c r="K339" s="45">
        <v>229.67</v>
      </c>
      <c r="L339" s="51">
        <v>156.71</v>
      </c>
      <c r="M339" s="45">
        <v>2438.56</v>
      </c>
      <c r="N339" s="50">
        <v>1669.07</v>
      </c>
      <c r="O339" s="50">
        <v>164.46</v>
      </c>
      <c r="Q339" s="134"/>
    </row>
    <row r="340" spans="1:18" x14ac:dyDescent="0.35">
      <c r="A340" s="97" t="s">
        <v>609</v>
      </c>
      <c r="B340" s="103">
        <v>3300.78</v>
      </c>
      <c r="C340" s="103">
        <v>3039.59</v>
      </c>
      <c r="D340" s="103">
        <v>234.7</v>
      </c>
      <c r="E340" s="104">
        <v>26.49</v>
      </c>
      <c r="F340" s="45">
        <v>4207.38</v>
      </c>
      <c r="G340" s="51">
        <v>510.1</v>
      </c>
      <c r="H340" s="79">
        <v>1283.24</v>
      </c>
      <c r="I340" s="45">
        <v>3305.71</v>
      </c>
      <c r="J340" s="51">
        <v>2586.63</v>
      </c>
      <c r="K340" s="45">
        <v>391.57</v>
      </c>
      <c r="L340" s="51">
        <v>262.98</v>
      </c>
      <c r="M340" s="45">
        <v>2252.5100000000002</v>
      </c>
      <c r="N340" s="50">
        <v>1816.93</v>
      </c>
      <c r="O340" s="50">
        <v>149.44</v>
      </c>
      <c r="Q340" s="134"/>
    </row>
    <row r="341" spans="1:18" x14ac:dyDescent="0.35">
      <c r="A341" s="97" t="s">
        <v>610</v>
      </c>
      <c r="B341" s="103">
        <v>2913.22</v>
      </c>
      <c r="C341" s="103">
        <v>2668.55</v>
      </c>
      <c r="D341" s="103">
        <v>231.02</v>
      </c>
      <c r="E341" s="104">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4"/>
    </row>
    <row r="342" spans="1:18" x14ac:dyDescent="0.35">
      <c r="A342" s="97" t="s">
        <v>623</v>
      </c>
      <c r="B342" s="103">
        <v>3480.41</v>
      </c>
      <c r="C342" s="103">
        <v>3224.53</v>
      </c>
      <c r="D342" s="103">
        <v>226.09</v>
      </c>
      <c r="E342" s="104">
        <v>29.8</v>
      </c>
      <c r="F342" s="45">
        <v>4526.5</v>
      </c>
      <c r="G342" s="51">
        <v>321</v>
      </c>
      <c r="H342" s="79">
        <v>2127.5</v>
      </c>
      <c r="I342" s="45">
        <v>3894.68</v>
      </c>
      <c r="J342" s="51">
        <v>2421.23</v>
      </c>
      <c r="K342" s="45">
        <v>310.82</v>
      </c>
      <c r="L342" s="51">
        <v>428.8</v>
      </c>
      <c r="M342" s="45">
        <v>2638.59</v>
      </c>
      <c r="N342" s="50">
        <v>1866.56</v>
      </c>
      <c r="O342" s="50">
        <v>150.75</v>
      </c>
      <c r="Q342" s="134"/>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4"/>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4"/>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4"/>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4"/>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4"/>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4"/>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4"/>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4"/>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4"/>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4"/>
      <c r="R352" s="145"/>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4"/>
      <c r="R353" s="145"/>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4"/>
      <c r="R354" s="145"/>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4"/>
      <c r="R355" s="145"/>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4"/>
      <c r="R356" s="145"/>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4"/>
      <c r="R357" s="145"/>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4"/>
      <c r="R358" s="145"/>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4"/>
      <c r="R359" s="145"/>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4"/>
      <c r="R360" s="145"/>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4"/>
      <c r="R361" s="145"/>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4"/>
      <c r="R362" s="145"/>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4"/>
      <c r="R363" s="145"/>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4"/>
      <c r="R364" s="145"/>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4"/>
      <c r="R365" s="145"/>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4"/>
      <c r="R366" s="145"/>
    </row>
    <row r="367" spans="1:18" x14ac:dyDescent="0.35">
      <c r="A367" s="97" t="s">
        <v>692</v>
      </c>
      <c r="B367" s="45">
        <v>2962.94</v>
      </c>
      <c r="C367" s="45">
        <v>2710.19</v>
      </c>
      <c r="D367" s="45">
        <v>227.85</v>
      </c>
      <c r="E367" s="51">
        <v>24.9</v>
      </c>
      <c r="F367" s="45">
        <v>4521.8</v>
      </c>
      <c r="G367" s="51">
        <v>320.08</v>
      </c>
      <c r="H367" s="79">
        <v>1912.42</v>
      </c>
      <c r="I367" s="45">
        <v>3901.1</v>
      </c>
      <c r="J367" s="51">
        <v>2449.7600000000002</v>
      </c>
      <c r="K367" s="45">
        <v>300.62</v>
      </c>
      <c r="L367" s="51">
        <v>170.42</v>
      </c>
      <c r="M367" s="45">
        <v>2073.38</v>
      </c>
      <c r="N367" s="45">
        <v>1742.51</v>
      </c>
      <c r="O367" s="45">
        <v>98.1</v>
      </c>
      <c r="Q367" s="134"/>
      <c r="R367" s="145"/>
    </row>
    <row r="368" spans="1:18" x14ac:dyDescent="0.35">
      <c r="A368" s="97" t="s">
        <v>693</v>
      </c>
      <c r="B368" s="45">
        <v>2600.52</v>
      </c>
      <c r="C368" s="45">
        <v>2381.79</v>
      </c>
      <c r="D368" s="45">
        <v>195.09</v>
      </c>
      <c r="E368" s="51">
        <v>23.64</v>
      </c>
      <c r="F368" s="45">
        <v>3652.08</v>
      </c>
      <c r="G368" s="51">
        <v>531.28</v>
      </c>
      <c r="H368" s="79">
        <v>2489.6999999999998</v>
      </c>
      <c r="I368" s="45">
        <v>2941.4</v>
      </c>
      <c r="J368" s="51">
        <v>1712.25</v>
      </c>
      <c r="K368" s="45">
        <v>179.4</v>
      </c>
      <c r="L368" s="51">
        <v>168.76</v>
      </c>
      <c r="M368" s="45">
        <v>2656.67</v>
      </c>
      <c r="N368" s="45">
        <v>1406.76</v>
      </c>
      <c r="O368" s="45">
        <v>111.34</v>
      </c>
      <c r="Q368" s="134"/>
      <c r="R368" s="145"/>
    </row>
    <row r="369" spans="1:17" x14ac:dyDescent="0.35">
      <c r="A369" s="97" t="s">
        <v>695</v>
      </c>
      <c r="B369" s="45">
        <v>2830.07</v>
      </c>
      <c r="C369" s="45">
        <v>2605.6799999999998</v>
      </c>
      <c r="D369" s="45">
        <v>203.8</v>
      </c>
      <c r="E369" s="51">
        <v>20.6</v>
      </c>
      <c r="F369" s="45">
        <v>3567.52</v>
      </c>
      <c r="G369" s="51">
        <v>405.17</v>
      </c>
      <c r="H369" s="79">
        <v>1903.13</v>
      </c>
      <c r="I369" s="45">
        <v>2911.25</v>
      </c>
      <c r="J369" s="51">
        <v>2629.91</v>
      </c>
      <c r="K369" s="45">
        <v>251.1</v>
      </c>
      <c r="L369" s="51">
        <v>200.03</v>
      </c>
      <c r="M369" s="45">
        <v>2908.57</v>
      </c>
      <c r="N369" s="45">
        <v>1337.85</v>
      </c>
      <c r="O369" s="45">
        <v>208.69</v>
      </c>
      <c r="Q369" s="134"/>
    </row>
    <row r="370" spans="1:17" x14ac:dyDescent="0.35">
      <c r="A370" s="97" t="s">
        <v>696</v>
      </c>
      <c r="B370" s="45">
        <v>2800.22</v>
      </c>
      <c r="C370" s="45">
        <v>2588.2600000000002</v>
      </c>
      <c r="D370" s="45">
        <v>201.94</v>
      </c>
      <c r="E370" s="51">
        <v>10.02</v>
      </c>
      <c r="F370" s="45">
        <v>4189.6400000000003</v>
      </c>
      <c r="G370" s="51">
        <v>279.2</v>
      </c>
      <c r="H370" s="79">
        <v>2776.34</v>
      </c>
      <c r="I370" s="45">
        <v>3704.07</v>
      </c>
      <c r="J370" s="51">
        <v>2159.66</v>
      </c>
      <c r="K370" s="45">
        <v>206.37</v>
      </c>
      <c r="L370" s="51">
        <v>351.81</v>
      </c>
      <c r="M370" s="45">
        <v>2715.17</v>
      </c>
      <c r="N370" s="45">
        <v>1337.8</v>
      </c>
      <c r="O370" s="45">
        <v>140.82</v>
      </c>
      <c r="Q370" s="134"/>
    </row>
    <row r="371" spans="1:17" x14ac:dyDescent="0.35">
      <c r="A371" s="97" t="s">
        <v>697</v>
      </c>
      <c r="B371" s="45">
        <v>2787.25</v>
      </c>
      <c r="C371" s="45">
        <v>2571.5700000000002</v>
      </c>
      <c r="D371" s="45">
        <v>208.56</v>
      </c>
      <c r="E371" s="51">
        <v>7.12</v>
      </c>
      <c r="F371" s="45">
        <v>4355.04</v>
      </c>
      <c r="G371" s="51">
        <v>335.03</v>
      </c>
      <c r="H371" s="79">
        <v>2763.78</v>
      </c>
      <c r="I371" s="45">
        <v>3751.42</v>
      </c>
      <c r="J371" s="51">
        <v>2266.33</v>
      </c>
      <c r="K371" s="45">
        <v>268.58999999999997</v>
      </c>
      <c r="L371" s="51">
        <v>242.38</v>
      </c>
      <c r="M371" s="45">
        <v>2932.86</v>
      </c>
      <c r="N371" s="45">
        <v>1680.38</v>
      </c>
      <c r="O371" s="45">
        <v>145.37</v>
      </c>
      <c r="Q371" s="134"/>
    </row>
    <row r="372" spans="1:17" x14ac:dyDescent="0.35">
      <c r="A372" s="97" t="s">
        <v>714</v>
      </c>
      <c r="B372" s="45">
        <v>2367.83</v>
      </c>
      <c r="C372" s="45">
        <v>2175.41</v>
      </c>
      <c r="D372" s="45">
        <v>172.65</v>
      </c>
      <c r="E372" s="51">
        <v>19.760000000000002</v>
      </c>
      <c r="F372" s="45">
        <v>4389.95</v>
      </c>
      <c r="G372" s="51">
        <v>292.02999999999997</v>
      </c>
      <c r="H372" s="79">
        <v>2559.1799999999998</v>
      </c>
      <c r="I372" s="45">
        <v>3794.41</v>
      </c>
      <c r="J372" s="51">
        <v>2156.15</v>
      </c>
      <c r="K372" s="45">
        <v>303.51</v>
      </c>
      <c r="L372" s="51">
        <v>253.34</v>
      </c>
      <c r="M372" s="45">
        <v>2587.3000000000002</v>
      </c>
      <c r="N372" s="45">
        <v>1716.55</v>
      </c>
      <c r="O372" s="45">
        <v>162.62</v>
      </c>
    </row>
    <row r="373" spans="1:17" x14ac:dyDescent="0.35">
      <c r="A373" s="97" t="s">
        <v>717</v>
      </c>
      <c r="B373" s="45">
        <v>2818.99</v>
      </c>
      <c r="C373" s="45">
        <v>2597.44</v>
      </c>
      <c r="D373" s="45">
        <v>209.1</v>
      </c>
      <c r="E373" s="51">
        <v>12.45</v>
      </c>
      <c r="F373" s="45">
        <v>3811.89</v>
      </c>
      <c r="G373" s="51">
        <v>266.98</v>
      </c>
      <c r="H373" s="79">
        <v>2270.38</v>
      </c>
      <c r="I373" s="45">
        <v>3329.79</v>
      </c>
      <c r="J373" s="51">
        <v>2327.11</v>
      </c>
      <c r="K373" s="45">
        <v>215.11</v>
      </c>
      <c r="L373" s="51">
        <v>263.35000000000002</v>
      </c>
      <c r="M373" s="45">
        <v>2825.81</v>
      </c>
      <c r="N373" s="45">
        <v>1509.87</v>
      </c>
      <c r="O373" s="45">
        <v>262.85000000000002</v>
      </c>
    </row>
    <row r="374" spans="1:17" x14ac:dyDescent="0.35">
      <c r="A374" s="97" t="s">
        <v>718</v>
      </c>
      <c r="B374" s="45">
        <v>2317.46</v>
      </c>
      <c r="C374" s="45">
        <v>2152.06</v>
      </c>
      <c r="D374" s="45">
        <v>149.16</v>
      </c>
      <c r="E374" s="51">
        <v>16.23</v>
      </c>
      <c r="F374" s="45">
        <v>3760.76</v>
      </c>
      <c r="G374" s="51">
        <v>289.39999999999998</v>
      </c>
      <c r="H374" s="79">
        <v>2726.56</v>
      </c>
      <c r="I374" s="45">
        <v>3283.64</v>
      </c>
      <c r="J374" s="51">
        <v>2155.71</v>
      </c>
      <c r="K374" s="45">
        <v>187.72</v>
      </c>
      <c r="L374" s="51">
        <v>414.05</v>
      </c>
      <c r="M374" s="45">
        <v>3114.95</v>
      </c>
      <c r="N374" s="45">
        <v>1290</v>
      </c>
      <c r="O374" s="45">
        <v>153.09</v>
      </c>
    </row>
    <row r="375" spans="1:17" x14ac:dyDescent="0.35">
      <c r="B375" s="98"/>
      <c r="C375" s="96"/>
    </row>
    <row r="376" spans="1:17" x14ac:dyDescent="0.35">
      <c r="B376" s="96"/>
      <c r="C376" s="101"/>
      <c r="I376" s="147"/>
      <c r="J376" s="147"/>
    </row>
    <row r="377" spans="1:17" x14ac:dyDescent="0.35">
      <c r="B377" s="98"/>
    </row>
    <row r="378" spans="1:17" x14ac:dyDescent="0.35">
      <c r="B378" s="98"/>
    </row>
    <row r="380" spans="1:17" x14ac:dyDescent="0.35">
      <c r="B380" s="96"/>
    </row>
    <row r="1048553" spans="2:2" x14ac:dyDescent="0.35">
      <c r="B1048553"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363" zoomScale="80" zoomScaleNormal="80" workbookViewId="0">
      <selection activeCell="S379" sqref="S379"/>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55" t="s">
        <v>67</v>
      </c>
      <c r="R5" s="156">
        <v>2025</v>
      </c>
      <c r="T5" s="9" t="s">
        <v>68</v>
      </c>
    </row>
    <row r="6" spans="1:32" ht="13.5" thickBot="1" x14ac:dyDescent="0.35">
      <c r="C6" s="11"/>
      <c r="D6" s="11"/>
      <c r="E6" s="11"/>
      <c r="F6" s="11"/>
      <c r="G6" s="11"/>
      <c r="H6" s="11"/>
      <c r="I6" s="11"/>
      <c r="J6" s="11"/>
      <c r="K6" s="11"/>
      <c r="L6" s="11"/>
      <c r="M6" s="11"/>
      <c r="N6" s="11"/>
      <c r="O6" s="11"/>
      <c r="P6" s="11"/>
      <c r="Q6" s="157" t="s">
        <v>69</v>
      </c>
      <c r="R6" s="136">
        <v>8</v>
      </c>
    </row>
    <row r="7" spans="1:32" x14ac:dyDescent="0.3">
      <c r="C7" s="159" t="s">
        <v>70</v>
      </c>
      <c r="D7" s="159"/>
      <c r="E7" s="159"/>
      <c r="F7" s="159"/>
      <c r="G7" s="160" t="s">
        <v>34</v>
      </c>
      <c r="H7" s="160"/>
      <c r="I7" s="160" t="s">
        <v>71</v>
      </c>
      <c r="J7" s="160"/>
      <c r="K7" s="160"/>
      <c r="L7" s="160"/>
      <c r="M7" s="160"/>
      <c r="N7" s="160"/>
      <c r="O7" s="160"/>
      <c r="P7" s="160"/>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6">
        <v>32</v>
      </c>
      <c r="R9" s="18" t="str">
        <f>$T$5&amp;R$8&amp;$Q9</f>
        <v>Annual!A32</v>
      </c>
      <c r="S9" s="18" t="str">
        <f t="shared" ref="S9:AF10" si="0">$T$5&amp;S$8&amp;$Q9</f>
        <v>Annual!B32</v>
      </c>
      <c r="T9" s="18" t="str">
        <f t="shared" si="0"/>
        <v>Annual!C32</v>
      </c>
      <c r="U9" s="18" t="str">
        <f t="shared" si="0"/>
        <v>Annual!D32</v>
      </c>
      <c r="V9" s="18" t="str">
        <f t="shared" si="0"/>
        <v>Annual!E32</v>
      </c>
      <c r="W9" s="18" t="str">
        <f t="shared" si="0"/>
        <v>Annual!F32</v>
      </c>
      <c r="X9" s="18" t="str">
        <f t="shared" si="0"/>
        <v>Annual!G32</v>
      </c>
      <c r="Y9" s="18" t="str">
        <f t="shared" si="0"/>
        <v>Annual!H32</v>
      </c>
      <c r="Z9" s="18" t="str">
        <f t="shared" si="0"/>
        <v>Annual!I32</v>
      </c>
      <c r="AA9" s="18" t="str">
        <f t="shared" si="0"/>
        <v>Annual!J32</v>
      </c>
      <c r="AB9" s="18" t="str">
        <f t="shared" si="0"/>
        <v>Annual!K32</v>
      </c>
      <c r="AC9" s="18" t="str">
        <f t="shared" si="0"/>
        <v>Annual!L32</v>
      </c>
      <c r="AD9" s="18" t="str">
        <f t="shared" si="0"/>
        <v>Annual!M32</v>
      </c>
      <c r="AE9" s="18" t="str">
        <f t="shared" si="0"/>
        <v>Annual!N32</v>
      </c>
      <c r="AF9" s="18" t="str">
        <f t="shared" si="0"/>
        <v>Annual!O32</v>
      </c>
    </row>
    <row r="10" spans="1:32" x14ac:dyDescent="0.3">
      <c r="C10" s="19" t="s">
        <v>96</v>
      </c>
      <c r="D10" s="11"/>
      <c r="E10" s="11"/>
      <c r="F10" s="11"/>
      <c r="G10" s="20" t="s">
        <v>33</v>
      </c>
      <c r="H10" s="11"/>
      <c r="I10" s="11"/>
      <c r="J10" s="21"/>
      <c r="K10" s="21"/>
      <c r="L10" s="21"/>
      <c r="M10" s="21"/>
      <c r="N10" s="21"/>
      <c r="O10" s="21"/>
      <c r="P10" s="22"/>
      <c r="Q10" s="9">
        <f>Q9+1</f>
        <v>33</v>
      </c>
      <c r="R10" s="18" t="str">
        <f t="shared" ref="R10:AF13" si="1">$T$5&amp;R$8&amp;$Q10</f>
        <v>Annual!A33</v>
      </c>
      <c r="S10" s="18" t="str">
        <f t="shared" si="0"/>
        <v>Annual!B33</v>
      </c>
      <c r="T10" s="18" t="str">
        <f t="shared" si="0"/>
        <v>Annual!C33</v>
      </c>
      <c r="U10" s="18" t="str">
        <f t="shared" si="0"/>
        <v>Annual!D33</v>
      </c>
      <c r="V10" s="18" t="str">
        <f t="shared" si="0"/>
        <v>Annual!E33</v>
      </c>
      <c r="W10" s="18" t="str">
        <f t="shared" si="0"/>
        <v>Annual!F33</v>
      </c>
      <c r="X10" s="18" t="str">
        <f t="shared" si="0"/>
        <v>Annual!G33</v>
      </c>
      <c r="Y10" s="18" t="str">
        <f t="shared" si="0"/>
        <v>Annual!H33</v>
      </c>
      <c r="Z10" s="18" t="str">
        <f t="shared" si="0"/>
        <v>Annual!I33</v>
      </c>
      <c r="AA10" s="18" t="str">
        <f t="shared" si="0"/>
        <v>Annual!J33</v>
      </c>
      <c r="AB10" s="18" t="str">
        <f t="shared" si="0"/>
        <v>Annual!K33</v>
      </c>
      <c r="AC10" s="18" t="str">
        <f t="shared" si="0"/>
        <v>Annual!L33</v>
      </c>
      <c r="AD10" s="18" t="str">
        <f t="shared" si="0"/>
        <v>Annual!M33</v>
      </c>
      <c r="AE10" s="18" t="str">
        <f t="shared" si="0"/>
        <v>Annual!N33</v>
      </c>
      <c r="AF10" s="18" t="str">
        <f t="shared" si="0"/>
        <v>Annual!O33</v>
      </c>
    </row>
    <row r="11" spans="1:32" x14ac:dyDescent="0.3">
      <c r="B11" s="23"/>
      <c r="C11" s="24"/>
      <c r="D11" s="24"/>
      <c r="E11" s="23"/>
      <c r="F11" s="23"/>
      <c r="G11" s="24"/>
      <c r="H11" s="24"/>
      <c r="I11" s="25"/>
      <c r="J11" s="25"/>
      <c r="K11" s="25"/>
      <c r="L11" s="25"/>
      <c r="M11" s="25"/>
      <c r="N11" s="25"/>
      <c r="O11" s="25"/>
      <c r="Q11" s="9">
        <f>Q10+1</f>
        <v>34</v>
      </c>
      <c r="R11" s="18" t="str">
        <f t="shared" si="1"/>
        <v>Annual!A34</v>
      </c>
      <c r="S11" s="18" t="str">
        <f t="shared" si="1"/>
        <v>Annual!B34</v>
      </c>
      <c r="T11" s="18" t="str">
        <f t="shared" si="1"/>
        <v>Annual!C34</v>
      </c>
      <c r="U11" s="18" t="str">
        <f t="shared" si="1"/>
        <v>Annual!D34</v>
      </c>
      <c r="V11" s="18" t="str">
        <f t="shared" si="1"/>
        <v>Annual!E34</v>
      </c>
      <c r="W11" s="18" t="str">
        <f t="shared" si="1"/>
        <v>Annual!F34</v>
      </c>
      <c r="X11" s="18" t="str">
        <f t="shared" si="1"/>
        <v>Annual!G34</v>
      </c>
      <c r="Y11" s="18" t="str">
        <f t="shared" si="1"/>
        <v>Annual!H34</v>
      </c>
      <c r="Z11" s="18" t="str">
        <f t="shared" si="1"/>
        <v>Annual!I34</v>
      </c>
      <c r="AA11" s="18" t="str">
        <f t="shared" si="1"/>
        <v>Annual!J34</v>
      </c>
      <c r="AB11" s="18" t="str">
        <f t="shared" si="1"/>
        <v>Annual!K34</v>
      </c>
      <c r="AC11" s="18" t="str">
        <f t="shared" si="1"/>
        <v>Annual!L34</v>
      </c>
      <c r="AD11" s="18" t="str">
        <f t="shared" si="1"/>
        <v>Annual!M34</v>
      </c>
      <c r="AE11" s="18" t="str">
        <f t="shared" si="1"/>
        <v>Annual!N34</v>
      </c>
      <c r="AF11" s="18" t="str">
        <f t="shared" si="1"/>
        <v>Annual!O34</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35</v>
      </c>
      <c r="R12" s="18" t="str">
        <f t="shared" si="1"/>
        <v>Annual!A35</v>
      </c>
      <c r="S12" s="18" t="str">
        <f t="shared" si="1"/>
        <v>Annual!B35</v>
      </c>
      <c r="T12" s="18" t="str">
        <f t="shared" si="1"/>
        <v>Annual!C35</v>
      </c>
      <c r="U12" s="18" t="str">
        <f t="shared" si="1"/>
        <v>Annual!D35</v>
      </c>
      <c r="V12" s="18" t="str">
        <f t="shared" si="1"/>
        <v>Annual!E35</v>
      </c>
      <c r="W12" s="18" t="str">
        <f t="shared" si="1"/>
        <v>Annual!F35</v>
      </c>
      <c r="X12" s="18" t="str">
        <f t="shared" si="1"/>
        <v>Annual!G35</v>
      </c>
      <c r="Y12" s="18" t="str">
        <f t="shared" si="1"/>
        <v>Annual!H35</v>
      </c>
      <c r="Z12" s="18" t="str">
        <f t="shared" si="1"/>
        <v>Annual!I35</v>
      </c>
      <c r="AA12" s="18" t="str">
        <f t="shared" si="1"/>
        <v>Annual!J35</v>
      </c>
      <c r="AB12" s="18" t="str">
        <f t="shared" si="1"/>
        <v>Annual!K35</v>
      </c>
      <c r="AC12" s="18" t="str">
        <f t="shared" si="1"/>
        <v>Annual!L35</v>
      </c>
      <c r="AD12" s="18" t="str">
        <f t="shared" si="1"/>
        <v>Annual!M35</v>
      </c>
      <c r="AE12" s="18" t="str">
        <f t="shared" si="1"/>
        <v>Annual!N35</v>
      </c>
      <c r="AF12" s="18" t="str">
        <f t="shared" si="1"/>
        <v>Annual!O35</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36</v>
      </c>
      <c r="R13" s="18" t="str">
        <f t="shared" si="1"/>
        <v>Annual!A36</v>
      </c>
      <c r="S13" s="18" t="str">
        <f t="shared" si="1"/>
        <v>Annual!B36</v>
      </c>
      <c r="T13" s="18" t="str">
        <f t="shared" si="1"/>
        <v>Annual!C36</v>
      </c>
      <c r="U13" s="18" t="str">
        <f t="shared" si="1"/>
        <v>Annual!D36</v>
      </c>
      <c r="V13" s="18" t="str">
        <f t="shared" si="1"/>
        <v>Annual!E36</v>
      </c>
      <c r="W13" s="18" t="str">
        <f t="shared" si="1"/>
        <v>Annual!F36</v>
      </c>
      <c r="X13" s="18" t="str">
        <f t="shared" si="1"/>
        <v>Annual!G36</v>
      </c>
      <c r="Y13" s="18" t="str">
        <f t="shared" si="1"/>
        <v>Annual!H36</v>
      </c>
      <c r="Z13" s="18" t="str">
        <f t="shared" si="1"/>
        <v>Annual!I36</v>
      </c>
      <c r="AA13" s="18" t="str">
        <f t="shared" si="1"/>
        <v>Annual!J36</v>
      </c>
      <c r="AB13" s="18" t="str">
        <f t="shared" si="1"/>
        <v>Annual!K36</v>
      </c>
      <c r="AC13" s="18" t="str">
        <f t="shared" si="1"/>
        <v>Annual!L36</v>
      </c>
      <c r="AD13" s="18" t="str">
        <f t="shared" si="1"/>
        <v>Annual!M36</v>
      </c>
      <c r="AE13" s="18" t="str">
        <f t="shared" si="1"/>
        <v>Annual!N36</v>
      </c>
      <c r="AF13" s="18" t="str">
        <f t="shared" si="1"/>
        <v>Annual!O36</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6">
        <v>360</v>
      </c>
      <c r="S20" s="18" t="str">
        <f t="shared" ref="S20:AG34" si="2">$T$16&amp;S$19&amp;$R20</f>
        <v>Month!A360</v>
      </c>
      <c r="T20" s="18" t="str">
        <f t="shared" si="2"/>
        <v>Month!B360</v>
      </c>
      <c r="U20" s="18" t="str">
        <f t="shared" si="2"/>
        <v>Month!C360</v>
      </c>
      <c r="V20" s="18" t="str">
        <f t="shared" si="2"/>
        <v>Month!D360</v>
      </c>
      <c r="W20" s="18" t="str">
        <f t="shared" si="2"/>
        <v>Month!E360</v>
      </c>
      <c r="X20" s="18" t="str">
        <f t="shared" si="2"/>
        <v>Month!F360</v>
      </c>
      <c r="Y20" s="18" t="str">
        <f t="shared" si="2"/>
        <v>Month!G360</v>
      </c>
      <c r="Z20" s="18" t="str">
        <f t="shared" si="2"/>
        <v>Month!H360</v>
      </c>
      <c r="AA20" s="18" t="str">
        <f t="shared" si="2"/>
        <v>Month!I360</v>
      </c>
      <c r="AB20" s="18" t="str">
        <f t="shared" si="2"/>
        <v>Month!J360</v>
      </c>
      <c r="AC20" s="18" t="str">
        <f t="shared" si="2"/>
        <v>Month!K360</v>
      </c>
      <c r="AD20" s="18" t="str">
        <f t="shared" si="2"/>
        <v>Month!L360</v>
      </c>
      <c r="AE20" s="18" t="str">
        <f t="shared" si="2"/>
        <v>Month!M360</v>
      </c>
      <c r="AF20" s="18" t="str">
        <f t="shared" si="2"/>
        <v>Month!N360</v>
      </c>
      <c r="AG20" s="18" t="str">
        <f t="shared" si="2"/>
        <v>Month!O360</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361</v>
      </c>
      <c r="S21" s="18" t="str">
        <f t="shared" si="2"/>
        <v>Month!A361</v>
      </c>
      <c r="T21" s="18" t="str">
        <f t="shared" si="2"/>
        <v>Month!B361</v>
      </c>
      <c r="U21" s="18" t="str">
        <f t="shared" si="2"/>
        <v>Month!C361</v>
      </c>
      <c r="V21" s="18" t="str">
        <f t="shared" si="2"/>
        <v>Month!D361</v>
      </c>
      <c r="W21" s="18" t="str">
        <f t="shared" si="2"/>
        <v>Month!E361</v>
      </c>
      <c r="X21" s="18" t="str">
        <f t="shared" si="2"/>
        <v>Month!F361</v>
      </c>
      <c r="Y21" s="18" t="str">
        <f t="shared" si="2"/>
        <v>Month!G361</v>
      </c>
      <c r="Z21" s="18" t="str">
        <f t="shared" si="2"/>
        <v>Month!H361</v>
      </c>
      <c r="AA21" s="18" t="str">
        <f t="shared" si="2"/>
        <v>Month!I361</v>
      </c>
      <c r="AB21" s="18" t="str">
        <f t="shared" si="2"/>
        <v>Month!J361</v>
      </c>
      <c r="AC21" s="18" t="str">
        <f t="shared" ref="AC21:AG34" si="3">$T$16&amp;AC$19&amp;$R21</f>
        <v>Month!K361</v>
      </c>
      <c r="AD21" s="18" t="str">
        <f t="shared" si="3"/>
        <v>Month!L361</v>
      </c>
      <c r="AE21" s="18" t="str">
        <f t="shared" si="3"/>
        <v>Month!M361</v>
      </c>
      <c r="AF21" s="18" t="str">
        <f t="shared" si="3"/>
        <v>Month!N361</v>
      </c>
      <c r="AG21" s="18" t="str">
        <f t="shared" si="3"/>
        <v>Month!O361</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362</v>
      </c>
      <c r="S22" s="18" t="str">
        <f t="shared" si="2"/>
        <v>Month!A362</v>
      </c>
      <c r="T22" s="18" t="str">
        <f t="shared" si="2"/>
        <v>Month!B362</v>
      </c>
      <c r="U22" s="18" t="str">
        <f t="shared" si="2"/>
        <v>Month!C362</v>
      </c>
      <c r="V22" s="18" t="str">
        <f t="shared" si="2"/>
        <v>Month!D362</v>
      </c>
      <c r="W22" s="18" t="str">
        <f t="shared" si="2"/>
        <v>Month!E362</v>
      </c>
      <c r="X22" s="18" t="str">
        <f t="shared" si="2"/>
        <v>Month!F362</v>
      </c>
      <c r="Y22" s="18" t="str">
        <f t="shared" si="2"/>
        <v>Month!G362</v>
      </c>
      <c r="Z22" s="18" t="str">
        <f t="shared" si="2"/>
        <v>Month!H362</v>
      </c>
      <c r="AA22" s="18" t="str">
        <f t="shared" si="2"/>
        <v>Month!I362</v>
      </c>
      <c r="AB22" s="18" t="str">
        <f t="shared" si="2"/>
        <v>Month!J362</v>
      </c>
      <c r="AC22" s="18" t="str">
        <f t="shared" si="3"/>
        <v>Month!K362</v>
      </c>
      <c r="AD22" s="18" t="str">
        <f t="shared" si="3"/>
        <v>Month!L362</v>
      </c>
      <c r="AE22" s="18" t="str">
        <f t="shared" si="3"/>
        <v>Month!M362</v>
      </c>
      <c r="AF22" s="18" t="str">
        <f t="shared" si="3"/>
        <v>Month!N362</v>
      </c>
      <c r="AG22" s="18" t="str">
        <f t="shared" si="3"/>
        <v>Month!O362</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363</v>
      </c>
      <c r="S23" s="18" t="str">
        <f t="shared" si="2"/>
        <v>Month!A363</v>
      </c>
      <c r="T23" s="18" t="str">
        <f t="shared" si="2"/>
        <v>Month!B363</v>
      </c>
      <c r="U23" s="18" t="str">
        <f t="shared" si="2"/>
        <v>Month!C363</v>
      </c>
      <c r="V23" s="18" t="str">
        <f t="shared" si="2"/>
        <v>Month!D363</v>
      </c>
      <c r="W23" s="18" t="str">
        <f t="shared" si="2"/>
        <v>Month!E363</v>
      </c>
      <c r="X23" s="18" t="str">
        <f t="shared" si="2"/>
        <v>Month!F363</v>
      </c>
      <c r="Y23" s="18" t="str">
        <f t="shared" si="2"/>
        <v>Month!G363</v>
      </c>
      <c r="Z23" s="18" t="str">
        <f t="shared" si="2"/>
        <v>Month!H363</v>
      </c>
      <c r="AA23" s="18" t="str">
        <f t="shared" si="2"/>
        <v>Month!I363</v>
      </c>
      <c r="AB23" s="18" t="str">
        <f t="shared" si="2"/>
        <v>Month!J363</v>
      </c>
      <c r="AC23" s="18" t="str">
        <f t="shared" si="3"/>
        <v>Month!K363</v>
      </c>
      <c r="AD23" s="18" t="str">
        <f t="shared" si="3"/>
        <v>Month!L363</v>
      </c>
      <c r="AE23" s="18" t="str">
        <f t="shared" si="3"/>
        <v>Month!M363</v>
      </c>
      <c r="AF23" s="18" t="str">
        <f t="shared" si="3"/>
        <v>Month!N363</v>
      </c>
      <c r="AG23" s="18" t="str">
        <f t="shared" si="3"/>
        <v>Month!O363</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364</v>
      </c>
      <c r="S24" s="18" t="str">
        <f t="shared" si="2"/>
        <v>Month!A364</v>
      </c>
      <c r="T24" s="18" t="str">
        <f t="shared" si="2"/>
        <v>Month!B364</v>
      </c>
      <c r="U24" s="18" t="str">
        <f t="shared" si="2"/>
        <v>Month!C364</v>
      </c>
      <c r="V24" s="18" t="str">
        <f t="shared" si="2"/>
        <v>Month!D364</v>
      </c>
      <c r="W24" s="18" t="str">
        <f t="shared" si="2"/>
        <v>Month!E364</v>
      </c>
      <c r="X24" s="18" t="str">
        <f t="shared" si="2"/>
        <v>Month!F364</v>
      </c>
      <c r="Y24" s="18" t="str">
        <f t="shared" si="2"/>
        <v>Month!G364</v>
      </c>
      <c r="Z24" s="18" t="str">
        <f t="shared" si="2"/>
        <v>Month!H364</v>
      </c>
      <c r="AA24" s="18" t="str">
        <f t="shared" si="2"/>
        <v>Month!I364</v>
      </c>
      <c r="AB24" s="18" t="str">
        <f t="shared" si="2"/>
        <v>Month!J364</v>
      </c>
      <c r="AC24" s="18" t="str">
        <f t="shared" si="3"/>
        <v>Month!K364</v>
      </c>
      <c r="AD24" s="18" t="str">
        <f t="shared" si="3"/>
        <v>Month!L364</v>
      </c>
      <c r="AE24" s="18" t="str">
        <f t="shared" si="3"/>
        <v>Month!M364</v>
      </c>
      <c r="AF24" s="18" t="str">
        <f t="shared" si="3"/>
        <v>Month!N364</v>
      </c>
      <c r="AG24" s="18" t="str">
        <f t="shared" si="3"/>
        <v>Month!O364</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365</v>
      </c>
      <c r="S25" s="18" t="str">
        <f t="shared" si="2"/>
        <v>Month!A365</v>
      </c>
      <c r="T25" s="18" t="str">
        <f t="shared" si="2"/>
        <v>Month!B365</v>
      </c>
      <c r="U25" s="18" t="str">
        <f t="shared" si="2"/>
        <v>Month!C365</v>
      </c>
      <c r="V25" s="18" t="str">
        <f t="shared" si="2"/>
        <v>Month!D365</v>
      </c>
      <c r="W25" s="18" t="str">
        <f t="shared" si="2"/>
        <v>Month!E365</v>
      </c>
      <c r="X25" s="18" t="str">
        <f t="shared" si="2"/>
        <v>Month!F365</v>
      </c>
      <c r="Y25" s="18" t="str">
        <f t="shared" si="2"/>
        <v>Month!G365</v>
      </c>
      <c r="Z25" s="18" t="str">
        <f t="shared" si="2"/>
        <v>Month!H365</v>
      </c>
      <c r="AA25" s="18" t="str">
        <f t="shared" si="2"/>
        <v>Month!I365</v>
      </c>
      <c r="AB25" s="18" t="str">
        <f t="shared" si="2"/>
        <v>Month!J365</v>
      </c>
      <c r="AC25" s="18" t="str">
        <f t="shared" si="3"/>
        <v>Month!K365</v>
      </c>
      <c r="AD25" s="18" t="str">
        <f t="shared" si="3"/>
        <v>Month!L365</v>
      </c>
      <c r="AE25" s="18" t="str">
        <f t="shared" si="3"/>
        <v>Month!M365</v>
      </c>
      <c r="AF25" s="18" t="str">
        <f t="shared" si="3"/>
        <v>Month!N365</v>
      </c>
      <c r="AG25" s="18" t="str">
        <f t="shared" si="3"/>
        <v>Month!O365</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366</v>
      </c>
      <c r="S26" s="18" t="str">
        <f t="shared" si="2"/>
        <v>Month!A366</v>
      </c>
      <c r="T26" s="18" t="str">
        <f t="shared" si="2"/>
        <v>Month!B366</v>
      </c>
      <c r="U26" s="18" t="str">
        <f t="shared" si="2"/>
        <v>Month!C366</v>
      </c>
      <c r="V26" s="18" t="str">
        <f t="shared" si="2"/>
        <v>Month!D366</v>
      </c>
      <c r="W26" s="18" t="str">
        <f t="shared" si="2"/>
        <v>Month!E366</v>
      </c>
      <c r="X26" s="18" t="str">
        <f t="shared" si="2"/>
        <v>Month!F366</v>
      </c>
      <c r="Y26" s="18" t="str">
        <f t="shared" si="2"/>
        <v>Month!G366</v>
      </c>
      <c r="Z26" s="18" t="str">
        <f t="shared" si="2"/>
        <v>Month!H366</v>
      </c>
      <c r="AA26" s="18" t="str">
        <f t="shared" si="2"/>
        <v>Month!I366</v>
      </c>
      <c r="AB26" s="18" t="str">
        <f t="shared" si="2"/>
        <v>Month!J366</v>
      </c>
      <c r="AC26" s="18" t="str">
        <f t="shared" si="3"/>
        <v>Month!K366</v>
      </c>
      <c r="AD26" s="18" t="str">
        <f t="shared" si="3"/>
        <v>Month!L366</v>
      </c>
      <c r="AE26" s="18" t="str">
        <f t="shared" si="3"/>
        <v>Month!M366</v>
      </c>
      <c r="AF26" s="18" t="str">
        <f t="shared" si="3"/>
        <v>Month!N366</v>
      </c>
      <c r="AG26" s="18" t="str">
        <f t="shared" si="3"/>
        <v>Month!O366</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367</v>
      </c>
      <c r="S27" s="18" t="str">
        <f t="shared" si="2"/>
        <v>Month!A367</v>
      </c>
      <c r="T27" s="18" t="str">
        <f t="shared" si="2"/>
        <v>Month!B367</v>
      </c>
      <c r="U27" s="18" t="str">
        <f t="shared" si="2"/>
        <v>Month!C367</v>
      </c>
      <c r="V27" s="18" t="str">
        <f t="shared" si="2"/>
        <v>Month!D367</v>
      </c>
      <c r="W27" s="18" t="str">
        <f t="shared" si="2"/>
        <v>Month!E367</v>
      </c>
      <c r="X27" s="18" t="str">
        <f t="shared" si="2"/>
        <v>Month!F367</v>
      </c>
      <c r="Y27" s="18" t="str">
        <f t="shared" si="2"/>
        <v>Month!G367</v>
      </c>
      <c r="Z27" s="18" t="str">
        <f t="shared" si="2"/>
        <v>Month!H367</v>
      </c>
      <c r="AA27" s="18" t="str">
        <f t="shared" si="2"/>
        <v>Month!I367</v>
      </c>
      <c r="AB27" s="18" t="str">
        <f t="shared" si="2"/>
        <v>Month!J367</v>
      </c>
      <c r="AC27" s="18" t="str">
        <f t="shared" si="3"/>
        <v>Month!K367</v>
      </c>
      <c r="AD27" s="18" t="str">
        <f t="shared" si="3"/>
        <v>Month!L367</v>
      </c>
      <c r="AE27" s="18" t="str">
        <f t="shared" si="3"/>
        <v>Month!M367</v>
      </c>
      <c r="AF27" s="18" t="str">
        <f t="shared" si="3"/>
        <v>Month!N367</v>
      </c>
      <c r="AG27" s="18" t="str">
        <f t="shared" si="3"/>
        <v>Month!O367</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368</v>
      </c>
      <c r="S28" s="18" t="str">
        <f t="shared" si="2"/>
        <v>Month!A368</v>
      </c>
      <c r="T28" s="18" t="str">
        <f t="shared" si="2"/>
        <v>Month!B368</v>
      </c>
      <c r="U28" s="18" t="str">
        <f t="shared" si="2"/>
        <v>Month!C368</v>
      </c>
      <c r="V28" s="18" t="str">
        <f t="shared" si="2"/>
        <v>Month!D368</v>
      </c>
      <c r="W28" s="18" t="str">
        <f t="shared" si="2"/>
        <v>Month!E368</v>
      </c>
      <c r="X28" s="18" t="str">
        <f t="shared" si="2"/>
        <v>Month!F368</v>
      </c>
      <c r="Y28" s="18" t="str">
        <f t="shared" si="2"/>
        <v>Month!G368</v>
      </c>
      <c r="Z28" s="18" t="str">
        <f t="shared" si="2"/>
        <v>Month!H368</v>
      </c>
      <c r="AA28" s="18" t="str">
        <f t="shared" si="2"/>
        <v>Month!I368</v>
      </c>
      <c r="AB28" s="18" t="str">
        <f t="shared" si="2"/>
        <v>Month!J368</v>
      </c>
      <c r="AC28" s="18" t="str">
        <f t="shared" si="3"/>
        <v>Month!K368</v>
      </c>
      <c r="AD28" s="18" t="str">
        <f t="shared" si="3"/>
        <v>Month!L368</v>
      </c>
      <c r="AE28" s="18" t="str">
        <f t="shared" si="3"/>
        <v>Month!M368</v>
      </c>
      <c r="AF28" s="18" t="str">
        <f t="shared" si="3"/>
        <v>Month!N368</v>
      </c>
      <c r="AG28" s="18" t="str">
        <f t="shared" si="3"/>
        <v>Month!O368</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369</v>
      </c>
      <c r="S29" s="18" t="str">
        <f t="shared" si="2"/>
        <v>Month!A369</v>
      </c>
      <c r="T29" s="18" t="str">
        <f t="shared" si="2"/>
        <v>Month!B369</v>
      </c>
      <c r="U29" s="18" t="str">
        <f t="shared" si="2"/>
        <v>Month!C369</v>
      </c>
      <c r="V29" s="18" t="str">
        <f t="shared" si="2"/>
        <v>Month!D369</v>
      </c>
      <c r="W29" s="18" t="str">
        <f t="shared" si="2"/>
        <v>Month!E369</v>
      </c>
      <c r="X29" s="18" t="str">
        <f t="shared" si="2"/>
        <v>Month!F369</v>
      </c>
      <c r="Y29" s="18" t="str">
        <f t="shared" si="2"/>
        <v>Month!G369</v>
      </c>
      <c r="Z29" s="18" t="str">
        <f t="shared" si="2"/>
        <v>Month!H369</v>
      </c>
      <c r="AA29" s="18" t="str">
        <f t="shared" si="2"/>
        <v>Month!I369</v>
      </c>
      <c r="AB29" s="18" t="str">
        <f t="shared" si="2"/>
        <v>Month!J369</v>
      </c>
      <c r="AC29" s="18" t="str">
        <f t="shared" si="3"/>
        <v>Month!K369</v>
      </c>
      <c r="AD29" s="18" t="str">
        <f t="shared" si="3"/>
        <v>Month!L369</v>
      </c>
      <c r="AE29" s="18" t="str">
        <f t="shared" si="3"/>
        <v>Month!M369</v>
      </c>
      <c r="AF29" s="18" t="str">
        <f t="shared" si="3"/>
        <v>Month!N369</v>
      </c>
      <c r="AG29" s="18" t="str">
        <f t="shared" si="3"/>
        <v>Month!O369</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370</v>
      </c>
      <c r="S30" s="18" t="str">
        <f t="shared" si="2"/>
        <v>Month!A370</v>
      </c>
      <c r="T30" s="18" t="str">
        <f t="shared" si="2"/>
        <v>Month!B370</v>
      </c>
      <c r="U30" s="18" t="str">
        <f t="shared" si="2"/>
        <v>Month!C370</v>
      </c>
      <c r="V30" s="18" t="str">
        <f t="shared" si="2"/>
        <v>Month!D370</v>
      </c>
      <c r="W30" s="18" t="str">
        <f t="shared" si="2"/>
        <v>Month!E370</v>
      </c>
      <c r="X30" s="18" t="str">
        <f t="shared" si="2"/>
        <v>Month!F370</v>
      </c>
      <c r="Y30" s="18" t="str">
        <f t="shared" si="2"/>
        <v>Month!G370</v>
      </c>
      <c r="Z30" s="18" t="str">
        <f t="shared" si="2"/>
        <v>Month!H370</v>
      </c>
      <c r="AA30" s="18" t="str">
        <f t="shared" si="2"/>
        <v>Month!I370</v>
      </c>
      <c r="AB30" s="18" t="str">
        <f t="shared" si="2"/>
        <v>Month!J370</v>
      </c>
      <c r="AC30" s="18" t="str">
        <f t="shared" si="3"/>
        <v>Month!K370</v>
      </c>
      <c r="AD30" s="18" t="str">
        <f t="shared" si="3"/>
        <v>Month!L370</v>
      </c>
      <c r="AE30" s="18" t="str">
        <f t="shared" si="3"/>
        <v>Month!M370</v>
      </c>
      <c r="AF30" s="18" t="str">
        <f t="shared" si="3"/>
        <v>Month!N370</v>
      </c>
      <c r="AG30" s="18" t="str">
        <f t="shared" si="3"/>
        <v>Month!O370</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371</v>
      </c>
      <c r="S31" s="18" t="str">
        <f t="shared" si="2"/>
        <v>Month!A371</v>
      </c>
      <c r="T31" s="18" t="str">
        <f t="shared" si="2"/>
        <v>Month!B371</v>
      </c>
      <c r="U31" s="18" t="str">
        <f t="shared" si="2"/>
        <v>Month!C371</v>
      </c>
      <c r="V31" s="18" t="str">
        <f t="shared" si="2"/>
        <v>Month!D371</v>
      </c>
      <c r="W31" s="18" t="str">
        <f t="shared" si="2"/>
        <v>Month!E371</v>
      </c>
      <c r="X31" s="18" t="str">
        <f t="shared" si="2"/>
        <v>Month!F371</v>
      </c>
      <c r="Y31" s="18" t="str">
        <f t="shared" si="2"/>
        <v>Month!G371</v>
      </c>
      <c r="Z31" s="18" t="str">
        <f t="shared" si="2"/>
        <v>Month!H371</v>
      </c>
      <c r="AA31" s="18" t="str">
        <f t="shared" si="2"/>
        <v>Month!I371</v>
      </c>
      <c r="AB31" s="18" t="str">
        <f t="shared" si="2"/>
        <v>Month!J371</v>
      </c>
      <c r="AC31" s="18" t="str">
        <f t="shared" si="3"/>
        <v>Month!K371</v>
      </c>
      <c r="AD31" s="18" t="str">
        <f t="shared" si="3"/>
        <v>Month!L371</v>
      </c>
      <c r="AE31" s="18" t="str">
        <f t="shared" si="3"/>
        <v>Month!M371</v>
      </c>
      <c r="AF31" s="18" t="str">
        <f t="shared" si="3"/>
        <v>Month!N371</v>
      </c>
      <c r="AG31" s="18" t="str">
        <f t="shared" si="3"/>
        <v>Month!O371</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372</v>
      </c>
      <c r="S32" s="18" t="str">
        <f t="shared" si="2"/>
        <v>Month!A372</v>
      </c>
      <c r="T32" s="18" t="str">
        <f t="shared" si="2"/>
        <v>Month!B372</v>
      </c>
      <c r="U32" s="18" t="str">
        <f t="shared" si="2"/>
        <v>Month!C372</v>
      </c>
      <c r="V32" s="18" t="str">
        <f t="shared" si="2"/>
        <v>Month!D372</v>
      </c>
      <c r="W32" s="18" t="str">
        <f t="shared" si="2"/>
        <v>Month!E372</v>
      </c>
      <c r="X32" s="18" t="str">
        <f t="shared" si="2"/>
        <v>Month!F372</v>
      </c>
      <c r="Y32" s="18" t="str">
        <f t="shared" si="2"/>
        <v>Month!G372</v>
      </c>
      <c r="Z32" s="18" t="str">
        <f t="shared" si="2"/>
        <v>Month!H372</v>
      </c>
      <c r="AA32" s="18" t="str">
        <f t="shared" si="2"/>
        <v>Month!I372</v>
      </c>
      <c r="AB32" s="18" t="str">
        <f t="shared" si="2"/>
        <v>Month!J372</v>
      </c>
      <c r="AC32" s="18" t="str">
        <f t="shared" si="3"/>
        <v>Month!K372</v>
      </c>
      <c r="AD32" s="18" t="str">
        <f t="shared" si="3"/>
        <v>Month!L372</v>
      </c>
      <c r="AE32" s="18" t="str">
        <f t="shared" si="3"/>
        <v>Month!M372</v>
      </c>
      <c r="AF32" s="18" t="str">
        <f t="shared" si="3"/>
        <v>Month!N372</v>
      </c>
      <c r="AG32" s="18" t="str">
        <f t="shared" si="3"/>
        <v>Month!O372</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373</v>
      </c>
      <c r="S33" s="18" t="str">
        <f t="shared" si="2"/>
        <v>Month!A373</v>
      </c>
      <c r="T33" s="18" t="str">
        <f t="shared" si="2"/>
        <v>Month!B373</v>
      </c>
      <c r="U33" s="18" t="str">
        <f t="shared" si="2"/>
        <v>Month!C373</v>
      </c>
      <c r="V33" s="18" t="str">
        <f t="shared" si="2"/>
        <v>Month!D373</v>
      </c>
      <c r="W33" s="18" t="str">
        <f t="shared" si="2"/>
        <v>Month!E373</v>
      </c>
      <c r="X33" s="18" t="str">
        <f t="shared" si="2"/>
        <v>Month!F373</v>
      </c>
      <c r="Y33" s="18" t="str">
        <f t="shared" si="2"/>
        <v>Month!G373</v>
      </c>
      <c r="Z33" s="18" t="str">
        <f t="shared" si="2"/>
        <v>Month!H373</v>
      </c>
      <c r="AA33" s="18" t="str">
        <f t="shared" si="2"/>
        <v>Month!I373</v>
      </c>
      <c r="AB33" s="18" t="str">
        <f t="shared" si="2"/>
        <v>Month!J373</v>
      </c>
      <c r="AC33" s="18" t="str">
        <f t="shared" si="3"/>
        <v>Month!K373</v>
      </c>
      <c r="AD33" s="18" t="str">
        <f t="shared" si="3"/>
        <v>Month!L373</v>
      </c>
      <c r="AE33" s="18" t="str">
        <f t="shared" si="3"/>
        <v>Month!M373</v>
      </c>
      <c r="AF33" s="18" t="str">
        <f t="shared" si="3"/>
        <v>Month!N373</v>
      </c>
      <c r="AG33" s="18" t="str">
        <f t="shared" si="3"/>
        <v>Month!O373</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374</v>
      </c>
      <c r="S34" s="18" t="str">
        <f t="shared" si="2"/>
        <v>Month!A374</v>
      </c>
      <c r="T34" s="18" t="str">
        <f t="shared" si="2"/>
        <v>Month!B374</v>
      </c>
      <c r="U34" s="18" t="str">
        <f t="shared" si="2"/>
        <v>Month!C374</v>
      </c>
      <c r="V34" s="18" t="str">
        <f t="shared" si="2"/>
        <v>Month!D374</v>
      </c>
      <c r="W34" s="18" t="str">
        <f t="shared" si="2"/>
        <v>Month!E374</v>
      </c>
      <c r="X34" s="18" t="str">
        <f t="shared" si="2"/>
        <v>Month!F374</v>
      </c>
      <c r="Y34" s="18" t="str">
        <f t="shared" si="2"/>
        <v>Month!G374</v>
      </c>
      <c r="Z34" s="18" t="str">
        <f t="shared" si="2"/>
        <v>Month!H374</v>
      </c>
      <c r="AA34" s="18" t="str">
        <f t="shared" si="2"/>
        <v>Month!I374</v>
      </c>
      <c r="AB34" s="18" t="str">
        <f t="shared" si="2"/>
        <v>Month!J374</v>
      </c>
      <c r="AC34" s="18" t="str">
        <f t="shared" si="3"/>
        <v>Month!K374</v>
      </c>
      <c r="AD34" s="18" t="str">
        <f t="shared" si="3"/>
        <v>Month!L374</v>
      </c>
      <c r="AE34" s="18" t="str">
        <f t="shared" si="3"/>
        <v>Month!M374</v>
      </c>
      <c r="AF34" s="18" t="str">
        <f t="shared" si="3"/>
        <v>Month!N374</v>
      </c>
      <c r="AG34" s="18" t="str">
        <f t="shared" si="3"/>
        <v>Month!O374</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54">
        <f>R20+7</f>
        <v>367</v>
      </c>
      <c r="S39" s="18" t="str">
        <f>$T$37&amp;S$38&amp;$R39</f>
        <v>calculation_hide!B367</v>
      </c>
      <c r="T39" s="18" t="str">
        <f t="shared" ref="T39:AG40" si="5">$T$37&amp;T$38&amp;$R39</f>
        <v>calculation_hide!C367</v>
      </c>
      <c r="U39" s="18" t="str">
        <f t="shared" si="5"/>
        <v>calculation_hide!D367</v>
      </c>
      <c r="V39" s="18" t="str">
        <f t="shared" si="5"/>
        <v>calculation_hide!E367</v>
      </c>
      <c r="W39" s="18" t="str">
        <f>$T$37&amp;W$38&amp;$R39</f>
        <v>calculation_hide!F367</v>
      </c>
      <c r="X39" s="18" t="str">
        <f t="shared" si="5"/>
        <v>calculation_hide!G367</v>
      </c>
      <c r="Y39" s="18" t="str">
        <f t="shared" si="5"/>
        <v>calculation_hide!H367</v>
      </c>
      <c r="Z39" s="18" t="str">
        <f t="shared" si="5"/>
        <v>calculation_hide!I367</v>
      </c>
      <c r="AA39" s="18" t="str">
        <f t="shared" si="5"/>
        <v>calculation_hide!J367</v>
      </c>
      <c r="AB39" s="18" t="str">
        <f t="shared" si="5"/>
        <v>calculation_hide!K367</v>
      </c>
      <c r="AC39" s="18" t="str">
        <f t="shared" si="5"/>
        <v>calculation_hide!L367</v>
      </c>
      <c r="AD39" s="18" t="str">
        <f t="shared" si="5"/>
        <v>calculation_hide!M367</v>
      </c>
      <c r="AE39" s="18" t="str">
        <f t="shared" si="5"/>
        <v>calculation_hide!N367</v>
      </c>
      <c r="AF39" s="18" t="str">
        <f t="shared" si="5"/>
        <v>calculation_hide!O367</v>
      </c>
      <c r="AG39" s="18" t="str">
        <f t="shared" si="5"/>
        <v>calculation_hide!P367</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379</v>
      </c>
      <c r="S40" s="18" t="str">
        <f>$T$37&amp;S$38&amp;$R40</f>
        <v>calculation_hide!B379</v>
      </c>
      <c r="T40" s="18" t="str">
        <f>$T$37&amp;T$38&amp;$R40</f>
        <v>calculation_hide!C379</v>
      </c>
      <c r="U40" s="18" t="str">
        <f t="shared" si="5"/>
        <v>calculation_hide!D379</v>
      </c>
      <c r="V40" s="18" t="str">
        <f t="shared" si="5"/>
        <v>calculation_hide!E379</v>
      </c>
      <c r="W40" s="18" t="str">
        <f t="shared" si="5"/>
        <v>calculation_hide!F379</v>
      </c>
      <c r="X40" s="18" t="str">
        <f t="shared" si="5"/>
        <v>calculation_hide!G379</v>
      </c>
      <c r="Y40" s="18" t="str">
        <f t="shared" si="5"/>
        <v>calculation_hide!H379</v>
      </c>
      <c r="Z40" s="18" t="str">
        <f t="shared" si="5"/>
        <v>calculation_hide!I379</v>
      </c>
      <c r="AA40" s="18" t="str">
        <f t="shared" si="5"/>
        <v>calculation_hide!J379</v>
      </c>
      <c r="AB40" s="18" t="str">
        <f t="shared" si="5"/>
        <v>calculation_hide!K379</v>
      </c>
      <c r="AC40" s="18" t="str">
        <f t="shared" si="5"/>
        <v>calculation_hide!L379</v>
      </c>
      <c r="AD40" s="18" t="str">
        <f t="shared" si="5"/>
        <v>calculation_hide!M379</v>
      </c>
      <c r="AE40" s="18" t="str">
        <f t="shared" si="5"/>
        <v>calculation_hide!N379</v>
      </c>
      <c r="AF40" s="18" t="str">
        <f t="shared" si="5"/>
        <v>calculation_hide!O379</v>
      </c>
      <c r="AG40" s="18" t="str">
        <f t="shared" si="5"/>
        <v>calculation_hide!P379</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6">
        <f t="shared" si="12"/>
        <v>2022</v>
      </c>
      <c r="B347" s="127" t="s">
        <v>622</v>
      </c>
      <c r="C347" s="128">
        <f>Month!B342+C346</f>
        <v>38450.19</v>
      </c>
      <c r="D347" s="128">
        <f>Month!C342+D346</f>
        <v>35348.32</v>
      </c>
      <c r="E347" s="128">
        <f>Month!D342+E346</f>
        <v>2817.2799999999997</v>
      </c>
      <c r="F347" s="128">
        <f>Month!E342+F346</f>
        <v>284.60000000000002</v>
      </c>
      <c r="G347" s="128">
        <f>Month!F342+G346</f>
        <v>53736.439999999995</v>
      </c>
      <c r="H347" s="128">
        <f>Month!G342+H346</f>
        <v>7220.4699999999993</v>
      </c>
      <c r="I347" s="128">
        <f>Month!H342+I346</f>
        <v>22393.980000000003</v>
      </c>
      <c r="J347" s="128">
        <f>Month!I342+J346</f>
        <v>43018.92</v>
      </c>
      <c r="K347" s="128">
        <f>Month!J342+K346</f>
        <v>28603.890000000003</v>
      </c>
      <c r="L347" s="128">
        <f>Month!K342+L346</f>
        <v>3497.0600000000004</v>
      </c>
      <c r="M347" s="128">
        <f>Month!L342+M346</f>
        <v>2324.8700000000003</v>
      </c>
      <c r="N347" s="128">
        <f>Month!M342+N346</f>
        <v>27949.500000000004</v>
      </c>
      <c r="O347" s="128">
        <f>Month!N342+O346</f>
        <v>21142.73</v>
      </c>
      <c r="P347" s="128">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6">
        <f t="shared" si="13"/>
        <v>2023</v>
      </c>
      <c r="B359" s="127" t="s">
        <v>662</v>
      </c>
      <c r="C359" s="128">
        <f>Month!B354+C358</f>
        <v>33670.15</v>
      </c>
      <c r="D359" s="128">
        <f>Month!C354+D358</f>
        <v>31102.370000000006</v>
      </c>
      <c r="E359" s="128">
        <f>Month!D354+E358</f>
        <v>2259.04</v>
      </c>
      <c r="F359" s="128">
        <f>Month!E354+F358</f>
        <v>308.76</v>
      </c>
      <c r="G359" s="128">
        <f>Month!F354+G358</f>
        <v>51840.11</v>
      </c>
      <c r="H359" s="128">
        <f>Month!G354+H358</f>
        <v>6753.53</v>
      </c>
      <c r="I359" s="128">
        <f>Month!H354+I358</f>
        <v>28824.04</v>
      </c>
      <c r="J359" s="128">
        <f>Month!I354+J358</f>
        <v>41388.89</v>
      </c>
      <c r="K359" s="128">
        <f>Month!J354+K358</f>
        <v>25261.129999999997</v>
      </c>
      <c r="L359" s="128">
        <f>Month!K354+L358</f>
        <v>3697.68</v>
      </c>
      <c r="M359" s="128">
        <f>Month!L354+M358</f>
        <v>2213.88</v>
      </c>
      <c r="N359" s="128">
        <f>Month!M354+N358</f>
        <v>30147.96</v>
      </c>
      <c r="O359" s="128">
        <f>Month!N354+O358</f>
        <v>18935.5</v>
      </c>
      <c r="P359" s="128">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702</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703</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704</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705</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706</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707</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708</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709</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710</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711</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6">
        <f t="shared" si="14"/>
        <v>2024</v>
      </c>
      <c r="B371" s="127" t="s">
        <v>712</v>
      </c>
      <c r="C371" s="128">
        <f>Month!B367+C370</f>
        <v>30729.840000000004</v>
      </c>
      <c r="D371" s="128">
        <f>Month!C367+D370</f>
        <v>28074.169999999995</v>
      </c>
      <c r="E371" s="128">
        <f>Month!D367+E370</f>
        <v>2383.77</v>
      </c>
      <c r="F371" s="128">
        <f>Month!E367+F370</f>
        <v>271.86999999999995</v>
      </c>
      <c r="G371" s="128">
        <f>Month!F367+G370</f>
        <v>51810.070000000007</v>
      </c>
      <c r="H371" s="128">
        <f>Month!G367+H370</f>
        <v>3921.7</v>
      </c>
      <c r="I371" s="128">
        <f>Month!H367+I370</f>
        <v>32390.859999999993</v>
      </c>
      <c r="J371" s="128">
        <f>Month!I367+J370</f>
        <v>44335.259999999995</v>
      </c>
      <c r="K371" s="128">
        <f>Month!J367+K370</f>
        <v>25892.97</v>
      </c>
      <c r="L371" s="128">
        <f>Month!K367+L370</f>
        <v>3553.0899999999997</v>
      </c>
      <c r="M371" s="128">
        <f>Month!L367+M370</f>
        <v>2449.56</v>
      </c>
      <c r="N371" s="128">
        <f>Month!M367+N370</f>
        <v>31803.17</v>
      </c>
      <c r="O371" s="128">
        <f>Month!N367+O370</f>
        <v>18958.129999999997</v>
      </c>
      <c r="P371" s="128">
        <f>Month!O367+P370</f>
        <v>1888.87</v>
      </c>
    </row>
    <row r="372" spans="1:16" x14ac:dyDescent="0.3">
      <c r="A372" s="26">
        <v>2025</v>
      </c>
      <c r="B372" s="41" t="s">
        <v>679</v>
      </c>
      <c r="C372" s="44">
        <f>Month!B367</f>
        <v>2962.94</v>
      </c>
      <c r="D372" s="44">
        <f>Month!C367</f>
        <v>2710.19</v>
      </c>
      <c r="E372" s="44">
        <f>Month!D367</f>
        <v>227.85</v>
      </c>
      <c r="F372" s="44">
        <f>Month!E367</f>
        <v>24.9</v>
      </c>
      <c r="G372" s="44">
        <f>Month!F367</f>
        <v>4521.8</v>
      </c>
      <c r="H372" s="44">
        <f>Month!G367</f>
        <v>320.08</v>
      </c>
      <c r="I372" s="44">
        <f>Month!H367</f>
        <v>1912.42</v>
      </c>
      <c r="J372" s="44">
        <f>Month!I367</f>
        <v>3901.1</v>
      </c>
      <c r="K372" s="44">
        <f>Month!J367</f>
        <v>2449.7600000000002</v>
      </c>
      <c r="L372" s="44">
        <f>Month!K367</f>
        <v>300.62</v>
      </c>
      <c r="M372" s="44">
        <f>Month!L367</f>
        <v>170.42</v>
      </c>
      <c r="N372" s="44">
        <f>Month!M367</f>
        <v>2073.38</v>
      </c>
      <c r="O372" s="44">
        <f>Month!N367</f>
        <v>1742.51</v>
      </c>
      <c r="P372" s="44">
        <f>Month!O367</f>
        <v>98.1</v>
      </c>
    </row>
    <row r="373" spans="1:16" x14ac:dyDescent="0.3">
      <c r="A373" s="26">
        <f>A372</f>
        <v>2025</v>
      </c>
      <c r="B373" s="41" t="s">
        <v>680</v>
      </c>
      <c r="C373" s="44">
        <f>Month!B368+C372</f>
        <v>5563.46</v>
      </c>
      <c r="D373" s="44">
        <f>Month!C368+D372</f>
        <v>5091.9799999999996</v>
      </c>
      <c r="E373" s="44">
        <f>Month!D368+E372</f>
        <v>422.94</v>
      </c>
      <c r="F373" s="44">
        <f>Month!E368+F372</f>
        <v>48.54</v>
      </c>
      <c r="G373" s="44">
        <f>Month!F368+G372</f>
        <v>8173.88</v>
      </c>
      <c r="H373" s="44">
        <f>Month!G368+H372</f>
        <v>851.3599999999999</v>
      </c>
      <c r="I373" s="44">
        <f>Month!H368+I372</f>
        <v>4402.12</v>
      </c>
      <c r="J373" s="44">
        <f>Month!I368+J372</f>
        <v>6842.5</v>
      </c>
      <c r="K373" s="44">
        <f>Month!J368+K372</f>
        <v>4162.01</v>
      </c>
      <c r="L373" s="44">
        <f>Month!K368+L372</f>
        <v>480.02</v>
      </c>
      <c r="M373" s="44">
        <f>Month!L368+M372</f>
        <v>339.17999999999995</v>
      </c>
      <c r="N373" s="44">
        <f>Month!M368+N372</f>
        <v>4730.05</v>
      </c>
      <c r="O373" s="44">
        <f>Month!N368+O372</f>
        <v>3149.27</v>
      </c>
      <c r="P373" s="44">
        <f>Month!O368+P372</f>
        <v>209.44</v>
      </c>
    </row>
    <row r="374" spans="1:16" x14ac:dyDescent="0.3">
      <c r="A374" s="26">
        <f t="shared" ref="A374:A383" si="15">A373</f>
        <v>2025</v>
      </c>
      <c r="B374" s="41" t="s">
        <v>681</v>
      </c>
      <c r="C374" s="44">
        <f>Month!B369+C373</f>
        <v>8393.5300000000007</v>
      </c>
      <c r="D374" s="44">
        <f>Month!C369+D373</f>
        <v>7697.66</v>
      </c>
      <c r="E374" s="44">
        <f>Month!D369+E373</f>
        <v>626.74</v>
      </c>
      <c r="F374" s="44">
        <f>Month!E369+F373</f>
        <v>69.14</v>
      </c>
      <c r="G374" s="44">
        <f>Month!F369+G373</f>
        <v>11741.4</v>
      </c>
      <c r="H374" s="44">
        <f>Month!G369+H373</f>
        <v>1256.53</v>
      </c>
      <c r="I374" s="44">
        <f>Month!H369+I373</f>
        <v>6305.25</v>
      </c>
      <c r="J374" s="44">
        <f>Month!I369+J373</f>
        <v>9753.75</v>
      </c>
      <c r="K374" s="44">
        <f>Month!J369+K373</f>
        <v>6791.92</v>
      </c>
      <c r="L374" s="44">
        <f>Month!K369+L373</f>
        <v>731.12</v>
      </c>
      <c r="M374" s="44">
        <f>Month!L369+M373</f>
        <v>539.20999999999992</v>
      </c>
      <c r="N374" s="44">
        <f>Month!M369+N373</f>
        <v>7638.6200000000008</v>
      </c>
      <c r="O374" s="44">
        <f>Month!N369+O373</f>
        <v>4487.12</v>
      </c>
      <c r="P374" s="44">
        <f>Month!O369+P373</f>
        <v>418.13</v>
      </c>
    </row>
    <row r="375" spans="1:16" x14ac:dyDescent="0.3">
      <c r="A375" s="26">
        <f t="shared" si="15"/>
        <v>2025</v>
      </c>
      <c r="B375" s="41" t="s">
        <v>682</v>
      </c>
      <c r="C375" s="44">
        <f>Month!B370+C374</f>
        <v>11193.75</v>
      </c>
      <c r="D375" s="44">
        <f>Month!C370+D374</f>
        <v>10285.92</v>
      </c>
      <c r="E375" s="44">
        <f>Month!D370+E374</f>
        <v>828.68000000000006</v>
      </c>
      <c r="F375" s="44">
        <f>Month!E370+F374</f>
        <v>79.16</v>
      </c>
      <c r="G375" s="44">
        <f>Month!F370+G374</f>
        <v>15931.04</v>
      </c>
      <c r="H375" s="44">
        <f>Month!G370+H374</f>
        <v>1535.73</v>
      </c>
      <c r="I375" s="44">
        <f>Month!H370+I374</f>
        <v>9081.59</v>
      </c>
      <c r="J375" s="44">
        <f>Month!I370+J374</f>
        <v>13457.82</v>
      </c>
      <c r="K375" s="44">
        <f>Month!J370+K374</f>
        <v>8951.58</v>
      </c>
      <c r="L375" s="44">
        <f>Month!K370+L374</f>
        <v>937.49</v>
      </c>
      <c r="M375" s="44">
        <f>Month!L370+M374</f>
        <v>891.02</v>
      </c>
      <c r="N375" s="44">
        <f>Month!M370+N374</f>
        <v>10353.790000000001</v>
      </c>
      <c r="O375" s="44">
        <f>Month!N370+O374</f>
        <v>5824.92</v>
      </c>
      <c r="P375" s="44">
        <f>Month!O370+P374</f>
        <v>558.95000000000005</v>
      </c>
    </row>
    <row r="376" spans="1:16" x14ac:dyDescent="0.3">
      <c r="A376" s="26">
        <f t="shared" si="15"/>
        <v>2025</v>
      </c>
      <c r="B376" s="41" t="s">
        <v>683</v>
      </c>
      <c r="C376" s="44">
        <f>Month!B371+C375</f>
        <v>13981</v>
      </c>
      <c r="D376" s="44">
        <f>Month!C371+D375</f>
        <v>12857.49</v>
      </c>
      <c r="E376" s="44">
        <f>Month!D371+E375</f>
        <v>1037.24</v>
      </c>
      <c r="F376" s="44">
        <f>Month!E371+F375</f>
        <v>86.28</v>
      </c>
      <c r="G376" s="44">
        <f>Month!F371+G375</f>
        <v>20286.080000000002</v>
      </c>
      <c r="H376" s="44">
        <f>Month!G371+H375</f>
        <v>1870.76</v>
      </c>
      <c r="I376" s="44">
        <f>Month!H371+I375</f>
        <v>11845.37</v>
      </c>
      <c r="J376" s="44">
        <f>Month!I371+J375</f>
        <v>17209.239999999998</v>
      </c>
      <c r="K376" s="44">
        <f>Month!J371+K375</f>
        <v>11217.91</v>
      </c>
      <c r="L376" s="44">
        <f>Month!K371+L375</f>
        <v>1206.08</v>
      </c>
      <c r="M376" s="44">
        <f>Month!L371+M375</f>
        <v>1133.4000000000001</v>
      </c>
      <c r="N376" s="44">
        <f>Month!M371+N375</f>
        <v>13286.650000000001</v>
      </c>
      <c r="O376" s="44">
        <f>Month!N371+O375</f>
        <v>7505.3</v>
      </c>
      <c r="P376" s="44">
        <f>Month!O371+P375</f>
        <v>704.32</v>
      </c>
    </row>
    <row r="377" spans="1:16" x14ac:dyDescent="0.3">
      <c r="A377" s="26">
        <f t="shared" si="15"/>
        <v>2025</v>
      </c>
      <c r="B377" s="41" t="s">
        <v>684</v>
      </c>
      <c r="C377" s="44">
        <f>Month!B372+C376</f>
        <v>16348.83</v>
      </c>
      <c r="D377" s="44">
        <f>Month!C372+D376</f>
        <v>15032.9</v>
      </c>
      <c r="E377" s="44">
        <f>Month!D372+E376</f>
        <v>1209.8900000000001</v>
      </c>
      <c r="F377" s="44">
        <f>Month!E372+F376</f>
        <v>106.04</v>
      </c>
      <c r="G377" s="44">
        <f>Month!F372+G376</f>
        <v>24676.030000000002</v>
      </c>
      <c r="H377" s="44">
        <f>Month!G372+H376</f>
        <v>2162.79</v>
      </c>
      <c r="I377" s="44">
        <f>Month!H372+I376</f>
        <v>14404.550000000001</v>
      </c>
      <c r="J377" s="44">
        <f>Month!I372+J376</f>
        <v>21003.649999999998</v>
      </c>
      <c r="K377" s="44">
        <f>Month!J372+K376</f>
        <v>13374.06</v>
      </c>
      <c r="L377" s="44">
        <f>Month!K372+L376</f>
        <v>1509.59</v>
      </c>
      <c r="M377" s="44">
        <f>Month!L372+M376</f>
        <v>1386.74</v>
      </c>
      <c r="N377" s="44">
        <f>Month!M372+N376</f>
        <v>15873.95</v>
      </c>
      <c r="O377" s="44">
        <f>Month!N372+O376</f>
        <v>9221.85</v>
      </c>
      <c r="P377" s="44">
        <f>Month!O372+P376</f>
        <v>866.94</v>
      </c>
    </row>
    <row r="378" spans="1:16" x14ac:dyDescent="0.3">
      <c r="A378" s="26">
        <f t="shared" si="15"/>
        <v>2025</v>
      </c>
      <c r="B378" s="41" t="s">
        <v>685</v>
      </c>
      <c r="C378" s="44">
        <f>Month!B373+C377</f>
        <v>19167.82</v>
      </c>
      <c r="D378" s="44">
        <f>Month!C373+D377</f>
        <v>17630.34</v>
      </c>
      <c r="E378" s="44">
        <f>Month!D373+E377</f>
        <v>1418.99</v>
      </c>
      <c r="F378" s="44">
        <f>Month!E373+F377</f>
        <v>118.49000000000001</v>
      </c>
      <c r="G378" s="44">
        <f>Month!F373+G377</f>
        <v>28487.920000000002</v>
      </c>
      <c r="H378" s="44">
        <f>Month!G373+H377</f>
        <v>2429.77</v>
      </c>
      <c r="I378" s="44">
        <f>Month!H373+I377</f>
        <v>16674.93</v>
      </c>
      <c r="J378" s="44">
        <f>Month!I373+J377</f>
        <v>24333.439999999999</v>
      </c>
      <c r="K378" s="44">
        <f>Month!J373+K377</f>
        <v>15701.17</v>
      </c>
      <c r="L378" s="44">
        <f>Month!K373+L377</f>
        <v>1724.6999999999998</v>
      </c>
      <c r="M378" s="44">
        <f>Month!L373+M377</f>
        <v>1650.0900000000001</v>
      </c>
      <c r="N378" s="44">
        <f>Month!M373+N377</f>
        <v>18699.760000000002</v>
      </c>
      <c r="O378" s="44">
        <f>Month!N373+O377</f>
        <v>10731.720000000001</v>
      </c>
      <c r="P378" s="44">
        <f>Month!O373+P377</f>
        <v>1129.79</v>
      </c>
    </row>
    <row r="379" spans="1:16" x14ac:dyDescent="0.3">
      <c r="A379" s="26">
        <f t="shared" si="15"/>
        <v>2025</v>
      </c>
      <c r="B379" s="41" t="s">
        <v>686</v>
      </c>
      <c r="C379" s="44">
        <f>Month!B374+C378</f>
        <v>21485.279999999999</v>
      </c>
      <c r="D379" s="44">
        <f>Month!C374+D378</f>
        <v>19782.400000000001</v>
      </c>
      <c r="E379" s="44">
        <f>Month!D374+E378</f>
        <v>1568.15</v>
      </c>
      <c r="F379" s="44">
        <f>Month!E374+F378</f>
        <v>134.72</v>
      </c>
      <c r="G379" s="44">
        <f>Month!F374+G378</f>
        <v>32248.68</v>
      </c>
      <c r="H379" s="44">
        <f>Month!G374+H378</f>
        <v>2719.17</v>
      </c>
      <c r="I379" s="44">
        <f>Month!H374+I378</f>
        <v>19401.490000000002</v>
      </c>
      <c r="J379" s="44">
        <f>Month!I374+J378</f>
        <v>27617.079999999998</v>
      </c>
      <c r="K379" s="44">
        <f>Month!J374+K378</f>
        <v>17856.88</v>
      </c>
      <c r="L379" s="44">
        <f>Month!K374+L378</f>
        <v>1912.4199999999998</v>
      </c>
      <c r="M379" s="44">
        <f>Month!L374+M378</f>
        <v>2064.1400000000003</v>
      </c>
      <c r="N379" s="44">
        <f>Month!M374+N378</f>
        <v>21814.710000000003</v>
      </c>
      <c r="O379" s="44">
        <f>Month!N374+O378</f>
        <v>12021.720000000001</v>
      </c>
      <c r="P379" s="44">
        <f>Month!O374+P378</f>
        <v>1282.8799999999999</v>
      </c>
    </row>
    <row r="380" spans="1:16" x14ac:dyDescent="0.3">
      <c r="A380" s="26">
        <f t="shared" si="15"/>
        <v>2025</v>
      </c>
      <c r="B380" s="41" t="s">
        <v>687</v>
      </c>
      <c r="C380" s="44">
        <f>Month!B375+C379</f>
        <v>21485.279999999999</v>
      </c>
      <c r="D380" s="44">
        <f>Month!C375+D379</f>
        <v>19782.400000000001</v>
      </c>
      <c r="E380" s="44">
        <f>Month!D375+E379</f>
        <v>1568.15</v>
      </c>
      <c r="F380" s="44">
        <f>Month!E375+F379</f>
        <v>134.72</v>
      </c>
      <c r="G380" s="44">
        <f>Month!F375+G379</f>
        <v>32248.68</v>
      </c>
      <c r="H380" s="44">
        <f>Month!G375+H379</f>
        <v>2719.17</v>
      </c>
      <c r="I380" s="44">
        <f>Month!H375+I379</f>
        <v>19401.490000000002</v>
      </c>
      <c r="J380" s="44">
        <f>Month!I375+J379</f>
        <v>27617.079999999998</v>
      </c>
      <c r="K380" s="44">
        <f>Month!J375+K379</f>
        <v>17856.88</v>
      </c>
      <c r="L380" s="44">
        <f>Month!K375+L379</f>
        <v>1912.4199999999998</v>
      </c>
      <c r="M380" s="44">
        <f>Month!L375+M379</f>
        <v>2064.1400000000003</v>
      </c>
      <c r="N380" s="44">
        <f>Month!M375+N379</f>
        <v>21814.710000000003</v>
      </c>
      <c r="O380" s="44">
        <f>Month!N375+O379</f>
        <v>12021.720000000001</v>
      </c>
      <c r="P380" s="44">
        <f>Month!O375+P379</f>
        <v>1282.8799999999999</v>
      </c>
    </row>
    <row r="381" spans="1:16" x14ac:dyDescent="0.3">
      <c r="A381" s="26">
        <f t="shared" si="15"/>
        <v>2025</v>
      </c>
      <c r="B381" s="41" t="s">
        <v>688</v>
      </c>
      <c r="C381" s="44">
        <f>Month!B376+C380</f>
        <v>21485.279999999999</v>
      </c>
      <c r="D381" s="44">
        <f>Month!C376+D380</f>
        <v>19782.400000000001</v>
      </c>
      <c r="E381" s="44">
        <f>Month!D376+E380</f>
        <v>1568.15</v>
      </c>
      <c r="F381" s="44">
        <f>Month!E376+F380</f>
        <v>134.72</v>
      </c>
      <c r="G381" s="44">
        <f>Month!F376+G380</f>
        <v>32248.68</v>
      </c>
      <c r="H381" s="44">
        <f>Month!G376+H380</f>
        <v>2719.17</v>
      </c>
      <c r="I381" s="44">
        <f>Month!H376+I380</f>
        <v>19401.490000000002</v>
      </c>
      <c r="J381" s="44">
        <f>Month!I376+J380</f>
        <v>27617.079999999998</v>
      </c>
      <c r="K381" s="44">
        <f>Month!J376+K380</f>
        <v>17856.88</v>
      </c>
      <c r="L381" s="44">
        <f>Month!K376+L380</f>
        <v>1912.4199999999998</v>
      </c>
      <c r="M381" s="44">
        <f>Month!L376+M380</f>
        <v>2064.1400000000003</v>
      </c>
      <c r="N381" s="44">
        <f>Month!M376+N380</f>
        <v>21814.710000000003</v>
      </c>
      <c r="O381" s="44">
        <f>Month!N376+O380</f>
        <v>12021.720000000001</v>
      </c>
      <c r="P381" s="44">
        <f>Month!O376+P380</f>
        <v>1282.8799999999999</v>
      </c>
    </row>
    <row r="382" spans="1:16" x14ac:dyDescent="0.3">
      <c r="A382" s="26">
        <f t="shared" si="15"/>
        <v>2025</v>
      </c>
      <c r="B382" s="41" t="s">
        <v>689</v>
      </c>
      <c r="C382" s="44">
        <f>Month!B377+C381</f>
        <v>21485.279999999999</v>
      </c>
      <c r="D382" s="44">
        <f>Month!C377+D381</f>
        <v>19782.400000000001</v>
      </c>
      <c r="E382" s="44">
        <f>Month!D377+E381</f>
        <v>1568.15</v>
      </c>
      <c r="F382" s="44">
        <f>Month!E377+F381</f>
        <v>134.72</v>
      </c>
      <c r="G382" s="44">
        <f>Month!F377+G381</f>
        <v>32248.68</v>
      </c>
      <c r="H382" s="44">
        <f>Month!G377+H381</f>
        <v>2719.17</v>
      </c>
      <c r="I382" s="44">
        <f>Month!H377+I381</f>
        <v>19401.490000000002</v>
      </c>
      <c r="J382" s="44">
        <f>Month!I377+J381</f>
        <v>27617.079999999998</v>
      </c>
      <c r="K382" s="44">
        <f>Month!J377+K381</f>
        <v>17856.88</v>
      </c>
      <c r="L382" s="44">
        <f>Month!K377+L381</f>
        <v>1912.4199999999998</v>
      </c>
      <c r="M382" s="44">
        <f>Month!L377+M381</f>
        <v>2064.1400000000003</v>
      </c>
      <c r="N382" s="44">
        <f>Month!M377+N381</f>
        <v>21814.710000000003</v>
      </c>
      <c r="O382" s="44">
        <f>Month!N377+O381</f>
        <v>12021.720000000001</v>
      </c>
      <c r="P382" s="44">
        <f>Month!O377+P381</f>
        <v>1282.8799999999999</v>
      </c>
    </row>
    <row r="383" spans="1:16" x14ac:dyDescent="0.3">
      <c r="A383" s="126">
        <f t="shared" si="15"/>
        <v>2025</v>
      </c>
      <c r="B383" s="127" t="s">
        <v>690</v>
      </c>
      <c r="C383" s="44">
        <f>Month!B378+C382</f>
        <v>21485.279999999999</v>
      </c>
      <c r="D383" s="44">
        <f>Month!C378+D382</f>
        <v>19782.400000000001</v>
      </c>
      <c r="E383" s="44">
        <f>Month!D378+E382</f>
        <v>1568.15</v>
      </c>
      <c r="F383" s="44">
        <f>Month!E378+F382</f>
        <v>134.72</v>
      </c>
      <c r="G383" s="44">
        <f>Month!F378+G382</f>
        <v>32248.68</v>
      </c>
      <c r="H383" s="44">
        <f>Month!G378+H382</f>
        <v>2719.17</v>
      </c>
      <c r="I383" s="44">
        <f>Month!H378+I382</f>
        <v>19401.490000000002</v>
      </c>
      <c r="J383" s="44">
        <f>Month!I378+J382</f>
        <v>27617.079999999998</v>
      </c>
      <c r="K383" s="44">
        <f>Month!J378+K382</f>
        <v>17856.88</v>
      </c>
      <c r="L383" s="44">
        <f>Month!K378+L382</f>
        <v>1912.4199999999998</v>
      </c>
      <c r="M383" s="44">
        <f>Month!L378+M382</f>
        <v>2064.1400000000003</v>
      </c>
      <c r="N383" s="44">
        <f>Month!M378+N382</f>
        <v>21814.710000000003</v>
      </c>
      <c r="O383" s="44">
        <f>Month!N378+O382</f>
        <v>12021.720000000001</v>
      </c>
      <c r="P383" s="44">
        <f>Month!O378+P382</f>
        <v>1282.8799999999999</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2025-10-29T10:38:13Z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