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nhs.sharepoint.com/sites/PublicHealthPopulationHealthandEvaluation/Screening KPI collection/KPI_2025-26/Q2_2025-26/Templates/"/>
    </mc:Choice>
  </mc:AlternateContent>
  <xr:revisionPtr revIDLastSave="101" documentId="8_{D0A12FB1-A505-48FB-B790-1FCEC7198F24}" xr6:coauthVersionLast="47" xr6:coauthVersionMax="47" xr10:uidLastSave="{421CAF74-9B1D-4ED9-B0C0-EC7CBCF926A5}"/>
  <workbookProtection workbookAlgorithmName="SHA-512" workbookHashValue="gdguvfHaMg/BOB2ri5hVAoRQlcwF5PuLwsL3AkZ2312xaIWJG/ipD41vm0xhuVDyoYBeW5ZMgysOLONSxJcIIA==" workbookSaltValue="fzIKkcA4+/R6AItt0jryDA==" workbookSpinCount="100000" lockStructure="1"/>
  <bookViews>
    <workbookView xWindow="-120" yWindow="-120" windowWidth="29040" windowHeight="17520" tabRatio="582" xr2:uid="{00000000-000D-0000-FFFF-FFFF00000000}"/>
  </bookViews>
  <sheets>
    <sheet name="Guidance" sheetId="8" r:id="rId1"/>
    <sheet name="Sign off sheet" sheetId="15" r:id="rId2"/>
    <sheet name="Page 1" sheetId="5" r:id="rId3"/>
    <sheet name="KPI descriptions" sheetId="10" r:id="rId4"/>
    <sheet name="CCGs" sheetId="11" state="hidden" r:id="rId5"/>
    <sheet name="CHIS" sheetId="12" state="hidden" r:id="rId6"/>
    <sheet name="CHIS Dropdown" sheetId="13" state="hidden" r:id="rId7"/>
    <sheet name="DataSheet" sheetId="9" state="hidden" r:id="rId8"/>
  </sheets>
  <externalReferences>
    <externalReference r:id="rId9"/>
    <externalReference r:id="rId10"/>
  </externalReferences>
  <definedNames>
    <definedName name="_xlnm._FilterDatabase" localSheetId="4" hidden="1">CCGs!$A$1:$K$109</definedName>
    <definedName name="_xlnm._FilterDatabase" localSheetId="5" hidden="1">CHIS!$A$1:$L$117</definedName>
    <definedName name="CCGNames">CCGs!$A$2:$A$108</definedName>
    <definedName name="CCGNamesAndCodes">CCGs!$A$2:$B$108</definedName>
    <definedName name="MaternityServices" localSheetId="1">[1]MaternityServiceList!$A$2:$A$140</definedName>
    <definedName name="MaternityServices">[2]MaternityServiceList!$A$2:$A$140</definedName>
    <definedName name="MaternityServicesWithCodes" localSheetId="1">[1]MaternityServiceList!$A$2:$B$140</definedName>
    <definedName name="MaternityServicesWithCodes">[2]MaternityServiceList!$A$2:$B$140</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B5" i="15"/>
  <c r="C21" i="12"/>
  <c r="AD3" i="9"/>
  <c r="AD2" i="9"/>
  <c r="G12" i="15"/>
  <c r="F3" i="9"/>
  <c r="F2" i="9"/>
  <c r="D3" i="9"/>
  <c r="D2" i="9"/>
  <c r="C3" i="9"/>
  <c r="C2" i="9"/>
  <c r="C5" i="5"/>
  <c r="C4" i="5"/>
  <c r="AC3" i="9"/>
  <c r="AC2" i="9"/>
  <c r="Y3" i="9"/>
  <c r="W3" i="9"/>
  <c r="Y2" i="9"/>
  <c r="W2" i="9"/>
  <c r="M3" i="9"/>
  <c r="M2" i="9"/>
  <c r="N2" i="9"/>
  <c r="O2" i="9"/>
  <c r="P2" i="9"/>
  <c r="Q2" i="9"/>
  <c r="N3" i="9"/>
  <c r="O3" i="9"/>
  <c r="P3" i="9"/>
  <c r="Q3" i="9"/>
  <c r="J3" i="9"/>
  <c r="K3" i="9"/>
  <c r="L3" i="9"/>
  <c r="L2" i="9"/>
  <c r="K2" i="9"/>
  <c r="J2" i="9"/>
  <c r="B4" i="15"/>
  <c r="C7" i="5"/>
  <c r="C6" i="5"/>
  <c r="E3" i="9"/>
  <c r="E2" i="9"/>
  <c r="X3" i="9"/>
  <c r="X2" i="9"/>
  <c r="AA3" i="9"/>
  <c r="AA2" i="9"/>
  <c r="Z3" i="9"/>
  <c r="Z2" i="9"/>
  <c r="S2" i="9"/>
  <c r="R2" i="9"/>
  <c r="AB2" i="9"/>
  <c r="F94" i="12"/>
  <c r="G94" i="12"/>
  <c r="H94" i="12"/>
  <c r="I94" i="12"/>
  <c r="J94" i="12"/>
  <c r="K94" i="12"/>
  <c r="L94" i="12"/>
  <c r="F100" i="12"/>
  <c r="G100" i="12"/>
  <c r="H100" i="12"/>
  <c r="I100" i="12"/>
  <c r="J100" i="12"/>
  <c r="K100" i="12"/>
  <c r="L100" i="12"/>
  <c r="F107" i="12"/>
  <c r="G107" i="12"/>
  <c r="H107" i="12"/>
  <c r="I107" i="12"/>
  <c r="J107" i="12"/>
  <c r="K107" i="12"/>
  <c r="L107" i="12"/>
  <c r="F115" i="12"/>
  <c r="G115" i="12"/>
  <c r="H115" i="12"/>
  <c r="I115" i="12"/>
  <c r="J115" i="12"/>
  <c r="K115" i="12"/>
  <c r="L115" i="12"/>
  <c r="F51" i="12"/>
  <c r="G51" i="12"/>
  <c r="H51" i="12"/>
  <c r="I51" i="12"/>
  <c r="J51" i="12"/>
  <c r="K51" i="12"/>
  <c r="L51" i="12"/>
  <c r="F52" i="12"/>
  <c r="G52" i="12"/>
  <c r="H52" i="12"/>
  <c r="I52" i="12"/>
  <c r="J52" i="12"/>
  <c r="K52" i="12"/>
  <c r="L52" i="12"/>
  <c r="F53" i="12"/>
  <c r="G53" i="12"/>
  <c r="H53" i="12"/>
  <c r="I53" i="12"/>
  <c r="J53" i="12"/>
  <c r="K53" i="12"/>
  <c r="L53" i="12"/>
  <c r="F54" i="12"/>
  <c r="G54" i="12"/>
  <c r="H54" i="12"/>
  <c r="I54" i="12"/>
  <c r="J54" i="12"/>
  <c r="K54" i="12"/>
  <c r="L54" i="12"/>
  <c r="F55" i="12"/>
  <c r="G55" i="12"/>
  <c r="H55" i="12"/>
  <c r="I55" i="12"/>
  <c r="J55" i="12"/>
  <c r="K55" i="12"/>
  <c r="L55" i="12"/>
  <c r="F56" i="12"/>
  <c r="G56" i="12"/>
  <c r="H56" i="12"/>
  <c r="I56" i="12"/>
  <c r="J56" i="12"/>
  <c r="K56" i="12"/>
  <c r="L56" i="12"/>
  <c r="F57" i="12"/>
  <c r="G57" i="12"/>
  <c r="H57" i="12"/>
  <c r="I57" i="12"/>
  <c r="J57" i="12"/>
  <c r="K57" i="12"/>
  <c r="L57" i="12"/>
  <c r="F58" i="12"/>
  <c r="G58" i="12"/>
  <c r="H58" i="12"/>
  <c r="I58" i="12"/>
  <c r="J58" i="12"/>
  <c r="K58" i="12"/>
  <c r="L58" i="12"/>
  <c r="F59" i="12"/>
  <c r="G59" i="12"/>
  <c r="H59" i="12"/>
  <c r="I59" i="12"/>
  <c r="J59" i="12"/>
  <c r="K59" i="12"/>
  <c r="L59" i="12"/>
  <c r="F85" i="12"/>
  <c r="G85" i="12"/>
  <c r="H85" i="12"/>
  <c r="I85" i="12"/>
  <c r="J85" i="12"/>
  <c r="K85" i="12"/>
  <c r="L85" i="12"/>
  <c r="F104" i="12"/>
  <c r="G104" i="12"/>
  <c r="H104" i="12"/>
  <c r="I104" i="12"/>
  <c r="J104" i="12"/>
  <c r="K104" i="12"/>
  <c r="L104" i="12"/>
  <c r="F105" i="12"/>
  <c r="G105" i="12"/>
  <c r="H105" i="12"/>
  <c r="I105" i="12"/>
  <c r="J105" i="12"/>
  <c r="K105" i="12"/>
  <c r="L105" i="12"/>
  <c r="F106" i="12"/>
  <c r="G106" i="12"/>
  <c r="H106" i="12"/>
  <c r="I106" i="12"/>
  <c r="J106" i="12"/>
  <c r="K106" i="12"/>
  <c r="L106" i="12"/>
  <c r="F113" i="12"/>
  <c r="G113" i="12"/>
  <c r="H113" i="12"/>
  <c r="I113" i="12"/>
  <c r="J113" i="12"/>
  <c r="K113" i="12"/>
  <c r="L113" i="12"/>
  <c r="F42" i="12"/>
  <c r="G42" i="12"/>
  <c r="H42" i="12"/>
  <c r="I42" i="12"/>
  <c r="J42" i="12"/>
  <c r="K42" i="12"/>
  <c r="L42" i="12"/>
  <c r="F43" i="12"/>
  <c r="G43" i="12"/>
  <c r="H43" i="12"/>
  <c r="I43" i="12"/>
  <c r="J43" i="12"/>
  <c r="K43" i="12"/>
  <c r="L43" i="12"/>
  <c r="F44" i="12"/>
  <c r="G44" i="12"/>
  <c r="H44" i="12"/>
  <c r="I44" i="12"/>
  <c r="J44" i="12"/>
  <c r="K44" i="12"/>
  <c r="L44" i="12"/>
  <c r="F45" i="12"/>
  <c r="G45" i="12"/>
  <c r="H45" i="12"/>
  <c r="I45" i="12"/>
  <c r="J45" i="12"/>
  <c r="K45" i="12"/>
  <c r="L45" i="12"/>
  <c r="F46" i="12"/>
  <c r="G46" i="12"/>
  <c r="H46" i="12"/>
  <c r="I46" i="12"/>
  <c r="J46" i="12"/>
  <c r="K46" i="12"/>
  <c r="L46" i="12"/>
  <c r="F47" i="12"/>
  <c r="G47" i="12"/>
  <c r="H47" i="12"/>
  <c r="I47" i="12"/>
  <c r="J47" i="12"/>
  <c r="K47" i="12"/>
  <c r="L47" i="12"/>
  <c r="F48" i="12"/>
  <c r="G48" i="12"/>
  <c r="H48" i="12"/>
  <c r="I48" i="12"/>
  <c r="J48" i="12"/>
  <c r="K48" i="12"/>
  <c r="L48" i="12"/>
  <c r="F49" i="12"/>
  <c r="G49" i="12"/>
  <c r="H49" i="12"/>
  <c r="I49" i="12"/>
  <c r="J49" i="12"/>
  <c r="K49" i="12"/>
  <c r="L49" i="12"/>
  <c r="F50" i="12"/>
  <c r="G50" i="12"/>
  <c r="H50" i="12"/>
  <c r="I50" i="12"/>
  <c r="J50" i="12"/>
  <c r="K50" i="12"/>
  <c r="L50" i="12"/>
  <c r="F77" i="12"/>
  <c r="G77" i="12"/>
  <c r="H77" i="12"/>
  <c r="I77" i="12"/>
  <c r="J77" i="12"/>
  <c r="K77" i="12"/>
  <c r="L77" i="12"/>
  <c r="F79" i="12"/>
  <c r="G79" i="12"/>
  <c r="H79" i="12"/>
  <c r="I79" i="12"/>
  <c r="J79" i="12"/>
  <c r="K79" i="12"/>
  <c r="L79" i="12"/>
  <c r="F84" i="12"/>
  <c r="G84" i="12"/>
  <c r="H84" i="12"/>
  <c r="I84" i="12"/>
  <c r="J84" i="12"/>
  <c r="K84" i="12"/>
  <c r="L84" i="12"/>
  <c r="F91" i="12"/>
  <c r="G91" i="12"/>
  <c r="H91" i="12"/>
  <c r="I91" i="12"/>
  <c r="J91" i="12"/>
  <c r="K91" i="12"/>
  <c r="L91" i="12"/>
  <c r="F93" i="12"/>
  <c r="G93" i="12"/>
  <c r="H93" i="12"/>
  <c r="I93" i="12"/>
  <c r="J93" i="12"/>
  <c r="K93" i="12"/>
  <c r="L93" i="12"/>
  <c r="F95" i="12"/>
  <c r="G95" i="12"/>
  <c r="H95" i="12"/>
  <c r="I95" i="12"/>
  <c r="J95" i="12"/>
  <c r="K95" i="12"/>
  <c r="L95" i="12"/>
  <c r="F108" i="12"/>
  <c r="G108" i="12"/>
  <c r="H108" i="12"/>
  <c r="I108" i="12"/>
  <c r="J108" i="12"/>
  <c r="K108" i="12"/>
  <c r="L108" i="12"/>
  <c r="F109" i="12"/>
  <c r="G109" i="12"/>
  <c r="H109" i="12"/>
  <c r="I109" i="12"/>
  <c r="J109" i="12"/>
  <c r="K109" i="12"/>
  <c r="L109" i="12"/>
  <c r="F114" i="12"/>
  <c r="G114" i="12"/>
  <c r="H114" i="12"/>
  <c r="I114" i="12"/>
  <c r="J114" i="12"/>
  <c r="K114" i="12"/>
  <c r="L114" i="12"/>
  <c r="F67" i="12"/>
  <c r="G67" i="12"/>
  <c r="H67" i="12"/>
  <c r="I67" i="12"/>
  <c r="J67" i="12"/>
  <c r="K67" i="12"/>
  <c r="L67" i="12"/>
  <c r="F68" i="12"/>
  <c r="G68" i="12"/>
  <c r="H68" i="12"/>
  <c r="I68" i="12"/>
  <c r="J68" i="12"/>
  <c r="K68" i="12"/>
  <c r="L68" i="12"/>
  <c r="F69" i="12"/>
  <c r="G69" i="12"/>
  <c r="H69" i="12"/>
  <c r="I69" i="12"/>
  <c r="J69" i="12"/>
  <c r="K69" i="12"/>
  <c r="L69" i="12"/>
  <c r="F70" i="12"/>
  <c r="G70" i="12"/>
  <c r="H70" i="12"/>
  <c r="I70" i="12"/>
  <c r="J70" i="12"/>
  <c r="K70" i="12"/>
  <c r="L70" i="12"/>
  <c r="F2" i="12"/>
  <c r="G2" i="12"/>
  <c r="H2" i="12"/>
  <c r="I2" i="12"/>
  <c r="J2" i="12"/>
  <c r="K2" i="12"/>
  <c r="L2" i="12"/>
  <c r="F3" i="12"/>
  <c r="G3" i="12"/>
  <c r="H3" i="12"/>
  <c r="I3" i="12"/>
  <c r="J3" i="12"/>
  <c r="K3" i="12"/>
  <c r="L3" i="12"/>
  <c r="F4" i="12"/>
  <c r="G4" i="12"/>
  <c r="H4" i="12"/>
  <c r="I4" i="12"/>
  <c r="J4" i="12"/>
  <c r="K4" i="12"/>
  <c r="L4" i="12"/>
  <c r="F16" i="12"/>
  <c r="G16" i="12"/>
  <c r="H16" i="12"/>
  <c r="I16" i="12"/>
  <c r="J16" i="12"/>
  <c r="K16" i="12"/>
  <c r="L16" i="12"/>
  <c r="F30" i="12"/>
  <c r="G30" i="12"/>
  <c r="H30" i="12"/>
  <c r="I30" i="12"/>
  <c r="J30" i="12"/>
  <c r="K30" i="12"/>
  <c r="L30" i="12"/>
  <c r="F31" i="12"/>
  <c r="G31" i="12"/>
  <c r="H31" i="12"/>
  <c r="I31" i="12"/>
  <c r="J31" i="12"/>
  <c r="K31" i="12"/>
  <c r="L31" i="12"/>
  <c r="F32" i="12"/>
  <c r="G32" i="12"/>
  <c r="H32" i="12"/>
  <c r="I32" i="12"/>
  <c r="J32" i="12"/>
  <c r="K32" i="12"/>
  <c r="L32" i="12"/>
  <c r="F34" i="12"/>
  <c r="G34" i="12"/>
  <c r="H34" i="12"/>
  <c r="I34" i="12"/>
  <c r="J34" i="12"/>
  <c r="K34" i="12"/>
  <c r="L34" i="12"/>
  <c r="F35" i="12"/>
  <c r="G35" i="12"/>
  <c r="H35" i="12"/>
  <c r="I35" i="12"/>
  <c r="J35" i="12"/>
  <c r="K35" i="12"/>
  <c r="L35" i="12"/>
  <c r="F36" i="12"/>
  <c r="G36" i="12"/>
  <c r="H36" i="12"/>
  <c r="I36" i="12"/>
  <c r="J36" i="12"/>
  <c r="K36" i="12"/>
  <c r="L36" i="12"/>
  <c r="F37" i="12"/>
  <c r="G37" i="12"/>
  <c r="H37" i="12"/>
  <c r="I37" i="12"/>
  <c r="J37" i="12"/>
  <c r="K37" i="12"/>
  <c r="L37" i="12"/>
  <c r="F38" i="12"/>
  <c r="G38" i="12"/>
  <c r="H38" i="12"/>
  <c r="I38" i="12"/>
  <c r="J38" i="12"/>
  <c r="K38" i="12"/>
  <c r="L38" i="12"/>
  <c r="F39" i="12"/>
  <c r="G39" i="12"/>
  <c r="H39" i="12"/>
  <c r="I39" i="12"/>
  <c r="J39" i="12"/>
  <c r="K39" i="12"/>
  <c r="L39" i="12"/>
  <c r="F40" i="12"/>
  <c r="G40" i="12"/>
  <c r="H40" i="12"/>
  <c r="I40" i="12"/>
  <c r="J40" i="12"/>
  <c r="K40" i="12"/>
  <c r="L40" i="12"/>
  <c r="F41" i="12"/>
  <c r="G41" i="12"/>
  <c r="H41" i="12"/>
  <c r="I41" i="12"/>
  <c r="J41" i="12"/>
  <c r="K41" i="12"/>
  <c r="L41" i="12"/>
  <c r="F71" i="12"/>
  <c r="G71" i="12"/>
  <c r="H71" i="12"/>
  <c r="I71" i="12"/>
  <c r="J71" i="12"/>
  <c r="K71" i="12"/>
  <c r="L71" i="12"/>
  <c r="F72" i="12"/>
  <c r="G72" i="12"/>
  <c r="H72" i="12"/>
  <c r="I72" i="12"/>
  <c r="J72" i="12"/>
  <c r="K72" i="12"/>
  <c r="L72" i="12"/>
  <c r="F78" i="12"/>
  <c r="G78" i="12"/>
  <c r="H78" i="12"/>
  <c r="I78" i="12"/>
  <c r="J78" i="12"/>
  <c r="K78" i="12"/>
  <c r="L78" i="12"/>
  <c r="F81" i="12"/>
  <c r="G81" i="12"/>
  <c r="H81" i="12"/>
  <c r="I81" i="12"/>
  <c r="J81" i="12"/>
  <c r="K81" i="12"/>
  <c r="L81" i="12"/>
  <c r="F82" i="12"/>
  <c r="G82" i="12"/>
  <c r="H82" i="12"/>
  <c r="I82" i="12"/>
  <c r="J82" i="12"/>
  <c r="K82" i="12"/>
  <c r="L82" i="12"/>
  <c r="F83" i="12"/>
  <c r="G83" i="12"/>
  <c r="H83" i="12"/>
  <c r="I83" i="12"/>
  <c r="J83" i="12"/>
  <c r="K83" i="12"/>
  <c r="L83" i="12"/>
  <c r="F87" i="12"/>
  <c r="G87" i="12"/>
  <c r="H87" i="12"/>
  <c r="I87" i="12"/>
  <c r="J87" i="12"/>
  <c r="K87" i="12"/>
  <c r="L87" i="12"/>
  <c r="F88" i="12"/>
  <c r="G88" i="12"/>
  <c r="H88" i="12"/>
  <c r="I88" i="12"/>
  <c r="J88" i="12"/>
  <c r="K88" i="12"/>
  <c r="L88" i="12"/>
  <c r="F90" i="12"/>
  <c r="G90" i="12"/>
  <c r="H90" i="12"/>
  <c r="I90" i="12"/>
  <c r="J90" i="12"/>
  <c r="K90" i="12"/>
  <c r="L90" i="12"/>
  <c r="F96" i="12"/>
  <c r="G96" i="12"/>
  <c r="H96" i="12"/>
  <c r="I96" i="12"/>
  <c r="J96" i="12"/>
  <c r="K96" i="12"/>
  <c r="L96" i="12"/>
  <c r="F103" i="12"/>
  <c r="G103" i="12"/>
  <c r="H103" i="12"/>
  <c r="I103" i="12"/>
  <c r="J103" i="12"/>
  <c r="K103" i="12"/>
  <c r="L103" i="12"/>
  <c r="F116" i="12"/>
  <c r="G116" i="12"/>
  <c r="H116" i="12"/>
  <c r="I116" i="12"/>
  <c r="J116" i="12"/>
  <c r="K116" i="12"/>
  <c r="L116" i="12"/>
  <c r="F117" i="12"/>
  <c r="G117" i="12"/>
  <c r="H117" i="12"/>
  <c r="I117" i="12"/>
  <c r="J117" i="12"/>
  <c r="K117" i="12"/>
  <c r="L117" i="12"/>
  <c r="F5" i="12"/>
  <c r="G5" i="12"/>
  <c r="H5" i="12"/>
  <c r="I5" i="12"/>
  <c r="J5" i="12"/>
  <c r="K5" i="12"/>
  <c r="L5" i="12"/>
  <c r="F6" i="12"/>
  <c r="G6" i="12"/>
  <c r="H6" i="12"/>
  <c r="I6" i="12"/>
  <c r="J6" i="12"/>
  <c r="K6" i="12"/>
  <c r="L6" i="12"/>
  <c r="F7" i="12"/>
  <c r="G7" i="12"/>
  <c r="H7" i="12"/>
  <c r="I7" i="12"/>
  <c r="J7" i="12"/>
  <c r="K7" i="12"/>
  <c r="L7" i="12"/>
  <c r="F8" i="12"/>
  <c r="G8" i="12"/>
  <c r="H8" i="12"/>
  <c r="I8" i="12"/>
  <c r="J8" i="12"/>
  <c r="K8" i="12"/>
  <c r="L8" i="12"/>
  <c r="F9" i="12"/>
  <c r="G9" i="12"/>
  <c r="H9" i="12"/>
  <c r="I9" i="12"/>
  <c r="J9" i="12"/>
  <c r="K9" i="12"/>
  <c r="L9" i="12"/>
  <c r="F10" i="12"/>
  <c r="G10" i="12"/>
  <c r="H10" i="12"/>
  <c r="I10" i="12"/>
  <c r="J10" i="12"/>
  <c r="K10" i="12"/>
  <c r="L10" i="12"/>
  <c r="F11" i="12"/>
  <c r="G11" i="12"/>
  <c r="H11" i="12"/>
  <c r="I11" i="12"/>
  <c r="J11" i="12"/>
  <c r="K11" i="12"/>
  <c r="L11" i="12"/>
  <c r="F12" i="12"/>
  <c r="G12" i="12"/>
  <c r="H12" i="12"/>
  <c r="I12" i="12"/>
  <c r="J12" i="12"/>
  <c r="K12" i="12"/>
  <c r="L12" i="12"/>
  <c r="F13" i="12"/>
  <c r="G13" i="12"/>
  <c r="H13" i="12"/>
  <c r="I13" i="12"/>
  <c r="J13" i="12"/>
  <c r="K13" i="12"/>
  <c r="L13" i="12"/>
  <c r="F14" i="12"/>
  <c r="G14" i="12"/>
  <c r="H14" i="12"/>
  <c r="I14" i="12"/>
  <c r="J14" i="12"/>
  <c r="K14" i="12"/>
  <c r="L14" i="12"/>
  <c r="F15" i="12"/>
  <c r="G15" i="12"/>
  <c r="H15" i="12"/>
  <c r="I15" i="12"/>
  <c r="J15" i="12"/>
  <c r="K15" i="12"/>
  <c r="L15" i="12"/>
  <c r="F17" i="12"/>
  <c r="G17" i="12"/>
  <c r="H17" i="12"/>
  <c r="I17" i="12"/>
  <c r="J17" i="12"/>
  <c r="K17" i="12"/>
  <c r="L17" i="12"/>
  <c r="F18" i="12"/>
  <c r="G18" i="12"/>
  <c r="H18" i="12"/>
  <c r="I18" i="12"/>
  <c r="J18" i="12"/>
  <c r="K18" i="12"/>
  <c r="L18" i="12"/>
  <c r="F19" i="12"/>
  <c r="G19" i="12"/>
  <c r="H19" i="12"/>
  <c r="I19" i="12"/>
  <c r="J19" i="12"/>
  <c r="K19" i="12"/>
  <c r="L19" i="12"/>
  <c r="F20" i="12"/>
  <c r="G20" i="12"/>
  <c r="H20" i="12"/>
  <c r="I20" i="12"/>
  <c r="J20" i="12"/>
  <c r="K20" i="12"/>
  <c r="L20" i="12"/>
  <c r="F21" i="12"/>
  <c r="G21" i="12"/>
  <c r="H21" i="12"/>
  <c r="I21" i="12"/>
  <c r="J21" i="12"/>
  <c r="K21" i="12"/>
  <c r="L21" i="12"/>
  <c r="F22" i="12"/>
  <c r="G22" i="12"/>
  <c r="H22" i="12"/>
  <c r="I22" i="12"/>
  <c r="J22" i="12"/>
  <c r="K22" i="12"/>
  <c r="L22" i="12"/>
  <c r="F23" i="12"/>
  <c r="G23" i="12"/>
  <c r="H23" i="12"/>
  <c r="I23" i="12"/>
  <c r="J23" i="12"/>
  <c r="K23" i="12"/>
  <c r="L23" i="12"/>
  <c r="F24" i="12"/>
  <c r="G24" i="12"/>
  <c r="H24" i="12"/>
  <c r="I24" i="12"/>
  <c r="J24" i="12"/>
  <c r="K24" i="12"/>
  <c r="L24" i="12"/>
  <c r="F25" i="12"/>
  <c r="G25" i="12"/>
  <c r="H25" i="12"/>
  <c r="I25" i="12"/>
  <c r="J25" i="12"/>
  <c r="K25" i="12"/>
  <c r="L25" i="12"/>
  <c r="F26" i="12"/>
  <c r="G26" i="12"/>
  <c r="H26" i="12"/>
  <c r="I26" i="12"/>
  <c r="J26" i="12"/>
  <c r="K26" i="12"/>
  <c r="L26" i="12"/>
  <c r="F27" i="12"/>
  <c r="G27" i="12"/>
  <c r="H27" i="12"/>
  <c r="I27" i="12"/>
  <c r="J27" i="12"/>
  <c r="K27" i="12"/>
  <c r="L27" i="12"/>
  <c r="F28" i="12"/>
  <c r="G28" i="12"/>
  <c r="H28" i="12"/>
  <c r="I28" i="12"/>
  <c r="J28" i="12"/>
  <c r="K28" i="12"/>
  <c r="L28" i="12"/>
  <c r="F29" i="12"/>
  <c r="G29" i="12"/>
  <c r="H29" i="12"/>
  <c r="I29" i="12"/>
  <c r="J29" i="12"/>
  <c r="K29" i="12"/>
  <c r="L29" i="12"/>
  <c r="F66" i="12"/>
  <c r="G66" i="12"/>
  <c r="H66" i="12"/>
  <c r="I66" i="12"/>
  <c r="J66" i="12"/>
  <c r="K66" i="12"/>
  <c r="L66" i="12"/>
  <c r="F73" i="12"/>
  <c r="G73" i="12"/>
  <c r="H73" i="12"/>
  <c r="I73" i="12"/>
  <c r="J73" i="12"/>
  <c r="K73" i="12"/>
  <c r="L73" i="12"/>
  <c r="F86" i="12"/>
  <c r="G86" i="12"/>
  <c r="H86" i="12"/>
  <c r="I86" i="12"/>
  <c r="J86" i="12"/>
  <c r="K86" i="12"/>
  <c r="L86" i="12"/>
  <c r="F102" i="12"/>
  <c r="G102" i="12"/>
  <c r="H102" i="12"/>
  <c r="I102" i="12"/>
  <c r="J102" i="12"/>
  <c r="K102" i="12"/>
  <c r="L102" i="12"/>
  <c r="F60" i="12"/>
  <c r="G60" i="12"/>
  <c r="H60" i="12"/>
  <c r="I60" i="12"/>
  <c r="J60" i="12"/>
  <c r="K60" i="12"/>
  <c r="L60" i="12"/>
  <c r="F61" i="12"/>
  <c r="G61" i="12"/>
  <c r="H61" i="12"/>
  <c r="I61" i="12"/>
  <c r="J61" i="12"/>
  <c r="K61" i="12"/>
  <c r="L61" i="12"/>
  <c r="F74" i="12"/>
  <c r="G74" i="12"/>
  <c r="H74" i="12"/>
  <c r="I74" i="12"/>
  <c r="J74" i="12"/>
  <c r="K74" i="12"/>
  <c r="L74" i="12"/>
  <c r="F75" i="12"/>
  <c r="G75" i="12"/>
  <c r="H75" i="12"/>
  <c r="I75" i="12"/>
  <c r="J75" i="12"/>
  <c r="K75" i="12"/>
  <c r="L75" i="12"/>
  <c r="F92" i="12"/>
  <c r="G92" i="12"/>
  <c r="H92" i="12"/>
  <c r="I92" i="12"/>
  <c r="J92" i="12"/>
  <c r="K92" i="12"/>
  <c r="L92" i="12"/>
  <c r="F97" i="12"/>
  <c r="G97" i="12"/>
  <c r="H97" i="12"/>
  <c r="I97" i="12"/>
  <c r="J97" i="12"/>
  <c r="K97" i="12"/>
  <c r="L97" i="12"/>
  <c r="F98" i="12"/>
  <c r="G98" i="12"/>
  <c r="H98" i="12"/>
  <c r="I98" i="12"/>
  <c r="J98" i="12"/>
  <c r="K98" i="12"/>
  <c r="L98" i="12"/>
  <c r="F101" i="12"/>
  <c r="G101" i="12"/>
  <c r="H101" i="12"/>
  <c r="I101" i="12"/>
  <c r="J101" i="12"/>
  <c r="K101" i="12"/>
  <c r="L101" i="12"/>
  <c r="F110" i="12"/>
  <c r="G110" i="12"/>
  <c r="H110" i="12"/>
  <c r="I110" i="12"/>
  <c r="J110" i="12"/>
  <c r="K110" i="12"/>
  <c r="L110" i="12"/>
  <c r="F111" i="12"/>
  <c r="G111" i="12"/>
  <c r="H111" i="12"/>
  <c r="I111" i="12"/>
  <c r="J111" i="12"/>
  <c r="K111" i="12"/>
  <c r="L111" i="12"/>
  <c r="F112" i="12"/>
  <c r="G112" i="12"/>
  <c r="H112" i="12"/>
  <c r="I112" i="12"/>
  <c r="J112" i="12"/>
  <c r="K112" i="12"/>
  <c r="L112" i="12"/>
  <c r="F62" i="12"/>
  <c r="G62" i="12"/>
  <c r="H62" i="12"/>
  <c r="I62" i="12"/>
  <c r="J62" i="12"/>
  <c r="K62" i="12"/>
  <c r="L62" i="12"/>
  <c r="F63" i="12"/>
  <c r="G63" i="12"/>
  <c r="H63" i="12"/>
  <c r="I63" i="12"/>
  <c r="J63" i="12"/>
  <c r="K63" i="12"/>
  <c r="L63" i="12"/>
  <c r="F64" i="12"/>
  <c r="G64" i="12"/>
  <c r="H64" i="12"/>
  <c r="I64" i="12"/>
  <c r="J64" i="12"/>
  <c r="K64" i="12"/>
  <c r="L64" i="12"/>
  <c r="F65" i="12"/>
  <c r="G65" i="12"/>
  <c r="H65" i="12"/>
  <c r="I65" i="12"/>
  <c r="J65" i="12"/>
  <c r="K65" i="12"/>
  <c r="L65" i="12"/>
  <c r="F76" i="12"/>
  <c r="G76" i="12"/>
  <c r="H76" i="12"/>
  <c r="I76" i="12"/>
  <c r="J76" i="12"/>
  <c r="K76" i="12"/>
  <c r="L76" i="12"/>
  <c r="F80" i="12"/>
  <c r="G80" i="12"/>
  <c r="H80" i="12"/>
  <c r="I80" i="12"/>
  <c r="J80" i="12"/>
  <c r="K80" i="12"/>
  <c r="L80" i="12"/>
  <c r="F99" i="12"/>
  <c r="G99" i="12"/>
  <c r="H99" i="12"/>
  <c r="I99" i="12"/>
  <c r="J99" i="12"/>
  <c r="K99" i="12"/>
  <c r="L99" i="12"/>
  <c r="L89" i="12"/>
  <c r="K89" i="12"/>
  <c r="J89" i="12"/>
  <c r="I89" i="12"/>
  <c r="H89" i="12"/>
  <c r="G89" i="12"/>
  <c r="F89" i="12"/>
  <c r="E94" i="12"/>
  <c r="E100" i="12"/>
  <c r="E107" i="12"/>
  <c r="E115" i="12"/>
  <c r="E51" i="12"/>
  <c r="E52" i="12"/>
  <c r="E53" i="12"/>
  <c r="E54" i="12"/>
  <c r="E55" i="12"/>
  <c r="E56" i="12"/>
  <c r="E57" i="12"/>
  <c r="E58" i="12"/>
  <c r="E59" i="12"/>
  <c r="E85" i="12"/>
  <c r="E104" i="12"/>
  <c r="E105" i="12"/>
  <c r="E106" i="12"/>
  <c r="E113" i="12"/>
  <c r="E42" i="12"/>
  <c r="E43" i="12"/>
  <c r="E44" i="12"/>
  <c r="E45" i="12"/>
  <c r="E46" i="12"/>
  <c r="E47" i="12"/>
  <c r="E48" i="12"/>
  <c r="E49" i="12"/>
  <c r="E50" i="12"/>
  <c r="E77" i="12"/>
  <c r="E79" i="12"/>
  <c r="E84" i="12"/>
  <c r="E91" i="12"/>
  <c r="E93" i="12"/>
  <c r="E95" i="12"/>
  <c r="E108" i="12"/>
  <c r="E109" i="12"/>
  <c r="E114" i="12"/>
  <c r="E67" i="12"/>
  <c r="E68" i="12"/>
  <c r="E69" i="12"/>
  <c r="E70" i="12"/>
  <c r="E2" i="12"/>
  <c r="E3" i="12"/>
  <c r="E4" i="12"/>
  <c r="E16" i="12"/>
  <c r="E30" i="12"/>
  <c r="E31" i="12"/>
  <c r="E32" i="12"/>
  <c r="E34" i="12"/>
  <c r="E35" i="12"/>
  <c r="E36" i="12"/>
  <c r="E37" i="12"/>
  <c r="E38" i="12"/>
  <c r="E39" i="12"/>
  <c r="E40" i="12"/>
  <c r="E41" i="12"/>
  <c r="E71" i="12"/>
  <c r="E72" i="12"/>
  <c r="E78" i="12"/>
  <c r="E81" i="12"/>
  <c r="E82" i="12"/>
  <c r="E83" i="12"/>
  <c r="E87" i="12"/>
  <c r="E88" i="12"/>
  <c r="E90" i="12"/>
  <c r="E96" i="12"/>
  <c r="E103" i="12"/>
  <c r="E116" i="12"/>
  <c r="E117" i="12"/>
  <c r="E5" i="12"/>
  <c r="E6" i="12"/>
  <c r="E7" i="12"/>
  <c r="E8" i="12"/>
  <c r="E9" i="12"/>
  <c r="E10" i="12"/>
  <c r="E11" i="12"/>
  <c r="E12" i="12"/>
  <c r="E13" i="12"/>
  <c r="E14" i="12"/>
  <c r="E15" i="12"/>
  <c r="E17" i="12"/>
  <c r="E18" i="12"/>
  <c r="E19" i="12"/>
  <c r="E20" i="12"/>
  <c r="E21" i="12"/>
  <c r="E22" i="12"/>
  <c r="E23" i="12"/>
  <c r="E24" i="12"/>
  <c r="E25" i="12"/>
  <c r="E26" i="12"/>
  <c r="E27" i="12"/>
  <c r="E28" i="12"/>
  <c r="E29" i="12"/>
  <c r="E66" i="12"/>
  <c r="E73" i="12"/>
  <c r="E86" i="12"/>
  <c r="E102" i="12"/>
  <c r="E60" i="12"/>
  <c r="E61" i="12"/>
  <c r="E74" i="12"/>
  <c r="E75" i="12"/>
  <c r="E92" i="12"/>
  <c r="E97" i="12"/>
  <c r="E98" i="12"/>
  <c r="E101" i="12"/>
  <c r="E110" i="12"/>
  <c r="E111" i="12"/>
  <c r="E112" i="12"/>
  <c r="E62" i="12"/>
  <c r="E63" i="12"/>
  <c r="E64" i="12"/>
  <c r="E65" i="12"/>
  <c r="E76" i="12"/>
  <c r="E80" i="12"/>
  <c r="E99" i="12"/>
  <c r="E89" i="12"/>
  <c r="D94" i="12"/>
  <c r="D100" i="12"/>
  <c r="D107" i="12"/>
  <c r="D115" i="12"/>
  <c r="D51" i="12"/>
  <c r="D52" i="12"/>
  <c r="D53" i="12"/>
  <c r="D54" i="12"/>
  <c r="D55" i="12"/>
  <c r="D56" i="12"/>
  <c r="D57" i="12"/>
  <c r="D58" i="12"/>
  <c r="D59" i="12"/>
  <c r="D85" i="12"/>
  <c r="D104" i="12"/>
  <c r="D105" i="12"/>
  <c r="D106" i="12"/>
  <c r="D113" i="12"/>
  <c r="D42" i="12"/>
  <c r="D43" i="12"/>
  <c r="D44" i="12"/>
  <c r="D45" i="12"/>
  <c r="D46" i="12"/>
  <c r="D47" i="12"/>
  <c r="D48" i="12"/>
  <c r="D49" i="12"/>
  <c r="D50" i="12"/>
  <c r="D77" i="12"/>
  <c r="D79" i="12"/>
  <c r="D84" i="12"/>
  <c r="D91" i="12"/>
  <c r="D93" i="12"/>
  <c r="D95" i="12"/>
  <c r="D108" i="12"/>
  <c r="D109" i="12"/>
  <c r="D114" i="12"/>
  <c r="D67" i="12"/>
  <c r="D68" i="12"/>
  <c r="D69" i="12"/>
  <c r="D70" i="12"/>
  <c r="D2" i="12"/>
  <c r="D3" i="12"/>
  <c r="D4" i="12"/>
  <c r="D16" i="12"/>
  <c r="D30" i="12"/>
  <c r="D31" i="12"/>
  <c r="D32" i="12"/>
  <c r="D34" i="12"/>
  <c r="D35" i="12"/>
  <c r="D36" i="12"/>
  <c r="D37" i="12"/>
  <c r="D38" i="12"/>
  <c r="D39" i="12"/>
  <c r="D40" i="12"/>
  <c r="D41" i="12"/>
  <c r="D71" i="12"/>
  <c r="D72" i="12"/>
  <c r="D78" i="12"/>
  <c r="D81" i="12"/>
  <c r="D82" i="12"/>
  <c r="D83" i="12"/>
  <c r="D87" i="12"/>
  <c r="D88" i="12"/>
  <c r="D90" i="12"/>
  <c r="D96" i="12"/>
  <c r="D103" i="12"/>
  <c r="D116" i="12"/>
  <c r="D117" i="12"/>
  <c r="D5" i="12"/>
  <c r="D6" i="12"/>
  <c r="D7" i="12"/>
  <c r="D8" i="12"/>
  <c r="D9" i="12"/>
  <c r="D10" i="12"/>
  <c r="D11" i="12"/>
  <c r="D12" i="12"/>
  <c r="D13" i="12"/>
  <c r="D14" i="12"/>
  <c r="D15" i="12"/>
  <c r="D17" i="12"/>
  <c r="D18" i="12"/>
  <c r="D19" i="12"/>
  <c r="D20" i="12"/>
  <c r="D21" i="12"/>
  <c r="D22" i="12"/>
  <c r="D23" i="12"/>
  <c r="D24" i="12"/>
  <c r="D25" i="12"/>
  <c r="D26" i="12"/>
  <c r="D27" i="12"/>
  <c r="D28" i="12"/>
  <c r="D29" i="12"/>
  <c r="D66" i="12"/>
  <c r="D73" i="12"/>
  <c r="D86" i="12"/>
  <c r="D102" i="12"/>
  <c r="D60" i="12"/>
  <c r="D61" i="12"/>
  <c r="D74" i="12"/>
  <c r="D75" i="12"/>
  <c r="D92" i="12"/>
  <c r="D97" i="12"/>
  <c r="D98" i="12"/>
  <c r="D101" i="12"/>
  <c r="D110" i="12"/>
  <c r="D111" i="12"/>
  <c r="D112" i="12"/>
  <c r="D62" i="12"/>
  <c r="D63" i="12"/>
  <c r="D64" i="12"/>
  <c r="D65" i="12"/>
  <c r="D76" i="12"/>
  <c r="D80" i="12"/>
  <c r="D99" i="12"/>
  <c r="D89" i="12"/>
  <c r="C31" i="12"/>
  <c r="C94" i="12"/>
  <c r="C100" i="12"/>
  <c r="C107" i="12"/>
  <c r="C115" i="12"/>
  <c r="C51" i="12"/>
  <c r="C52" i="12"/>
  <c r="C53" i="12"/>
  <c r="C54" i="12"/>
  <c r="C55" i="12"/>
  <c r="C56" i="12"/>
  <c r="C57" i="12"/>
  <c r="C58" i="12"/>
  <c r="C59" i="12"/>
  <c r="C85" i="12"/>
  <c r="C104" i="12"/>
  <c r="C105" i="12"/>
  <c r="C106" i="12"/>
  <c r="C113" i="12"/>
  <c r="C42" i="12"/>
  <c r="C43" i="12"/>
  <c r="C44" i="12"/>
  <c r="C45" i="12"/>
  <c r="C46" i="12"/>
  <c r="C47" i="12"/>
  <c r="C48" i="12"/>
  <c r="C49" i="12"/>
  <c r="C50" i="12"/>
  <c r="C77" i="12"/>
  <c r="C79" i="12"/>
  <c r="C84" i="12"/>
  <c r="C91" i="12"/>
  <c r="C93" i="12"/>
  <c r="C95" i="12"/>
  <c r="C108" i="12"/>
  <c r="C109" i="12"/>
  <c r="C114" i="12"/>
  <c r="C67" i="12"/>
  <c r="C68" i="12"/>
  <c r="C69" i="12"/>
  <c r="C70" i="12"/>
  <c r="C2" i="12"/>
  <c r="C3" i="12"/>
  <c r="C4" i="12"/>
  <c r="C16" i="12"/>
  <c r="C30" i="12"/>
  <c r="C32" i="12"/>
  <c r="C34" i="12"/>
  <c r="C35" i="12"/>
  <c r="C36" i="12"/>
  <c r="C37" i="12"/>
  <c r="C38" i="12"/>
  <c r="C39" i="12"/>
  <c r="C40" i="12"/>
  <c r="C41" i="12"/>
  <c r="C71" i="12"/>
  <c r="C72" i="12"/>
  <c r="C78" i="12"/>
  <c r="C81" i="12"/>
  <c r="C82" i="12"/>
  <c r="C83" i="12"/>
  <c r="C87" i="12"/>
  <c r="C88" i="12"/>
  <c r="C90" i="12"/>
  <c r="C96" i="12"/>
  <c r="C103" i="12"/>
  <c r="C116" i="12"/>
  <c r="C117" i="12"/>
  <c r="C5" i="12"/>
  <c r="C6" i="12"/>
  <c r="C7" i="12"/>
  <c r="C8" i="12"/>
  <c r="C9" i="12"/>
  <c r="C10" i="12"/>
  <c r="C11" i="12"/>
  <c r="C12" i="12"/>
  <c r="C13" i="12"/>
  <c r="C14" i="12"/>
  <c r="C15" i="12"/>
  <c r="C17" i="12"/>
  <c r="C18" i="12"/>
  <c r="C19" i="12"/>
  <c r="C20" i="12"/>
  <c r="C22" i="12"/>
  <c r="C23" i="12"/>
  <c r="C24" i="12"/>
  <c r="C25" i="12"/>
  <c r="C26" i="12"/>
  <c r="C27" i="12"/>
  <c r="C28" i="12"/>
  <c r="C29" i="12"/>
  <c r="C66" i="12"/>
  <c r="C73" i="12"/>
  <c r="C86" i="12"/>
  <c r="C102" i="12"/>
  <c r="C60" i="12"/>
  <c r="C61" i="12"/>
  <c r="C74" i="12"/>
  <c r="C75" i="12"/>
  <c r="C92" i="12"/>
  <c r="C97" i="12"/>
  <c r="C98" i="12"/>
  <c r="C101" i="12"/>
  <c r="C110" i="12"/>
  <c r="C111" i="12"/>
  <c r="C112" i="12"/>
  <c r="C62" i="12"/>
  <c r="C63" i="12"/>
  <c r="C64" i="12"/>
  <c r="C65" i="12"/>
  <c r="C76" i="12"/>
  <c r="C80" i="12"/>
  <c r="C99" i="12"/>
  <c r="C89" i="12"/>
  <c r="H3" i="9"/>
  <c r="H2" i="9"/>
  <c r="I11" i="5"/>
  <c r="U3" i="9"/>
  <c r="I10" i="5"/>
  <c r="U2" i="9"/>
  <c r="T3" i="9"/>
  <c r="T2" i="9"/>
  <c r="V3" i="9"/>
  <c r="S3" i="9"/>
  <c r="R3" i="9"/>
  <c r="V2" i="9"/>
  <c r="F11" i="5"/>
  <c r="F10" i="5"/>
  <c r="AB3" i="9"/>
</calcChain>
</file>

<file path=xl/sharedStrings.xml><?xml version="1.0" encoding="utf-8"?>
<sst xmlns="http://schemas.openxmlformats.org/spreadsheetml/2006/main" count="1417" uniqueCount="629">
  <si>
    <t>KPI</t>
  </si>
  <si>
    <t xml:space="preserve">   NHS Screening Programmes Key Performance Indicators (KPIs)</t>
  </si>
  <si>
    <r>
      <rPr>
        <sz val="16"/>
        <rFont val="Arial"/>
        <family val="2"/>
      </rPr>
      <t>This submission template must only be used for data being submitted by</t>
    </r>
    <r>
      <rPr>
        <sz val="16"/>
        <color indexed="10"/>
        <rFont val="Arial"/>
        <family val="2"/>
      </rPr>
      <t xml:space="preserve">
CHILD HEALTH INFORMATION SERVICES</t>
    </r>
  </si>
  <si>
    <t>The Q2 (July to September) 2025 to 2026 submission window is 01 to 31 December</t>
  </si>
  <si>
    <t>Do not submit until the template is complete with data, sign off details and the sense checking is confirmed. 
Forms that are not completed correctly and signed off will not be accepted and returned for re-submission.</t>
  </si>
  <si>
    <t>Instructions for use</t>
  </si>
  <si>
    <t>1)</t>
  </si>
  <si>
    <t>The data entry form to be used for your KPI submission is the worksheet called 'Page 1'</t>
  </si>
  <si>
    <t>2)</t>
  </si>
  <si>
    <r>
      <t>Cells that require completion are highlighted in</t>
    </r>
    <r>
      <rPr>
        <sz val="11"/>
        <color indexed="51"/>
        <rFont val="Arial"/>
        <family val="2"/>
      </rPr>
      <t xml:space="preserve"> </t>
    </r>
    <r>
      <rPr>
        <b/>
        <sz val="11"/>
        <color indexed="51"/>
        <rFont val="Arial"/>
        <family val="2"/>
      </rPr>
      <t>YELLOW</t>
    </r>
    <r>
      <rPr>
        <sz val="11"/>
        <color indexed="51"/>
        <rFont val="Arial"/>
        <family val="2"/>
      </rPr>
      <t>.</t>
    </r>
  </si>
  <si>
    <t>3)</t>
  </si>
  <si>
    <t>On 'Page 1', select the name of the organisation that you're submitting data for from the drop down menu</t>
  </si>
  <si>
    <t>4)</t>
  </si>
  <si>
    <t>If you cannot submit data for a KPI please state in the comments box why and when a solution and submission is expected to start</t>
  </si>
  <si>
    <t>How to submit</t>
  </si>
  <si>
    <r>
      <rPr>
        <sz val="11"/>
        <rFont val="Arial"/>
        <family val="2"/>
      </rPr>
      <t xml:space="preserve">Please ensure that your data is </t>
    </r>
    <r>
      <rPr>
        <b/>
        <sz val="11"/>
        <color indexed="10"/>
        <rFont val="Arial"/>
        <family val="2"/>
      </rPr>
      <t>signed off</t>
    </r>
    <r>
      <rPr>
        <sz val="11"/>
        <rFont val="Arial"/>
        <family val="2"/>
      </rPr>
      <t xml:space="preserve"> before it is submitted.</t>
    </r>
  </si>
  <si>
    <t>The completed template should be emailed to (click on the link):</t>
  </si>
  <si>
    <t xml:space="preserve">england.screeningdata@nhs.net </t>
  </si>
  <si>
    <t>Please email any queries to (click on the link):</t>
  </si>
  <si>
    <t>Index to worksheets</t>
  </si>
  <si>
    <t>Guidance</t>
  </si>
  <si>
    <t>This sheet</t>
  </si>
  <si>
    <t>Sign off sheet</t>
  </si>
  <si>
    <t>Organisation details and sign off confirmation</t>
  </si>
  <si>
    <t>Page 1</t>
  </si>
  <si>
    <t>Q2 2025 to 2026 KPI data</t>
  </si>
  <si>
    <t>KPI descriptions</t>
  </si>
  <si>
    <t>List of screening KPIs (thresholds, numerator and denominator definitions)</t>
  </si>
  <si>
    <t>04  September 2025</t>
  </si>
  <si>
    <t>Yes</t>
  </si>
  <si>
    <t>For instructions please see 'Guidance' worksheet (click this cell to view)</t>
  </si>
  <si>
    <t>No</t>
  </si>
  <si>
    <t>Complete all fields highlighted in yellow</t>
  </si>
  <si>
    <t>Reporting period</t>
  </si>
  <si>
    <r>
      <t>Q2 2025 to 2026 -</t>
    </r>
    <r>
      <rPr>
        <sz val="11"/>
        <color rgb="FFFF0000"/>
        <rFont val="Arial"/>
        <family val="2"/>
      </rPr>
      <t xml:space="preserve"> 01 July to 30 September 2025</t>
    </r>
  </si>
  <si>
    <r>
      <t xml:space="preserve">Name of organisation responsible for submission
</t>
    </r>
    <r>
      <rPr>
        <sz val="11"/>
        <color theme="1"/>
        <rFont val="Arial"/>
        <family val="2"/>
      </rPr>
      <t>(select from drop-down)</t>
    </r>
  </si>
  <si>
    <r>
      <t>Name of Sub ICB</t>
    </r>
    <r>
      <rPr>
        <sz val="11"/>
        <color indexed="8"/>
        <rFont val="Arial"/>
        <family val="2"/>
      </rPr>
      <t xml:space="preserve"> *
(select from drop-down)</t>
    </r>
  </si>
  <si>
    <r>
      <t xml:space="preserve">Organisation code </t>
    </r>
    <r>
      <rPr>
        <sz val="11"/>
        <color indexed="8"/>
        <rFont val="Arial"/>
        <family val="2"/>
      </rPr>
      <t>(autocompleted)</t>
    </r>
  </si>
  <si>
    <t>Submitted by:</t>
  </si>
  <si>
    <t>Name</t>
  </si>
  <si>
    <t>Job title</t>
  </si>
  <si>
    <t>Organisation</t>
  </si>
  <si>
    <t>Email address</t>
  </si>
  <si>
    <t>Signed off by:</t>
  </si>
  <si>
    <r>
      <t xml:space="preserve">Sense checking confirmation requirements:
</t>
    </r>
    <r>
      <rPr>
        <sz val="11"/>
        <color theme="1"/>
        <rFont val="Arial"/>
        <family val="2"/>
      </rPr>
      <t>The Provider will comply with the timely data requirements of the national screening programme. This will include submitting data to ISOSS, SQAS and Commissioners (as agreed locally) for sense checking, making amendments following feedback from sense checking process and reporting quarterly against the Service’s KPIs.</t>
    </r>
  </si>
  <si>
    <r>
      <rPr>
        <b/>
        <sz val="11"/>
        <color theme="1"/>
        <rFont val="Arial"/>
        <family val="2"/>
      </rPr>
      <t xml:space="preserve">Sense checking confirmation </t>
    </r>
    <r>
      <rPr>
        <sz val="11"/>
        <color theme="1"/>
        <rFont val="Arial"/>
        <family val="2"/>
      </rPr>
      <t xml:space="preserve">
By selecting 'Yes', you are confirming that the data submitted has been sense checked by SQAS or Commissioners and that all comments or changes requested by the sense checker have been updated in the submission.
</t>
    </r>
  </si>
  <si>
    <t xml:space="preserve">
*The Sub ICB locations were introduced in July 2022 and will be used as proxies for CCGs in terms of the standard definitions. The Sub ICB locations should take into account any organisations changes and further details are available on the ODS website: </t>
  </si>
  <si>
    <t>https://digital.nhs.uk/services/organisation-data-service/upcoming-code-changes</t>
  </si>
  <si>
    <t>Name of organisation responsible for submission</t>
  </si>
  <si>
    <r>
      <t>Name of Sub ICB **</t>
    </r>
    <r>
      <rPr>
        <sz val="11"/>
        <color indexed="8"/>
        <rFont val="Arial"/>
        <family val="2"/>
      </rPr>
      <t xml:space="preserve"> 
</t>
    </r>
  </si>
  <si>
    <t>Organisation code</t>
  </si>
  <si>
    <r>
      <t xml:space="preserve">KPI
</t>
    </r>
    <r>
      <rPr>
        <sz val="11"/>
        <color indexed="8"/>
        <rFont val="Arial"/>
        <family val="2"/>
      </rPr>
      <t>Click the hyperlinks below to go to the full definition</t>
    </r>
  </si>
  <si>
    <t>Numerator</t>
  </si>
  <si>
    <t>Denominator</t>
  </si>
  <si>
    <r>
      <t xml:space="preserve">Declines </t>
    </r>
    <r>
      <rPr>
        <sz val="11"/>
        <color indexed="8"/>
        <rFont val="Arial"/>
        <family val="2"/>
      </rPr>
      <t>(status code 2)</t>
    </r>
    <r>
      <rPr>
        <b/>
        <sz val="11"/>
        <color indexed="8"/>
        <rFont val="Arial"/>
        <family val="2"/>
      </rPr>
      <t xml:space="preserve">
</t>
    </r>
    <r>
      <rPr>
        <sz val="11"/>
        <color indexed="8"/>
        <rFont val="Arial"/>
        <family val="2"/>
      </rPr>
      <t>These are included in the denominator</t>
    </r>
  </si>
  <si>
    <t>Performance*</t>
  </si>
  <si>
    <t>Acceptable threshold</t>
  </si>
  <si>
    <t>Achievable threshold</t>
  </si>
  <si>
    <r>
      <t xml:space="preserve">Eligible babies who were not screened
</t>
    </r>
    <r>
      <rPr>
        <sz val="11"/>
        <color indexed="8"/>
        <rFont val="Arial"/>
        <family val="2"/>
      </rPr>
      <t>Please account for these in the comments</t>
    </r>
  </si>
  <si>
    <t>Commentary / explanatory note</t>
  </si>
  <si>
    <t>NB1: coverage of sub-ICB responsibility at birth</t>
  </si>
  <si>
    <t>≥ 95.0%</t>
  </si>
  <si>
    <t>≥ 99.0%</t>
  </si>
  <si>
    <t>NB4: coverage of movers in</t>
  </si>
  <si>
    <t xml:space="preserve">*The performance percentages displayed are rounded to one decimal point for ease of reading, however the exact values are used when rating performance against the thresholds. This may result in rounded figures appearing to be the same as an acceptable or achievable threshold but RAG indicating a lower performance. 
**The Sub ICB locations were introduced in July 2022 and will be used as proxies for CCGs in terms of the standard definitions. The Sub ICB locations should take into account any organisations changes and further details are available on the ODS website: </t>
  </si>
  <si>
    <t>KPI 
(standard)</t>
  </si>
  <si>
    <t>Programme</t>
  </si>
  <si>
    <t>Title</t>
  </si>
  <si>
    <t>Description</t>
  </si>
  <si>
    <t>Thresholds</t>
  </si>
  <si>
    <t>Numerator definition</t>
  </si>
  <si>
    <t>Denominator definition</t>
  </si>
  <si>
    <t>Additional information</t>
  </si>
  <si>
    <t>Data source</t>
  </si>
  <si>
    <r>
      <t xml:space="preserve">NB1
</t>
    </r>
    <r>
      <rPr>
        <sz val="11"/>
        <color indexed="8"/>
        <rFont val="Arial"/>
        <family val="2"/>
      </rPr>
      <t>(NBS-S01a)</t>
    </r>
  </si>
  <si>
    <t>Newborn blood spot screening</t>
  </si>
  <si>
    <t>Coverage of sub-ICB responsibility at birth</t>
  </si>
  <si>
    <t>The proportion of babies registered within the sub-ICB both at birth and on the last day of the reporting period who are eligible for newborn blood spot (NBS) screening and have a conclusive result for phenylketonuria (PKU) recorded on the child health information service system (CHISS) ≤ 17 days of age.</t>
  </si>
  <si>
    <t>Acceptable
≥ 95.0%      
Achievable
≥ 99.0%</t>
  </si>
  <si>
    <t>Number of eligible babies who have a conclusive result for PKU recorded on the child health information service system (CHISS) at less than or equal to 17 days of age.
A conclusive result for PKU is one of the following newborn screening status codes:
04 not suspected
07 not suspected: other disorders follow up
08 suspected</t>
  </si>
  <si>
    <t>Number of eligible babies born within the reporting period, excluding any baby who died before the age of 8 days. For this standard, the cohort includes only babies for whom the sub-ICB was responsible at birth and on the last day of the reporting period.
For the purposes of this standard, day of birth is day 0.
Responsible sub-ICB refers to all babies registered with a GP within the sub-ICB. Data should be grouped and reported per sub-ICB responsible population, or UK equivalent, using the baby’s, or if not available, mother’s GP practice code. If neither the baby nor mother’s GP is known, responsibility is determined by place of residence.</t>
  </si>
  <si>
    <r>
      <t xml:space="preserve">Declines (status code 02) should be recorded on the CHISS and included in the denominator but not the numerator. Decline data is collected alongside coverage data to help interpretation.
</t>
    </r>
    <r>
      <rPr>
        <b/>
        <sz val="10"/>
        <color indexed="8"/>
        <rFont val="Arial"/>
        <family val="2"/>
      </rPr>
      <t xml:space="preserve">Exclusions:
</t>
    </r>
    <r>
      <rPr>
        <sz val="10"/>
        <color indexed="8"/>
        <rFont val="Arial"/>
        <family val="2"/>
      </rPr>
      <t>1. This standard does not measure babies who change responsible sub-ICB since birth or move in from another UK country or abroad (movers in) even though these babies are eligible for screening – this is measured using standard NBS-S01b.
2. The numerator excludes eligible babies with an inconclusive result for PKU (for example, status code 03 repeat or further sample required) or a conclusive result for PKU recorded on the CHISS after 17 days of age.</t>
    </r>
  </si>
  <si>
    <t>CHISS</t>
  </si>
  <si>
    <r>
      <t xml:space="preserve">NB4
</t>
    </r>
    <r>
      <rPr>
        <sz val="11"/>
        <color indexed="8"/>
        <rFont val="Arial"/>
        <family val="2"/>
      </rPr>
      <t>(NBS-S01b)</t>
    </r>
  </si>
  <si>
    <t>Coverage of movers in</t>
  </si>
  <si>
    <t>The proportion of all babies eligible for newborn blood spot (NBS) screening who have both:
- changed responsible sub-ICB, or have moved in from another UK country or abroad, in the reporting period
- a conclusive result for phenylketonuria (PKU) recorded on the child health information service system (CHISS) at less than or equal to 21 calendar days of notifying the child health department of movement in</t>
  </si>
  <si>
    <t>Acceptable 
≥ 95.0%
Achievable 
≥ 99.0%</t>
  </si>
  <si>
    <t>Number of eligible babies who have a conclusive result for PKU recorded on the CHISS at less than or equal to 21 calendar days of notifying the child health department of movement in.
Notifying the child health department of movement in. This is either the point of direct electronic registration on the CHISS or the point of receipt of phone or email notification to the child health department.
A conclusive result for PKU is one of the following newborn screening status codes:
04 not suspected
07 not suspected: other disorders follow up
08 suspected</t>
  </si>
  <si>
    <t>Number of babies:
• who have changed responsible sub-ICB, or moved in from another UK country or abroad, during the reporting period
• for whom the sub-ICB is responsible on the last day of the reporting period
• are under a year of age (up to but not including their first birthday) at the point of notifying the child health department of movement in
The denominator includes all babies who meet all the criteria above, not just babies who move in without documented results.
Responsible sub-ICB refers to all babies that are registered with a GP within the sub-ICB. The data should be grouped and reported per sub-ICB responsible population, or UK equivalent, using the baby’s, or if not available, mother’s GP practice code. If neither the baby nor mother’s GP is known, responsibility is determined by place of residence.
Changed responsible sub-ICB – baby was born out of the sub-ICB but has become its responsibility because he or she moved and was notified to the child health department within the reporting period.</t>
  </si>
  <si>
    <r>
      <t xml:space="preserve">Declines (status code 02) should be recorded on the CHISS and included in the denominator but not the numerator. Decline data is collected alongside coverage data to help interpretation.
</t>
    </r>
    <r>
      <rPr>
        <b/>
        <sz val="10"/>
        <rFont val="Arial"/>
        <family val="2"/>
      </rPr>
      <t>Exclusions:</t>
    </r>
    <r>
      <rPr>
        <sz val="10"/>
        <rFont val="Arial"/>
        <family val="2"/>
      </rPr>
      <t xml:space="preserve">
1. This standard does not measure babies who are already the responsibility of the sub-ICB at birth and transfer within the same sub-ICB. Standard NBS-S01a captures babies registered within the sub-ICB both at birth and on the last day of the reporting period.
2. The numerator excludes eligible babies with an inconclusive result for PKU (for example, status code 03 repeat or further sample required) or a conclusive result for PKU recorded on the CHISS after 21 calendar days.
Screening should be offered to all eligible babies under a year of age (up to but not including their first birthday) without documented results (or declines) for all 9 conditions. Note that cystic fibrosis (CF) can only be screened for up to 8 weeks of age. If screening is accepted, the sample must be taken no later than 14 calendar days after the baby’s first birthday. Samples should not be taken later than 14 calendar days after the baby’s first birthday as they will not be eligible for screening. These babies should still be recorded in the denominator.
If your process is to offer and take the sample on the same day, this can only be done before the baby’s first birthday.</t>
    </r>
  </si>
  <si>
    <t>Geography</t>
  </si>
  <si>
    <t>GeographyCode</t>
  </si>
  <si>
    <t>GeographyID</t>
  </si>
  <si>
    <t>GeographyType</t>
  </si>
  <si>
    <t>PHE_Region</t>
  </si>
  <si>
    <t>NHS_England_Region</t>
  </si>
  <si>
    <t>England_Region</t>
  </si>
  <si>
    <t>Hub</t>
  </si>
  <si>
    <t>GeographyStartDate</t>
  </si>
  <si>
    <t>GeographyEndDate</t>
  </si>
  <si>
    <t>FingertipsID</t>
  </si>
  <si>
    <t>National Commissioning Hub</t>
  </si>
  <si>
    <t>13Q</t>
  </si>
  <si>
    <t>8CDE24C5-1FD8-4421-9345-EBB10D9FB76B</t>
  </si>
  <si>
    <t>CCG</t>
  </si>
  <si>
    <t>NA</t>
  </si>
  <si>
    <t>NHS Barnsley</t>
  </si>
  <si>
    <t>02P</t>
  </si>
  <si>
    <t>BBE7F2A0-E4A3-40BB-9E1C-B1E498BE9452</t>
  </si>
  <si>
    <t>North</t>
  </si>
  <si>
    <t>North East and Yorkshire</t>
  </si>
  <si>
    <t>E38000006</t>
  </si>
  <si>
    <t>NHS Basildon and Brentwood</t>
  </si>
  <si>
    <t>99E</t>
  </si>
  <si>
    <t>210C0B93-9BA6-4AB2-B908-52223B79BBF9</t>
  </si>
  <si>
    <t>Midlands and East</t>
  </si>
  <si>
    <t>East of England</t>
  </si>
  <si>
    <t>E38000007</t>
  </si>
  <si>
    <t>NHS Bassetlaw</t>
  </si>
  <si>
    <t>02Q</t>
  </si>
  <si>
    <t>587AD0B0-4AD0-4CA0-BFAE-6D31A4272AC6</t>
  </si>
  <si>
    <t>E38000008</t>
  </si>
  <si>
    <t>NHS Bath and North East Somerset, Swindon and Wiltshire</t>
  </si>
  <si>
    <t>92G</t>
  </si>
  <si>
    <t>EF888CCA-5319-4E32-A468-8BD366C023D4</t>
  </si>
  <si>
    <t>South</t>
  </si>
  <si>
    <t>South West</t>
  </si>
  <si>
    <t>E38000231</t>
  </si>
  <si>
    <t>NHS Bedfordshire, Luton and Milton Keynes</t>
  </si>
  <si>
    <t>M1J4Y</t>
  </si>
  <si>
    <t>BC2446BB-CA23-4ABB-820E-5DA261C57794</t>
  </si>
  <si>
    <t>E38000249</t>
  </si>
  <si>
    <t>NHS Berkshire West</t>
  </si>
  <si>
    <t>15A</t>
  </si>
  <si>
    <t>FB2F7845-2186-4A76-B604-E14AF020C528</t>
  </si>
  <si>
    <t>South East</t>
  </si>
  <si>
    <t>E38000221</t>
  </si>
  <si>
    <t>NHS Birmingham, Solihull and West Birmingham</t>
  </si>
  <si>
    <t>15E</t>
  </si>
  <si>
    <t>CCB46982-7607-4DC5-8B4E-230A2A719B90</t>
  </si>
  <si>
    <t>Midlands</t>
  </si>
  <si>
    <t>E38000220</t>
  </si>
  <si>
    <t>NHS Black Country</t>
  </si>
  <si>
    <t>D2P2L</t>
  </si>
  <si>
    <t>C462131A-C7E6-4563-A5B5-B220D92ADA3F</t>
  </si>
  <si>
    <t>E38000250</t>
  </si>
  <si>
    <t>NHS Blackburn With Darwen</t>
  </si>
  <si>
    <t>00Q</t>
  </si>
  <si>
    <t>C174C23F-6B48-4FA4-84AD-C9E68141EE33</t>
  </si>
  <si>
    <t>North West</t>
  </si>
  <si>
    <t>E38000014</t>
  </si>
  <si>
    <t>NHS Blackpool</t>
  </si>
  <si>
    <t>00R</t>
  </si>
  <si>
    <t>348A0460-EE4B-45E3-8CFB-9B5A3E3A26E4</t>
  </si>
  <si>
    <t>E38000015</t>
  </si>
  <si>
    <t>NHS Bolton</t>
  </si>
  <si>
    <t>00T</t>
  </si>
  <si>
    <t>B39CA92F-88B1-4732-9247-91516DD433A5</t>
  </si>
  <si>
    <t>E38000016</t>
  </si>
  <si>
    <t>NHS Bradford District and Craven</t>
  </si>
  <si>
    <t>36J</t>
  </si>
  <si>
    <t>24751BFB-473C-4912-93C5-9A4AD57B7F0C</t>
  </si>
  <si>
    <t>E38000232</t>
  </si>
  <si>
    <t>NHS Brighton and Hove</t>
  </si>
  <si>
    <t>09D</t>
  </si>
  <si>
    <t>2A8BB638-F67D-4BA6-B6FB-8D922AAD55E0</t>
  </si>
  <si>
    <t>E38000021</t>
  </si>
  <si>
    <t>NHS Bristol, North Somerset and South Gloucestershire</t>
  </si>
  <si>
    <t>15C</t>
  </si>
  <si>
    <t>ACD7795E-1416-4E46-B961-7350D060CBE9</t>
  </si>
  <si>
    <t>E38000222</t>
  </si>
  <si>
    <t>NHS Buckinghamshire</t>
  </si>
  <si>
    <t>14Y</t>
  </si>
  <si>
    <t>04A59D80-1E34-41E3-8B96-6CBE04A35B15</t>
  </si>
  <si>
    <t>E38000223</t>
  </si>
  <si>
    <t>NHS Bury</t>
  </si>
  <si>
    <t>00V</t>
  </si>
  <si>
    <t>F18B2C07-272A-4F34-A030-222C2B02DB9B</t>
  </si>
  <si>
    <t>E38000024</t>
  </si>
  <si>
    <t>NHS Calderdale</t>
  </si>
  <si>
    <t>02T</t>
  </si>
  <si>
    <t>1F1D666A-3A4B-4202-9E9B-1BC7AEA6F900</t>
  </si>
  <si>
    <t>E38000025</t>
  </si>
  <si>
    <t>NHS Cambridgeshire and Peterborough</t>
  </si>
  <si>
    <t>06H</t>
  </si>
  <si>
    <t>811D9E3B-FC27-40F5-A1EB-F69A9CE97D78</t>
  </si>
  <si>
    <t>E38000026</t>
  </si>
  <si>
    <t>NHS Cannock Chase</t>
  </si>
  <si>
    <t>04Y</t>
  </si>
  <si>
    <t>4CC8BA6B-E510-4E35-9EFD-405620168C46</t>
  </si>
  <si>
    <t>E38000028</t>
  </si>
  <si>
    <t>NHS Castle Point and Rochford</t>
  </si>
  <si>
    <t>99F</t>
  </si>
  <si>
    <t>9CC9F706-1F91-489C-A386-2405D583D699</t>
  </si>
  <si>
    <t>E38000030</t>
  </si>
  <si>
    <t>NHS Cheshire</t>
  </si>
  <si>
    <t>27D</t>
  </si>
  <si>
    <t>FABE6B7B-37D2-4292-8159-F124D5A37BB1</t>
  </si>
  <si>
    <t>E38000233</t>
  </si>
  <si>
    <t>NHS Chorley and South Ribble</t>
  </si>
  <si>
    <t>00X</t>
  </si>
  <si>
    <t>AA85B360-E169-49A0-8429-D8B6F4C66065</t>
  </si>
  <si>
    <t>E38000034</t>
  </si>
  <si>
    <t>NHS County Durham</t>
  </si>
  <si>
    <t>84H</t>
  </si>
  <si>
    <t>947927D0-7105-4D87-A3F8-668B81A67C0B</t>
  </si>
  <si>
    <t>E38000234</t>
  </si>
  <si>
    <t>NHS Coventry and Warwickshire</t>
  </si>
  <si>
    <t>B2M3M</t>
  </si>
  <si>
    <t>F2602A40-BBE8-4156-9E18-28701452B119</t>
  </si>
  <si>
    <t>E38000251</t>
  </si>
  <si>
    <t>NHS Derby, Derbyshire and Glossop</t>
  </si>
  <si>
    <t>15M</t>
  </si>
  <si>
    <t>A10551D1-230E-466F-9945-A859CAF31C67</t>
  </si>
  <si>
    <t>E38000229</t>
  </si>
  <si>
    <t>NHS Devon</t>
  </si>
  <si>
    <t>15N</t>
  </si>
  <si>
    <t>2F6C9A6E-7462-4A3F-AB0A-090C0F97BEDE</t>
  </si>
  <si>
    <t>E38000230</t>
  </si>
  <si>
    <t>NHS Doncaster</t>
  </si>
  <si>
    <t>02X</t>
  </si>
  <si>
    <t>21341D64-F30E-4150-8E36-B48A2AE6F19B</t>
  </si>
  <si>
    <t>E38000044</t>
  </si>
  <si>
    <t>NHS Dorset</t>
  </si>
  <si>
    <t>11J</t>
  </si>
  <si>
    <t>A9796172-71C7-43F9-B282-7F8009A7470B</t>
  </si>
  <si>
    <t>E38000045</t>
  </si>
  <si>
    <t>NHS East and North Hertfordshire</t>
  </si>
  <si>
    <t>06K</t>
  </si>
  <si>
    <t>FF85229B-1E3A-4C47-A0C0-0036E7277231</t>
  </si>
  <si>
    <t>E38000049</t>
  </si>
  <si>
    <t>NHS East Lancashire</t>
  </si>
  <si>
    <t>01A</t>
  </si>
  <si>
    <t>BD9CE157-D223-45E2-8D8B-E4CAF7175370</t>
  </si>
  <si>
    <t>E38000050</t>
  </si>
  <si>
    <t>NHS East Leicestershire and Rutland</t>
  </si>
  <si>
    <t>03W</t>
  </si>
  <si>
    <t>A52C3759-CAD6-4230-B8EB-F2A4779D9B7B</t>
  </si>
  <si>
    <t>E38000051</t>
  </si>
  <si>
    <t>NHS East Riding Of Yorkshire</t>
  </si>
  <si>
    <t>02Y</t>
  </si>
  <si>
    <t>B56C607C-98DF-4E1A-B244-CFA9619C7284</t>
  </si>
  <si>
    <t>E38000052</t>
  </si>
  <si>
    <t>NHS East Staffordshire</t>
  </si>
  <si>
    <t>05D</t>
  </si>
  <si>
    <t>44A7B88C-1061-4227-9DE6-0F93548DB649</t>
  </si>
  <si>
    <t>E38000053</t>
  </si>
  <si>
    <t>NHS East Sussex</t>
  </si>
  <si>
    <t>97R</t>
  </si>
  <si>
    <t>4E9AF2A2-69E9-4338-8A8F-C4E46B159D24</t>
  </si>
  <si>
    <t>E38000235</t>
  </si>
  <si>
    <t>NHS Frimley</t>
  </si>
  <si>
    <t>D4U1Y</t>
  </si>
  <si>
    <t>BD3CD871-44A8-419F-AD5C-418E7EC76FA8</t>
  </si>
  <si>
    <t>E38000252</t>
  </si>
  <si>
    <t>NHS Fylde and Wyre</t>
  </si>
  <si>
    <t>02M</t>
  </si>
  <si>
    <t>DCDC14E6-5029-478C-8A65-B19608EA4EE9</t>
  </si>
  <si>
    <t>E38000226</t>
  </si>
  <si>
    <t>NHS Gloucestershire</t>
  </si>
  <si>
    <t>11M</t>
  </si>
  <si>
    <t>D11ADDD5-17C8-4011-996D-DE033FB08867</t>
  </si>
  <si>
    <t>E38000062</t>
  </si>
  <si>
    <t>NHS Greater Preston</t>
  </si>
  <si>
    <t>01E</t>
  </si>
  <si>
    <t>541655D1-7A06-4A35-A036-8C4C0CD8881F</t>
  </si>
  <si>
    <t>E38000227</t>
  </si>
  <si>
    <t>NHS Halton</t>
  </si>
  <si>
    <t>01F</t>
  </si>
  <si>
    <t>C2CB5680-698B-40B0-BC00-CAC6622DDF1C</t>
  </si>
  <si>
    <t>E38000068</t>
  </si>
  <si>
    <t>NHS Hampshire, Southampton and Isle of Wight</t>
  </si>
  <si>
    <t>D9Y0V</t>
  </si>
  <si>
    <t>C487A287-3FE7-4BFE-9673-7CF0ECF95A6D</t>
  </si>
  <si>
    <t>E38000253</t>
  </si>
  <si>
    <t>NHS Herefordshire and Worcestershire</t>
  </si>
  <si>
    <t>18C</t>
  </si>
  <si>
    <t>8A73AA97-9A84-4824-8178-0618E8671370</t>
  </si>
  <si>
    <t>E38000236</t>
  </si>
  <si>
    <t>NHS Herts Valleys</t>
  </si>
  <si>
    <t>06N</t>
  </si>
  <si>
    <t>710481EF-0101-4F45-9DEA-60F517695A37</t>
  </si>
  <si>
    <t>E38000079</t>
  </si>
  <si>
    <t>NHS Heywood, Middleton and Rochdale</t>
  </si>
  <si>
    <t>01D</t>
  </si>
  <si>
    <t>3BB4604B-BF9C-4B8D-AC3E-DE13A4A3C935</t>
  </si>
  <si>
    <t>E38000080</t>
  </si>
  <si>
    <t>NHS Hull</t>
  </si>
  <si>
    <t>03F</t>
  </si>
  <si>
    <t>DBC6AA46-54F4-4F91-8CB4-44C86B60A21A</t>
  </si>
  <si>
    <t>E38000085</t>
  </si>
  <si>
    <t>NHS Ipswich and East Suffolk</t>
  </si>
  <si>
    <t>06L</t>
  </si>
  <si>
    <t>097C190F-774A-49A9-B73B-E4FD3875D3EF</t>
  </si>
  <si>
    <t>E38000086</t>
  </si>
  <si>
    <t>NHS Kent and Medway</t>
  </si>
  <si>
    <t>91Q</t>
  </si>
  <si>
    <t>F83D0615-CE2A-409B-80AA-44DD5CAD27A9</t>
  </si>
  <si>
    <t>E38000237</t>
  </si>
  <si>
    <t>NHS Kernow</t>
  </si>
  <si>
    <t>11N</t>
  </si>
  <si>
    <t>DA872AA3-BC7F-44AC-8C2A-4BB81AC211C7</t>
  </si>
  <si>
    <t>E38000089</t>
  </si>
  <si>
    <t>NHS Kirklees</t>
  </si>
  <si>
    <t>X2C4Y</t>
  </si>
  <si>
    <t>020ED4C7-F1F0-4DF7-A2A7-F684E486FC96</t>
  </si>
  <si>
    <t>E38000254</t>
  </si>
  <si>
    <t>NHS Knowsley</t>
  </si>
  <si>
    <t>01J</t>
  </si>
  <si>
    <t>9B47A922-B3B8-4B96-9427-002FD52C2386</t>
  </si>
  <si>
    <t>E38000091</t>
  </si>
  <si>
    <t>NHS Leeds</t>
  </si>
  <si>
    <t>15F</t>
  </si>
  <si>
    <t>80BB4697-351C-4FF8-8DF6-7105A81373B1</t>
  </si>
  <si>
    <t>E38000225</t>
  </si>
  <si>
    <t>NHS Leicester City</t>
  </si>
  <si>
    <t>04C</t>
  </si>
  <si>
    <t>41044AF1-E332-4FFE-88DF-44A7E79BA8F5</t>
  </si>
  <si>
    <t>E38000097</t>
  </si>
  <si>
    <t>NHS Lincolnshire</t>
  </si>
  <si>
    <t>71E</t>
  </si>
  <si>
    <t>E43504C3-C3B2-44E8-8A7D-00AD3596A5F5</t>
  </si>
  <si>
    <t>E38000238</t>
  </si>
  <si>
    <t>NHS Liverpool</t>
  </si>
  <si>
    <t>99A</t>
  </si>
  <si>
    <t>3E07D30C-D4DD-4CE1-9EC8-00332F41AA8B</t>
  </si>
  <si>
    <t>E38000101</t>
  </si>
  <si>
    <t>NHS Manchester</t>
  </si>
  <si>
    <t>14L</t>
  </si>
  <si>
    <t>E069CDD2-91FE-47AF-8D01-0551CAD80101</t>
  </si>
  <si>
    <t>E38000217</t>
  </si>
  <si>
    <t>NHS Mid Essex</t>
  </si>
  <si>
    <t>06Q</t>
  </si>
  <si>
    <t>5128E55F-6515-4B29-8954-E34217A6D1F3</t>
  </si>
  <si>
    <t>E38000106</t>
  </si>
  <si>
    <t>NHS Morecambe Bay</t>
  </si>
  <si>
    <t>01K</t>
  </si>
  <si>
    <t>B3ECE70B-D2AA-42FC-AC1C-DF9CF648E3A6</t>
  </si>
  <si>
    <t>E38000228</t>
  </si>
  <si>
    <t>NHS Newcastle Gateshead</t>
  </si>
  <si>
    <t>13T</t>
  </si>
  <si>
    <t>D1A71DB8-6335-40CE-9607-05B4C531E36E</t>
  </si>
  <si>
    <t>E38000212</t>
  </si>
  <si>
    <t>NHS Norfolk and Waveney</t>
  </si>
  <si>
    <t>26A</t>
  </si>
  <si>
    <t>0673779A-90B7-4917-9B5C-77EBFFE418DF</t>
  </si>
  <si>
    <t>E38000239</t>
  </si>
  <si>
    <t>NHS North Central London</t>
  </si>
  <si>
    <t>93C</t>
  </si>
  <si>
    <t>D87B4770-7383-466E-8718-7D565FA3B6A7</t>
  </si>
  <si>
    <t>London</t>
  </si>
  <si>
    <t>E38000240</t>
  </si>
  <si>
    <t>NHS North Cumbria</t>
  </si>
  <si>
    <t>01H</t>
  </si>
  <si>
    <t>5A0A2F0F-3A08-4780-AE37-21F99B76C997</t>
  </si>
  <si>
    <t>E38000215</t>
  </si>
  <si>
    <t>NHS North East Essex</t>
  </si>
  <si>
    <t>06T</t>
  </si>
  <si>
    <t>B4A58C9E-7A71-4DAE-BCAB-D6629AD2BAEF</t>
  </si>
  <si>
    <t>E38000117</t>
  </si>
  <si>
    <t>NHS North East Lincolnshire</t>
  </si>
  <si>
    <t>03H</t>
  </si>
  <si>
    <t>E95D752A-8DE1-4986-B92C-38EB3695E168</t>
  </si>
  <si>
    <t>E38000119</t>
  </si>
  <si>
    <t>NHS North East London</t>
  </si>
  <si>
    <t>A3A8R</t>
  </si>
  <si>
    <t>7C80CC1F-92AF-43DD-AABE-C66328F6A4E3</t>
  </si>
  <si>
    <t>E38000255</t>
  </si>
  <si>
    <t>NHS North Lincolnshire</t>
  </si>
  <si>
    <t>03K</t>
  </si>
  <si>
    <t>353E8065-6A4D-49F9-85B7-3FF726B49537</t>
  </si>
  <si>
    <t>E38000122</t>
  </si>
  <si>
    <t>NHS North Staffordshire</t>
  </si>
  <si>
    <t>05G</t>
  </si>
  <si>
    <t>DEDC4DDF-F9A9-4C2D-B8CC-C1ABAA6F1B0C</t>
  </si>
  <si>
    <t>E38000126</t>
  </si>
  <si>
    <t>NHS North Tyneside</t>
  </si>
  <si>
    <t>99C</t>
  </si>
  <si>
    <t>F0283F6A-D3A6-4ABC-A1C1-B19CCD71478A</t>
  </si>
  <si>
    <t>E38000127</t>
  </si>
  <si>
    <t>NHS North West London</t>
  </si>
  <si>
    <t>W2U3Z</t>
  </si>
  <si>
    <t>1E2FECE0-67A0-4D4D-8C36-FDC40D49F836</t>
  </si>
  <si>
    <t>E38000256</t>
  </si>
  <si>
    <t>NHS North Yorkshire</t>
  </si>
  <si>
    <t>42D</t>
  </si>
  <si>
    <t>3E670E81-03DB-4A1F-9FD5-C1FF9233C836</t>
  </si>
  <si>
    <t>E38000241</t>
  </si>
  <si>
    <t>NHS Northamptonshire</t>
  </si>
  <si>
    <t>78H</t>
  </si>
  <si>
    <t>4C20816D-3DB0-49C8-AC33-6C9A417A3C14</t>
  </si>
  <si>
    <t>E38000242</t>
  </si>
  <si>
    <t>NHS Northumberland</t>
  </si>
  <si>
    <t>00L</t>
  </si>
  <si>
    <t>BABC0B4A-AF66-4109-BCDD-2291388706E4</t>
  </si>
  <si>
    <t>E38000130</t>
  </si>
  <si>
    <t>NHS Nottingham and Nottinghamshire</t>
  </si>
  <si>
    <t>52R</t>
  </si>
  <si>
    <t>5740A55C-C811-4A07-AD37-79FCB6421C87</t>
  </si>
  <si>
    <t>E38000243</t>
  </si>
  <si>
    <t>NHS Oldham</t>
  </si>
  <si>
    <t>00Y</t>
  </si>
  <si>
    <t>3E0D3295-B20B-48C3-A692-85259BBDE16F</t>
  </si>
  <si>
    <t>E38000135</t>
  </si>
  <si>
    <t>NHS Oxfordshire</t>
  </si>
  <si>
    <t>10Q</t>
  </si>
  <si>
    <t>53DFDF39-5614-4453-8833-602250EB855B</t>
  </si>
  <si>
    <t>E38000136</t>
  </si>
  <si>
    <t>NHS Portsmouth</t>
  </si>
  <si>
    <t>10R</t>
  </si>
  <si>
    <t>3C430923-CAA3-4EE8-BF55-FD17A47E48D0</t>
  </si>
  <si>
    <t>E38000137</t>
  </si>
  <si>
    <t>NHS Rotherham</t>
  </si>
  <si>
    <t>03L</t>
  </si>
  <si>
    <t>74EF32D0-97CF-41B0-8B7D-4AD647275978</t>
  </si>
  <si>
    <t>E38000141</t>
  </si>
  <si>
    <t>NHS Salford</t>
  </si>
  <si>
    <t>01G</t>
  </si>
  <si>
    <t>4746D073-6D12-4EE6-92B2-29E35766EF69</t>
  </si>
  <si>
    <t>E38000143</t>
  </si>
  <si>
    <t>NHS Sheffield</t>
  </si>
  <si>
    <t>03N</t>
  </si>
  <si>
    <t>71DF0F8A-4287-4DD2-A91F-6F70FC4F32A4</t>
  </si>
  <si>
    <t>E38000146</t>
  </si>
  <si>
    <t>NHS Shropshire, Telford and Wrekin</t>
  </si>
  <si>
    <t>M2L0M</t>
  </si>
  <si>
    <t>4FE8E51A-1EF9-46C5-ACBA-1369F4310C3D</t>
  </si>
  <si>
    <t>E38000257</t>
  </si>
  <si>
    <t>NHS Somerset</t>
  </si>
  <si>
    <t>11X</t>
  </si>
  <si>
    <t>8393F666-9A79-4032-9C5A-652DCB620B0B</t>
  </si>
  <si>
    <t>E38000150</t>
  </si>
  <si>
    <t>NHS South East London</t>
  </si>
  <si>
    <t>72Q</t>
  </si>
  <si>
    <t>9EDC0C8E-AD35-42E0-8BF7-E018D9BDFC49</t>
  </si>
  <si>
    <t>E38000244</t>
  </si>
  <si>
    <t>NHS South East Staffordshire and Seisdon Peninsula</t>
  </si>
  <si>
    <t>05Q</t>
  </si>
  <si>
    <t>364AF9EC-DC68-4C84-933A-A4784EA37A14</t>
  </si>
  <si>
    <t>E38000153</t>
  </si>
  <si>
    <t>NHS South Sefton</t>
  </si>
  <si>
    <t>01T</t>
  </si>
  <si>
    <t>7F03414F-C76D-4975-BCB6-2956A432DC9E</t>
  </si>
  <si>
    <t>E38000161</t>
  </si>
  <si>
    <t>NHS South Tyneside</t>
  </si>
  <si>
    <t>00N</t>
  </si>
  <si>
    <t>EEAF2A55-B1AA-4FFC-9920-794C09696607</t>
  </si>
  <si>
    <t>E38000163</t>
  </si>
  <si>
    <t>NHS South West London</t>
  </si>
  <si>
    <t>36L</t>
  </si>
  <si>
    <t>8EBB8C64-32CB-48A2-9460-86BA0AE4AA76</t>
  </si>
  <si>
    <t>E38000245</t>
  </si>
  <si>
    <t>NHS Southend</t>
  </si>
  <si>
    <t>99G</t>
  </si>
  <si>
    <t>C8012055-E18D-4E42-8BFD-56AF23C550FA</t>
  </si>
  <si>
    <t>E38000168</t>
  </si>
  <si>
    <t>NHS Southport and Formby</t>
  </si>
  <si>
    <t>01V</t>
  </si>
  <si>
    <t>BB9587BE-1E55-47C0-A034-6234EF5DB6CF</t>
  </si>
  <si>
    <t>E38000170</t>
  </si>
  <si>
    <t>NHS St Helens</t>
  </si>
  <si>
    <t>01X</t>
  </si>
  <si>
    <t>83EED016-213B-41A1-AD11-5AAD53D62171</t>
  </si>
  <si>
    <t>E38000172</t>
  </si>
  <si>
    <t>NHS Stafford and Surrounds</t>
  </si>
  <si>
    <t>05V</t>
  </si>
  <si>
    <t>9924BB94-AB62-4AC6-9B8D-DAFD1F2BE2CA</t>
  </si>
  <si>
    <t>E38000173</t>
  </si>
  <si>
    <t>NHS Stockport</t>
  </si>
  <si>
    <t>01W</t>
  </si>
  <si>
    <t>2603B635-E820-492E-94A9-B94B9D642A13</t>
  </si>
  <si>
    <t>E38000174</t>
  </si>
  <si>
    <t>NHS Stoke On Trent</t>
  </si>
  <si>
    <t>05W</t>
  </si>
  <si>
    <t>11D59CF4-3A5E-4352-BFFF-9126A233EBB3</t>
  </si>
  <si>
    <t>E38000175</t>
  </si>
  <si>
    <t>NHS Sunderland</t>
  </si>
  <si>
    <t>00P</t>
  </si>
  <si>
    <t>8CB87841-D6A0-474E-B185-C4EB902212AA</t>
  </si>
  <si>
    <t>E38000176</t>
  </si>
  <si>
    <t>NHS Surrey Heartlands</t>
  </si>
  <si>
    <t>92A</t>
  </si>
  <si>
    <t>9B428B91-C13D-46B2-84DF-58834EC3A8EB</t>
  </si>
  <si>
    <t>E38000246</t>
  </si>
  <si>
    <t>NHS Tameside</t>
  </si>
  <si>
    <t>01Y</t>
  </si>
  <si>
    <t>C6BD48FB-849B-4D85-91E9-407D367204CC</t>
  </si>
  <si>
    <t>E38000182</t>
  </si>
  <si>
    <t>NHS Tees Valley</t>
  </si>
  <si>
    <t>16C</t>
  </si>
  <si>
    <t>06481ABE-1D2F-455A-BE6F-04FFABDB1E9C</t>
  </si>
  <si>
    <t>E38000247</t>
  </si>
  <si>
    <t>NHS Thurrock</t>
  </si>
  <si>
    <t>07G</t>
  </si>
  <si>
    <t>1E803AD0-E297-4162-8BC1-F5467A666302</t>
  </si>
  <si>
    <t>E38000185</t>
  </si>
  <si>
    <t>NHS Trafford</t>
  </si>
  <si>
    <t>02A</t>
  </si>
  <si>
    <t>83DF66E4-60E1-433E-9123-0D897F813E7F</t>
  </si>
  <si>
    <t>E38000187</t>
  </si>
  <si>
    <t>NHS Vale Of York</t>
  </si>
  <si>
    <t>03Q</t>
  </si>
  <si>
    <t>F2FBC987-CAEE-43DF-BB0B-5AD25EDB4FCB</t>
  </si>
  <si>
    <t>E38000188</t>
  </si>
  <si>
    <t>NHS Wakefield</t>
  </si>
  <si>
    <t>03R</t>
  </si>
  <si>
    <t>D7AFE127-F88B-4277-8484-5132E5A3674B</t>
  </si>
  <si>
    <t>E38000190</t>
  </si>
  <si>
    <t>NHS Warrington</t>
  </si>
  <si>
    <t>02E</t>
  </si>
  <si>
    <t>F2668268-265A-4FBA-85DC-0A9E104503CF</t>
  </si>
  <si>
    <t>E38000194</t>
  </si>
  <si>
    <t>NHS West Essex</t>
  </si>
  <si>
    <t>07H</t>
  </si>
  <si>
    <t>E3012343-06F3-4335-B241-4CC030F29CE4</t>
  </si>
  <si>
    <t>E38000197</t>
  </si>
  <si>
    <t>NHS West Lancashire</t>
  </si>
  <si>
    <t>02G</t>
  </si>
  <si>
    <t>88E78051-05DA-4CBF-BA5E-6C41F1561CFE</t>
  </si>
  <si>
    <t>E38000200</t>
  </si>
  <si>
    <t>NHS West Leicestershire</t>
  </si>
  <si>
    <t>04V</t>
  </si>
  <si>
    <t>138B0D50-51F1-44B5-90AA-F5FE405B713B</t>
  </si>
  <si>
    <t>E38000201</t>
  </si>
  <si>
    <t>NHS West Suffolk</t>
  </si>
  <si>
    <t>07K</t>
  </si>
  <si>
    <t>AE81077A-6D27-4B5F-A9B9-E8152A9FC274</t>
  </si>
  <si>
    <t>E38000204</t>
  </si>
  <si>
    <t>NHS West Sussex</t>
  </si>
  <si>
    <t>70F</t>
  </si>
  <si>
    <t>DEAC2D03-BC21-4CC1-8DF1-2F0999872F5B</t>
  </si>
  <si>
    <t>E38000248</t>
  </si>
  <si>
    <t>NHS Wigan Borough</t>
  </si>
  <si>
    <t>02H</t>
  </si>
  <si>
    <t>3DA61CC2-DC6E-4857-888B-ED4915ADF3FC</t>
  </si>
  <si>
    <t>E38000205</t>
  </si>
  <si>
    <t>NHS Wirral</t>
  </si>
  <si>
    <t>12F</t>
  </si>
  <si>
    <t>E6D1CCE3-BCBD-4686-A423-FEC36F551E8C</t>
  </si>
  <si>
    <t>E38000208</t>
  </si>
  <si>
    <t>Unknown</t>
  </si>
  <si>
    <t>UNK</t>
  </si>
  <si>
    <t>95B52265-8063-4DFE-BDBD-F31DB6CA268F</t>
  </si>
  <si>
    <t>CHIS_Name</t>
  </si>
  <si>
    <t xml:space="preserve">Sub_ICB Location </t>
  </si>
  <si>
    <t>Northumbria Healthcare Foundation Trust</t>
  </si>
  <si>
    <t>South Tyneside and Sunderland NHS Foundation Trust</t>
  </si>
  <si>
    <t>HCRG Care Group</t>
  </si>
  <si>
    <t>NHS South, Central and West Commissioning Support Unit</t>
  </si>
  <si>
    <t>North Cumbria Integrated Care NHS Foundation Trust</t>
  </si>
  <si>
    <t>South West Yorkshire Partnership NHS Trust</t>
  </si>
  <si>
    <t>Calderdale &amp; Huddersfield NHS Trust</t>
  </si>
  <si>
    <t>Humber Teaching NHS Foundation Trust</t>
  </si>
  <si>
    <t>North East Lincolnshire Council</t>
  </si>
  <si>
    <t>Northern Lincolnshire &amp; Goole</t>
  </si>
  <si>
    <t>The Rotherham NHS Foundation Trust</t>
  </si>
  <si>
    <t>Sheffield Children's NHS FT</t>
  </si>
  <si>
    <t>Harrogate &amp; District NHS Foundation Trust</t>
  </si>
  <si>
    <t>The Mid Yorkshire Hospitals NHS Trust</t>
  </si>
  <si>
    <t>Staffordshire &amp; Shropshire Health Informatics Service</t>
  </si>
  <si>
    <t>Hertfordshire Community NHS Trust</t>
  </si>
  <si>
    <t>Southern Health Foundation Trust</t>
  </si>
  <si>
    <t>Provide C.I.C.</t>
  </si>
  <si>
    <t>The NewcastleUpon Tyne Hospitals NHS Foundation Trust</t>
  </si>
  <si>
    <t>Birmingham Community Healthcare NHS Trust</t>
  </si>
  <si>
    <t>Leeds Community Healthcare NHS Trust</t>
  </si>
  <si>
    <t>CDDFT</t>
  </si>
  <si>
    <t>South Tees Hospitals NHS Foundation Trust</t>
  </si>
  <si>
    <t>North Tees and Hartlepool NHS Foundation Trust</t>
  </si>
  <si>
    <t>South Warwickshire NHS Foundation Trust</t>
  </si>
  <si>
    <t>BDCT</t>
  </si>
  <si>
    <t>Your Healthcare CIC</t>
  </si>
  <si>
    <t>Sussex Community NHS Foundation Trust</t>
  </si>
  <si>
    <t>Health Intelligence</t>
  </si>
  <si>
    <t>Kent Community Health NHS Foundation Trust</t>
  </si>
  <si>
    <t>North East London Foundation Trust</t>
  </si>
  <si>
    <t>East Sussex Healthcare NHS Trust</t>
  </si>
  <si>
    <t>Locala Community Partnerships</t>
  </si>
  <si>
    <t xml:space="preserve">CDDFT </t>
  </si>
  <si>
    <t>CSH Surrey</t>
  </si>
  <si>
    <t xml:space="preserve">Greater Manchester Shared Services </t>
  </si>
  <si>
    <t>Greater Manchester Shared Services (GMSS)</t>
  </si>
  <si>
    <t xml:space="preserve">Harrogate &amp; District NHS Foundation Trust </t>
  </si>
  <si>
    <t xml:space="preserve">HCRG Care Group </t>
  </si>
  <si>
    <t>Leicestershire Partnership Trust</t>
  </si>
  <si>
    <t>Lincolnshire Community Health Services NHS Trust</t>
  </si>
  <si>
    <t xml:space="preserve">Locala Community Partnerships </t>
  </si>
  <si>
    <t>Manchester Local Care Organisation</t>
  </si>
  <si>
    <t xml:space="preserve">NHS Arden &amp; Greater East Midlands Commissioning Support Unit   </t>
  </si>
  <si>
    <t>Northamptonshire Healthcare Foundation Trust</t>
  </si>
  <si>
    <t>Nottingham CityCare Partnership / Nottinghamshire Healthcare NHS Foundation Trust</t>
  </si>
  <si>
    <t>Nottinghamshire Healthcare NHS Foundation Trust</t>
  </si>
  <si>
    <t>SEL - InHealth Intelligence</t>
  </si>
  <si>
    <t>Wrightington, Wigan and Leigh Teaching Hospitals NHS Foundation Trust</t>
  </si>
  <si>
    <t>KPI_code</t>
  </si>
  <si>
    <t>Standard_Description</t>
  </si>
  <si>
    <t>Received from organisation</t>
  </si>
  <si>
    <t>Sub_ICB_name</t>
  </si>
  <si>
    <t>Sub_ICB_code</t>
  </si>
  <si>
    <t>ReportingPeriod</t>
  </si>
  <si>
    <t>Period_Type</t>
  </si>
  <si>
    <t>Period_Name</t>
  </si>
  <si>
    <t>Screening_Year</t>
  </si>
  <si>
    <t>Submitted_by_Name</t>
  </si>
  <si>
    <t>Submitted_by_Job_title</t>
  </si>
  <si>
    <t>Submitted_by_Organisation</t>
  </si>
  <si>
    <t>Submitted_by_Email_address</t>
  </si>
  <si>
    <t>Signed_off_by_Name</t>
  </si>
  <si>
    <t>Signed_off_by_Job_title</t>
  </si>
  <si>
    <t>Signed_off_by_Organisation</t>
  </si>
  <si>
    <t>Signed_off_by_Email_address</t>
  </si>
  <si>
    <t>Declines</t>
  </si>
  <si>
    <t>Eligible babies not screened</t>
  </si>
  <si>
    <t>Commentary</t>
  </si>
  <si>
    <t>Check_1_Organisation</t>
  </si>
  <si>
    <t>Check_2_Organisation_Code</t>
  </si>
  <si>
    <t>Check_3_Received_Org</t>
  </si>
  <si>
    <t>Check_4_Numerator</t>
  </si>
  <si>
    <t>Check_5_Denominator</t>
  </si>
  <si>
    <t>Check_6_Calculation</t>
  </si>
  <si>
    <t>Check_7_Signed</t>
  </si>
  <si>
    <t>Check_8_Sense_checked</t>
  </si>
  <si>
    <t>NB1</t>
  </si>
  <si>
    <t>coverage of CCG responsibility at birth</t>
  </si>
  <si>
    <t>Quarter</t>
  </si>
  <si>
    <t>2025/26</t>
  </si>
  <si>
    <t>NB4</t>
  </si>
  <si>
    <t>coverage of movers-in</t>
  </si>
  <si>
    <t>Doncaster Child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</si>
</sst>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0"/>
      <color theme="1"/>
      <name val="Arial"/>
      <family val="2"/>
    </font>
    <font>
      <sz val="10"/>
      <color indexed="8"/>
      <name val="Arial"/>
      <family val="2"/>
    </font>
    <font>
      <sz val="16"/>
      <color indexed="10"/>
      <name val="Arial"/>
      <family val="2"/>
    </font>
    <font>
      <sz val="16"/>
      <name val="Arial"/>
      <family val="2"/>
    </font>
    <font>
      <sz val="14"/>
      <name val="Arial"/>
      <family val="2"/>
    </font>
    <font>
      <sz val="14"/>
      <color indexed="8"/>
      <name val="Arial"/>
      <family val="2"/>
    </font>
    <font>
      <sz val="11"/>
      <color indexed="8"/>
      <name val="Arial"/>
      <family val="2"/>
    </font>
    <font>
      <sz val="11"/>
      <color indexed="51"/>
      <name val="Arial"/>
      <family val="2"/>
    </font>
    <font>
      <b/>
      <sz val="11"/>
      <color indexed="51"/>
      <name val="Arial"/>
      <family val="2"/>
    </font>
    <font>
      <b/>
      <sz val="11"/>
      <name val="Arial"/>
      <family val="2"/>
    </font>
    <font>
      <b/>
      <sz val="11"/>
      <color indexed="10"/>
      <name val="Arial"/>
      <family val="2"/>
    </font>
    <font>
      <sz val="11"/>
      <name val="Arial"/>
      <family val="2"/>
    </font>
    <font>
      <b/>
      <sz val="11"/>
      <color indexed="8"/>
      <name val="Arial"/>
      <family val="2"/>
    </font>
    <font>
      <sz val="11"/>
      <color indexed="8"/>
      <name val="Calibri"/>
      <family val="2"/>
    </font>
    <font>
      <b/>
      <sz val="10"/>
      <name val="Arial"/>
      <family val="2"/>
    </font>
    <font>
      <sz val="12"/>
      <color indexed="8"/>
      <name val="Arial"/>
      <family val="2"/>
    </font>
    <font>
      <sz val="10"/>
      <name val="Arial"/>
      <family val="2"/>
    </font>
    <font>
      <b/>
      <sz val="14"/>
      <color indexed="8"/>
      <name val="Arial"/>
      <family val="2"/>
    </font>
    <font>
      <b/>
      <sz val="10"/>
      <color indexed="8"/>
      <name val="Arial"/>
      <family val="2"/>
    </font>
    <font>
      <u/>
      <sz val="11"/>
      <color theme="10"/>
      <name val="Calibri"/>
      <family val="2"/>
    </font>
    <font>
      <u/>
      <sz val="11"/>
      <color rgb="FF0000FF"/>
      <name val="Calibri"/>
      <family val="2"/>
    </font>
    <font>
      <sz val="11"/>
      <color theme="1"/>
      <name val="Calibri"/>
      <family val="2"/>
      <scheme val="minor"/>
    </font>
    <font>
      <sz val="11"/>
      <color rgb="FF000000"/>
      <name val="Calibri"/>
      <family val="2"/>
    </font>
    <font>
      <b/>
      <sz val="10"/>
      <color theme="1"/>
      <name val="Arial"/>
      <family val="2"/>
    </font>
    <font>
      <b/>
      <sz val="20"/>
      <color theme="0"/>
      <name val="Arial"/>
      <family val="2"/>
    </font>
    <font>
      <u/>
      <sz val="11"/>
      <color theme="10"/>
      <name val="Arial"/>
      <family val="2"/>
    </font>
    <font>
      <b/>
      <sz val="11"/>
      <color theme="1"/>
      <name val="Arial"/>
      <family val="2"/>
    </font>
    <font>
      <sz val="16"/>
      <color rgb="FFFF0000"/>
      <name val="Arial"/>
      <family val="2"/>
    </font>
    <font>
      <sz val="11"/>
      <color rgb="FF000000"/>
      <name val="Arial"/>
      <family val="2"/>
    </font>
    <font>
      <b/>
      <sz val="11"/>
      <color theme="0"/>
      <name val="Arial"/>
      <family val="2"/>
    </font>
    <font>
      <b/>
      <sz val="16"/>
      <color theme="10"/>
      <name val="Arial"/>
      <family val="2"/>
    </font>
    <font>
      <sz val="11"/>
      <color rgb="FFFF0000"/>
      <name val="Arial"/>
      <family val="2"/>
    </font>
    <font>
      <b/>
      <sz val="16"/>
      <color rgb="FFFF0000"/>
      <name val="Arial"/>
      <family val="2"/>
    </font>
    <font>
      <sz val="11"/>
      <color theme="1"/>
      <name val="Arial"/>
      <family val="2"/>
    </font>
    <font>
      <sz val="10"/>
      <color theme="1"/>
      <name val="Arial"/>
      <family val="2"/>
    </font>
    <font>
      <sz val="10"/>
      <color theme="0"/>
      <name val="Arial"/>
      <family val="2"/>
    </font>
    <font>
      <u/>
      <sz val="11"/>
      <color indexed="12"/>
      <name val="Arial"/>
      <family val="2"/>
    </font>
    <font>
      <b/>
      <sz val="14"/>
      <color rgb="FFC00000"/>
      <name val="Arial"/>
      <family val="2"/>
    </font>
    <font>
      <b/>
      <sz val="12"/>
      <name val="Arial"/>
      <family val="2"/>
    </font>
    <font>
      <sz val="14"/>
      <color rgb="FFFF0000"/>
      <name val="Arial"/>
      <family val="2"/>
    </font>
  </fonts>
  <fills count="18">
    <fill>
      <patternFill patternType="none"/>
    </fill>
    <fill>
      <patternFill patternType="gray125"/>
    </fill>
    <fill>
      <patternFill patternType="solid">
        <fgColor indexed="22"/>
        <bgColor indexed="64"/>
      </patternFill>
    </fill>
    <fill>
      <patternFill patternType="solid">
        <fgColor indexed="22"/>
        <bgColor indexed="22"/>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rgb="FFDA9694"/>
        <bgColor rgb="FFDA9694"/>
      </patternFill>
    </fill>
    <fill>
      <patternFill patternType="solid">
        <fgColor rgb="FFB8CCE4"/>
        <bgColor rgb="FFB8CCE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tint="-0.249977111117893"/>
        <bgColor indexed="55"/>
      </patternFill>
    </fill>
    <fill>
      <patternFill patternType="solid">
        <fgColor theme="0"/>
        <bgColor indexed="27"/>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indexed="27"/>
      </patternFill>
    </fill>
    <fill>
      <patternFill patternType="solid">
        <fgColor rgb="FF005EB8"/>
        <bgColor indexed="64"/>
      </patternFill>
    </fill>
  </fills>
  <borders count="45">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9"/>
      </right>
      <top style="medium">
        <color indexed="9"/>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style="thin">
        <color indexed="9"/>
      </bottom>
      <diagonal/>
    </border>
    <border>
      <left style="thin">
        <color indexed="9"/>
      </left>
      <right style="thin">
        <color indexed="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right/>
      <top/>
      <bottom style="thin">
        <color indexed="9"/>
      </bottom>
      <diagonal/>
    </border>
    <border>
      <left/>
      <right/>
      <top style="thin">
        <color indexed="9"/>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left>
      <right style="thin">
        <color theme="0"/>
      </right>
      <top style="thin">
        <color theme="0"/>
      </top>
      <bottom style="thin">
        <color theme="0"/>
      </bottom>
      <diagonal/>
    </border>
    <border>
      <left/>
      <right style="medium">
        <color indexed="9"/>
      </right>
      <top style="medium">
        <color indexed="9"/>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0" fontId="13" fillId="4" borderId="0" applyNumberFormat="0" applyFont="0" applyBorder="0" applyAlignment="0" applyProtection="0"/>
    <xf numFmtId="0" fontId="13" fillId="5" borderId="0" applyNumberFormat="0" applyFont="0" applyBorder="0" applyAlignment="0" applyProtection="0"/>
    <xf numFmtId="0" fontId="13" fillId="6" borderId="0" applyNumberFormat="0" applyFont="0" applyBorder="0" applyAlignment="0" applyProtection="0"/>
    <xf numFmtId="0" fontId="13" fillId="7" borderId="0" applyNumberFormat="0" applyFont="0" applyBorder="0" applyAlignment="0" applyProtection="0"/>
    <xf numFmtId="0" fontId="13" fillId="8" borderId="0" applyNumberFormat="0" applyFont="0" applyBorder="0" applyAlignment="0" applyProtection="0"/>
    <xf numFmtId="0" fontId="16" fillId="0" borderId="0" applyFill="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xf numFmtId="0" fontId="22" fillId="0" borderId="0"/>
    <xf numFmtId="9" fontId="21" fillId="0" borderId="0" applyFont="0" applyFill="0" applyBorder="0" applyAlignment="0" applyProtection="0"/>
    <xf numFmtId="0" fontId="34" fillId="0" borderId="0"/>
  </cellStyleXfs>
  <cellXfs count="157">
    <xf numFmtId="0" fontId="0" fillId="0" borderId="0" xfId="0"/>
    <xf numFmtId="0" fontId="0" fillId="9" borderId="0" xfId="0" applyFill="1"/>
    <xf numFmtId="0" fontId="6" fillId="9" borderId="0" xfId="0" applyFont="1" applyFill="1"/>
    <xf numFmtId="0" fontId="24" fillId="9" borderId="0" xfId="0" applyFont="1" applyFill="1" applyAlignment="1">
      <alignment horizontal="center" vertical="center"/>
    </xf>
    <xf numFmtId="0" fontId="6" fillId="9" borderId="0" xfId="0" applyFont="1" applyFill="1" applyAlignment="1">
      <alignment horizontal="right" vertical="center"/>
    </xf>
    <xf numFmtId="0" fontId="6" fillId="9" borderId="0" xfId="0" applyFont="1" applyFill="1" applyAlignment="1">
      <alignment horizontal="left" vertical="center" wrapText="1" indent="1"/>
    </xf>
    <xf numFmtId="0" fontId="9" fillId="9" borderId="0" xfId="0" applyFont="1" applyFill="1" applyAlignment="1">
      <alignment horizontal="left" vertical="center" wrapText="1" indent="1"/>
    </xf>
    <xf numFmtId="0" fontId="25" fillId="0" borderId="0" xfId="7" applyFont="1" applyFill="1" applyBorder="1" applyAlignment="1" applyProtection="1">
      <alignment horizontal="left" vertical="center" indent="1"/>
    </xf>
    <xf numFmtId="0" fontId="25" fillId="9" borderId="0" xfId="7" quotePrefix="1" applyFont="1" applyFill="1" applyBorder="1" applyAlignment="1" applyProtection="1">
      <alignment horizontal="center" vertical="center"/>
      <protection locked="0"/>
    </xf>
    <xf numFmtId="0" fontId="12" fillId="9" borderId="0" xfId="0" applyFont="1" applyFill="1"/>
    <xf numFmtId="49" fontId="11" fillId="9" borderId="0" xfId="0" applyNumberFormat="1" applyFont="1" applyFill="1" applyAlignment="1">
      <alignment horizontal="right"/>
    </xf>
    <xf numFmtId="164" fontId="12" fillId="10" borderId="29" xfId="10" applyNumberFormat="1" applyFont="1" applyFill="1" applyBorder="1" applyAlignment="1">
      <alignment horizontal="center" vertical="center"/>
    </xf>
    <xf numFmtId="0" fontId="6" fillId="10" borderId="29" xfId="0" applyFont="1" applyFill="1" applyBorder="1" applyAlignment="1">
      <alignment horizontal="center" vertical="center"/>
    </xf>
    <xf numFmtId="0" fontId="6" fillId="10" borderId="3" xfId="0" applyFont="1" applyFill="1" applyBorder="1" applyAlignment="1">
      <alignment horizontal="center" vertical="center"/>
    </xf>
    <xf numFmtId="0" fontId="23" fillId="11" borderId="0" xfId="0" applyFont="1" applyFill="1" applyAlignment="1">
      <alignment horizontal="center" vertical="center" wrapText="1"/>
    </xf>
    <xf numFmtId="0" fontId="0" fillId="0" borderId="0" xfId="0" applyAlignment="1">
      <alignment horizontal="left" vertical="center" wrapText="1" indent="1"/>
    </xf>
    <xf numFmtId="0" fontId="6" fillId="0" borderId="1" xfId="10" applyFont="1" applyBorder="1" applyProtection="1">
      <protection locked="0"/>
    </xf>
    <xf numFmtId="0" fontId="6" fillId="0" borderId="4" xfId="10" applyFont="1" applyBorder="1" applyProtection="1">
      <protection locked="0"/>
    </xf>
    <xf numFmtId="0" fontId="12" fillId="0" borderId="4" xfId="10" applyFont="1" applyBorder="1" applyProtection="1">
      <protection locked="0"/>
    </xf>
    <xf numFmtId="0" fontId="12" fillId="9" borderId="12" xfId="10" applyFont="1" applyFill="1" applyBorder="1" applyProtection="1">
      <protection locked="0"/>
    </xf>
    <xf numFmtId="0" fontId="5" fillId="0" borderId="13" xfId="10" applyFont="1" applyBorder="1" applyProtection="1">
      <protection locked="0"/>
    </xf>
    <xf numFmtId="0" fontId="6" fillId="0" borderId="13" xfId="10" applyFont="1" applyBorder="1" applyProtection="1">
      <protection locked="0"/>
    </xf>
    <xf numFmtId="0" fontId="6" fillId="0" borderId="11" xfId="10" applyFont="1" applyBorder="1" applyProtection="1">
      <protection locked="0"/>
    </xf>
    <xf numFmtId="0" fontId="6" fillId="0" borderId="2" xfId="10" applyFont="1" applyBorder="1" applyProtection="1">
      <protection locked="0"/>
    </xf>
    <xf numFmtId="0" fontId="6" fillId="9" borderId="0" xfId="10" applyFont="1" applyFill="1" applyAlignment="1">
      <alignment horizontal="center" vertical="center" wrapText="1"/>
    </xf>
    <xf numFmtId="0" fontId="1" fillId="9" borderId="28" xfId="10" applyFont="1" applyFill="1" applyBorder="1" applyAlignment="1">
      <alignment horizontal="left" vertical="center" wrapText="1" indent="1"/>
    </xf>
    <xf numFmtId="0" fontId="12" fillId="9" borderId="0" xfId="10" applyFont="1" applyFill="1" applyAlignment="1">
      <alignment horizontal="left" vertical="center" wrapText="1"/>
    </xf>
    <xf numFmtId="0" fontId="6" fillId="9" borderId="0" xfId="10" applyFont="1" applyFill="1" applyAlignment="1">
      <alignment horizontal="left" vertical="center" wrapText="1"/>
    </xf>
    <xf numFmtId="14" fontId="6" fillId="9" borderId="0" xfId="10" applyNumberFormat="1" applyFont="1" applyFill="1" applyAlignment="1">
      <alignment horizontal="left" vertical="center" wrapText="1"/>
    </xf>
    <xf numFmtId="0" fontId="25" fillId="2" borderId="1" xfId="7" applyFont="1" applyFill="1" applyBorder="1" applyAlignment="1" applyProtection="1">
      <alignment horizontal="left" vertical="center" wrapText="1" indent="1"/>
      <protection locked="0"/>
    </xf>
    <xf numFmtId="0" fontId="16" fillId="9" borderId="28" xfId="10" applyFont="1" applyFill="1" applyBorder="1" applyAlignment="1">
      <alignment horizontal="left" vertical="center" wrapText="1" indent="1"/>
    </xf>
    <xf numFmtId="0" fontId="15" fillId="0" borderId="1" xfId="10" applyFont="1" applyBorder="1" applyProtection="1">
      <protection locked="0"/>
    </xf>
    <xf numFmtId="0" fontId="6" fillId="0" borderId="1" xfId="10" applyFont="1" applyBorder="1" applyAlignment="1" applyProtection="1">
      <alignment horizontal="center" vertical="center"/>
      <protection locked="0"/>
    </xf>
    <xf numFmtId="0" fontId="12" fillId="0" borderId="1" xfId="10" applyFont="1" applyBorder="1" applyProtection="1">
      <protection locked="0"/>
    </xf>
    <xf numFmtId="0" fontId="12" fillId="9" borderId="28" xfId="10" applyFont="1" applyFill="1" applyBorder="1" applyAlignment="1">
      <alignment horizontal="left" vertical="center" wrapText="1" indent="1"/>
    </xf>
    <xf numFmtId="0" fontId="6" fillId="9" borderId="0" xfId="10" applyFont="1" applyFill="1" applyAlignment="1">
      <alignment horizontal="left" vertical="center" wrapText="1" indent="1"/>
    </xf>
    <xf numFmtId="0" fontId="12" fillId="9" borderId="0" xfId="10" applyFont="1" applyFill="1" applyAlignment="1">
      <alignment horizontal="left" vertical="center" wrapText="1" indent="1"/>
    </xf>
    <xf numFmtId="0" fontId="1" fillId="9" borderId="28" xfId="10" applyFont="1" applyFill="1" applyBorder="1" applyAlignment="1">
      <alignment horizontal="left" vertical="center" indent="1"/>
    </xf>
    <xf numFmtId="3" fontId="6" fillId="0" borderId="1" xfId="10" applyNumberFormat="1" applyFont="1" applyBorder="1" applyAlignment="1" applyProtection="1">
      <alignment horizontal="center" vertical="center"/>
      <protection locked="0"/>
    </xf>
    <xf numFmtId="3" fontId="6" fillId="0" borderId="0" xfId="10" applyNumberFormat="1" applyFont="1" applyAlignment="1" applyProtection="1">
      <alignment horizontal="center" vertical="center"/>
      <protection locked="0"/>
    </xf>
    <xf numFmtId="0" fontId="12" fillId="10" borderId="25" xfId="0" applyFont="1" applyFill="1" applyBorder="1" applyAlignment="1">
      <alignment horizontal="center" vertical="center"/>
    </xf>
    <xf numFmtId="0" fontId="6" fillId="0" borderId="1" xfId="10" applyFont="1" applyBorder="1"/>
    <xf numFmtId="0" fontId="6" fillId="0" borderId="3" xfId="10" applyFont="1" applyBorder="1"/>
    <xf numFmtId="0" fontId="6" fillId="0" borderId="10" xfId="10" applyFont="1" applyBorder="1"/>
    <xf numFmtId="0" fontId="12" fillId="0" borderId="9" xfId="10" applyFont="1" applyBorder="1"/>
    <xf numFmtId="0" fontId="12" fillId="0" borderId="25" xfId="10" applyFont="1" applyBorder="1" applyAlignment="1">
      <alignment horizontal="center" vertical="center" wrapText="1"/>
    </xf>
    <xf numFmtId="0" fontId="6" fillId="0" borderId="25" xfId="10" applyFont="1" applyBorder="1" applyAlignment="1">
      <alignment horizontal="left" vertical="center" wrapText="1" indent="1"/>
    </xf>
    <xf numFmtId="0" fontId="12" fillId="0" borderId="4" xfId="10" applyFont="1" applyBorder="1"/>
    <xf numFmtId="0" fontId="12" fillId="0" borderId="1" xfId="10" applyFont="1" applyBorder="1"/>
    <xf numFmtId="0" fontId="23" fillId="0" borderId="0" xfId="0" applyFont="1"/>
    <xf numFmtId="14" fontId="0" fillId="0" borderId="0" xfId="0" applyNumberFormat="1"/>
    <xf numFmtId="11" fontId="0" fillId="0" borderId="0" xfId="0" applyNumberFormat="1"/>
    <xf numFmtId="0" fontId="0" fillId="10" borderId="0" xfId="0" applyFill="1"/>
    <xf numFmtId="14" fontId="0" fillId="10" borderId="0" xfId="0" applyNumberFormat="1" applyFill="1"/>
    <xf numFmtId="0" fontId="17" fillId="10" borderId="29" xfId="0" applyFont="1" applyFill="1" applyBorder="1" applyAlignment="1">
      <alignment horizontal="left" vertical="center" wrapText="1" indent="1"/>
    </xf>
    <xf numFmtId="0" fontId="12" fillId="3" borderId="1" xfId="10" applyFont="1" applyFill="1" applyBorder="1" applyAlignment="1">
      <alignment horizontal="left" vertical="center" wrapText="1" indent="1"/>
    </xf>
    <xf numFmtId="0" fontId="12" fillId="3" borderId="11" xfId="10" applyFont="1" applyFill="1" applyBorder="1" applyAlignment="1">
      <alignment horizontal="left" vertical="center" wrapText="1" indent="1"/>
    </xf>
    <xf numFmtId="0" fontId="12" fillId="12" borderId="11" xfId="10" applyFont="1" applyFill="1" applyBorder="1" applyAlignment="1">
      <alignment horizontal="left" vertical="center" wrapText="1" indent="1"/>
    </xf>
    <xf numFmtId="0" fontId="12" fillId="12" borderId="1" xfId="10" applyFont="1" applyFill="1" applyBorder="1" applyAlignment="1">
      <alignment horizontal="left" vertical="center" wrapText="1" indent="1"/>
    </xf>
    <xf numFmtId="0" fontId="12" fillId="12" borderId="2" xfId="10" applyFont="1" applyFill="1" applyBorder="1" applyAlignment="1">
      <alignment horizontal="left" vertical="center" wrapText="1" indent="1"/>
    </xf>
    <xf numFmtId="0" fontId="0" fillId="14" borderId="0" xfId="0" applyFill="1"/>
    <xf numFmtId="14" fontId="0" fillId="14" borderId="0" xfId="0" applyNumberFormat="1" applyFill="1"/>
    <xf numFmtId="0" fontId="25" fillId="9" borderId="0" xfId="7" applyFont="1" applyFill="1" applyBorder="1" applyAlignment="1" applyProtection="1">
      <alignment horizontal="left" vertical="center" indent="1"/>
    </xf>
    <xf numFmtId="0" fontId="6" fillId="2" borderId="1" xfId="0" applyFont="1" applyFill="1" applyBorder="1" applyAlignment="1" applyProtection="1">
      <alignment horizontal="left" vertical="center" wrapText="1" indent="1"/>
      <protection locked="0"/>
    </xf>
    <xf numFmtId="0" fontId="30" fillId="9" borderId="0" xfId="7" quotePrefix="1" applyFont="1" applyFill="1" applyAlignment="1" applyProtection="1">
      <alignment vertical="center"/>
      <protection locked="0"/>
    </xf>
    <xf numFmtId="0" fontId="30" fillId="9" borderId="0" xfId="7" quotePrefix="1" applyFont="1" applyFill="1" applyAlignment="1" applyProtection="1">
      <alignment horizontal="left" vertical="center" indent="1"/>
      <protection locked="0"/>
    </xf>
    <xf numFmtId="0" fontId="32" fillId="9" borderId="0" xfId="7" quotePrefix="1" applyFont="1" applyFill="1" applyAlignment="1" applyProtection="1">
      <alignment vertical="center"/>
    </xf>
    <xf numFmtId="0" fontId="35" fillId="9" borderId="0" xfId="0" applyFont="1" applyFill="1"/>
    <xf numFmtId="0" fontId="0" fillId="9" borderId="0" xfId="0" applyFill="1" applyProtection="1">
      <protection locked="0"/>
    </xf>
    <xf numFmtId="0" fontId="6" fillId="9" borderId="23" xfId="0" applyFont="1" applyFill="1" applyBorder="1"/>
    <xf numFmtId="0" fontId="36" fillId="9" borderId="30" xfId="7" applyFont="1" applyFill="1" applyBorder="1" applyAlignment="1" applyProtection="1"/>
    <xf numFmtId="0" fontId="36" fillId="9" borderId="0" xfId="7" applyFont="1" applyFill="1" applyBorder="1" applyAlignment="1" applyProtection="1"/>
    <xf numFmtId="0" fontId="37" fillId="9" borderId="0" xfId="0" quotePrefix="1" applyFont="1" applyFill="1" applyAlignment="1">
      <alignment vertical="center"/>
    </xf>
    <xf numFmtId="0" fontId="38" fillId="9" borderId="0" xfId="0" applyFont="1" applyFill="1" applyAlignment="1" applyProtection="1">
      <alignment vertical="center" wrapText="1"/>
      <protection locked="0"/>
    </xf>
    <xf numFmtId="0" fontId="3" fillId="9" borderId="0" xfId="0" applyFont="1" applyFill="1" applyAlignment="1">
      <alignment vertical="center"/>
    </xf>
    <xf numFmtId="0" fontId="26" fillId="9" borderId="5" xfId="0" applyFont="1" applyFill="1" applyBorder="1" applyAlignment="1">
      <alignment vertical="center" wrapText="1"/>
    </xf>
    <xf numFmtId="0" fontId="26" fillId="9" borderId="27" xfId="0" applyFont="1" applyFill="1" applyBorder="1" applyAlignment="1">
      <alignment vertical="center" wrapText="1"/>
    </xf>
    <xf numFmtId="0" fontId="12" fillId="9" borderId="5" xfId="0" applyFont="1" applyFill="1" applyBorder="1" applyAlignment="1">
      <alignment vertical="center" wrapText="1"/>
    </xf>
    <xf numFmtId="0" fontId="12" fillId="9" borderId="26" xfId="0" applyFont="1" applyFill="1" applyBorder="1" applyAlignment="1">
      <alignment vertical="center" wrapText="1"/>
    </xf>
    <xf numFmtId="0" fontId="6" fillId="9" borderId="5" xfId="0" applyFont="1" applyFill="1" applyBorder="1" applyAlignment="1">
      <alignment vertical="center" wrapText="1"/>
    </xf>
    <xf numFmtId="0" fontId="12" fillId="9" borderId="34" xfId="0" applyFont="1" applyFill="1" applyBorder="1" applyAlignment="1">
      <alignment horizontal="left" vertical="center" wrapText="1" indent="1"/>
    </xf>
    <xf numFmtId="0" fontId="12" fillId="9" borderId="0" xfId="0" applyFont="1" applyFill="1" applyAlignment="1">
      <alignment horizontal="left" vertical="center" wrapText="1" indent="1"/>
    </xf>
    <xf numFmtId="0" fontId="6" fillId="9" borderId="0" xfId="0" applyFont="1" applyFill="1" applyAlignment="1" applyProtection="1">
      <alignment vertical="center" wrapText="1"/>
      <protection locked="0"/>
    </xf>
    <xf numFmtId="0" fontId="26" fillId="9" borderId="35" xfId="0" applyFont="1" applyFill="1" applyBorder="1" applyAlignment="1">
      <alignment vertical="top" wrapText="1"/>
    </xf>
    <xf numFmtId="0" fontId="0" fillId="9" borderId="36" xfId="0" applyFill="1" applyBorder="1"/>
    <xf numFmtId="0" fontId="11" fillId="9" borderId="0" xfId="0" applyFont="1" applyFill="1" applyAlignment="1">
      <alignment horizontal="left" vertical="center" indent="1"/>
    </xf>
    <xf numFmtId="0" fontId="6" fillId="9" borderId="35" xfId="0" applyFont="1" applyFill="1" applyBorder="1" applyAlignment="1">
      <alignment vertical="center" wrapText="1"/>
    </xf>
    <xf numFmtId="0" fontId="6" fillId="9" borderId="37" xfId="0" applyFont="1" applyFill="1" applyBorder="1" applyAlignment="1">
      <alignment vertical="center" wrapText="1"/>
    </xf>
    <xf numFmtId="0" fontId="11" fillId="9" borderId="39" xfId="7" applyFont="1" applyFill="1" applyBorder="1" applyAlignment="1" applyProtection="1">
      <alignment vertical="center" wrapText="1"/>
    </xf>
    <xf numFmtId="0" fontId="26" fillId="15" borderId="6" xfId="0" applyFont="1" applyFill="1" applyBorder="1" applyAlignment="1">
      <alignment horizontal="left" vertical="center" wrapText="1" indent="1"/>
    </xf>
    <xf numFmtId="0" fontId="12" fillId="15" borderId="7" xfId="0" applyFont="1" applyFill="1" applyBorder="1" applyAlignment="1">
      <alignment horizontal="left" vertical="center" wrapText="1" indent="1"/>
    </xf>
    <xf numFmtId="0" fontId="26" fillId="15" borderId="7" xfId="0" applyFont="1" applyFill="1" applyBorder="1" applyAlignment="1">
      <alignment horizontal="left" vertical="center" wrapText="1" indent="1"/>
    </xf>
    <xf numFmtId="0" fontId="26" fillId="15" borderId="8" xfId="0" applyFont="1" applyFill="1" applyBorder="1" applyAlignment="1">
      <alignment horizontal="left" vertical="center" wrapText="1" indent="1"/>
    </xf>
    <xf numFmtId="0" fontId="29" fillId="17" borderId="28" xfId="10" applyFont="1" applyFill="1" applyBorder="1" applyAlignment="1">
      <alignment horizontal="left" vertical="center" wrapText="1" indent="1"/>
    </xf>
    <xf numFmtId="0" fontId="12" fillId="9" borderId="44" xfId="0" applyFont="1" applyFill="1" applyBorder="1" applyAlignment="1" applyProtection="1">
      <alignment horizontal="center" vertical="center" wrapText="1"/>
      <protection locked="0"/>
    </xf>
    <xf numFmtId="0" fontId="35" fillId="9" borderId="0" xfId="0" applyFont="1" applyFill="1" applyProtection="1">
      <protection locked="0"/>
    </xf>
    <xf numFmtId="0" fontId="6" fillId="9" borderId="0" xfId="10" applyFont="1" applyFill="1" applyAlignment="1">
      <alignment vertical="top" wrapText="1"/>
    </xf>
    <xf numFmtId="0" fontId="20" fillId="0" borderId="10" xfId="8" applyBorder="1" applyAlignment="1" applyProtection="1">
      <alignment vertical="top" wrapText="1"/>
    </xf>
    <xf numFmtId="0" fontId="20" fillId="9" borderId="0" xfId="8" applyFill="1" applyBorder="1" applyAlignment="1" applyProtection="1">
      <alignment vertical="top" wrapText="1"/>
    </xf>
    <xf numFmtId="0" fontId="6" fillId="9" borderId="0" xfId="0" applyFont="1" applyFill="1" applyAlignment="1">
      <alignment horizontal="left" vertical="center" wrapText="1" indent="1"/>
    </xf>
    <xf numFmtId="0" fontId="6" fillId="9" borderId="17" xfId="0" applyFont="1" applyFill="1" applyBorder="1" applyAlignment="1">
      <alignment horizontal="left" vertical="center" wrapText="1" indent="1"/>
    </xf>
    <xf numFmtId="0" fontId="24" fillId="17" borderId="14" xfId="0" applyFont="1" applyFill="1" applyBorder="1" applyAlignment="1">
      <alignment horizontal="center" vertical="center" wrapText="1"/>
    </xf>
    <xf numFmtId="0" fontId="24" fillId="17" borderId="15" xfId="0" applyFont="1" applyFill="1" applyBorder="1" applyAlignment="1">
      <alignment horizontal="center" vertical="center" wrapText="1"/>
    </xf>
    <xf numFmtId="0" fontId="24" fillId="17" borderId="16" xfId="0" applyFont="1" applyFill="1" applyBorder="1" applyAlignment="1">
      <alignment horizontal="center" vertical="center" wrapText="1"/>
    </xf>
    <xf numFmtId="0" fontId="4" fillId="9" borderId="0" xfId="0" applyFont="1" applyFill="1" applyAlignment="1">
      <alignment horizontal="center" vertical="center" wrapText="1"/>
    </xf>
    <xf numFmtId="0" fontId="39" fillId="9" borderId="0" xfId="0" applyFont="1" applyFill="1" applyAlignment="1">
      <alignment horizontal="center" vertical="center" wrapText="1"/>
    </xf>
    <xf numFmtId="0" fontId="6" fillId="9" borderId="0" xfId="0" applyFont="1" applyFill="1" applyAlignment="1">
      <alignment horizontal="left"/>
    </xf>
    <xf numFmtId="0" fontId="24" fillId="17" borderId="14" xfId="0" applyFont="1" applyFill="1" applyBorder="1" applyAlignment="1">
      <alignment horizontal="center" vertical="center"/>
    </xf>
    <xf numFmtId="0" fontId="24" fillId="17" borderId="15" xfId="0" applyFont="1" applyFill="1" applyBorder="1" applyAlignment="1">
      <alignment horizontal="center" vertical="center"/>
    </xf>
    <xf numFmtId="0" fontId="24" fillId="17" borderId="16" xfId="0" applyFont="1" applyFill="1" applyBorder="1" applyAlignment="1">
      <alignment horizontal="center" vertical="center"/>
    </xf>
    <xf numFmtId="0" fontId="27" fillId="9" borderId="0" xfId="0" applyFont="1" applyFill="1" applyAlignment="1">
      <alignment horizontal="center" vertical="center" wrapText="1"/>
    </xf>
    <xf numFmtId="0" fontId="9" fillId="9" borderId="0" xfId="0" applyFont="1" applyFill="1" applyAlignment="1">
      <alignment horizontal="right" vertical="center" wrapText="1" indent="1"/>
    </xf>
    <xf numFmtId="0" fontId="10" fillId="9" borderId="0" xfId="0" applyFont="1" applyFill="1" applyAlignment="1">
      <alignment horizontal="center" vertical="center" wrapText="1"/>
    </xf>
    <xf numFmtId="0" fontId="6" fillId="9" borderId="0" xfId="10" applyFont="1" applyFill="1" applyAlignment="1">
      <alignment horizontal="left" vertical="top" wrapText="1"/>
    </xf>
    <xf numFmtId="0" fontId="19" fillId="9" borderId="0" xfId="7" applyFill="1" applyBorder="1" applyAlignment="1" applyProtection="1">
      <alignment horizontal="left" vertical="top" wrapText="1"/>
    </xf>
    <xf numFmtId="0" fontId="6" fillId="9" borderId="36" xfId="0" applyFont="1" applyFill="1" applyBorder="1" applyAlignment="1" applyProtection="1">
      <alignment horizontal="center" vertical="center" wrapText="1"/>
      <protection locked="0"/>
    </xf>
    <xf numFmtId="0" fontId="6" fillId="9" borderId="38" xfId="0" applyFont="1" applyFill="1" applyBorder="1" applyAlignment="1" applyProtection="1">
      <alignment horizontal="center" vertical="center" wrapText="1"/>
      <protection locked="0"/>
    </xf>
    <xf numFmtId="0" fontId="11" fillId="10" borderId="26" xfId="0" applyFont="1" applyFill="1" applyBorder="1" applyAlignment="1">
      <alignment horizontal="left" vertical="center"/>
    </xf>
    <xf numFmtId="0" fontId="11" fillId="10" borderId="31" xfId="0" applyFont="1" applyFill="1" applyBorder="1" applyAlignment="1">
      <alignment horizontal="left" vertical="center"/>
    </xf>
    <xf numFmtId="0" fontId="6" fillId="9" borderId="32" xfId="0" applyFont="1" applyFill="1" applyBorder="1" applyAlignment="1" applyProtection="1">
      <alignment horizontal="left" vertical="center" wrapText="1"/>
      <protection locked="0"/>
    </xf>
    <xf numFmtId="0" fontId="6" fillId="9" borderId="33" xfId="0" applyFont="1" applyFill="1" applyBorder="1" applyAlignment="1" applyProtection="1">
      <alignment horizontal="left" vertical="center" wrapText="1"/>
      <protection locked="0"/>
    </xf>
    <xf numFmtId="0" fontId="6" fillId="9" borderId="26" xfId="0" applyFont="1" applyFill="1" applyBorder="1" applyAlignment="1" applyProtection="1">
      <alignment horizontal="left" vertical="center" wrapText="1"/>
      <protection locked="0"/>
    </xf>
    <xf numFmtId="0" fontId="6" fillId="9" borderId="31" xfId="0" applyFont="1" applyFill="1" applyBorder="1" applyAlignment="1" applyProtection="1">
      <alignment horizontal="left" vertical="center" wrapText="1"/>
      <protection locked="0"/>
    </xf>
    <xf numFmtId="0" fontId="6" fillId="9" borderId="32" xfId="0" applyFont="1" applyFill="1" applyBorder="1" applyAlignment="1" applyProtection="1">
      <alignment horizontal="center" vertical="center" wrapText="1"/>
      <protection locked="0"/>
    </xf>
    <xf numFmtId="0" fontId="6" fillId="9" borderId="33" xfId="0" applyFont="1" applyFill="1" applyBorder="1" applyAlignment="1" applyProtection="1">
      <alignment horizontal="center" vertical="center" wrapText="1"/>
      <protection locked="0"/>
    </xf>
    <xf numFmtId="0" fontId="33" fillId="9" borderId="14" xfId="0" applyFont="1" applyFill="1" applyBorder="1" applyAlignment="1">
      <alignment horizontal="center" vertical="center" wrapText="1"/>
    </xf>
    <xf numFmtId="0" fontId="33" fillId="9" borderId="15" xfId="0" applyFont="1" applyFill="1" applyBorder="1" applyAlignment="1">
      <alignment horizontal="center" vertical="center" wrapText="1"/>
    </xf>
    <xf numFmtId="0" fontId="6" fillId="9" borderId="40" xfId="0" applyFont="1" applyFill="1" applyBorder="1" applyAlignment="1" applyProtection="1">
      <alignment horizontal="center" vertical="center" wrapText="1"/>
      <protection locked="0"/>
    </xf>
    <xf numFmtId="0" fontId="6" fillId="9" borderId="41" xfId="0" applyFont="1" applyFill="1" applyBorder="1" applyAlignment="1" applyProtection="1">
      <alignment horizontal="center" vertical="center" wrapText="1"/>
      <protection locked="0"/>
    </xf>
    <xf numFmtId="0" fontId="26" fillId="9" borderId="14"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9" fillId="0" borderId="2" xfId="7" applyBorder="1" applyAlignment="1" applyProtection="1">
      <alignment horizontal="left" vertical="top" wrapText="1"/>
    </xf>
    <xf numFmtId="0" fontId="19" fillId="0" borderId="25" xfId="7" applyBorder="1" applyAlignment="1" applyProtection="1">
      <alignment horizontal="left" vertical="top" wrapText="1"/>
    </xf>
    <xf numFmtId="0" fontId="19" fillId="0" borderId="3" xfId="7" applyBorder="1" applyAlignment="1" applyProtection="1">
      <alignment horizontal="left" vertical="top" wrapText="1"/>
    </xf>
    <xf numFmtId="0" fontId="6" fillId="0" borderId="21" xfId="10" applyFont="1" applyBorder="1" applyAlignment="1">
      <alignment horizontal="left" vertical="top" wrapText="1"/>
    </xf>
    <xf numFmtId="0" fontId="6" fillId="0" borderId="22" xfId="10" applyFont="1" applyBorder="1" applyAlignment="1">
      <alignment horizontal="left" vertical="top" wrapText="1"/>
    </xf>
    <xf numFmtId="0" fontId="6" fillId="0" borderId="23" xfId="10" applyFont="1" applyBorder="1" applyAlignment="1">
      <alignment horizontal="left" vertical="top" wrapText="1"/>
    </xf>
    <xf numFmtId="0" fontId="6" fillId="0" borderId="12" xfId="10" applyFont="1" applyBorder="1" applyAlignment="1">
      <alignment horizontal="left" vertical="top" wrapText="1"/>
    </xf>
    <xf numFmtId="0" fontId="6" fillId="0" borderId="24" xfId="10" applyFont="1" applyBorder="1" applyAlignment="1">
      <alignment horizontal="left" vertical="top" wrapText="1"/>
    </xf>
    <xf numFmtId="0" fontId="6" fillId="0" borderId="10" xfId="10" applyFont="1" applyBorder="1" applyAlignment="1">
      <alignment horizontal="left" vertical="top" wrapText="1"/>
    </xf>
    <xf numFmtId="0" fontId="28" fillId="16" borderId="5" xfId="10" applyFont="1" applyFill="1" applyBorder="1" applyAlignment="1">
      <alignment horizontal="left" vertical="center" wrapText="1" indent="1"/>
    </xf>
    <xf numFmtId="0" fontId="28" fillId="16" borderId="42" xfId="10" applyFont="1" applyFill="1" applyBorder="1" applyAlignment="1">
      <alignment horizontal="left" vertical="center" wrapText="1" indent="1"/>
    </xf>
    <xf numFmtId="0" fontId="12" fillId="9" borderId="0" xfId="0" applyFont="1" applyFill="1" applyAlignment="1" applyProtection="1">
      <alignment horizontal="left" vertical="center" wrapText="1" indent="1"/>
      <protection locked="0"/>
    </xf>
    <xf numFmtId="0" fontId="11" fillId="9" borderId="0" xfId="0" applyFont="1" applyFill="1" applyAlignment="1">
      <alignment horizontal="left" vertical="center" indent="1"/>
    </xf>
    <xf numFmtId="0" fontId="12" fillId="3" borderId="2" xfId="10" applyFont="1" applyFill="1" applyBorder="1" applyAlignment="1">
      <alignment horizontal="left" vertical="center" wrapText="1" indent="1"/>
    </xf>
    <xf numFmtId="0" fontId="12" fillId="3" borderId="25" xfId="10" applyFont="1" applyFill="1" applyBorder="1" applyAlignment="1">
      <alignment horizontal="left" vertical="center" wrapText="1" indent="1"/>
    </xf>
    <xf numFmtId="16" fontId="11" fillId="0" borderId="2" xfId="10" applyNumberFormat="1" applyFont="1" applyBorder="1" applyAlignment="1" applyProtection="1">
      <alignment horizontal="left" vertical="center" wrapText="1" indent="1"/>
      <protection locked="0"/>
    </xf>
    <xf numFmtId="0" fontId="11" fillId="0" borderId="25" xfId="10" applyFont="1" applyBorder="1" applyAlignment="1" applyProtection="1">
      <alignment horizontal="left" vertical="center" wrapText="1" indent="1"/>
      <protection locked="0"/>
    </xf>
    <xf numFmtId="0" fontId="11" fillId="0" borderId="2" xfId="10" applyFont="1" applyBorder="1" applyAlignment="1" applyProtection="1">
      <alignment horizontal="left" vertical="center" wrapText="1" indent="1"/>
      <protection locked="0"/>
    </xf>
    <xf numFmtId="0" fontId="28" fillId="16" borderId="18" xfId="10" applyFont="1" applyFill="1" applyBorder="1" applyAlignment="1">
      <alignment horizontal="left" vertical="center" wrapText="1" indent="1"/>
    </xf>
    <xf numFmtId="0" fontId="28" fillId="16" borderId="43" xfId="10" applyFont="1" applyFill="1" applyBorder="1" applyAlignment="1">
      <alignment horizontal="left" vertical="center" wrapText="1" indent="1"/>
    </xf>
    <xf numFmtId="0" fontId="26" fillId="9" borderId="0" xfId="0" applyFont="1" applyFill="1" applyAlignment="1" applyProtection="1">
      <alignment horizontal="left" vertical="center" wrapText="1" indent="1"/>
      <protection locked="0"/>
    </xf>
    <xf numFmtId="0" fontId="26" fillId="9" borderId="0" xfId="7" applyFont="1" applyFill="1" applyBorder="1" applyAlignment="1" applyProtection="1">
      <alignment horizontal="left" vertical="center" wrapText="1" indent="1"/>
      <protection locked="0"/>
    </xf>
    <xf numFmtId="0" fontId="28" fillId="13" borderId="0" xfId="10" applyFont="1" applyFill="1" applyAlignment="1" applyProtection="1">
      <alignment horizontal="left" vertical="center" wrapText="1" indent="1"/>
      <protection locked="0"/>
    </xf>
    <xf numFmtId="0" fontId="28" fillId="16" borderId="19" xfId="10" applyFont="1" applyFill="1" applyBorder="1" applyAlignment="1">
      <alignment horizontal="left" vertical="center" wrapText="1" indent="1"/>
    </xf>
    <xf numFmtId="0" fontId="28" fillId="16" borderId="20" xfId="10" applyFont="1" applyFill="1" applyBorder="1" applyAlignment="1">
      <alignment horizontal="left" vertical="center" wrapText="1" indent="1"/>
    </xf>
  </cellXfs>
  <cellStyles count="13">
    <cellStyle name="cf1" xfId="1" xr:uid="{00000000-0005-0000-0000-000000000000}"/>
    <cellStyle name="cf2" xfId="2" xr:uid="{00000000-0005-0000-0000-000001000000}"/>
    <cellStyle name="cf3" xfId="3" xr:uid="{00000000-0005-0000-0000-000002000000}"/>
    <cellStyle name="cf4" xfId="4" xr:uid="{00000000-0005-0000-0000-000003000000}"/>
    <cellStyle name="cf5" xfId="5" xr:uid="{00000000-0005-0000-0000-000004000000}"/>
    <cellStyle name="ExportHeaderStyleLeft" xfId="6" xr:uid="{00000000-0005-0000-0000-000005000000}"/>
    <cellStyle name="Hyperlink" xfId="7" builtinId="8"/>
    <cellStyle name="Hyperlink 2" xfId="8" xr:uid="{00000000-0005-0000-0000-000007000000}"/>
    <cellStyle name="Normal" xfId="0" builtinId="0"/>
    <cellStyle name="Normal 2" xfId="9" xr:uid="{00000000-0005-0000-0000-000009000000}"/>
    <cellStyle name="Normal 2 2" xfId="12" xr:uid="{0F27CFCC-9EF2-40A1-8FA0-6957F3238A81}"/>
    <cellStyle name="Normal 3" xfId="10"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patternType="solid">
          <fgColor rgb="FFDA9694"/>
          <bgColor rgb="FFDA9694"/>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5EB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12170</xdr:colOff>
      <xdr:row>1</xdr:row>
      <xdr:rowOff>140758</xdr:rowOff>
    </xdr:from>
    <xdr:to>
      <xdr:col>2</xdr:col>
      <xdr:colOff>779108</xdr:colOff>
      <xdr:row>1</xdr:row>
      <xdr:rowOff>712228</xdr:rowOff>
    </xdr:to>
    <xdr:pic>
      <xdr:nvPicPr>
        <xdr:cNvPr id="3" name="Picture 2">
          <a:extLst>
            <a:ext uri="{FF2B5EF4-FFF2-40B4-BE49-F238E27FC236}">
              <a16:creationId xmlns:a16="http://schemas.microsoft.com/office/drawing/2014/main" id="{D0BAB172-A6A1-4FFA-9493-2C44DF18C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920" y="302683"/>
          <a:ext cx="1376538" cy="571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123825</xdr:rowOff>
        </xdr:from>
        <xdr:to>
          <xdr:col>0</xdr:col>
          <xdr:colOff>152400</xdr:colOff>
          <xdr:row>2</xdr:row>
          <xdr:rowOff>57150</xdr:rowOff>
        </xdr:to>
        <xdr:sp macro="" textlink="">
          <xdr:nvSpPr>
            <xdr:cNvPr id="5121" name="TempCombo"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SE1\Downloads\Maternity_Service_KPI_Submission_Template_Q4_2024-25_V2.xlsx" TargetMode="External"/><Relationship Id="rId1" Type="http://schemas.openxmlformats.org/officeDocument/2006/relationships/externalLinkPath" Target="/Users/LISE1/Downloads/Maternity_Service_KPI_Submission_Template_Q4_2024-25_V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PublicHealthPopulationHealthandEvaluation/Shared%20Documents/Vaccination%20and%20screening%20team%20(vertical)/PAT%20Legacy/Public%20Health/Analyst%20work%20area/Screening%20KPI/KPI_2024-25/Q3_2024-25/Templates/Draft%20templates/Maternity_Service_KPI_Submission_Template_Q3_2024-25.xlsx" TargetMode="External"/><Relationship Id="rId2" Type="http://schemas.microsoft.com/office/2019/04/relationships/externalLinkLongPath" Target="/sites/PublicHealthPopulationHealthandEvaluation/Shared%20Documents/Vaccination%20and%20screening%20team%20(vertical)/PAT%20Legacy/Public%20Health/Analyst%20work%20area/Screening%20KPI/KPI_2024-25/Q4_2024-25/Templates/Draft%20templates/Draft%20templates/Maternity_Service_KPI_Submission_Template_Q3_2024-25.xlsx?EE44F47F" TargetMode="External"/><Relationship Id="rId1" Type="http://schemas.openxmlformats.org/officeDocument/2006/relationships/externalLinkPath" Target="file:///\\EE44F47F\Maternity_Service_KPI_Submission_Template_Q3_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s made - TO DELETE"/>
      <sheetName val="Guidance"/>
      <sheetName val="Sign off sheet"/>
      <sheetName val="Page 1"/>
      <sheetName val="Page 2"/>
      <sheetName val="Page 3"/>
      <sheetName val="Page 4"/>
      <sheetName val="Page 5"/>
      <sheetName val="KPI descriptions"/>
      <sheetName val="DataSheet"/>
      <sheetName val="MaternityServiceLis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hanges made - TO DELETE"/>
      <sheetName val="Guidance"/>
      <sheetName val="Page 1"/>
      <sheetName val="Page 2"/>
      <sheetName val="Page 3"/>
      <sheetName val="Page 4"/>
      <sheetName val="Page 5"/>
      <sheetName val="KPI descriptions"/>
      <sheetName val="DataSheet"/>
      <sheetName val="MaternityServiceList"/>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screeningdata@nhs.net" TargetMode="External"/><Relationship Id="rId1" Type="http://schemas.openxmlformats.org/officeDocument/2006/relationships/hyperlink" Target="mailto:england.screeningdata@nhs.ne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igital.nhs.uk/services/organisation-data-service/upcoming-code-changes" TargetMode="Externa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https://digital.nhs.uk/services/organisation-data-service/upcoming-code-changes" TargetMode="External"/><Relationship Id="rId7" Type="http://schemas.openxmlformats.org/officeDocument/2006/relationships/vmlDrawing" Target="../drawings/vmlDrawing1.vml"/><Relationship Id="rId2" Type="http://schemas.openxmlformats.org/officeDocument/2006/relationships/hyperlink" Target="https://www.gov.uk/government/publications/standards-for-nhs-newborn-blood-spot-screening/newborn-blood-spot-screening-standards-valid-for-data-collected-from-1-april-2017" TargetMode="External"/><Relationship Id="rId1" Type="http://schemas.openxmlformats.org/officeDocument/2006/relationships/hyperlink" Target="https://www.gov.uk/government/publications/standards-for-nhs-newborn-blood-spot-screening/newborn-blood-spot-screening-standards-valid-for-data-collected-from-1-april-2017"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digital.nhs.uk/services/organisation-data-service/upcoming-code-changes" TargetMode="Externa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98002E"/>
    <pageSetUpPr fitToPage="1"/>
  </sheetPr>
  <dimension ref="A1:E29"/>
  <sheetViews>
    <sheetView tabSelected="1" zoomScaleNormal="100" workbookViewId="0"/>
  </sheetViews>
  <sheetFormatPr defaultColWidth="0" defaultRowHeight="12.75" zeroHeight="1" x14ac:dyDescent="0.2"/>
  <cols>
    <col min="1" max="1" width="4.140625" style="1" customWidth="1"/>
    <col min="2" max="2" width="8.7109375" style="1" customWidth="1"/>
    <col min="3" max="3" width="25.7109375" style="1" customWidth="1"/>
    <col min="4" max="4" width="46.42578125" style="1" customWidth="1"/>
    <col min="5" max="5" width="56.28515625" style="1" customWidth="1"/>
    <col min="6" max="6" width="4.140625" style="1" customWidth="1"/>
    <col min="7" max="16384" width="0" style="1" hidden="1"/>
  </cols>
  <sheetData>
    <row r="1" spans="1:5" x14ac:dyDescent="0.2">
      <c r="A1" s="67" t="s">
        <v>0</v>
      </c>
      <c r="E1"/>
    </row>
    <row r="2" spans="1:5" ht="80.099999999999994" customHeight="1" thickBot="1" x14ac:dyDescent="0.25"/>
    <row r="3" spans="1:5" ht="43.5" customHeight="1" thickBot="1" x14ac:dyDescent="0.25">
      <c r="B3" s="101" t="s">
        <v>1</v>
      </c>
      <c r="C3" s="102"/>
      <c r="D3" s="102"/>
      <c r="E3" s="103"/>
    </row>
    <row r="4" spans="1:5" ht="60" customHeight="1" x14ac:dyDescent="0.2">
      <c r="B4" s="110" t="s">
        <v>2</v>
      </c>
      <c r="C4" s="110"/>
      <c r="D4" s="110"/>
      <c r="E4" s="110"/>
    </row>
    <row r="5" spans="1:5" ht="18" customHeight="1" x14ac:dyDescent="0.2">
      <c r="B5" s="104" t="s">
        <v>3</v>
      </c>
      <c r="C5" s="104"/>
      <c r="D5" s="104"/>
      <c r="E5" s="104"/>
    </row>
    <row r="6" spans="1:5" ht="46.5" customHeight="1" x14ac:dyDescent="0.2">
      <c r="B6" s="105" t="s">
        <v>4</v>
      </c>
      <c r="C6" s="105"/>
      <c r="D6" s="105"/>
      <c r="E6" s="105"/>
    </row>
    <row r="7" spans="1:5" ht="15" thickBot="1" x14ac:dyDescent="0.25">
      <c r="B7" s="2"/>
      <c r="C7" s="106"/>
      <c r="D7" s="106"/>
      <c r="E7" s="106"/>
    </row>
    <row r="8" spans="1:5" ht="30.95" customHeight="1" thickBot="1" x14ac:dyDescent="0.25">
      <c r="B8" s="107" t="s">
        <v>5</v>
      </c>
      <c r="C8" s="108"/>
      <c r="D8" s="108"/>
      <c r="E8" s="109"/>
    </row>
    <row r="9" spans="1:5" ht="13.5" customHeight="1" x14ac:dyDescent="0.2">
      <c r="B9" s="3"/>
      <c r="C9" s="3"/>
      <c r="D9" s="3"/>
      <c r="E9" s="3"/>
    </row>
    <row r="10" spans="1:5" ht="30" customHeight="1" x14ac:dyDescent="0.2">
      <c r="B10" s="4" t="s">
        <v>6</v>
      </c>
      <c r="C10" s="99" t="s">
        <v>7</v>
      </c>
      <c r="D10" s="99"/>
      <c r="E10" s="99"/>
    </row>
    <row r="11" spans="1:5" ht="30" customHeight="1" x14ac:dyDescent="0.2">
      <c r="B11" s="4" t="s">
        <v>8</v>
      </c>
      <c r="C11" s="99" t="s">
        <v>9</v>
      </c>
      <c r="D11" s="99"/>
      <c r="E11" s="99"/>
    </row>
    <row r="12" spans="1:5" ht="30" customHeight="1" x14ac:dyDescent="0.2">
      <c r="B12" s="4" t="s">
        <v>10</v>
      </c>
      <c r="C12" s="99" t="s">
        <v>11</v>
      </c>
      <c r="D12" s="99"/>
      <c r="E12" s="99"/>
    </row>
    <row r="13" spans="1:5" ht="30" customHeight="1" x14ac:dyDescent="0.2">
      <c r="B13" s="4" t="s">
        <v>12</v>
      </c>
      <c r="C13" s="99" t="s">
        <v>13</v>
      </c>
      <c r="D13" s="99"/>
      <c r="E13" s="99"/>
    </row>
    <row r="14" spans="1:5" ht="15" thickBot="1" x14ac:dyDescent="0.25">
      <c r="B14" s="4"/>
      <c r="C14" s="5"/>
      <c r="D14" s="5"/>
      <c r="E14" s="5"/>
    </row>
    <row r="15" spans="1:5" ht="30.95" customHeight="1" thickBot="1" x14ac:dyDescent="0.25">
      <c r="B15" s="107" t="s">
        <v>14</v>
      </c>
      <c r="C15" s="108"/>
      <c r="D15" s="108"/>
      <c r="E15" s="109"/>
    </row>
    <row r="16" spans="1:5" ht="13.5" customHeight="1" x14ac:dyDescent="0.2">
      <c r="B16" s="4"/>
      <c r="C16" s="6"/>
      <c r="D16" s="6"/>
      <c r="E16" s="7"/>
    </row>
    <row r="17" spans="2:5" ht="30" customHeight="1" x14ac:dyDescent="0.2">
      <c r="B17" s="4"/>
      <c r="C17" s="112" t="s">
        <v>15</v>
      </c>
      <c r="D17" s="112"/>
      <c r="E17" s="112"/>
    </row>
    <row r="18" spans="2:5" ht="35.1" customHeight="1" x14ac:dyDescent="0.2">
      <c r="B18" s="4"/>
      <c r="C18" s="111" t="s">
        <v>16</v>
      </c>
      <c r="D18" s="111"/>
      <c r="E18" s="62" t="s">
        <v>17</v>
      </c>
    </row>
    <row r="19" spans="2:5" ht="30" customHeight="1" x14ac:dyDescent="0.2">
      <c r="B19" s="4"/>
      <c r="C19" s="111" t="s">
        <v>18</v>
      </c>
      <c r="D19" s="111"/>
      <c r="E19" s="62" t="s">
        <v>17</v>
      </c>
    </row>
    <row r="20" spans="2:5" ht="13.5" customHeight="1" thickBot="1" x14ac:dyDescent="0.25">
      <c r="B20" s="4"/>
      <c r="C20" s="6"/>
      <c r="D20" s="6"/>
      <c r="E20" s="7"/>
    </row>
    <row r="21" spans="2:5" ht="30.95" customHeight="1" thickBot="1" x14ac:dyDescent="0.25">
      <c r="B21" s="107" t="s">
        <v>19</v>
      </c>
      <c r="C21" s="108"/>
      <c r="D21" s="108"/>
      <c r="E21" s="109"/>
    </row>
    <row r="22" spans="2:5" ht="30" customHeight="1" x14ac:dyDescent="0.2">
      <c r="B22" s="2"/>
      <c r="C22" s="8" t="s">
        <v>20</v>
      </c>
      <c r="D22" s="100" t="s">
        <v>21</v>
      </c>
      <c r="E22" s="100"/>
    </row>
    <row r="23" spans="2:5" ht="30" customHeight="1" x14ac:dyDescent="0.2">
      <c r="B23" s="2"/>
      <c r="C23" s="8" t="s">
        <v>22</v>
      </c>
      <c r="D23" s="5" t="s">
        <v>23</v>
      </c>
      <c r="E23" s="5"/>
    </row>
    <row r="24" spans="2:5" ht="30" customHeight="1" x14ac:dyDescent="0.2">
      <c r="B24" s="2"/>
      <c r="C24" s="8" t="s">
        <v>24</v>
      </c>
      <c r="D24" s="99" t="s">
        <v>25</v>
      </c>
      <c r="E24" s="99"/>
    </row>
    <row r="25" spans="2:5" ht="30" customHeight="1" x14ac:dyDescent="0.2">
      <c r="B25" s="2"/>
      <c r="C25" s="8" t="s">
        <v>26</v>
      </c>
      <c r="D25" s="99" t="s">
        <v>27</v>
      </c>
      <c r="E25" s="99"/>
    </row>
    <row r="26" spans="2:5" ht="14.25" x14ac:dyDescent="0.2">
      <c r="B26" s="2"/>
      <c r="C26" s="8"/>
      <c r="D26" s="8"/>
      <c r="E26" s="5"/>
    </row>
    <row r="27" spans="2:5" ht="15" x14ac:dyDescent="0.25">
      <c r="B27" s="9"/>
      <c r="C27" s="2"/>
      <c r="D27" s="2"/>
      <c r="E27" s="2"/>
    </row>
    <row r="28" spans="2:5" ht="14.25" x14ac:dyDescent="0.2">
      <c r="B28" s="2"/>
      <c r="C28" s="2"/>
      <c r="D28" s="2"/>
      <c r="E28" s="10" t="s">
        <v>28</v>
      </c>
    </row>
    <row r="29" spans="2:5" x14ac:dyDescent="0.2"/>
  </sheetData>
  <sheetProtection algorithmName="SHA-512" hashValue="Gioz9UPilO6upCrUdiB4IX9CnoZtd0AqbB9yOmFsImnookUavyhCHnC9aAJhd+E45KXAyoVyMbVPa7zs8P8F4A==" saltValue="ZcKnGX0Hv75ulGTIy/K1/g==" spinCount="100000" sheet="1" formatCells="0" formatColumns="0" formatRows="0"/>
  <mergeCells count="18">
    <mergeCell ref="C17:E17"/>
    <mergeCell ref="C19:D19"/>
    <mergeCell ref="D25:E25"/>
    <mergeCell ref="D22:E22"/>
    <mergeCell ref="D24:E24"/>
    <mergeCell ref="B3:E3"/>
    <mergeCell ref="B5:E5"/>
    <mergeCell ref="B6:E6"/>
    <mergeCell ref="C7:E7"/>
    <mergeCell ref="B8:E8"/>
    <mergeCell ref="C10:E10"/>
    <mergeCell ref="B4:E4"/>
    <mergeCell ref="C18:D18"/>
    <mergeCell ref="B21:E21"/>
    <mergeCell ref="C11:E11"/>
    <mergeCell ref="C12:E12"/>
    <mergeCell ref="C13:E13"/>
    <mergeCell ref="B15:E15"/>
  </mergeCells>
  <hyperlinks>
    <hyperlink ref="C22" location="Guidance!A1" display="Guidance" xr:uid="{00000000-0004-0000-0000-000000000000}"/>
    <hyperlink ref="C24" location="'Page 1'!A1" display="Page 1" xr:uid="{00000000-0004-0000-0000-000001000000}"/>
    <hyperlink ref="C25" location="'KPI descriptions'!A1" display="KPI descriptions" xr:uid="{00000000-0004-0000-0000-000004000000}"/>
    <hyperlink ref="E18" r:id="rId1" xr:uid="{A392E8A1-3D40-4809-84B6-BA1D943FF819}"/>
    <hyperlink ref="E19" r:id="rId2" xr:uid="{5B0CCFB0-A9DD-4386-8B95-4D34170EB6E4}"/>
    <hyperlink ref="C23" location="'Sign off sheet'!A1" display="Sign off sheet" xr:uid="{B6A6A8F7-ABCC-4420-87D3-96DCBA5C7EE4}"/>
  </hyperlinks>
  <pageMargins left="0.7" right="0.7" top="0.75" bottom="0.75" header="0.3" footer="0.3"/>
  <pageSetup paperSize="9" scale="5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EE80B-28B8-4AE7-BA45-234A6CDD0715}">
  <sheetPr codeName="Sheet7">
    <tabColor rgb="FF005EB8"/>
  </sheetPr>
  <dimension ref="A1:XFC59"/>
  <sheetViews>
    <sheetView workbookViewId="0"/>
  </sheetViews>
  <sheetFormatPr defaultColWidth="0" defaultRowHeight="12.75" zeroHeight="1" x14ac:dyDescent="0.2"/>
  <cols>
    <col min="1" max="1" width="7.28515625" style="1" customWidth="1"/>
    <col min="2" max="2" width="53.5703125" style="1" customWidth="1"/>
    <col min="3" max="3" width="41.5703125" style="1" customWidth="1"/>
    <col min="4" max="4" width="10.42578125" style="1" customWidth="1"/>
    <col min="5" max="5" width="2.28515625" style="1" customWidth="1"/>
    <col min="6" max="6" width="23.28515625" style="1" customWidth="1"/>
    <col min="7" max="7" width="23.5703125" style="1" customWidth="1"/>
    <col min="8" max="8" width="6.140625" style="1" customWidth="1"/>
    <col min="9" max="10" width="9.140625" style="1" hidden="1" customWidth="1"/>
    <col min="11" max="11" width="32.85546875" style="1" hidden="1" customWidth="1"/>
    <col min="12" max="12" width="9.140625" style="1" hidden="1" customWidth="1"/>
    <col min="13" max="16383" width="9.140625" style="1" hidden="1"/>
    <col min="16384" max="16384" width="10.28515625" style="1" hidden="1"/>
  </cols>
  <sheetData>
    <row r="1" spans="1:14" ht="13.5" thickBot="1" x14ac:dyDescent="0.25">
      <c r="A1" s="68"/>
      <c r="B1" s="68"/>
      <c r="C1" s="68"/>
      <c r="D1" s="68"/>
      <c r="E1" s="68"/>
      <c r="F1" s="68"/>
      <c r="G1" s="68"/>
      <c r="H1" s="68"/>
      <c r="I1" s="95" t="s">
        <v>29</v>
      </c>
      <c r="J1" s="68"/>
      <c r="K1" s="68"/>
      <c r="L1" s="68"/>
    </row>
    <row r="2" spans="1:14" ht="20.25" x14ac:dyDescent="0.2">
      <c r="A2" s="68"/>
      <c r="B2" s="65" t="s">
        <v>30</v>
      </c>
      <c r="C2" s="64"/>
      <c r="D2" s="64"/>
      <c r="E2" s="64"/>
      <c r="F2" s="64"/>
      <c r="H2" s="64"/>
      <c r="I2" s="67" t="s">
        <v>31</v>
      </c>
      <c r="J2" s="64"/>
      <c r="K2" s="64"/>
      <c r="L2" s="64"/>
      <c r="M2" s="69"/>
      <c r="N2" s="70"/>
    </row>
    <row r="3" spans="1:14" ht="20.25" x14ac:dyDescent="0.2">
      <c r="A3" s="68"/>
      <c r="B3" s="65"/>
      <c r="C3" s="64"/>
      <c r="D3" s="64"/>
      <c r="E3" s="64"/>
      <c r="F3" s="64"/>
      <c r="H3" s="64"/>
      <c r="J3" s="64"/>
      <c r="K3" s="64"/>
      <c r="L3" s="64"/>
      <c r="M3" s="2"/>
      <c r="N3" s="71"/>
    </row>
    <row r="4" spans="1:14" ht="20.25" x14ac:dyDescent="0.2">
      <c r="A4" s="68"/>
      <c r="B4" s="72" t="str">
        <f>IF(COUNTBLANK(C21:C24)+COUNTBLANK(C11:C12)+COUNTBLANK(C15:C18)=0,"","Do not submit until template is complete")</f>
        <v>Do not submit until template is complete</v>
      </c>
      <c r="C4" s="64"/>
      <c r="D4" s="64"/>
      <c r="E4" s="64"/>
      <c r="F4" s="64"/>
      <c r="G4" s="66"/>
      <c r="H4" s="64"/>
      <c r="J4" s="64"/>
      <c r="K4" s="64"/>
      <c r="L4" s="64"/>
      <c r="M4" s="2"/>
      <c r="N4" s="71"/>
    </row>
    <row r="5" spans="1:14" ht="20.25" x14ac:dyDescent="0.2">
      <c r="A5" s="68"/>
      <c r="B5" s="72" t="str">
        <f>IF(D28 = "Yes","","Do not submit until sense check is confirmed")</f>
        <v>Do not submit until sense check is confirmed</v>
      </c>
      <c r="C5" s="64"/>
      <c r="D5" s="64"/>
      <c r="E5" s="64"/>
      <c r="F5" s="64"/>
      <c r="G5" s="66"/>
      <c r="H5" s="64"/>
      <c r="J5" s="64"/>
      <c r="K5" s="64"/>
      <c r="L5" s="64"/>
      <c r="M5" s="2"/>
      <c r="N5" s="71"/>
    </row>
    <row r="6" spans="1:14" ht="20.25" x14ac:dyDescent="0.2">
      <c r="A6" s="68"/>
      <c r="B6" s="65"/>
      <c r="C6" s="64"/>
      <c r="D6" s="64"/>
      <c r="E6" s="64"/>
      <c r="F6" s="64"/>
      <c r="G6" s="66"/>
      <c r="H6" s="64"/>
      <c r="J6" s="64"/>
      <c r="K6" s="64"/>
      <c r="L6" s="64"/>
      <c r="M6" s="2"/>
      <c r="N6" s="71"/>
    </row>
    <row r="7" spans="1:14" ht="20.25" x14ac:dyDescent="0.2">
      <c r="A7" s="68"/>
      <c r="B7" s="73" t="s">
        <v>32</v>
      </c>
      <c r="C7" s="73"/>
      <c r="D7" s="73"/>
      <c r="E7" s="73"/>
      <c r="F7" s="73"/>
      <c r="G7" s="73"/>
      <c r="H7" s="73"/>
      <c r="I7" s="73"/>
      <c r="J7" s="73"/>
      <c r="K7" s="73"/>
      <c r="L7" s="73"/>
      <c r="M7" s="2"/>
      <c r="N7" s="74"/>
    </row>
    <row r="8" spans="1:14" x14ac:dyDescent="0.2"/>
    <row r="9" spans="1:14" ht="15" x14ac:dyDescent="0.2">
      <c r="B9" s="75" t="s">
        <v>33</v>
      </c>
      <c r="C9" s="117" t="s">
        <v>34</v>
      </c>
      <c r="D9" s="118"/>
    </row>
    <row r="10" spans="1:14" ht="15" x14ac:dyDescent="0.2">
      <c r="B10" s="76"/>
    </row>
    <row r="11" spans="1:14" ht="33" customHeight="1" x14ac:dyDescent="0.2">
      <c r="B11" s="75" t="s">
        <v>35</v>
      </c>
      <c r="C11" s="119"/>
      <c r="D11" s="120"/>
    </row>
    <row r="12" spans="1:14" ht="39" customHeight="1" x14ac:dyDescent="0.2">
      <c r="B12" s="77" t="s">
        <v>36</v>
      </c>
      <c r="C12" s="121"/>
      <c r="D12" s="122"/>
      <c r="F12" s="78" t="s">
        <v>37</v>
      </c>
      <c r="G12" s="79" t="str">
        <f>IF(ISBLANK(C12), "", VLOOKUP(C12,CCGNamesAndCodes,2,FALSE))</f>
        <v/>
      </c>
    </row>
    <row r="13" spans="1:14" ht="15" x14ac:dyDescent="0.2">
      <c r="B13" s="80"/>
      <c r="F13" s="81"/>
      <c r="G13" s="81"/>
      <c r="H13" s="82"/>
    </row>
    <row r="14" spans="1:14" ht="15" customHeight="1" x14ac:dyDescent="0.2">
      <c r="B14" s="83" t="s">
        <v>38</v>
      </c>
      <c r="C14" s="84"/>
      <c r="F14" s="85"/>
      <c r="G14" s="85"/>
    </row>
    <row r="15" spans="1:14" ht="14.25" x14ac:dyDescent="0.2">
      <c r="B15" s="86" t="s">
        <v>39</v>
      </c>
      <c r="C15" s="123"/>
      <c r="D15" s="124"/>
      <c r="F15" s="85"/>
      <c r="G15" s="85"/>
    </row>
    <row r="16" spans="1:14" ht="14.25" x14ac:dyDescent="0.2">
      <c r="B16" s="87" t="s">
        <v>40</v>
      </c>
      <c r="C16" s="115"/>
      <c r="D16" s="116"/>
      <c r="F16" s="85"/>
      <c r="G16" s="85"/>
    </row>
    <row r="17" spans="2:29" ht="14.25" x14ac:dyDescent="0.2">
      <c r="B17" s="87" t="s">
        <v>41</v>
      </c>
      <c r="C17" s="115"/>
      <c r="D17" s="116"/>
      <c r="AC17" s="1" t="s">
        <v>29</v>
      </c>
    </row>
    <row r="18" spans="2:29" ht="14.25" x14ac:dyDescent="0.2">
      <c r="B18" s="88" t="s">
        <v>42</v>
      </c>
      <c r="C18" s="127"/>
      <c r="D18" s="128"/>
      <c r="AC18" s="1" t="s">
        <v>31</v>
      </c>
    </row>
    <row r="19" spans="2:29" x14ac:dyDescent="0.2"/>
    <row r="20" spans="2:29" ht="15" x14ac:dyDescent="0.2">
      <c r="B20" s="83" t="s">
        <v>43</v>
      </c>
      <c r="C20" s="84"/>
    </row>
    <row r="21" spans="2:29" ht="14.25" x14ac:dyDescent="0.2">
      <c r="B21" s="86" t="s">
        <v>39</v>
      </c>
      <c r="C21" s="123"/>
      <c r="D21" s="124"/>
    </row>
    <row r="22" spans="2:29" ht="14.25" x14ac:dyDescent="0.2">
      <c r="B22" s="87" t="s">
        <v>40</v>
      </c>
      <c r="C22" s="115"/>
      <c r="D22" s="116"/>
    </row>
    <row r="23" spans="2:29" ht="14.25" x14ac:dyDescent="0.2">
      <c r="B23" s="87" t="s">
        <v>41</v>
      </c>
      <c r="C23" s="115"/>
      <c r="D23" s="116"/>
    </row>
    <row r="24" spans="2:29" ht="14.25" x14ac:dyDescent="0.2">
      <c r="B24" s="88" t="s">
        <v>42</v>
      </c>
      <c r="C24" s="127"/>
      <c r="D24" s="128"/>
    </row>
    <row r="25" spans="2:29" x14ac:dyDescent="0.2"/>
    <row r="26" spans="2:29" ht="13.5" thickBot="1" x14ac:dyDescent="0.25"/>
    <row r="27" spans="2:29" ht="79.5" customHeight="1" thickBot="1" x14ac:dyDescent="0.25">
      <c r="B27" s="129" t="s">
        <v>44</v>
      </c>
      <c r="C27" s="130"/>
      <c r="D27" s="131"/>
    </row>
    <row r="28" spans="2:29" ht="110.25" customHeight="1" thickBot="1" x14ac:dyDescent="0.25">
      <c r="B28" s="125" t="s">
        <v>45</v>
      </c>
      <c r="C28" s="126"/>
      <c r="D28" s="94" t="s">
        <v>31</v>
      </c>
    </row>
    <row r="29" spans="2:29" x14ac:dyDescent="0.2"/>
    <row r="30" spans="2:29" ht="15.75" customHeight="1" x14ac:dyDescent="0.2">
      <c r="B30" s="113" t="s">
        <v>46</v>
      </c>
      <c r="C30" s="113"/>
      <c r="D30" s="113"/>
      <c r="E30" s="113"/>
      <c r="F30" s="113"/>
      <c r="G30" s="113"/>
      <c r="H30" s="96"/>
      <c r="I30" s="96"/>
      <c r="J30" s="96"/>
      <c r="K30" s="96"/>
    </row>
    <row r="31" spans="2:29" ht="45" customHeight="1" x14ac:dyDescent="0.2">
      <c r="B31" s="113"/>
      <c r="C31" s="113"/>
      <c r="D31" s="113"/>
      <c r="E31" s="113"/>
      <c r="F31" s="113"/>
      <c r="G31" s="113"/>
      <c r="H31" s="96"/>
      <c r="I31" s="96"/>
      <c r="J31" s="96"/>
      <c r="K31" s="96"/>
    </row>
    <row r="32" spans="2:29" ht="34.5" customHeight="1" x14ac:dyDescent="0.2">
      <c r="B32" s="114" t="s">
        <v>47</v>
      </c>
      <c r="C32" s="114"/>
      <c r="D32" s="114"/>
      <c r="E32" s="98"/>
      <c r="F32" s="98"/>
      <c r="G32" s="98"/>
      <c r="H32" s="98"/>
      <c r="I32" s="98"/>
      <c r="J32" s="98"/>
      <c r="K32" s="97"/>
    </row>
    <row r="33" s="1" customFormat="1" x14ac:dyDescent="0.2"/>
    <row r="34" s="1" customFormat="1" ht="23.25" customHeight="1" x14ac:dyDescent="0.2"/>
    <row r="35" s="1" customFormat="1" x14ac:dyDescent="0.2"/>
    <row r="36" s="1" customFormat="1" x14ac:dyDescent="0.2"/>
    <row r="37" s="1" customFormat="1" hidden="1" x14ac:dyDescent="0.2"/>
    <row r="38" s="1" customFormat="1" hidden="1" x14ac:dyDescent="0.2"/>
    <row r="39" s="1" customFormat="1" x14ac:dyDescent="0.2"/>
    <row r="40" s="1" customFormat="1" x14ac:dyDescent="0.2"/>
    <row r="41" s="1" customFormat="1" x14ac:dyDescent="0.2"/>
    <row r="42" s="1" customFormat="1" hidden="1" x14ac:dyDescent="0.2"/>
    <row r="43" s="1" customFormat="1" hidden="1" x14ac:dyDescent="0.2"/>
    <row r="44" s="1" customFormat="1" hidden="1" x14ac:dyDescent="0.2"/>
    <row r="45" s="1" customFormat="1" hidden="1" x14ac:dyDescent="0.2"/>
    <row r="46" s="1" customFormat="1" hidden="1" x14ac:dyDescent="0.2"/>
    <row r="47" s="1" customFormat="1" hidden="1" x14ac:dyDescent="0.2"/>
    <row r="48" s="1" customFormat="1" hidden="1" x14ac:dyDescent="0.2"/>
    <row r="49" s="1" customFormat="1" hidden="1" x14ac:dyDescent="0.2"/>
    <row r="50" s="1" customFormat="1" hidden="1" x14ac:dyDescent="0.2"/>
    <row r="51" s="1" customFormat="1" hidden="1" x14ac:dyDescent="0.2"/>
    <row r="52" s="1" customFormat="1" hidden="1" x14ac:dyDescent="0.2"/>
    <row r="53" s="1" customFormat="1" hidden="1" x14ac:dyDescent="0.2"/>
    <row r="54" s="1" customFormat="1" hidden="1" x14ac:dyDescent="0.2"/>
    <row r="55" s="1" customFormat="1" hidden="1" x14ac:dyDescent="0.2"/>
    <row r="56" s="1" customFormat="1" hidden="1" x14ac:dyDescent="0.2"/>
    <row r="57" s="1" customFormat="1" hidden="1" x14ac:dyDescent="0.2"/>
    <row r="58" s="1" customFormat="1" hidden="1" x14ac:dyDescent="0.2"/>
    <row r="59" s="1" customFormat="1" hidden="1" x14ac:dyDescent="0.2"/>
  </sheetData>
  <sheetProtection algorithmName="SHA-512" hashValue="DeGEUE8ez0T26hWHR3ONEUbqwXWpUVQ16yQAW0Q9cC7NI3F3x3flmLTyz6m9njXF9L5WGUTXRzqAclItcQZi3w==" saltValue="UPIolmQbDwgbTp2pGGXGwg==" spinCount="100000" sheet="1" formatCells="0" formatColumns="0" formatRows="0"/>
  <mergeCells count="15">
    <mergeCell ref="B30:G31"/>
    <mergeCell ref="B32:D32"/>
    <mergeCell ref="C17:D17"/>
    <mergeCell ref="C9:D9"/>
    <mergeCell ref="C11:D11"/>
    <mergeCell ref="C12:D12"/>
    <mergeCell ref="C15:D15"/>
    <mergeCell ref="C16:D16"/>
    <mergeCell ref="B28:C28"/>
    <mergeCell ref="C18:D18"/>
    <mergeCell ref="C21:D21"/>
    <mergeCell ref="C22:D22"/>
    <mergeCell ref="C23:D23"/>
    <mergeCell ref="C24:D24"/>
    <mergeCell ref="B27:D27"/>
  </mergeCells>
  <conditionalFormatting sqref="B21:C24">
    <cfRule type="expression" dxfId="12" priority="2" stopIfTrue="1">
      <formula>IF(B21="",TRUE,FALSE)</formula>
    </cfRule>
  </conditionalFormatting>
  <conditionalFormatting sqref="C11:C12 B15:C18">
    <cfRule type="expression" dxfId="11" priority="3" stopIfTrue="1">
      <formula>IF(B11="",TRUE,FALSE)</formula>
    </cfRule>
  </conditionalFormatting>
  <conditionalFormatting sqref="D28">
    <cfRule type="expression" dxfId="10" priority="1" stopIfTrue="1">
      <formula>IF(D28="No",TRUE,FALSE)</formula>
    </cfRule>
  </conditionalFormatting>
  <dataValidations count="3">
    <dataValidation type="list" allowBlank="1" showInputMessage="1" showErrorMessage="1" sqref="L27" xr:uid="{884E2B6F-F2F3-4229-9F60-3430D0ACA204}">
      <formula1>$AC$17:$AC$18</formula1>
    </dataValidation>
    <dataValidation type="list" allowBlank="1" showInputMessage="1" showErrorMessage="1" errorTitle="Service not in list" error="Click 'Cancel' below and select from the drop-down list" prompt="Please select from drop-down list" sqref="C12:D12" xr:uid="{15ECF50B-E24E-4E7B-98A9-F8A6D9FC83C6}">
      <formula1>CCGNames</formula1>
    </dataValidation>
    <dataValidation type="list" allowBlank="1" showInputMessage="1" showErrorMessage="1" sqref="D28" xr:uid="{81CD29F8-3925-4FD5-A251-E6A0B68EBA90}">
      <formula1>$I$1:$I$2</formula1>
    </dataValidation>
  </dataValidations>
  <hyperlinks>
    <hyperlink ref="B2:L2" location="Guidance!A1" display="For instructions please see 'Guidance' worksheet (click this cell to view)" xr:uid="{399E7488-0E83-484F-B6E2-A2D41648888D}"/>
    <hyperlink ref="B32" r:id="rId1" xr:uid="{69722358-966C-4C5B-A571-B5A597589AC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8ABB9DA-E101-427B-9D26-036E40523610}">
          <x14:formula1>
            <xm:f>'CHIS Dropdown'!$A$2:$A$46</xm:f>
          </x14:formula1>
          <xm:sqref>C11:D11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5EB8"/>
    <pageSetUpPr fitToPage="1"/>
  </sheetPr>
  <dimension ref="A1:O17"/>
  <sheetViews>
    <sheetView zoomScaleNormal="100" workbookViewId="0"/>
  </sheetViews>
  <sheetFormatPr defaultColWidth="0" defaultRowHeight="15" zeroHeight="1" x14ac:dyDescent="0.25"/>
  <cols>
    <col min="1" max="1" width="2.5703125" style="16" customWidth="1"/>
    <col min="2" max="2" width="30.7109375" style="16" customWidth="1"/>
    <col min="3" max="7" width="16.7109375" style="16" customWidth="1"/>
    <col min="8" max="8" width="15.7109375" style="16" customWidth="1"/>
    <col min="9" max="9" width="24.28515625" style="16" customWidth="1"/>
    <col min="10" max="10" width="18.85546875" style="33" customWidth="1"/>
    <col min="11" max="11" width="24.85546875" style="16" customWidth="1"/>
    <col min="12" max="12" width="5.7109375" style="41" customWidth="1"/>
    <col min="13" max="13" width="2.5703125" style="16" hidden="1" customWidth="1"/>
    <col min="14" max="16384" width="9.140625" style="16" hidden="1"/>
  </cols>
  <sheetData>
    <row r="1" spans="1:15" ht="13.5" customHeight="1" x14ac:dyDescent="0.2">
      <c r="B1" s="22"/>
      <c r="C1" s="22"/>
      <c r="D1" s="22"/>
      <c r="E1" s="22"/>
      <c r="F1" s="22"/>
      <c r="G1" s="22"/>
      <c r="H1" s="22"/>
      <c r="I1" s="22"/>
      <c r="J1" s="22"/>
      <c r="K1" s="22"/>
    </row>
    <row r="2" spans="1:15" ht="34.5" customHeight="1" x14ac:dyDescent="0.2">
      <c r="A2" s="23"/>
      <c r="B2" s="65" t="s">
        <v>30</v>
      </c>
      <c r="C2" s="64"/>
      <c r="D2" s="64"/>
      <c r="E2" s="64"/>
      <c r="F2" s="64"/>
      <c r="G2" s="64"/>
      <c r="H2" s="66" t="str">
        <f>IF(COUNTBLANK(C10:E11)=0,"","Template is incomplete - do not submit until complete")</f>
        <v>Template is incomplete - do not submit until complete</v>
      </c>
      <c r="I2" s="64"/>
      <c r="J2" s="64"/>
      <c r="K2" s="64"/>
      <c r="L2" s="42"/>
    </row>
    <row r="3" spans="1:15" ht="18.75" thickBot="1" x14ac:dyDescent="0.3">
      <c r="B3" s="20"/>
      <c r="C3" s="20"/>
      <c r="D3" s="20"/>
      <c r="E3" s="20"/>
      <c r="F3" s="20"/>
      <c r="G3" s="20"/>
      <c r="H3" s="20"/>
      <c r="I3" s="20"/>
      <c r="J3" s="21"/>
      <c r="K3" s="21"/>
    </row>
    <row r="4" spans="1:15" ht="47.25" customHeight="1" x14ac:dyDescent="0.2">
      <c r="A4" s="23"/>
      <c r="B4" s="89" t="s">
        <v>48</v>
      </c>
      <c r="C4" s="155" t="str">
        <f>IF('Sign off sheet'!$C$11="","",'Sign off sheet'!$C$11)</f>
        <v/>
      </c>
      <c r="D4" s="155"/>
      <c r="E4" s="155"/>
      <c r="F4" s="156"/>
      <c r="G4" s="152"/>
      <c r="H4" s="152"/>
      <c r="I4" s="154"/>
      <c r="J4" s="154"/>
      <c r="K4" s="154"/>
      <c r="L4" s="42"/>
    </row>
    <row r="5" spans="1:15" ht="36.75" customHeight="1" x14ac:dyDescent="0.2">
      <c r="A5" s="23"/>
      <c r="B5" s="90" t="s">
        <v>49</v>
      </c>
      <c r="C5" s="141" t="str">
        <f>IF('Sign off sheet'!$C$12="","",'Sign off sheet'!$C$12)</f>
        <v/>
      </c>
      <c r="D5" s="141"/>
      <c r="E5" s="141"/>
      <c r="F5" s="142"/>
      <c r="G5" s="153"/>
      <c r="H5" s="153"/>
      <c r="I5" s="154"/>
      <c r="J5" s="154"/>
      <c r="K5" s="154"/>
      <c r="L5" s="42"/>
    </row>
    <row r="6" spans="1:15" ht="26.25" customHeight="1" x14ac:dyDescent="0.2">
      <c r="A6" s="23"/>
      <c r="B6" s="91" t="s">
        <v>50</v>
      </c>
      <c r="C6" s="141" t="str">
        <f>IF('Sign off sheet'!$G$12="","",'Sign off sheet'!$G$12)</f>
        <v/>
      </c>
      <c r="D6" s="141"/>
      <c r="E6" s="141"/>
      <c r="F6" s="142"/>
      <c r="G6" s="152"/>
      <c r="H6" s="152"/>
      <c r="I6" s="144"/>
      <c r="J6" s="144"/>
      <c r="K6" s="144"/>
      <c r="L6" s="42"/>
    </row>
    <row r="7" spans="1:15" ht="36.75" customHeight="1" thickBot="1" x14ac:dyDescent="0.25">
      <c r="A7" s="23"/>
      <c r="B7" s="92" t="s">
        <v>33</v>
      </c>
      <c r="C7" s="150" t="str">
        <f>'Sign off sheet'!$C$9</f>
        <v>Q2 2025 to 2026 - 01 July to 30 September 2025</v>
      </c>
      <c r="D7" s="150"/>
      <c r="E7" s="150"/>
      <c r="F7" s="151"/>
      <c r="G7" s="143"/>
      <c r="H7" s="143"/>
      <c r="I7" s="99"/>
      <c r="J7" s="99"/>
      <c r="K7" s="99"/>
      <c r="L7" s="43"/>
    </row>
    <row r="8" spans="1:15" ht="15" customHeight="1" x14ac:dyDescent="0.25">
      <c r="B8" s="17"/>
      <c r="C8" s="17"/>
      <c r="D8" s="17"/>
      <c r="E8" s="17"/>
      <c r="F8" s="17"/>
      <c r="G8" s="17"/>
      <c r="H8" s="17"/>
      <c r="I8" s="17"/>
      <c r="J8" s="18"/>
      <c r="K8" s="19"/>
      <c r="L8" s="44"/>
    </row>
    <row r="9" spans="1:15" s="31" customFormat="1" ht="120" customHeight="1" x14ac:dyDescent="0.2">
      <c r="B9" s="54" t="s">
        <v>51</v>
      </c>
      <c r="C9" s="55" t="s">
        <v>52</v>
      </c>
      <c r="D9" s="55" t="s">
        <v>53</v>
      </c>
      <c r="E9" s="56" t="s">
        <v>54</v>
      </c>
      <c r="F9" s="57" t="s">
        <v>55</v>
      </c>
      <c r="G9" s="58" t="s">
        <v>56</v>
      </c>
      <c r="H9" s="58" t="s">
        <v>57</v>
      </c>
      <c r="I9" s="59" t="s">
        <v>58</v>
      </c>
      <c r="J9" s="145" t="s">
        <v>59</v>
      </c>
      <c r="K9" s="146"/>
      <c r="L9" s="45"/>
    </row>
    <row r="10" spans="1:15" ht="75" customHeight="1" x14ac:dyDescent="0.2">
      <c r="B10" s="29" t="s">
        <v>60</v>
      </c>
      <c r="C10" s="38"/>
      <c r="D10" s="38"/>
      <c r="E10" s="38"/>
      <c r="F10" s="11" t="str">
        <f>IF(OR(ISBLANK(C10),ISBLANK(D10)),"",C10/D10)</f>
        <v/>
      </c>
      <c r="G10" s="12" t="s">
        <v>61</v>
      </c>
      <c r="H10" s="13" t="s">
        <v>62</v>
      </c>
      <c r="I10" s="40" t="str">
        <f>IF(C10="","",D10-C10-E10)</f>
        <v/>
      </c>
      <c r="J10" s="147"/>
      <c r="K10" s="148"/>
      <c r="L10" s="46"/>
      <c r="N10" s="32">
        <v>0.95</v>
      </c>
      <c r="O10" s="32">
        <v>0.99</v>
      </c>
    </row>
    <row r="11" spans="1:15" ht="75" customHeight="1" x14ac:dyDescent="0.2">
      <c r="B11" s="29" t="s">
        <v>63</v>
      </c>
      <c r="C11" s="38"/>
      <c r="D11" s="38"/>
      <c r="E11" s="39"/>
      <c r="F11" s="11" t="str">
        <f>IF(OR(ISBLANK(C11),ISBLANK(D11)),"",C11/D11)</f>
        <v/>
      </c>
      <c r="G11" s="12" t="s">
        <v>61</v>
      </c>
      <c r="H11" s="13" t="s">
        <v>62</v>
      </c>
      <c r="I11" s="40" t="str">
        <f>IF(C11="","",D11-C11-E11)</f>
        <v/>
      </c>
      <c r="J11" s="149"/>
      <c r="K11" s="148"/>
      <c r="L11" s="46"/>
      <c r="N11" s="32">
        <v>0.95</v>
      </c>
      <c r="O11" s="32">
        <v>0.99</v>
      </c>
    </row>
    <row r="12" spans="1:15" s="41" customFormat="1" x14ac:dyDescent="0.25">
      <c r="J12" s="47"/>
    </row>
    <row r="13" spans="1:15" s="41" customFormat="1" ht="35.25" customHeight="1" x14ac:dyDescent="0.2">
      <c r="B13" s="135" t="s">
        <v>64</v>
      </c>
      <c r="C13" s="136"/>
      <c r="D13" s="136"/>
      <c r="E13" s="136"/>
      <c r="F13" s="136"/>
      <c r="G13" s="136"/>
      <c r="H13" s="136"/>
      <c r="I13" s="136"/>
      <c r="J13" s="136"/>
      <c r="K13" s="137"/>
    </row>
    <row r="14" spans="1:15" s="41" customFormat="1" ht="53.25" customHeight="1" x14ac:dyDescent="0.2">
      <c r="B14" s="138"/>
      <c r="C14" s="139"/>
      <c r="D14" s="139"/>
      <c r="E14" s="139"/>
      <c r="F14" s="139"/>
      <c r="G14" s="139"/>
      <c r="H14" s="139"/>
      <c r="I14" s="139"/>
      <c r="J14" s="139"/>
      <c r="K14" s="140"/>
    </row>
    <row r="15" spans="1:15" s="41" customFormat="1" ht="19.5" customHeight="1" x14ac:dyDescent="0.2">
      <c r="B15" s="132" t="s">
        <v>47</v>
      </c>
      <c r="C15" s="133"/>
      <c r="D15" s="133"/>
      <c r="E15" s="133"/>
      <c r="F15" s="133"/>
      <c r="G15" s="133"/>
      <c r="H15" s="133"/>
      <c r="I15" s="133"/>
      <c r="J15" s="133"/>
      <c r="K15" s="134"/>
    </row>
    <row r="16" spans="1:15" s="41" customFormat="1" x14ac:dyDescent="0.25">
      <c r="J16" s="48"/>
    </row>
    <row r="17" spans="10:10" s="41" customFormat="1" hidden="1" x14ac:dyDescent="0.25">
      <c r="J17" s="48"/>
    </row>
  </sheetData>
  <sheetProtection algorithmName="SHA-512" hashValue="o4YUaC/Yy8QSNpdjjTduzmgExPknmU6ZPdVYI2YfCAOqinWxNM5OMrzfyntNI2rv4EhscQG+rXlclq/qFKhs+g==" saltValue="jDnHIVHmrCGZQpsHQfHchA==" spinCount="100000" sheet="1" formatCells="0" formatColumns="0" formatRows="0"/>
  <mergeCells count="17">
    <mergeCell ref="G4:H4"/>
    <mergeCell ref="G5:H5"/>
    <mergeCell ref="I4:K4"/>
    <mergeCell ref="I5:K5"/>
    <mergeCell ref="C4:F4"/>
    <mergeCell ref="B15:K15"/>
    <mergeCell ref="B13:K14"/>
    <mergeCell ref="C5:F5"/>
    <mergeCell ref="C6:F6"/>
    <mergeCell ref="G7:H7"/>
    <mergeCell ref="I6:K6"/>
    <mergeCell ref="I7:K7"/>
    <mergeCell ref="J9:K9"/>
    <mergeCell ref="J10:K10"/>
    <mergeCell ref="J11:K11"/>
    <mergeCell ref="C7:F7"/>
    <mergeCell ref="G6:H6"/>
  </mergeCells>
  <conditionalFormatting sqref="C7 C10:E11">
    <cfRule type="expression" dxfId="9" priority="6" stopIfTrue="1">
      <formula>IF(C7="",TRUE,FALSE)</formula>
    </cfRule>
  </conditionalFormatting>
  <conditionalFormatting sqref="F10:F11">
    <cfRule type="expression" dxfId="8" priority="1" stopIfTrue="1">
      <formula>IF($F10="",FALSE,IF($F10&gt;=$O10,TRUE,FALSE))</formula>
    </cfRule>
    <cfRule type="expression" dxfId="7" priority="2" stopIfTrue="1">
      <formula>IF($F10&gt;=$N10,IF($F10&lt;$O10,TRUE,FALSE),FALSE)</formula>
    </cfRule>
    <cfRule type="expression" dxfId="6" priority="3" stopIfTrue="1">
      <formula>IF($F10="",FALSE,IF($F10&lt;$N10,TRUE))</formula>
    </cfRule>
  </conditionalFormatting>
  <conditionalFormatting sqref="I10:I11">
    <cfRule type="cellIs" dxfId="5" priority="4" operator="lessThan">
      <formula>0</formula>
    </cfRule>
  </conditionalFormatting>
  <conditionalFormatting sqref="J10:J11">
    <cfRule type="expression" dxfId="4" priority="8" stopIfTrue="1">
      <formula>IF(J10="",TRUE,FALSE)</formula>
    </cfRule>
  </conditionalFormatting>
  <dataValidations count="2">
    <dataValidation allowBlank="1" showInputMessage="1" showErrorMessage="1" errorTitle="Service not in list" error="Click 'Cancel' below and select from the drop-down list" prompt="Please select from drop-down list" sqref="C7:F7" xr:uid="{00000000-0002-0000-0100-000000000000}"/>
    <dataValidation type="whole" operator="greaterThanOrEqual" allowBlank="1" showInputMessage="1" showErrorMessage="1" errorTitle="Data Type Error" error="Please enter a whole number that is greater than or equal to zero." sqref="C10:E11" xr:uid="{7C776E1C-F7EC-4000-8C5A-D925F197C8B6}">
      <formula1>0</formula1>
    </dataValidation>
  </dataValidations>
  <hyperlinks>
    <hyperlink ref="B10" r:id="rId1" location="nbs-s01a-coverage-of-ccg-responsibility-at-birth" xr:uid="{8FEA8E93-3C50-419E-8840-47E917B8AB14}"/>
    <hyperlink ref="B11" r:id="rId2" location="nbs-s01b-coverage-of-movers-in" xr:uid="{914114C4-0CA9-4A76-B468-73E7093FD50B}"/>
    <hyperlink ref="B2:K2" location="Guidance!A1" display="For instructions please see 'Guidance' worksheet (click this cell to view)" xr:uid="{00000000-0004-0000-0100-000000000000}"/>
    <hyperlink ref="B15" r:id="rId3" xr:uid="{1C5F531F-D412-4255-8FF1-BCB6E5CB1837}"/>
    <hyperlink ref="B15:K15" r:id="rId4" display="https://digital.nhs.uk/services/organisation-data-service/upcoming-code-changes" xr:uid="{81661690-E073-4F1F-9C53-DF37D84F1DC1}"/>
  </hyperlinks>
  <pageMargins left="0.70000000000000007" right="0.70000000000000007" top="0.75" bottom="0.75" header="0.30000000000000004" footer="0.30000000000000004"/>
  <pageSetup paperSize="9" scale="69" orientation="landscape" r:id="rId5"/>
  <drawing r:id="rId6"/>
  <legacyDrawing r:id="rId7"/>
  <controls>
    <mc:AlternateContent xmlns:mc="http://schemas.openxmlformats.org/markup-compatibility/2006">
      <mc:Choice Requires="x14">
        <control shapeId="5121" r:id="rId8" name="TempCombo">
          <controlPr defaultSize="0" autoLine="0" r:id="rId9">
            <anchor moveWithCells="1">
              <from>
                <xdr:col>0</xdr:col>
                <xdr:colOff>133350</xdr:colOff>
                <xdr:row>0</xdr:row>
                <xdr:rowOff>123825</xdr:rowOff>
              </from>
              <to>
                <xdr:col>0</xdr:col>
                <xdr:colOff>152400</xdr:colOff>
                <xdr:row>2</xdr:row>
                <xdr:rowOff>57150</xdr:rowOff>
              </to>
            </anchor>
          </controlPr>
        </control>
      </mc:Choice>
      <mc:Fallback>
        <control shapeId="5121" r:id="rId8" name="TempCombo"/>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11175E"/>
    <pageSetUpPr fitToPage="1"/>
  </sheetPr>
  <dimension ref="A1:L10"/>
  <sheetViews>
    <sheetView zoomScale="80" zoomScaleNormal="80" workbookViewId="0"/>
  </sheetViews>
  <sheetFormatPr defaultColWidth="0" defaultRowHeight="15" zeroHeight="1" x14ac:dyDescent="0.2"/>
  <cols>
    <col min="1" max="1" width="14.140625" style="35" customWidth="1"/>
    <col min="2" max="2" width="23.5703125" style="35" customWidth="1"/>
    <col min="3" max="3" width="23" style="36" customWidth="1"/>
    <col min="4" max="4" width="29.28515625" style="26" customWidth="1"/>
    <col min="5" max="5" width="18.7109375" style="36" customWidth="1"/>
    <col min="6" max="6" width="55.28515625" style="27" customWidth="1"/>
    <col min="7" max="7" width="72.7109375" style="27" customWidth="1"/>
    <col min="8" max="8" width="76.7109375" style="24" customWidth="1"/>
    <col min="9" max="9" width="22.28515625" style="24" customWidth="1"/>
    <col min="10" max="12" width="2.7109375" style="24" hidden="1" customWidth="1"/>
    <col min="13" max="16384" width="0" style="24" hidden="1"/>
  </cols>
  <sheetData>
    <row r="1" spans="1:9" ht="36" customHeight="1" x14ac:dyDescent="0.2">
      <c r="A1" s="93" t="s">
        <v>65</v>
      </c>
      <c r="B1" s="93" t="s">
        <v>66</v>
      </c>
      <c r="C1" s="93" t="s">
        <v>67</v>
      </c>
      <c r="D1" s="93" t="s">
        <v>68</v>
      </c>
      <c r="E1" s="93" t="s">
        <v>69</v>
      </c>
      <c r="F1" s="93" t="s">
        <v>70</v>
      </c>
      <c r="G1" s="93" t="s">
        <v>71</v>
      </c>
      <c r="H1" s="93" t="s">
        <v>72</v>
      </c>
      <c r="I1" s="93" t="s">
        <v>73</v>
      </c>
    </row>
    <row r="2" spans="1:9" ht="182.45" customHeight="1" x14ac:dyDescent="0.2">
      <c r="A2" s="34" t="s">
        <v>74</v>
      </c>
      <c r="B2" s="34" t="s">
        <v>75</v>
      </c>
      <c r="C2" s="34" t="s">
        <v>76</v>
      </c>
      <c r="D2" s="25" t="s">
        <v>77</v>
      </c>
      <c r="E2" s="34" t="s">
        <v>78</v>
      </c>
      <c r="F2" s="25" t="s">
        <v>79</v>
      </c>
      <c r="G2" s="25" t="s">
        <v>80</v>
      </c>
      <c r="H2" s="25" t="s">
        <v>81</v>
      </c>
      <c r="I2" s="37" t="s">
        <v>82</v>
      </c>
    </row>
    <row r="3" spans="1:9" ht="330" customHeight="1" x14ac:dyDescent="0.2">
      <c r="A3" s="34" t="s">
        <v>83</v>
      </c>
      <c r="B3" s="34" t="s">
        <v>75</v>
      </c>
      <c r="C3" s="34" t="s">
        <v>84</v>
      </c>
      <c r="D3" s="25" t="s">
        <v>85</v>
      </c>
      <c r="E3" s="34" t="s">
        <v>86</v>
      </c>
      <c r="F3" s="25" t="s">
        <v>87</v>
      </c>
      <c r="G3" s="25" t="s">
        <v>88</v>
      </c>
      <c r="H3" s="30" t="s">
        <v>89</v>
      </c>
      <c r="I3" s="37" t="s">
        <v>82</v>
      </c>
    </row>
    <row r="4" spans="1:9" hidden="1" x14ac:dyDescent="0.2">
      <c r="G4" s="24"/>
    </row>
    <row r="5" spans="1:9" hidden="1" x14ac:dyDescent="0.2">
      <c r="F5" s="26"/>
      <c r="G5" s="26"/>
    </row>
    <row r="6" spans="1:9" hidden="1" x14ac:dyDescent="0.2">
      <c r="F6" s="28"/>
      <c r="G6" s="28"/>
    </row>
    <row r="7" spans="1:9" hidden="1" x14ac:dyDescent="0.2">
      <c r="F7" s="28"/>
      <c r="G7" s="28"/>
    </row>
    <row r="8" spans="1:9" hidden="1" x14ac:dyDescent="0.2">
      <c r="F8" s="28"/>
      <c r="G8" s="28"/>
    </row>
    <row r="9" spans="1:9" hidden="1" x14ac:dyDescent="0.2">
      <c r="F9" s="28"/>
      <c r="G9" s="28"/>
    </row>
    <row r="10" spans="1:9" hidden="1" x14ac:dyDescent="0.2">
      <c r="F10" s="28"/>
      <c r="G10" s="28"/>
    </row>
  </sheetData>
  <sheetProtection algorithmName="SHA-512" hashValue="5na4tXj2euJRs1MIoEZH75iU1Sx+yomJFu+ECUfT6WMKavCmMuUOBv9qioGcVz3iDX6jqF8iWc1dHU9Tv5Dy4g==" saltValue="XfdZGeDPevDVXOXoaIPB8A==" spinCount="100000" sheet="1" selectLockedCells="1"/>
  <pageMargins left="0.70000000000000007" right="0.70000000000000007" top="0.75" bottom="0.75" header="0.30000000000000004" footer="0.3000000000000000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E08D1-6448-4D4C-833B-BFCA081090ED}">
  <sheetPr codeName="Sheet4"/>
  <dimension ref="A1:K109"/>
  <sheetViews>
    <sheetView topLeftCell="A31" workbookViewId="0">
      <selection activeCell="C78" sqref="C78"/>
    </sheetView>
  </sheetViews>
  <sheetFormatPr defaultRowHeight="12.75" x14ac:dyDescent="0.2"/>
  <cols>
    <col min="1" max="1" width="37.7109375" customWidth="1"/>
    <col min="2" max="2" width="15.28515625" bestFit="1" customWidth="1"/>
    <col min="3" max="3" width="41" customWidth="1"/>
    <col min="4" max="4" width="15.5703125" bestFit="1" customWidth="1"/>
    <col min="9" max="9" width="17.7109375" bestFit="1" customWidth="1"/>
    <col min="10" max="10" width="17.28515625" bestFit="1" customWidth="1"/>
  </cols>
  <sheetData>
    <row r="1" spans="1:11" s="49" customFormat="1" x14ac:dyDescent="0.2">
      <c r="A1" s="49" t="s">
        <v>90</v>
      </c>
      <c r="B1" s="49" t="s">
        <v>91</v>
      </c>
      <c r="C1" s="49" t="s">
        <v>92</v>
      </c>
      <c r="D1" s="49" t="s">
        <v>93</v>
      </c>
      <c r="E1" s="49" t="s">
        <v>94</v>
      </c>
      <c r="F1" s="49" t="s">
        <v>95</v>
      </c>
      <c r="G1" s="49" t="s">
        <v>96</v>
      </c>
      <c r="H1" s="49" t="s">
        <v>97</v>
      </c>
      <c r="I1" s="49" t="s">
        <v>98</v>
      </c>
      <c r="J1" s="49" t="s">
        <v>99</v>
      </c>
      <c r="K1" s="49" t="s">
        <v>100</v>
      </c>
    </row>
    <row r="2" spans="1:11" x14ac:dyDescent="0.2">
      <c r="A2" t="s">
        <v>101</v>
      </c>
      <c r="B2" t="s">
        <v>102</v>
      </c>
      <c r="C2" t="s">
        <v>103</v>
      </c>
      <c r="D2" t="s">
        <v>104</v>
      </c>
      <c r="E2" t="s">
        <v>105</v>
      </c>
      <c r="F2" t="s">
        <v>105</v>
      </c>
      <c r="G2" t="s">
        <v>105</v>
      </c>
      <c r="H2" t="s">
        <v>105</v>
      </c>
      <c r="I2" s="50">
        <v>44287</v>
      </c>
      <c r="J2" s="50">
        <v>44651</v>
      </c>
      <c r="K2" t="s">
        <v>105</v>
      </c>
    </row>
    <row r="3" spans="1:11" x14ac:dyDescent="0.2">
      <c r="A3" t="s">
        <v>106</v>
      </c>
      <c r="B3" t="s">
        <v>107</v>
      </c>
      <c r="C3" t="s">
        <v>108</v>
      </c>
      <c r="D3" t="s">
        <v>104</v>
      </c>
      <c r="E3" t="s">
        <v>109</v>
      </c>
      <c r="F3" t="s">
        <v>110</v>
      </c>
      <c r="G3" t="s">
        <v>105</v>
      </c>
      <c r="H3" t="s">
        <v>105</v>
      </c>
      <c r="I3" s="50">
        <v>44287</v>
      </c>
      <c r="J3" s="50">
        <v>44651</v>
      </c>
      <c r="K3" t="s">
        <v>111</v>
      </c>
    </row>
    <row r="4" spans="1:11" x14ac:dyDescent="0.2">
      <c r="A4" t="s">
        <v>112</v>
      </c>
      <c r="B4" t="s">
        <v>113</v>
      </c>
      <c r="C4" t="s">
        <v>114</v>
      </c>
      <c r="D4" t="s">
        <v>104</v>
      </c>
      <c r="E4" t="s">
        <v>115</v>
      </c>
      <c r="F4" t="s">
        <v>116</v>
      </c>
      <c r="G4" t="s">
        <v>105</v>
      </c>
      <c r="H4" t="s">
        <v>105</v>
      </c>
      <c r="I4" s="50">
        <v>44287</v>
      </c>
      <c r="J4" s="50">
        <v>44651</v>
      </c>
      <c r="K4" t="s">
        <v>117</v>
      </c>
    </row>
    <row r="5" spans="1:11" s="60" customFormat="1" x14ac:dyDescent="0.2">
      <c r="A5" s="60" t="s">
        <v>118</v>
      </c>
      <c r="B5" s="60" t="s">
        <v>119</v>
      </c>
      <c r="C5" s="60" t="s">
        <v>120</v>
      </c>
      <c r="D5" s="60" t="s">
        <v>104</v>
      </c>
      <c r="E5" s="60" t="s">
        <v>109</v>
      </c>
      <c r="F5" s="60" t="s">
        <v>110</v>
      </c>
      <c r="G5" s="60" t="s">
        <v>105</v>
      </c>
      <c r="H5" s="60" t="s">
        <v>105</v>
      </c>
      <c r="I5" s="61">
        <v>44287</v>
      </c>
      <c r="J5" s="61">
        <v>44651</v>
      </c>
      <c r="K5" s="60" t="s">
        <v>121</v>
      </c>
    </row>
    <row r="6" spans="1:11" x14ac:dyDescent="0.2">
      <c r="A6" t="s">
        <v>122</v>
      </c>
      <c r="B6" t="s">
        <v>123</v>
      </c>
      <c r="C6" t="s">
        <v>124</v>
      </c>
      <c r="D6" t="s">
        <v>104</v>
      </c>
      <c r="E6" t="s">
        <v>125</v>
      </c>
      <c r="F6" t="s">
        <v>126</v>
      </c>
      <c r="G6" t="s">
        <v>105</v>
      </c>
      <c r="H6" t="s">
        <v>105</v>
      </c>
      <c r="I6" s="50">
        <v>44287</v>
      </c>
      <c r="J6" s="50">
        <v>44651</v>
      </c>
      <c r="K6" t="s">
        <v>127</v>
      </c>
    </row>
    <row r="7" spans="1:11" x14ac:dyDescent="0.2">
      <c r="A7" t="s">
        <v>128</v>
      </c>
      <c r="B7" t="s">
        <v>129</v>
      </c>
      <c r="C7" t="s">
        <v>130</v>
      </c>
      <c r="D7" t="s">
        <v>104</v>
      </c>
      <c r="E7" t="s">
        <v>115</v>
      </c>
      <c r="F7" t="s">
        <v>116</v>
      </c>
      <c r="G7" t="s">
        <v>105</v>
      </c>
      <c r="H7" t="s">
        <v>105</v>
      </c>
      <c r="I7" s="50">
        <v>44287</v>
      </c>
      <c r="J7" s="50">
        <v>44651</v>
      </c>
      <c r="K7" t="s">
        <v>131</v>
      </c>
    </row>
    <row r="8" spans="1:11" x14ac:dyDescent="0.2">
      <c r="A8" t="s">
        <v>132</v>
      </c>
      <c r="B8" t="s">
        <v>133</v>
      </c>
      <c r="C8" t="s">
        <v>134</v>
      </c>
      <c r="D8" t="s">
        <v>104</v>
      </c>
      <c r="E8" t="s">
        <v>125</v>
      </c>
      <c r="F8" t="s">
        <v>135</v>
      </c>
      <c r="G8" t="s">
        <v>105</v>
      </c>
      <c r="H8" t="s">
        <v>105</v>
      </c>
      <c r="I8" s="50">
        <v>44287</v>
      </c>
      <c r="J8" s="50">
        <v>44651</v>
      </c>
      <c r="K8" t="s">
        <v>136</v>
      </c>
    </row>
    <row r="9" spans="1:11" x14ac:dyDescent="0.2">
      <c r="A9" t="s">
        <v>137</v>
      </c>
      <c r="B9" t="s">
        <v>138</v>
      </c>
      <c r="C9" t="s">
        <v>139</v>
      </c>
      <c r="D9" t="s">
        <v>104</v>
      </c>
      <c r="E9" t="s">
        <v>115</v>
      </c>
      <c r="F9" t="s">
        <v>140</v>
      </c>
      <c r="G9" t="s">
        <v>105</v>
      </c>
      <c r="H9" t="s">
        <v>105</v>
      </c>
      <c r="I9" s="50">
        <v>44287</v>
      </c>
      <c r="J9" s="50">
        <v>44651</v>
      </c>
      <c r="K9" t="s">
        <v>141</v>
      </c>
    </row>
    <row r="10" spans="1:11" x14ac:dyDescent="0.2">
      <c r="A10" t="s">
        <v>142</v>
      </c>
      <c r="B10" t="s">
        <v>143</v>
      </c>
      <c r="C10" t="s">
        <v>144</v>
      </c>
      <c r="D10" t="s">
        <v>104</v>
      </c>
      <c r="E10" t="s">
        <v>115</v>
      </c>
      <c r="F10" t="s">
        <v>140</v>
      </c>
      <c r="G10" t="s">
        <v>105</v>
      </c>
      <c r="H10" t="s">
        <v>105</v>
      </c>
      <c r="I10" s="50">
        <v>44287</v>
      </c>
      <c r="J10" s="50">
        <v>44651</v>
      </c>
      <c r="K10" t="s">
        <v>145</v>
      </c>
    </row>
    <row r="11" spans="1:11" x14ac:dyDescent="0.2">
      <c r="A11" t="s">
        <v>146</v>
      </c>
      <c r="B11" t="s">
        <v>147</v>
      </c>
      <c r="C11" t="s">
        <v>148</v>
      </c>
      <c r="D11" t="s">
        <v>104</v>
      </c>
      <c r="E11" t="s">
        <v>109</v>
      </c>
      <c r="F11" t="s">
        <v>149</v>
      </c>
      <c r="G11" t="s">
        <v>105</v>
      </c>
      <c r="H11" t="s">
        <v>105</v>
      </c>
      <c r="I11" s="50">
        <v>44287</v>
      </c>
      <c r="J11" s="50">
        <v>44651</v>
      </c>
      <c r="K11" t="s">
        <v>150</v>
      </c>
    </row>
    <row r="12" spans="1:11" x14ac:dyDescent="0.2">
      <c r="A12" t="s">
        <v>151</v>
      </c>
      <c r="B12" t="s">
        <v>152</v>
      </c>
      <c r="C12" t="s">
        <v>153</v>
      </c>
      <c r="D12" t="s">
        <v>104</v>
      </c>
      <c r="E12" t="s">
        <v>109</v>
      </c>
      <c r="F12" t="s">
        <v>149</v>
      </c>
      <c r="G12" t="s">
        <v>105</v>
      </c>
      <c r="H12" t="s">
        <v>105</v>
      </c>
      <c r="I12" s="50">
        <v>44287</v>
      </c>
      <c r="J12" s="50">
        <v>44651</v>
      </c>
      <c r="K12" t="s">
        <v>154</v>
      </c>
    </row>
    <row r="13" spans="1:11" x14ac:dyDescent="0.2">
      <c r="A13" t="s">
        <v>155</v>
      </c>
      <c r="B13" t="s">
        <v>156</v>
      </c>
      <c r="C13" t="s">
        <v>157</v>
      </c>
      <c r="D13" t="s">
        <v>104</v>
      </c>
      <c r="E13" t="s">
        <v>109</v>
      </c>
      <c r="F13" t="s">
        <v>149</v>
      </c>
      <c r="G13" t="s">
        <v>105</v>
      </c>
      <c r="H13" t="s">
        <v>105</v>
      </c>
      <c r="I13" s="50">
        <v>44287</v>
      </c>
      <c r="J13" s="50">
        <v>44651</v>
      </c>
      <c r="K13" t="s">
        <v>158</v>
      </c>
    </row>
    <row r="14" spans="1:11" x14ac:dyDescent="0.2">
      <c r="A14" t="s">
        <v>159</v>
      </c>
      <c r="B14" t="s">
        <v>160</v>
      </c>
      <c r="C14" t="s">
        <v>161</v>
      </c>
      <c r="D14" t="s">
        <v>104</v>
      </c>
      <c r="E14" t="s">
        <v>109</v>
      </c>
      <c r="F14" t="s">
        <v>110</v>
      </c>
      <c r="G14" t="s">
        <v>105</v>
      </c>
      <c r="H14" t="s">
        <v>105</v>
      </c>
      <c r="I14" s="50">
        <v>44287</v>
      </c>
      <c r="J14" s="50">
        <v>44651</v>
      </c>
      <c r="K14" t="s">
        <v>162</v>
      </c>
    </row>
    <row r="15" spans="1:11" x14ac:dyDescent="0.2">
      <c r="A15" t="s">
        <v>163</v>
      </c>
      <c r="B15" t="s">
        <v>164</v>
      </c>
      <c r="C15" t="s">
        <v>165</v>
      </c>
      <c r="D15" t="s">
        <v>104</v>
      </c>
      <c r="E15" t="s">
        <v>125</v>
      </c>
      <c r="F15" t="s">
        <v>135</v>
      </c>
      <c r="G15" t="s">
        <v>105</v>
      </c>
      <c r="H15" t="s">
        <v>105</v>
      </c>
      <c r="I15" s="50">
        <v>44287</v>
      </c>
      <c r="J15" s="50">
        <v>44651</v>
      </c>
      <c r="K15" t="s">
        <v>166</v>
      </c>
    </row>
    <row r="16" spans="1:11" x14ac:dyDescent="0.2">
      <c r="A16" t="s">
        <v>167</v>
      </c>
      <c r="B16" t="s">
        <v>168</v>
      </c>
      <c r="C16" t="s">
        <v>169</v>
      </c>
      <c r="D16" t="s">
        <v>104</v>
      </c>
      <c r="E16" t="s">
        <v>125</v>
      </c>
      <c r="F16" t="s">
        <v>126</v>
      </c>
      <c r="G16" t="s">
        <v>105</v>
      </c>
      <c r="H16" t="s">
        <v>105</v>
      </c>
      <c r="I16" s="50">
        <v>44287</v>
      </c>
      <c r="J16" s="50">
        <v>44651</v>
      </c>
      <c r="K16" t="s">
        <v>170</v>
      </c>
    </row>
    <row r="17" spans="1:11" x14ac:dyDescent="0.2">
      <c r="A17" t="s">
        <v>171</v>
      </c>
      <c r="B17" t="s">
        <v>172</v>
      </c>
      <c r="C17" t="s">
        <v>173</v>
      </c>
      <c r="D17" t="s">
        <v>104</v>
      </c>
      <c r="E17" t="s">
        <v>125</v>
      </c>
      <c r="F17" t="s">
        <v>135</v>
      </c>
      <c r="G17" t="s">
        <v>105</v>
      </c>
      <c r="H17" t="s">
        <v>105</v>
      </c>
      <c r="I17" s="50">
        <v>44287</v>
      </c>
      <c r="J17" s="50">
        <v>44651</v>
      </c>
      <c r="K17" t="s">
        <v>174</v>
      </c>
    </row>
    <row r="18" spans="1:11" x14ac:dyDescent="0.2">
      <c r="A18" t="s">
        <v>175</v>
      </c>
      <c r="B18" t="s">
        <v>176</v>
      </c>
      <c r="C18" t="s">
        <v>177</v>
      </c>
      <c r="D18" t="s">
        <v>104</v>
      </c>
      <c r="E18" t="s">
        <v>109</v>
      </c>
      <c r="F18" t="s">
        <v>149</v>
      </c>
      <c r="G18" t="s">
        <v>105</v>
      </c>
      <c r="H18" t="s">
        <v>105</v>
      </c>
      <c r="I18" s="50">
        <v>44287</v>
      </c>
      <c r="J18" s="50">
        <v>44651</v>
      </c>
      <c r="K18" t="s">
        <v>178</v>
      </c>
    </row>
    <row r="19" spans="1:11" x14ac:dyDescent="0.2">
      <c r="A19" t="s">
        <v>179</v>
      </c>
      <c r="B19" t="s">
        <v>180</v>
      </c>
      <c r="C19" t="s">
        <v>181</v>
      </c>
      <c r="D19" t="s">
        <v>104</v>
      </c>
      <c r="E19" t="s">
        <v>109</v>
      </c>
      <c r="F19" t="s">
        <v>110</v>
      </c>
      <c r="G19" t="s">
        <v>105</v>
      </c>
      <c r="H19" t="s">
        <v>105</v>
      </c>
      <c r="I19" s="50">
        <v>44287</v>
      </c>
      <c r="J19" s="50">
        <v>44651</v>
      </c>
      <c r="K19" t="s">
        <v>182</v>
      </c>
    </row>
    <row r="20" spans="1:11" x14ac:dyDescent="0.2">
      <c r="A20" t="s">
        <v>183</v>
      </c>
      <c r="B20" t="s">
        <v>184</v>
      </c>
      <c r="C20" t="s">
        <v>185</v>
      </c>
      <c r="D20" t="s">
        <v>104</v>
      </c>
      <c r="E20" t="s">
        <v>115</v>
      </c>
      <c r="F20" t="s">
        <v>116</v>
      </c>
      <c r="G20" t="s">
        <v>105</v>
      </c>
      <c r="H20" t="s">
        <v>105</v>
      </c>
      <c r="I20" s="50">
        <v>44287</v>
      </c>
      <c r="J20" s="50">
        <v>44651</v>
      </c>
      <c r="K20" t="s">
        <v>186</v>
      </c>
    </row>
    <row r="21" spans="1:11" x14ac:dyDescent="0.2">
      <c r="A21" t="s">
        <v>187</v>
      </c>
      <c r="B21" t="s">
        <v>188</v>
      </c>
      <c r="C21" t="s">
        <v>189</v>
      </c>
      <c r="D21" t="s">
        <v>104</v>
      </c>
      <c r="E21" t="s">
        <v>115</v>
      </c>
      <c r="F21" t="s">
        <v>140</v>
      </c>
      <c r="G21" t="s">
        <v>105</v>
      </c>
      <c r="H21" t="s">
        <v>105</v>
      </c>
      <c r="I21" s="50">
        <v>44287</v>
      </c>
      <c r="J21" s="50">
        <v>44651</v>
      </c>
      <c r="K21" t="s">
        <v>190</v>
      </c>
    </row>
    <row r="22" spans="1:11" x14ac:dyDescent="0.2">
      <c r="A22" t="s">
        <v>191</v>
      </c>
      <c r="B22" t="s">
        <v>192</v>
      </c>
      <c r="C22" t="s">
        <v>193</v>
      </c>
      <c r="D22" t="s">
        <v>104</v>
      </c>
      <c r="E22" t="s">
        <v>115</v>
      </c>
      <c r="F22" t="s">
        <v>116</v>
      </c>
      <c r="G22" t="s">
        <v>105</v>
      </c>
      <c r="H22" t="s">
        <v>105</v>
      </c>
      <c r="I22" s="50">
        <v>44287</v>
      </c>
      <c r="J22" s="50">
        <v>44651</v>
      </c>
      <c r="K22" t="s">
        <v>194</v>
      </c>
    </row>
    <row r="23" spans="1:11" x14ac:dyDescent="0.2">
      <c r="A23" t="s">
        <v>195</v>
      </c>
      <c r="B23" t="s">
        <v>196</v>
      </c>
      <c r="C23" t="s">
        <v>197</v>
      </c>
      <c r="D23" t="s">
        <v>104</v>
      </c>
      <c r="E23" t="s">
        <v>109</v>
      </c>
      <c r="F23" t="s">
        <v>149</v>
      </c>
      <c r="G23" t="s">
        <v>105</v>
      </c>
      <c r="H23" t="s">
        <v>105</v>
      </c>
      <c r="I23" s="50">
        <v>44287</v>
      </c>
      <c r="J23" s="50">
        <v>44651</v>
      </c>
      <c r="K23" t="s">
        <v>198</v>
      </c>
    </row>
    <row r="24" spans="1:11" x14ac:dyDescent="0.2">
      <c r="A24" t="s">
        <v>199</v>
      </c>
      <c r="B24" t="s">
        <v>200</v>
      </c>
      <c r="C24" t="s">
        <v>201</v>
      </c>
      <c r="D24" t="s">
        <v>104</v>
      </c>
      <c r="E24" t="s">
        <v>109</v>
      </c>
      <c r="F24" t="s">
        <v>149</v>
      </c>
      <c r="G24" t="s">
        <v>105</v>
      </c>
      <c r="H24" t="s">
        <v>105</v>
      </c>
      <c r="I24" s="50">
        <v>44287</v>
      </c>
      <c r="J24" s="50">
        <v>44651</v>
      </c>
      <c r="K24" t="s">
        <v>202</v>
      </c>
    </row>
    <row r="25" spans="1:11" x14ac:dyDescent="0.2">
      <c r="A25" t="s">
        <v>203</v>
      </c>
      <c r="B25" t="s">
        <v>204</v>
      </c>
      <c r="C25" t="s">
        <v>205</v>
      </c>
      <c r="D25" t="s">
        <v>104</v>
      </c>
      <c r="E25" t="s">
        <v>109</v>
      </c>
      <c r="F25" t="s">
        <v>110</v>
      </c>
      <c r="G25" t="s">
        <v>105</v>
      </c>
      <c r="H25" t="s">
        <v>105</v>
      </c>
      <c r="I25" s="50">
        <v>44287</v>
      </c>
      <c r="J25" s="50">
        <v>44651</v>
      </c>
      <c r="K25" t="s">
        <v>206</v>
      </c>
    </row>
    <row r="26" spans="1:11" x14ac:dyDescent="0.2">
      <c r="A26" t="s">
        <v>207</v>
      </c>
      <c r="B26" t="s">
        <v>208</v>
      </c>
      <c r="C26" t="s">
        <v>209</v>
      </c>
      <c r="D26" t="s">
        <v>104</v>
      </c>
      <c r="E26" t="s">
        <v>115</v>
      </c>
      <c r="F26" t="s">
        <v>140</v>
      </c>
      <c r="G26" t="s">
        <v>105</v>
      </c>
      <c r="H26" t="s">
        <v>105</v>
      </c>
      <c r="I26" s="50">
        <v>44287</v>
      </c>
      <c r="J26" s="50">
        <v>44651</v>
      </c>
      <c r="K26" t="s">
        <v>210</v>
      </c>
    </row>
    <row r="27" spans="1:11" x14ac:dyDescent="0.2">
      <c r="A27" t="s">
        <v>211</v>
      </c>
      <c r="B27" t="s">
        <v>212</v>
      </c>
      <c r="C27" t="s">
        <v>213</v>
      </c>
      <c r="D27" t="s">
        <v>104</v>
      </c>
      <c r="E27" t="s">
        <v>115</v>
      </c>
      <c r="F27" t="s">
        <v>140</v>
      </c>
      <c r="G27" t="s">
        <v>105</v>
      </c>
      <c r="H27" t="s">
        <v>105</v>
      </c>
      <c r="I27" s="50">
        <v>44287</v>
      </c>
      <c r="J27" s="50">
        <v>44651</v>
      </c>
      <c r="K27" t="s">
        <v>214</v>
      </c>
    </row>
    <row r="28" spans="1:11" x14ac:dyDescent="0.2">
      <c r="A28" t="s">
        <v>215</v>
      </c>
      <c r="B28" t="s">
        <v>216</v>
      </c>
      <c r="C28" t="s">
        <v>217</v>
      </c>
      <c r="D28" t="s">
        <v>104</v>
      </c>
      <c r="E28" t="s">
        <v>125</v>
      </c>
      <c r="F28" t="s">
        <v>126</v>
      </c>
      <c r="G28" t="s">
        <v>105</v>
      </c>
      <c r="H28" t="s">
        <v>105</v>
      </c>
      <c r="I28" s="50">
        <v>44287</v>
      </c>
      <c r="J28" s="50">
        <v>44651</v>
      </c>
      <c r="K28" t="s">
        <v>218</v>
      </c>
    </row>
    <row r="29" spans="1:11" x14ac:dyDescent="0.2">
      <c r="A29" t="s">
        <v>219</v>
      </c>
      <c r="B29" t="s">
        <v>220</v>
      </c>
      <c r="C29" t="s">
        <v>221</v>
      </c>
      <c r="D29" t="s">
        <v>104</v>
      </c>
      <c r="E29" t="s">
        <v>109</v>
      </c>
      <c r="F29" t="s">
        <v>110</v>
      </c>
      <c r="G29" t="s">
        <v>105</v>
      </c>
      <c r="H29" t="s">
        <v>105</v>
      </c>
      <c r="I29" s="50">
        <v>44287</v>
      </c>
      <c r="J29" s="50">
        <v>44651</v>
      </c>
      <c r="K29" t="s">
        <v>222</v>
      </c>
    </row>
    <row r="30" spans="1:11" x14ac:dyDescent="0.2">
      <c r="A30" t="s">
        <v>223</v>
      </c>
      <c r="B30" t="s">
        <v>224</v>
      </c>
      <c r="C30" t="s">
        <v>225</v>
      </c>
      <c r="D30" t="s">
        <v>104</v>
      </c>
      <c r="E30" t="s">
        <v>125</v>
      </c>
      <c r="F30" t="s">
        <v>126</v>
      </c>
      <c r="G30" t="s">
        <v>105</v>
      </c>
      <c r="H30" t="s">
        <v>105</v>
      </c>
      <c r="I30" s="50">
        <v>44287</v>
      </c>
      <c r="J30" s="50">
        <v>44651</v>
      </c>
      <c r="K30" t="s">
        <v>226</v>
      </c>
    </row>
    <row r="31" spans="1:11" x14ac:dyDescent="0.2">
      <c r="A31" t="s">
        <v>227</v>
      </c>
      <c r="B31" t="s">
        <v>228</v>
      </c>
      <c r="C31" t="s">
        <v>229</v>
      </c>
      <c r="D31" t="s">
        <v>104</v>
      </c>
      <c r="E31" t="s">
        <v>115</v>
      </c>
      <c r="F31" t="s">
        <v>116</v>
      </c>
      <c r="G31" t="s">
        <v>105</v>
      </c>
      <c r="H31" t="s">
        <v>105</v>
      </c>
      <c r="I31" s="50">
        <v>44287</v>
      </c>
      <c r="J31" s="50">
        <v>44651</v>
      </c>
      <c r="K31" t="s">
        <v>230</v>
      </c>
    </row>
    <row r="32" spans="1:11" x14ac:dyDescent="0.2">
      <c r="A32" t="s">
        <v>231</v>
      </c>
      <c r="B32" t="s">
        <v>232</v>
      </c>
      <c r="C32" t="s">
        <v>233</v>
      </c>
      <c r="D32" t="s">
        <v>104</v>
      </c>
      <c r="E32" t="s">
        <v>109</v>
      </c>
      <c r="F32" t="s">
        <v>149</v>
      </c>
      <c r="G32" t="s">
        <v>105</v>
      </c>
      <c r="H32" t="s">
        <v>105</v>
      </c>
      <c r="I32" s="50">
        <v>44287</v>
      </c>
      <c r="J32" s="50">
        <v>44651</v>
      </c>
      <c r="K32" t="s">
        <v>234</v>
      </c>
    </row>
    <row r="33" spans="1:11" x14ac:dyDescent="0.2">
      <c r="A33" t="s">
        <v>235</v>
      </c>
      <c r="B33" t="s">
        <v>236</v>
      </c>
      <c r="C33" t="s">
        <v>237</v>
      </c>
      <c r="D33" t="s">
        <v>104</v>
      </c>
      <c r="E33" t="s">
        <v>115</v>
      </c>
      <c r="F33" t="s">
        <v>140</v>
      </c>
      <c r="G33" t="s">
        <v>105</v>
      </c>
      <c r="H33" t="s">
        <v>105</v>
      </c>
      <c r="I33" s="50">
        <v>44287</v>
      </c>
      <c r="J33" s="50">
        <v>44651</v>
      </c>
      <c r="K33" t="s">
        <v>238</v>
      </c>
    </row>
    <row r="34" spans="1:11" x14ac:dyDescent="0.2">
      <c r="A34" t="s">
        <v>239</v>
      </c>
      <c r="B34" t="s">
        <v>240</v>
      </c>
      <c r="C34" t="s">
        <v>241</v>
      </c>
      <c r="D34" t="s">
        <v>104</v>
      </c>
      <c r="E34" t="s">
        <v>109</v>
      </c>
      <c r="F34" t="s">
        <v>110</v>
      </c>
      <c r="G34" t="s">
        <v>105</v>
      </c>
      <c r="H34" t="s">
        <v>105</v>
      </c>
      <c r="I34" s="50">
        <v>44287</v>
      </c>
      <c r="J34" s="50">
        <v>44651</v>
      </c>
      <c r="K34" t="s">
        <v>242</v>
      </c>
    </row>
    <row r="35" spans="1:11" x14ac:dyDescent="0.2">
      <c r="A35" t="s">
        <v>243</v>
      </c>
      <c r="B35" t="s">
        <v>244</v>
      </c>
      <c r="C35" t="s">
        <v>245</v>
      </c>
      <c r="D35" t="s">
        <v>104</v>
      </c>
      <c r="E35" t="s">
        <v>115</v>
      </c>
      <c r="F35" t="s">
        <v>140</v>
      </c>
      <c r="G35" t="s">
        <v>105</v>
      </c>
      <c r="H35" t="s">
        <v>105</v>
      </c>
      <c r="I35" s="50">
        <v>44287</v>
      </c>
      <c r="J35" s="50">
        <v>44651</v>
      </c>
      <c r="K35" t="s">
        <v>246</v>
      </c>
    </row>
    <row r="36" spans="1:11" x14ac:dyDescent="0.2">
      <c r="A36" t="s">
        <v>247</v>
      </c>
      <c r="B36" t="s">
        <v>248</v>
      </c>
      <c r="C36" t="s">
        <v>249</v>
      </c>
      <c r="D36" t="s">
        <v>104</v>
      </c>
      <c r="E36" t="s">
        <v>125</v>
      </c>
      <c r="F36" t="s">
        <v>135</v>
      </c>
      <c r="G36" t="s">
        <v>105</v>
      </c>
      <c r="H36" t="s">
        <v>105</v>
      </c>
      <c r="I36" s="50">
        <v>44287</v>
      </c>
      <c r="J36" s="50">
        <v>44651</v>
      </c>
      <c r="K36" t="s">
        <v>250</v>
      </c>
    </row>
    <row r="37" spans="1:11" x14ac:dyDescent="0.2">
      <c r="A37" t="s">
        <v>251</v>
      </c>
      <c r="B37" t="s">
        <v>252</v>
      </c>
      <c r="C37" t="s">
        <v>253</v>
      </c>
      <c r="D37" t="s">
        <v>104</v>
      </c>
      <c r="E37" t="s">
        <v>125</v>
      </c>
      <c r="F37" t="s">
        <v>135</v>
      </c>
      <c r="G37" t="s">
        <v>105</v>
      </c>
      <c r="H37" t="s">
        <v>105</v>
      </c>
      <c r="I37" s="50">
        <v>44287</v>
      </c>
      <c r="J37" s="50">
        <v>44651</v>
      </c>
      <c r="K37" t="s">
        <v>254</v>
      </c>
    </row>
    <row r="38" spans="1:11" x14ac:dyDescent="0.2">
      <c r="A38" t="s">
        <v>255</v>
      </c>
      <c r="B38" t="s">
        <v>256</v>
      </c>
      <c r="C38" t="s">
        <v>257</v>
      </c>
      <c r="D38" t="s">
        <v>104</v>
      </c>
      <c r="E38" t="s">
        <v>109</v>
      </c>
      <c r="F38" t="s">
        <v>149</v>
      </c>
      <c r="G38" t="s">
        <v>105</v>
      </c>
      <c r="H38" t="s">
        <v>105</v>
      </c>
      <c r="I38" s="50">
        <v>44287</v>
      </c>
      <c r="J38" s="50">
        <v>44651</v>
      </c>
      <c r="K38" t="s">
        <v>258</v>
      </c>
    </row>
    <row r="39" spans="1:11" x14ac:dyDescent="0.2">
      <c r="A39" t="s">
        <v>259</v>
      </c>
      <c r="B39" t="s">
        <v>260</v>
      </c>
      <c r="C39" t="s">
        <v>261</v>
      </c>
      <c r="D39" t="s">
        <v>104</v>
      </c>
      <c r="E39" t="s">
        <v>125</v>
      </c>
      <c r="F39" t="s">
        <v>126</v>
      </c>
      <c r="G39" t="s">
        <v>105</v>
      </c>
      <c r="H39" t="s">
        <v>105</v>
      </c>
      <c r="I39" s="50">
        <v>44287</v>
      </c>
      <c r="J39" s="50">
        <v>44651</v>
      </c>
      <c r="K39" t="s">
        <v>262</v>
      </c>
    </row>
    <row r="40" spans="1:11" x14ac:dyDescent="0.2">
      <c r="A40" t="s">
        <v>263</v>
      </c>
      <c r="B40" t="s">
        <v>264</v>
      </c>
      <c r="C40" t="s">
        <v>265</v>
      </c>
      <c r="D40" t="s">
        <v>104</v>
      </c>
      <c r="E40" t="s">
        <v>109</v>
      </c>
      <c r="F40" t="s">
        <v>149</v>
      </c>
      <c r="G40" t="s">
        <v>105</v>
      </c>
      <c r="H40" t="s">
        <v>105</v>
      </c>
      <c r="I40" s="50">
        <v>44287</v>
      </c>
      <c r="J40" s="50">
        <v>44651</v>
      </c>
      <c r="K40" t="s">
        <v>266</v>
      </c>
    </row>
    <row r="41" spans="1:11" x14ac:dyDescent="0.2">
      <c r="A41" t="s">
        <v>267</v>
      </c>
      <c r="B41" t="s">
        <v>268</v>
      </c>
      <c r="C41" t="s">
        <v>269</v>
      </c>
      <c r="D41" t="s">
        <v>104</v>
      </c>
      <c r="E41" t="s">
        <v>109</v>
      </c>
      <c r="F41" t="s">
        <v>149</v>
      </c>
      <c r="G41" t="s">
        <v>105</v>
      </c>
      <c r="H41" t="s">
        <v>105</v>
      </c>
      <c r="I41" s="50">
        <v>44287</v>
      </c>
      <c r="J41" s="50">
        <v>44651</v>
      </c>
      <c r="K41" t="s">
        <v>270</v>
      </c>
    </row>
    <row r="42" spans="1:11" x14ac:dyDescent="0.2">
      <c r="A42" t="s">
        <v>271</v>
      </c>
      <c r="B42" t="s">
        <v>272</v>
      </c>
      <c r="C42" t="s">
        <v>273</v>
      </c>
      <c r="D42" t="s">
        <v>104</v>
      </c>
      <c r="E42" t="s">
        <v>125</v>
      </c>
      <c r="F42" t="s">
        <v>135</v>
      </c>
      <c r="G42" t="s">
        <v>105</v>
      </c>
      <c r="H42" t="s">
        <v>105</v>
      </c>
      <c r="I42" s="50">
        <v>44287</v>
      </c>
      <c r="J42" s="50">
        <v>44651</v>
      </c>
      <c r="K42" t="s">
        <v>274</v>
      </c>
    </row>
    <row r="43" spans="1:11" x14ac:dyDescent="0.2">
      <c r="A43" t="s">
        <v>275</v>
      </c>
      <c r="B43" t="s">
        <v>276</v>
      </c>
      <c r="C43" t="s">
        <v>277</v>
      </c>
      <c r="D43" t="s">
        <v>104</v>
      </c>
      <c r="E43" t="s">
        <v>115</v>
      </c>
      <c r="F43" t="s">
        <v>140</v>
      </c>
      <c r="G43" t="s">
        <v>105</v>
      </c>
      <c r="H43" t="s">
        <v>105</v>
      </c>
      <c r="I43" s="50">
        <v>44287</v>
      </c>
      <c r="J43" s="50">
        <v>44651</v>
      </c>
      <c r="K43" t="s">
        <v>278</v>
      </c>
    </row>
    <row r="44" spans="1:11" x14ac:dyDescent="0.2">
      <c r="A44" t="s">
        <v>279</v>
      </c>
      <c r="B44" t="s">
        <v>280</v>
      </c>
      <c r="C44" t="s">
        <v>281</v>
      </c>
      <c r="D44" t="s">
        <v>104</v>
      </c>
      <c r="E44" t="s">
        <v>115</v>
      </c>
      <c r="F44" t="s">
        <v>116</v>
      </c>
      <c r="G44" t="s">
        <v>105</v>
      </c>
      <c r="H44" t="s">
        <v>105</v>
      </c>
      <c r="I44" s="50">
        <v>44287</v>
      </c>
      <c r="J44" s="50">
        <v>44651</v>
      </c>
      <c r="K44" t="s">
        <v>282</v>
      </c>
    </row>
    <row r="45" spans="1:11" x14ac:dyDescent="0.2">
      <c r="A45" t="s">
        <v>283</v>
      </c>
      <c r="B45" t="s">
        <v>284</v>
      </c>
      <c r="C45" t="s">
        <v>285</v>
      </c>
      <c r="D45" t="s">
        <v>104</v>
      </c>
      <c r="E45" t="s">
        <v>109</v>
      </c>
      <c r="F45" t="s">
        <v>149</v>
      </c>
      <c r="G45" t="s">
        <v>105</v>
      </c>
      <c r="H45" t="s">
        <v>105</v>
      </c>
      <c r="I45" s="50">
        <v>44287</v>
      </c>
      <c r="J45" s="50">
        <v>44651</v>
      </c>
      <c r="K45" t="s">
        <v>286</v>
      </c>
    </row>
    <row r="46" spans="1:11" x14ac:dyDescent="0.2">
      <c r="A46" t="s">
        <v>287</v>
      </c>
      <c r="B46" t="s">
        <v>288</v>
      </c>
      <c r="C46" t="s">
        <v>289</v>
      </c>
      <c r="D46" t="s">
        <v>104</v>
      </c>
      <c r="E46" t="s">
        <v>109</v>
      </c>
      <c r="F46" t="s">
        <v>110</v>
      </c>
      <c r="G46" t="s">
        <v>105</v>
      </c>
      <c r="H46" t="s">
        <v>105</v>
      </c>
      <c r="I46" s="50">
        <v>44287</v>
      </c>
      <c r="J46" s="50">
        <v>44651</v>
      </c>
      <c r="K46" t="s">
        <v>290</v>
      </c>
    </row>
    <row r="47" spans="1:11" x14ac:dyDescent="0.2">
      <c r="A47" t="s">
        <v>291</v>
      </c>
      <c r="B47" t="s">
        <v>292</v>
      </c>
      <c r="C47" t="s">
        <v>293</v>
      </c>
      <c r="D47" t="s">
        <v>104</v>
      </c>
      <c r="E47" t="s">
        <v>115</v>
      </c>
      <c r="F47" t="s">
        <v>116</v>
      </c>
      <c r="G47" t="s">
        <v>105</v>
      </c>
      <c r="H47" t="s">
        <v>105</v>
      </c>
      <c r="I47" s="50">
        <v>44287</v>
      </c>
      <c r="J47" s="50">
        <v>44651</v>
      </c>
      <c r="K47" t="s">
        <v>294</v>
      </c>
    </row>
    <row r="48" spans="1:11" x14ac:dyDescent="0.2">
      <c r="A48" t="s">
        <v>295</v>
      </c>
      <c r="B48" t="s">
        <v>296</v>
      </c>
      <c r="C48" t="s">
        <v>297</v>
      </c>
      <c r="D48" t="s">
        <v>104</v>
      </c>
      <c r="E48" t="s">
        <v>125</v>
      </c>
      <c r="F48" t="s">
        <v>135</v>
      </c>
      <c r="G48" t="s">
        <v>105</v>
      </c>
      <c r="H48" t="s">
        <v>105</v>
      </c>
      <c r="I48" s="50">
        <v>44287</v>
      </c>
      <c r="J48" s="50">
        <v>44651</v>
      </c>
      <c r="K48" t="s">
        <v>298</v>
      </c>
    </row>
    <row r="49" spans="1:11" x14ac:dyDescent="0.2">
      <c r="A49" t="s">
        <v>299</v>
      </c>
      <c r="B49" t="s">
        <v>300</v>
      </c>
      <c r="C49" t="s">
        <v>301</v>
      </c>
      <c r="D49" t="s">
        <v>104</v>
      </c>
      <c r="E49" t="s">
        <v>125</v>
      </c>
      <c r="F49" t="s">
        <v>126</v>
      </c>
      <c r="G49" t="s">
        <v>105</v>
      </c>
      <c r="H49" t="s">
        <v>105</v>
      </c>
      <c r="I49" s="50">
        <v>44287</v>
      </c>
      <c r="J49" s="50">
        <v>44651</v>
      </c>
      <c r="K49" t="s">
        <v>302</v>
      </c>
    </row>
    <row r="50" spans="1:11" x14ac:dyDescent="0.2">
      <c r="A50" t="s">
        <v>303</v>
      </c>
      <c r="B50" t="s">
        <v>304</v>
      </c>
      <c r="C50" t="s">
        <v>305</v>
      </c>
      <c r="D50" t="s">
        <v>104</v>
      </c>
      <c r="E50" t="s">
        <v>109</v>
      </c>
      <c r="F50" t="s">
        <v>110</v>
      </c>
      <c r="G50" t="s">
        <v>105</v>
      </c>
      <c r="H50" t="s">
        <v>105</v>
      </c>
      <c r="I50" s="50">
        <v>44287</v>
      </c>
      <c r="J50" s="50">
        <v>44651</v>
      </c>
      <c r="K50" t="s">
        <v>306</v>
      </c>
    </row>
    <row r="51" spans="1:11" x14ac:dyDescent="0.2">
      <c r="A51" t="s">
        <v>307</v>
      </c>
      <c r="B51" t="s">
        <v>308</v>
      </c>
      <c r="C51" t="s">
        <v>309</v>
      </c>
      <c r="D51" t="s">
        <v>104</v>
      </c>
      <c r="E51" t="s">
        <v>109</v>
      </c>
      <c r="F51" t="s">
        <v>149</v>
      </c>
      <c r="G51" t="s">
        <v>105</v>
      </c>
      <c r="H51" t="s">
        <v>105</v>
      </c>
      <c r="I51" s="50">
        <v>44287</v>
      </c>
      <c r="J51" s="50">
        <v>44651</v>
      </c>
      <c r="K51" t="s">
        <v>310</v>
      </c>
    </row>
    <row r="52" spans="1:11" x14ac:dyDescent="0.2">
      <c r="A52" t="s">
        <v>311</v>
      </c>
      <c r="B52" t="s">
        <v>312</v>
      </c>
      <c r="C52" t="s">
        <v>313</v>
      </c>
      <c r="D52" t="s">
        <v>104</v>
      </c>
      <c r="E52" t="s">
        <v>109</v>
      </c>
      <c r="F52" t="s">
        <v>110</v>
      </c>
      <c r="G52" t="s">
        <v>105</v>
      </c>
      <c r="H52" t="s">
        <v>105</v>
      </c>
      <c r="I52" s="50">
        <v>44287</v>
      </c>
      <c r="J52" s="50">
        <v>44651</v>
      </c>
      <c r="K52" t="s">
        <v>314</v>
      </c>
    </row>
    <row r="53" spans="1:11" x14ac:dyDescent="0.2">
      <c r="A53" t="s">
        <v>315</v>
      </c>
      <c r="B53" t="s">
        <v>316</v>
      </c>
      <c r="C53" t="s">
        <v>317</v>
      </c>
      <c r="D53" t="s">
        <v>104</v>
      </c>
      <c r="E53" t="s">
        <v>115</v>
      </c>
      <c r="F53" t="s">
        <v>140</v>
      </c>
      <c r="G53" t="s">
        <v>105</v>
      </c>
      <c r="H53" t="s">
        <v>105</v>
      </c>
      <c r="I53" s="50">
        <v>44287</v>
      </c>
      <c r="J53" s="50">
        <v>44651</v>
      </c>
      <c r="K53" t="s">
        <v>318</v>
      </c>
    </row>
    <row r="54" spans="1:11" x14ac:dyDescent="0.2">
      <c r="A54" t="s">
        <v>319</v>
      </c>
      <c r="B54" t="s">
        <v>320</v>
      </c>
      <c r="C54" t="s">
        <v>321</v>
      </c>
      <c r="D54" t="s">
        <v>104</v>
      </c>
      <c r="E54" t="s">
        <v>115</v>
      </c>
      <c r="F54" t="s">
        <v>140</v>
      </c>
      <c r="G54" t="s">
        <v>105</v>
      </c>
      <c r="H54" t="s">
        <v>105</v>
      </c>
      <c r="I54" s="50">
        <v>44287</v>
      </c>
      <c r="J54" s="50">
        <v>44651</v>
      </c>
      <c r="K54" t="s">
        <v>322</v>
      </c>
    </row>
    <row r="55" spans="1:11" x14ac:dyDescent="0.2">
      <c r="A55" t="s">
        <v>323</v>
      </c>
      <c r="B55" t="s">
        <v>324</v>
      </c>
      <c r="C55" t="s">
        <v>325</v>
      </c>
      <c r="D55" t="s">
        <v>104</v>
      </c>
      <c r="E55" t="s">
        <v>109</v>
      </c>
      <c r="F55" t="s">
        <v>149</v>
      </c>
      <c r="G55" t="s">
        <v>105</v>
      </c>
      <c r="H55" t="s">
        <v>105</v>
      </c>
      <c r="I55" s="50">
        <v>44287</v>
      </c>
      <c r="J55" s="50">
        <v>44651</v>
      </c>
      <c r="K55" t="s">
        <v>326</v>
      </c>
    </row>
    <row r="56" spans="1:11" x14ac:dyDescent="0.2">
      <c r="A56" t="s">
        <v>327</v>
      </c>
      <c r="B56" t="s">
        <v>328</v>
      </c>
      <c r="C56" t="s">
        <v>329</v>
      </c>
      <c r="D56" t="s">
        <v>104</v>
      </c>
      <c r="E56" t="s">
        <v>109</v>
      </c>
      <c r="F56" t="s">
        <v>149</v>
      </c>
      <c r="G56" t="s">
        <v>105</v>
      </c>
      <c r="H56" t="s">
        <v>105</v>
      </c>
      <c r="I56" s="50">
        <v>44287</v>
      </c>
      <c r="J56" s="50">
        <v>44651</v>
      </c>
      <c r="K56" t="s">
        <v>330</v>
      </c>
    </row>
    <row r="57" spans="1:11" x14ac:dyDescent="0.2">
      <c r="A57" t="s">
        <v>331</v>
      </c>
      <c r="B57" t="s">
        <v>332</v>
      </c>
      <c r="C57" t="s">
        <v>333</v>
      </c>
      <c r="D57" t="s">
        <v>104</v>
      </c>
      <c r="E57" t="s">
        <v>115</v>
      </c>
      <c r="F57" t="s">
        <v>116</v>
      </c>
      <c r="G57" t="s">
        <v>105</v>
      </c>
      <c r="H57" t="s">
        <v>105</v>
      </c>
      <c r="I57" s="50">
        <v>44287</v>
      </c>
      <c r="J57" s="50">
        <v>44651</v>
      </c>
      <c r="K57" t="s">
        <v>334</v>
      </c>
    </row>
    <row r="58" spans="1:11" x14ac:dyDescent="0.2">
      <c r="A58" t="s">
        <v>335</v>
      </c>
      <c r="B58" t="s">
        <v>336</v>
      </c>
      <c r="C58" t="s">
        <v>337</v>
      </c>
      <c r="D58" t="s">
        <v>104</v>
      </c>
      <c r="E58" t="s">
        <v>109</v>
      </c>
      <c r="F58" t="s">
        <v>149</v>
      </c>
      <c r="G58" t="s">
        <v>105</v>
      </c>
      <c r="H58" t="s">
        <v>105</v>
      </c>
      <c r="I58" s="50">
        <v>44287</v>
      </c>
      <c r="J58" s="50">
        <v>44651</v>
      </c>
      <c r="K58" t="s">
        <v>338</v>
      </c>
    </row>
    <row r="59" spans="1:11" x14ac:dyDescent="0.2">
      <c r="A59" t="s">
        <v>339</v>
      </c>
      <c r="B59" t="s">
        <v>340</v>
      </c>
      <c r="C59" t="s">
        <v>341</v>
      </c>
      <c r="D59" t="s">
        <v>104</v>
      </c>
      <c r="E59" t="s">
        <v>109</v>
      </c>
      <c r="F59" t="s">
        <v>110</v>
      </c>
      <c r="G59" t="s">
        <v>105</v>
      </c>
      <c r="H59" t="s">
        <v>105</v>
      </c>
      <c r="I59" s="50">
        <v>44287</v>
      </c>
      <c r="J59" s="50">
        <v>44651</v>
      </c>
      <c r="K59" t="s">
        <v>342</v>
      </c>
    </row>
    <row r="60" spans="1:11" x14ac:dyDescent="0.2">
      <c r="A60" t="s">
        <v>343</v>
      </c>
      <c r="B60" t="s">
        <v>344</v>
      </c>
      <c r="C60" t="s">
        <v>345</v>
      </c>
      <c r="D60" t="s">
        <v>104</v>
      </c>
      <c r="E60" t="s">
        <v>115</v>
      </c>
      <c r="F60" t="s">
        <v>116</v>
      </c>
      <c r="G60" t="s">
        <v>105</v>
      </c>
      <c r="H60" t="s">
        <v>105</v>
      </c>
      <c r="I60" s="50">
        <v>44287</v>
      </c>
      <c r="J60" s="50">
        <v>44651</v>
      </c>
      <c r="K60" t="s">
        <v>346</v>
      </c>
    </row>
    <row r="61" spans="1:11" x14ac:dyDescent="0.2">
      <c r="A61" t="s">
        <v>347</v>
      </c>
      <c r="B61" t="s">
        <v>348</v>
      </c>
      <c r="C61" t="s">
        <v>349</v>
      </c>
      <c r="D61" t="s">
        <v>104</v>
      </c>
      <c r="E61" t="s">
        <v>350</v>
      </c>
      <c r="F61" t="s">
        <v>350</v>
      </c>
      <c r="G61" t="s">
        <v>105</v>
      </c>
      <c r="H61" t="s">
        <v>105</v>
      </c>
      <c r="I61" s="50">
        <v>44287</v>
      </c>
      <c r="J61" s="50">
        <v>44651</v>
      </c>
      <c r="K61" t="s">
        <v>351</v>
      </c>
    </row>
    <row r="62" spans="1:11" s="60" customFormat="1" x14ac:dyDescent="0.2">
      <c r="A62" s="60" t="s">
        <v>352</v>
      </c>
      <c r="B62" s="60" t="s">
        <v>353</v>
      </c>
      <c r="C62" s="60" t="s">
        <v>354</v>
      </c>
      <c r="D62" s="60" t="s">
        <v>104</v>
      </c>
      <c r="E62" s="60" t="s">
        <v>109</v>
      </c>
      <c r="F62" s="60" t="s">
        <v>110</v>
      </c>
      <c r="G62" s="60" t="s">
        <v>105</v>
      </c>
      <c r="H62" s="60" t="s">
        <v>105</v>
      </c>
      <c r="I62" s="61">
        <v>44287</v>
      </c>
      <c r="J62" s="61">
        <v>44651</v>
      </c>
      <c r="K62" s="60" t="s">
        <v>355</v>
      </c>
    </row>
    <row r="63" spans="1:11" x14ac:dyDescent="0.2">
      <c r="A63" t="s">
        <v>356</v>
      </c>
      <c r="B63" t="s">
        <v>357</v>
      </c>
      <c r="C63" t="s">
        <v>358</v>
      </c>
      <c r="D63" t="s">
        <v>104</v>
      </c>
      <c r="E63" t="s">
        <v>115</v>
      </c>
      <c r="F63" t="s">
        <v>116</v>
      </c>
      <c r="G63" t="s">
        <v>105</v>
      </c>
      <c r="H63" t="s">
        <v>105</v>
      </c>
      <c r="I63" s="50">
        <v>44287</v>
      </c>
      <c r="J63" s="50">
        <v>44651</v>
      </c>
      <c r="K63" t="s">
        <v>359</v>
      </c>
    </row>
    <row r="64" spans="1:11" x14ac:dyDescent="0.2">
      <c r="A64" t="s">
        <v>360</v>
      </c>
      <c r="B64" t="s">
        <v>361</v>
      </c>
      <c r="C64" t="s">
        <v>362</v>
      </c>
      <c r="D64" t="s">
        <v>104</v>
      </c>
      <c r="E64" t="s">
        <v>109</v>
      </c>
      <c r="F64" t="s">
        <v>110</v>
      </c>
      <c r="G64" t="s">
        <v>105</v>
      </c>
      <c r="H64" t="s">
        <v>105</v>
      </c>
      <c r="I64" s="50">
        <v>44287</v>
      </c>
      <c r="J64" s="50">
        <v>44651</v>
      </c>
      <c r="K64" t="s">
        <v>363</v>
      </c>
    </row>
    <row r="65" spans="1:11" x14ac:dyDescent="0.2">
      <c r="A65" t="s">
        <v>364</v>
      </c>
      <c r="B65" t="s">
        <v>365</v>
      </c>
      <c r="C65" t="s">
        <v>366</v>
      </c>
      <c r="D65" t="s">
        <v>104</v>
      </c>
      <c r="E65" t="s">
        <v>350</v>
      </c>
      <c r="F65" t="s">
        <v>350</v>
      </c>
      <c r="G65" t="s">
        <v>105</v>
      </c>
      <c r="H65" t="s">
        <v>105</v>
      </c>
      <c r="I65" s="50">
        <v>44287</v>
      </c>
      <c r="J65" s="50">
        <v>44651</v>
      </c>
      <c r="K65" t="s">
        <v>367</v>
      </c>
    </row>
    <row r="66" spans="1:11" x14ac:dyDescent="0.2">
      <c r="A66" t="s">
        <v>368</v>
      </c>
      <c r="B66" t="s">
        <v>369</v>
      </c>
      <c r="C66" s="51" t="s">
        <v>370</v>
      </c>
      <c r="D66" t="s">
        <v>104</v>
      </c>
      <c r="E66" t="s">
        <v>109</v>
      </c>
      <c r="F66" t="s">
        <v>110</v>
      </c>
      <c r="G66" t="s">
        <v>105</v>
      </c>
      <c r="H66" t="s">
        <v>105</v>
      </c>
      <c r="I66" s="50">
        <v>44287</v>
      </c>
      <c r="J66" s="50">
        <v>44651</v>
      </c>
      <c r="K66" t="s">
        <v>371</v>
      </c>
    </row>
    <row r="67" spans="1:11" x14ac:dyDescent="0.2">
      <c r="A67" t="s">
        <v>372</v>
      </c>
      <c r="B67" t="s">
        <v>373</v>
      </c>
      <c r="C67" t="s">
        <v>374</v>
      </c>
      <c r="D67" t="s">
        <v>104</v>
      </c>
      <c r="E67" t="s">
        <v>115</v>
      </c>
      <c r="F67" t="s">
        <v>140</v>
      </c>
      <c r="G67" t="s">
        <v>105</v>
      </c>
      <c r="H67" t="s">
        <v>105</v>
      </c>
      <c r="I67" s="50">
        <v>44287</v>
      </c>
      <c r="J67" s="50">
        <v>44651</v>
      </c>
      <c r="K67" t="s">
        <v>375</v>
      </c>
    </row>
    <row r="68" spans="1:11" x14ac:dyDescent="0.2">
      <c r="A68" t="s">
        <v>376</v>
      </c>
      <c r="B68" t="s">
        <v>377</v>
      </c>
      <c r="C68" t="s">
        <v>378</v>
      </c>
      <c r="D68" t="s">
        <v>104</v>
      </c>
      <c r="E68" t="s">
        <v>109</v>
      </c>
      <c r="F68" t="s">
        <v>110</v>
      </c>
      <c r="G68" t="s">
        <v>105</v>
      </c>
      <c r="H68" t="s">
        <v>105</v>
      </c>
      <c r="I68" s="50">
        <v>44287</v>
      </c>
      <c r="J68" s="50">
        <v>44651</v>
      </c>
      <c r="K68" t="s">
        <v>379</v>
      </c>
    </row>
    <row r="69" spans="1:11" x14ac:dyDescent="0.2">
      <c r="A69" t="s">
        <v>380</v>
      </c>
      <c r="B69" t="s">
        <v>381</v>
      </c>
      <c r="C69" t="s">
        <v>382</v>
      </c>
      <c r="D69" t="s">
        <v>104</v>
      </c>
      <c r="E69" t="s">
        <v>350</v>
      </c>
      <c r="F69" t="s">
        <v>350</v>
      </c>
      <c r="G69" t="s">
        <v>105</v>
      </c>
      <c r="H69" t="s">
        <v>105</v>
      </c>
      <c r="I69" s="50">
        <v>44287</v>
      </c>
      <c r="J69" s="50">
        <v>44651</v>
      </c>
      <c r="K69" t="s">
        <v>383</v>
      </c>
    </row>
    <row r="70" spans="1:11" x14ac:dyDescent="0.2">
      <c r="A70" t="s">
        <v>384</v>
      </c>
      <c r="B70" t="s">
        <v>385</v>
      </c>
      <c r="C70" s="51" t="s">
        <v>386</v>
      </c>
      <c r="D70" t="s">
        <v>104</v>
      </c>
      <c r="E70" t="s">
        <v>109</v>
      </c>
      <c r="F70" t="s">
        <v>110</v>
      </c>
      <c r="G70" t="s">
        <v>105</v>
      </c>
      <c r="H70" t="s">
        <v>105</v>
      </c>
      <c r="I70" s="50">
        <v>44287</v>
      </c>
      <c r="J70" s="50">
        <v>44651</v>
      </c>
      <c r="K70" t="s">
        <v>387</v>
      </c>
    </row>
    <row r="71" spans="1:11" x14ac:dyDescent="0.2">
      <c r="A71" t="s">
        <v>388</v>
      </c>
      <c r="B71" t="s">
        <v>389</v>
      </c>
      <c r="C71" t="s">
        <v>390</v>
      </c>
      <c r="D71" t="s">
        <v>104</v>
      </c>
      <c r="E71" t="s">
        <v>115</v>
      </c>
      <c r="F71" t="s">
        <v>140</v>
      </c>
      <c r="G71" t="s">
        <v>105</v>
      </c>
      <c r="H71" t="s">
        <v>105</v>
      </c>
      <c r="I71" s="50">
        <v>44287</v>
      </c>
      <c r="J71" s="50">
        <v>44651</v>
      </c>
      <c r="K71" t="s">
        <v>391</v>
      </c>
    </row>
    <row r="72" spans="1:11" x14ac:dyDescent="0.2">
      <c r="A72" t="s">
        <v>392</v>
      </c>
      <c r="B72" t="s">
        <v>393</v>
      </c>
      <c r="C72" t="s">
        <v>394</v>
      </c>
      <c r="D72" t="s">
        <v>104</v>
      </c>
      <c r="E72" t="s">
        <v>109</v>
      </c>
      <c r="F72" t="s">
        <v>110</v>
      </c>
      <c r="G72" t="s">
        <v>105</v>
      </c>
      <c r="H72" t="s">
        <v>105</v>
      </c>
      <c r="I72" s="50">
        <v>44287</v>
      </c>
      <c r="J72" s="50">
        <v>44651</v>
      </c>
      <c r="K72" t="s">
        <v>395</v>
      </c>
    </row>
    <row r="73" spans="1:11" s="60" customFormat="1" x14ac:dyDescent="0.2">
      <c r="A73" s="60" t="s">
        <v>396</v>
      </c>
      <c r="B73" s="60" t="s">
        <v>397</v>
      </c>
      <c r="C73" s="60" t="s">
        <v>398</v>
      </c>
      <c r="D73" s="60" t="s">
        <v>104</v>
      </c>
      <c r="E73" s="60" t="s">
        <v>115</v>
      </c>
      <c r="F73" s="60" t="s">
        <v>140</v>
      </c>
      <c r="G73" s="60" t="s">
        <v>105</v>
      </c>
      <c r="H73" s="60" t="s">
        <v>105</v>
      </c>
      <c r="I73" s="61">
        <v>44287</v>
      </c>
      <c r="J73" s="61">
        <v>44651</v>
      </c>
      <c r="K73" s="60" t="s">
        <v>399</v>
      </c>
    </row>
    <row r="74" spans="1:11" x14ac:dyDescent="0.2">
      <c r="A74" t="s">
        <v>400</v>
      </c>
      <c r="B74" t="s">
        <v>401</v>
      </c>
      <c r="C74" t="s">
        <v>402</v>
      </c>
      <c r="D74" t="s">
        <v>104</v>
      </c>
      <c r="E74" t="s">
        <v>109</v>
      </c>
      <c r="F74" t="s">
        <v>149</v>
      </c>
      <c r="G74" t="s">
        <v>105</v>
      </c>
      <c r="H74" t="s">
        <v>105</v>
      </c>
      <c r="I74" s="50">
        <v>44287</v>
      </c>
      <c r="J74" s="50">
        <v>44651</v>
      </c>
      <c r="K74" t="s">
        <v>403</v>
      </c>
    </row>
    <row r="75" spans="1:11" x14ac:dyDescent="0.2">
      <c r="A75" t="s">
        <v>404</v>
      </c>
      <c r="B75" t="s">
        <v>405</v>
      </c>
      <c r="C75" t="s">
        <v>406</v>
      </c>
      <c r="D75" t="s">
        <v>104</v>
      </c>
      <c r="E75" t="s">
        <v>125</v>
      </c>
      <c r="F75" t="s">
        <v>135</v>
      </c>
      <c r="G75" t="s">
        <v>105</v>
      </c>
      <c r="H75" t="s">
        <v>105</v>
      </c>
      <c r="I75" s="50">
        <v>44287</v>
      </c>
      <c r="J75" s="50">
        <v>44651</v>
      </c>
      <c r="K75" t="s">
        <v>407</v>
      </c>
    </row>
    <row r="76" spans="1:11" x14ac:dyDescent="0.2">
      <c r="A76" t="s">
        <v>408</v>
      </c>
      <c r="B76" t="s">
        <v>409</v>
      </c>
      <c r="C76" t="s">
        <v>410</v>
      </c>
      <c r="D76" t="s">
        <v>104</v>
      </c>
      <c r="E76" t="s">
        <v>125</v>
      </c>
      <c r="F76" t="s">
        <v>135</v>
      </c>
      <c r="G76" t="s">
        <v>105</v>
      </c>
      <c r="H76" t="s">
        <v>105</v>
      </c>
      <c r="I76" s="50">
        <v>44287</v>
      </c>
      <c r="J76" s="50">
        <v>44651</v>
      </c>
      <c r="K76" t="s">
        <v>411</v>
      </c>
    </row>
    <row r="77" spans="1:11" x14ac:dyDescent="0.2">
      <c r="A77" t="s">
        <v>412</v>
      </c>
      <c r="B77" t="s">
        <v>413</v>
      </c>
      <c r="C77" t="s">
        <v>414</v>
      </c>
      <c r="D77" t="s">
        <v>104</v>
      </c>
      <c r="E77" t="s">
        <v>109</v>
      </c>
      <c r="F77" t="s">
        <v>110</v>
      </c>
      <c r="G77" t="s">
        <v>105</v>
      </c>
      <c r="H77" t="s">
        <v>105</v>
      </c>
      <c r="I77" s="50">
        <v>44287</v>
      </c>
      <c r="J77" s="50">
        <v>44651</v>
      </c>
      <c r="K77" t="s">
        <v>415</v>
      </c>
    </row>
    <row r="78" spans="1:11" x14ac:dyDescent="0.2">
      <c r="A78" t="s">
        <v>416</v>
      </c>
      <c r="B78" t="s">
        <v>417</v>
      </c>
      <c r="C78" t="s">
        <v>418</v>
      </c>
      <c r="D78" t="s">
        <v>104</v>
      </c>
      <c r="E78" t="s">
        <v>109</v>
      </c>
      <c r="F78" t="s">
        <v>149</v>
      </c>
      <c r="G78" t="s">
        <v>105</v>
      </c>
      <c r="H78" t="s">
        <v>105</v>
      </c>
      <c r="I78" s="50">
        <v>44287</v>
      </c>
      <c r="J78" s="50">
        <v>44651</v>
      </c>
      <c r="K78" t="s">
        <v>419</v>
      </c>
    </row>
    <row r="79" spans="1:11" x14ac:dyDescent="0.2">
      <c r="A79" t="s">
        <v>420</v>
      </c>
      <c r="B79" t="s">
        <v>421</v>
      </c>
      <c r="C79" t="s">
        <v>422</v>
      </c>
      <c r="D79" t="s">
        <v>104</v>
      </c>
      <c r="E79" t="s">
        <v>109</v>
      </c>
      <c r="F79" t="s">
        <v>110</v>
      </c>
      <c r="G79" t="s">
        <v>105</v>
      </c>
      <c r="H79" t="s">
        <v>105</v>
      </c>
      <c r="I79" s="50">
        <v>44287</v>
      </c>
      <c r="J79" s="50">
        <v>44651</v>
      </c>
      <c r="K79" t="s">
        <v>423</v>
      </c>
    </row>
    <row r="80" spans="1:11" x14ac:dyDescent="0.2">
      <c r="A80" t="s">
        <v>424</v>
      </c>
      <c r="B80" t="s">
        <v>425</v>
      </c>
      <c r="C80" t="s">
        <v>426</v>
      </c>
      <c r="D80" t="s">
        <v>104</v>
      </c>
      <c r="E80" t="s">
        <v>115</v>
      </c>
      <c r="F80" t="s">
        <v>140</v>
      </c>
      <c r="G80" t="s">
        <v>105</v>
      </c>
      <c r="H80" t="s">
        <v>105</v>
      </c>
      <c r="I80" s="50">
        <v>44287</v>
      </c>
      <c r="J80" s="50">
        <v>44651</v>
      </c>
      <c r="K80" t="s">
        <v>427</v>
      </c>
    </row>
    <row r="81" spans="1:11" x14ac:dyDescent="0.2">
      <c r="A81" t="s">
        <v>428</v>
      </c>
      <c r="B81" t="s">
        <v>429</v>
      </c>
      <c r="C81" t="s">
        <v>430</v>
      </c>
      <c r="D81" t="s">
        <v>104</v>
      </c>
      <c r="E81" t="s">
        <v>125</v>
      </c>
      <c r="F81" t="s">
        <v>126</v>
      </c>
      <c r="G81" t="s">
        <v>105</v>
      </c>
      <c r="H81" t="s">
        <v>105</v>
      </c>
      <c r="I81" s="50">
        <v>44287</v>
      </c>
      <c r="J81" s="50">
        <v>44651</v>
      </c>
      <c r="K81" t="s">
        <v>431</v>
      </c>
    </row>
    <row r="82" spans="1:11" x14ac:dyDescent="0.2">
      <c r="A82" t="s">
        <v>432</v>
      </c>
      <c r="B82" t="s">
        <v>433</v>
      </c>
      <c r="C82" t="s">
        <v>434</v>
      </c>
      <c r="D82" t="s">
        <v>104</v>
      </c>
      <c r="E82" t="s">
        <v>350</v>
      </c>
      <c r="F82" t="s">
        <v>350</v>
      </c>
      <c r="G82" t="s">
        <v>105</v>
      </c>
      <c r="H82" t="s">
        <v>105</v>
      </c>
      <c r="I82" s="50">
        <v>44287</v>
      </c>
      <c r="J82" s="50">
        <v>44651</v>
      </c>
      <c r="K82" t="s">
        <v>435</v>
      </c>
    </row>
    <row r="83" spans="1:11" x14ac:dyDescent="0.2">
      <c r="A83" t="s">
        <v>436</v>
      </c>
      <c r="B83" t="s">
        <v>437</v>
      </c>
      <c r="C83" t="s">
        <v>438</v>
      </c>
      <c r="D83" t="s">
        <v>104</v>
      </c>
      <c r="E83" t="s">
        <v>115</v>
      </c>
      <c r="F83" t="s">
        <v>140</v>
      </c>
      <c r="G83" t="s">
        <v>105</v>
      </c>
      <c r="H83" t="s">
        <v>105</v>
      </c>
      <c r="I83" s="50">
        <v>44287</v>
      </c>
      <c r="J83" s="50">
        <v>44651</v>
      </c>
      <c r="K83" t="s">
        <v>439</v>
      </c>
    </row>
    <row r="84" spans="1:11" x14ac:dyDescent="0.2">
      <c r="A84" t="s">
        <v>440</v>
      </c>
      <c r="B84" t="s">
        <v>441</v>
      </c>
      <c r="C84" t="s">
        <v>442</v>
      </c>
      <c r="D84" t="s">
        <v>104</v>
      </c>
      <c r="E84" t="s">
        <v>109</v>
      </c>
      <c r="F84" t="s">
        <v>149</v>
      </c>
      <c r="G84" t="s">
        <v>105</v>
      </c>
      <c r="H84" t="s">
        <v>105</v>
      </c>
      <c r="I84" s="50">
        <v>44287</v>
      </c>
      <c r="J84" s="50">
        <v>44651</v>
      </c>
      <c r="K84" t="s">
        <v>443</v>
      </c>
    </row>
    <row r="85" spans="1:11" x14ac:dyDescent="0.2">
      <c r="A85" t="s">
        <v>444</v>
      </c>
      <c r="B85" t="s">
        <v>445</v>
      </c>
      <c r="C85" t="s">
        <v>446</v>
      </c>
      <c r="D85" t="s">
        <v>104</v>
      </c>
      <c r="E85" t="s">
        <v>109</v>
      </c>
      <c r="F85" t="s">
        <v>110</v>
      </c>
      <c r="G85" t="s">
        <v>105</v>
      </c>
      <c r="H85" t="s">
        <v>105</v>
      </c>
      <c r="I85" s="50">
        <v>44287</v>
      </c>
      <c r="J85" s="50">
        <v>44651</v>
      </c>
      <c r="K85" t="s">
        <v>447</v>
      </c>
    </row>
    <row r="86" spans="1:11" x14ac:dyDescent="0.2">
      <c r="A86" t="s">
        <v>448</v>
      </c>
      <c r="B86" t="s">
        <v>449</v>
      </c>
      <c r="C86" t="s">
        <v>450</v>
      </c>
      <c r="D86" t="s">
        <v>104</v>
      </c>
      <c r="E86" t="s">
        <v>350</v>
      </c>
      <c r="F86" t="s">
        <v>350</v>
      </c>
      <c r="G86" t="s">
        <v>105</v>
      </c>
      <c r="H86" t="s">
        <v>105</v>
      </c>
      <c r="I86" s="50">
        <v>44287</v>
      </c>
      <c r="J86" s="50">
        <v>44651</v>
      </c>
      <c r="K86" t="s">
        <v>451</v>
      </c>
    </row>
    <row r="87" spans="1:11" x14ac:dyDescent="0.2">
      <c r="A87" t="s">
        <v>452</v>
      </c>
      <c r="B87" t="s">
        <v>453</v>
      </c>
      <c r="C87" t="s">
        <v>454</v>
      </c>
      <c r="D87" t="s">
        <v>104</v>
      </c>
      <c r="E87" t="s">
        <v>115</v>
      </c>
      <c r="F87" t="s">
        <v>116</v>
      </c>
      <c r="G87" t="s">
        <v>105</v>
      </c>
      <c r="H87" t="s">
        <v>105</v>
      </c>
      <c r="I87" s="50">
        <v>44287</v>
      </c>
      <c r="J87" s="50">
        <v>44651</v>
      </c>
      <c r="K87" t="s">
        <v>455</v>
      </c>
    </row>
    <row r="88" spans="1:11" x14ac:dyDescent="0.2">
      <c r="A88" t="s">
        <v>456</v>
      </c>
      <c r="B88" t="s">
        <v>457</v>
      </c>
      <c r="C88" t="s">
        <v>458</v>
      </c>
      <c r="D88" t="s">
        <v>104</v>
      </c>
      <c r="E88" t="s">
        <v>109</v>
      </c>
      <c r="F88" t="s">
        <v>149</v>
      </c>
      <c r="G88" t="s">
        <v>105</v>
      </c>
      <c r="H88" t="s">
        <v>105</v>
      </c>
      <c r="I88" s="50">
        <v>44287</v>
      </c>
      <c r="J88" s="50">
        <v>44651</v>
      </c>
      <c r="K88" t="s">
        <v>459</v>
      </c>
    </row>
    <row r="89" spans="1:11" x14ac:dyDescent="0.2">
      <c r="A89" t="s">
        <v>460</v>
      </c>
      <c r="B89" t="s">
        <v>461</v>
      </c>
      <c r="C89" t="s">
        <v>462</v>
      </c>
      <c r="D89" t="s">
        <v>104</v>
      </c>
      <c r="E89" t="s">
        <v>109</v>
      </c>
      <c r="F89" t="s">
        <v>149</v>
      </c>
      <c r="G89" t="s">
        <v>105</v>
      </c>
      <c r="H89" t="s">
        <v>105</v>
      </c>
      <c r="I89" s="50">
        <v>44287</v>
      </c>
      <c r="J89" s="50">
        <v>44651</v>
      </c>
      <c r="K89" t="s">
        <v>463</v>
      </c>
    </row>
    <row r="90" spans="1:11" x14ac:dyDescent="0.2">
      <c r="A90" t="s">
        <v>464</v>
      </c>
      <c r="B90" t="s">
        <v>465</v>
      </c>
      <c r="C90" t="s">
        <v>466</v>
      </c>
      <c r="D90" t="s">
        <v>104</v>
      </c>
      <c r="E90" t="s">
        <v>115</v>
      </c>
      <c r="F90" t="s">
        <v>140</v>
      </c>
      <c r="G90" t="s">
        <v>105</v>
      </c>
      <c r="H90" t="s">
        <v>105</v>
      </c>
      <c r="I90" s="50">
        <v>44287</v>
      </c>
      <c r="J90" s="50">
        <v>44651</v>
      </c>
      <c r="K90" t="s">
        <v>467</v>
      </c>
    </row>
    <row r="91" spans="1:11" x14ac:dyDescent="0.2">
      <c r="A91" t="s">
        <v>468</v>
      </c>
      <c r="B91" t="s">
        <v>469</v>
      </c>
      <c r="C91" t="s">
        <v>470</v>
      </c>
      <c r="D91" t="s">
        <v>104</v>
      </c>
      <c r="E91" t="s">
        <v>109</v>
      </c>
      <c r="F91" t="s">
        <v>149</v>
      </c>
      <c r="G91" t="s">
        <v>105</v>
      </c>
      <c r="H91" t="s">
        <v>105</v>
      </c>
      <c r="I91" s="50">
        <v>44287</v>
      </c>
      <c r="J91" s="50">
        <v>44651</v>
      </c>
      <c r="K91" t="s">
        <v>471</v>
      </c>
    </row>
    <row r="92" spans="1:11" x14ac:dyDescent="0.2">
      <c r="A92" t="s">
        <v>472</v>
      </c>
      <c r="B92" t="s">
        <v>473</v>
      </c>
      <c r="C92" t="s">
        <v>474</v>
      </c>
      <c r="D92" t="s">
        <v>104</v>
      </c>
      <c r="E92" t="s">
        <v>115</v>
      </c>
      <c r="F92" t="s">
        <v>140</v>
      </c>
      <c r="G92" t="s">
        <v>105</v>
      </c>
      <c r="H92" t="s">
        <v>105</v>
      </c>
      <c r="I92" s="50">
        <v>44287</v>
      </c>
      <c r="J92" s="50">
        <v>44651</v>
      </c>
      <c r="K92" t="s">
        <v>475</v>
      </c>
    </row>
    <row r="93" spans="1:11" x14ac:dyDescent="0.2">
      <c r="A93" t="s">
        <v>476</v>
      </c>
      <c r="B93" t="s">
        <v>477</v>
      </c>
      <c r="C93" t="s">
        <v>478</v>
      </c>
      <c r="D93" t="s">
        <v>104</v>
      </c>
      <c r="E93" t="s">
        <v>109</v>
      </c>
      <c r="F93" t="s">
        <v>110</v>
      </c>
      <c r="G93" t="s">
        <v>105</v>
      </c>
      <c r="H93" t="s">
        <v>105</v>
      </c>
      <c r="I93" s="50">
        <v>44287</v>
      </c>
      <c r="J93" s="50">
        <v>44651</v>
      </c>
      <c r="K93" t="s">
        <v>479</v>
      </c>
    </row>
    <row r="94" spans="1:11" x14ac:dyDescent="0.2">
      <c r="A94" t="s">
        <v>480</v>
      </c>
      <c r="B94" t="s">
        <v>481</v>
      </c>
      <c r="C94" t="s">
        <v>482</v>
      </c>
      <c r="D94" t="s">
        <v>104</v>
      </c>
      <c r="E94" t="s">
        <v>125</v>
      </c>
      <c r="F94" t="s">
        <v>135</v>
      </c>
      <c r="G94" t="s">
        <v>105</v>
      </c>
      <c r="H94" t="s">
        <v>105</v>
      </c>
      <c r="I94" s="50">
        <v>44287</v>
      </c>
      <c r="J94" s="50">
        <v>44651</v>
      </c>
      <c r="K94" t="s">
        <v>483</v>
      </c>
    </row>
    <row r="95" spans="1:11" x14ac:dyDescent="0.2">
      <c r="A95" t="s">
        <v>484</v>
      </c>
      <c r="B95" t="s">
        <v>485</v>
      </c>
      <c r="C95" t="s">
        <v>486</v>
      </c>
      <c r="D95" t="s">
        <v>104</v>
      </c>
      <c r="E95" t="s">
        <v>109</v>
      </c>
      <c r="F95" t="s">
        <v>149</v>
      </c>
      <c r="G95" t="s">
        <v>105</v>
      </c>
      <c r="H95" t="s">
        <v>105</v>
      </c>
      <c r="I95" s="50">
        <v>44287</v>
      </c>
      <c r="J95" s="50">
        <v>44651</v>
      </c>
      <c r="K95" t="s">
        <v>487</v>
      </c>
    </row>
    <row r="96" spans="1:11" x14ac:dyDescent="0.2">
      <c r="A96" t="s">
        <v>488</v>
      </c>
      <c r="B96" t="s">
        <v>489</v>
      </c>
      <c r="C96" t="s">
        <v>490</v>
      </c>
      <c r="D96" t="s">
        <v>104</v>
      </c>
      <c r="E96" t="s">
        <v>109</v>
      </c>
      <c r="F96" t="s">
        <v>110</v>
      </c>
      <c r="G96" t="s">
        <v>105</v>
      </c>
      <c r="H96" t="s">
        <v>105</v>
      </c>
      <c r="I96" s="50">
        <v>44287</v>
      </c>
      <c r="J96" s="50">
        <v>44651</v>
      </c>
      <c r="K96" t="s">
        <v>491</v>
      </c>
    </row>
    <row r="97" spans="1:11" x14ac:dyDescent="0.2">
      <c r="A97" t="s">
        <v>492</v>
      </c>
      <c r="B97" t="s">
        <v>493</v>
      </c>
      <c r="C97" s="51" t="s">
        <v>494</v>
      </c>
      <c r="D97" t="s">
        <v>104</v>
      </c>
      <c r="E97" t="s">
        <v>115</v>
      </c>
      <c r="F97" t="s">
        <v>116</v>
      </c>
      <c r="G97" t="s">
        <v>105</v>
      </c>
      <c r="H97" t="s">
        <v>105</v>
      </c>
      <c r="I97" s="50">
        <v>44287</v>
      </c>
      <c r="J97" s="50">
        <v>44651</v>
      </c>
      <c r="K97" t="s">
        <v>495</v>
      </c>
    </row>
    <row r="98" spans="1:11" x14ac:dyDescent="0.2">
      <c r="A98" t="s">
        <v>496</v>
      </c>
      <c r="B98" t="s">
        <v>497</v>
      </c>
      <c r="C98" t="s">
        <v>498</v>
      </c>
      <c r="D98" t="s">
        <v>104</v>
      </c>
      <c r="E98" t="s">
        <v>109</v>
      </c>
      <c r="F98" t="s">
        <v>149</v>
      </c>
      <c r="G98" t="s">
        <v>105</v>
      </c>
      <c r="H98" t="s">
        <v>105</v>
      </c>
      <c r="I98" s="50">
        <v>44287</v>
      </c>
      <c r="J98" s="50">
        <v>44651</v>
      </c>
      <c r="K98" t="s">
        <v>499</v>
      </c>
    </row>
    <row r="99" spans="1:11" x14ac:dyDescent="0.2">
      <c r="A99" t="s">
        <v>500</v>
      </c>
      <c r="B99" t="s">
        <v>501</v>
      </c>
      <c r="C99" t="s">
        <v>502</v>
      </c>
      <c r="D99" t="s">
        <v>104</v>
      </c>
      <c r="E99" t="s">
        <v>109</v>
      </c>
      <c r="F99" t="s">
        <v>110</v>
      </c>
      <c r="G99" t="s">
        <v>105</v>
      </c>
      <c r="H99" t="s">
        <v>105</v>
      </c>
      <c r="I99" s="50">
        <v>44287</v>
      </c>
      <c r="J99" s="50">
        <v>44651</v>
      </c>
      <c r="K99" t="s">
        <v>503</v>
      </c>
    </row>
    <row r="100" spans="1:11" x14ac:dyDescent="0.2">
      <c r="A100" t="s">
        <v>504</v>
      </c>
      <c r="B100" t="s">
        <v>505</v>
      </c>
      <c r="C100" t="s">
        <v>506</v>
      </c>
      <c r="D100" t="s">
        <v>104</v>
      </c>
      <c r="E100" t="s">
        <v>109</v>
      </c>
      <c r="F100" t="s">
        <v>110</v>
      </c>
      <c r="G100" t="s">
        <v>105</v>
      </c>
      <c r="H100" t="s">
        <v>105</v>
      </c>
      <c r="I100" s="50">
        <v>44287</v>
      </c>
      <c r="J100" s="50">
        <v>44651</v>
      </c>
      <c r="K100" t="s">
        <v>507</v>
      </c>
    </row>
    <row r="101" spans="1:11" x14ac:dyDescent="0.2">
      <c r="A101" t="s">
        <v>508</v>
      </c>
      <c r="B101" t="s">
        <v>509</v>
      </c>
      <c r="C101" t="s">
        <v>510</v>
      </c>
      <c r="D101" t="s">
        <v>104</v>
      </c>
      <c r="E101" t="s">
        <v>109</v>
      </c>
      <c r="F101" t="s">
        <v>149</v>
      </c>
      <c r="G101" t="s">
        <v>105</v>
      </c>
      <c r="H101" t="s">
        <v>105</v>
      </c>
      <c r="I101" s="50">
        <v>44287</v>
      </c>
      <c r="J101" s="50">
        <v>44651</v>
      </c>
      <c r="K101" t="s">
        <v>511</v>
      </c>
    </row>
    <row r="102" spans="1:11" x14ac:dyDescent="0.2">
      <c r="A102" t="s">
        <v>512</v>
      </c>
      <c r="B102" t="s">
        <v>513</v>
      </c>
      <c r="C102" t="s">
        <v>514</v>
      </c>
      <c r="D102" t="s">
        <v>104</v>
      </c>
      <c r="E102" t="s">
        <v>115</v>
      </c>
      <c r="F102" t="s">
        <v>116</v>
      </c>
      <c r="G102" t="s">
        <v>105</v>
      </c>
      <c r="H102" t="s">
        <v>105</v>
      </c>
      <c r="I102" s="50">
        <v>44287</v>
      </c>
      <c r="J102" s="50">
        <v>44651</v>
      </c>
      <c r="K102" t="s">
        <v>515</v>
      </c>
    </row>
    <row r="103" spans="1:11" x14ac:dyDescent="0.2">
      <c r="A103" t="s">
        <v>516</v>
      </c>
      <c r="B103" t="s">
        <v>517</v>
      </c>
      <c r="C103" s="51" t="s">
        <v>518</v>
      </c>
      <c r="D103" t="s">
        <v>104</v>
      </c>
      <c r="E103" t="s">
        <v>109</v>
      </c>
      <c r="F103" t="s">
        <v>149</v>
      </c>
      <c r="G103" t="s">
        <v>105</v>
      </c>
      <c r="H103" t="s">
        <v>105</v>
      </c>
      <c r="I103" s="50">
        <v>44287</v>
      </c>
      <c r="J103" s="50">
        <v>44651</v>
      </c>
      <c r="K103" t="s">
        <v>519</v>
      </c>
    </row>
    <row r="104" spans="1:11" x14ac:dyDescent="0.2">
      <c r="A104" t="s">
        <v>520</v>
      </c>
      <c r="B104" t="s">
        <v>521</v>
      </c>
      <c r="C104" t="s">
        <v>522</v>
      </c>
      <c r="D104" t="s">
        <v>104</v>
      </c>
      <c r="E104" t="s">
        <v>115</v>
      </c>
      <c r="F104" t="s">
        <v>140</v>
      </c>
      <c r="G104" t="s">
        <v>105</v>
      </c>
      <c r="H104" t="s">
        <v>105</v>
      </c>
      <c r="I104" s="50">
        <v>44287</v>
      </c>
      <c r="J104" s="50">
        <v>44651</v>
      </c>
      <c r="K104" t="s">
        <v>523</v>
      </c>
    </row>
    <row r="105" spans="1:11" x14ac:dyDescent="0.2">
      <c r="A105" t="s">
        <v>524</v>
      </c>
      <c r="B105" t="s">
        <v>525</v>
      </c>
      <c r="C105" t="s">
        <v>526</v>
      </c>
      <c r="D105" t="s">
        <v>104</v>
      </c>
      <c r="E105" t="s">
        <v>115</v>
      </c>
      <c r="F105" t="s">
        <v>116</v>
      </c>
      <c r="G105" t="s">
        <v>105</v>
      </c>
      <c r="H105" t="s">
        <v>105</v>
      </c>
      <c r="I105" s="50">
        <v>44287</v>
      </c>
      <c r="J105" s="50">
        <v>44651</v>
      </c>
      <c r="K105" t="s">
        <v>527</v>
      </c>
    </row>
    <row r="106" spans="1:11" x14ac:dyDescent="0.2">
      <c r="A106" t="s">
        <v>528</v>
      </c>
      <c r="B106" t="s">
        <v>529</v>
      </c>
      <c r="C106" t="s">
        <v>530</v>
      </c>
      <c r="D106" t="s">
        <v>104</v>
      </c>
      <c r="E106" t="s">
        <v>125</v>
      </c>
      <c r="F106" t="s">
        <v>135</v>
      </c>
      <c r="G106" t="s">
        <v>105</v>
      </c>
      <c r="H106" t="s">
        <v>105</v>
      </c>
      <c r="I106" s="50">
        <v>44287</v>
      </c>
      <c r="J106" s="50">
        <v>44651</v>
      </c>
      <c r="K106" t="s">
        <v>531</v>
      </c>
    </row>
    <row r="107" spans="1:11" x14ac:dyDescent="0.2">
      <c r="A107" t="s">
        <v>532</v>
      </c>
      <c r="B107" t="s">
        <v>533</v>
      </c>
      <c r="C107" t="s">
        <v>534</v>
      </c>
      <c r="D107" t="s">
        <v>104</v>
      </c>
      <c r="E107" t="s">
        <v>109</v>
      </c>
      <c r="F107" t="s">
        <v>149</v>
      </c>
      <c r="G107" t="s">
        <v>105</v>
      </c>
      <c r="H107" t="s">
        <v>105</v>
      </c>
      <c r="I107" s="50">
        <v>44287</v>
      </c>
      <c r="J107" s="50">
        <v>44651</v>
      </c>
      <c r="K107" t="s">
        <v>535</v>
      </c>
    </row>
    <row r="108" spans="1:11" x14ac:dyDescent="0.2">
      <c r="A108" t="s">
        <v>536</v>
      </c>
      <c r="B108" t="s">
        <v>537</v>
      </c>
      <c r="C108" t="s">
        <v>538</v>
      </c>
      <c r="D108" t="s">
        <v>104</v>
      </c>
      <c r="E108" t="s">
        <v>109</v>
      </c>
      <c r="F108" t="s">
        <v>149</v>
      </c>
      <c r="G108" t="s">
        <v>105</v>
      </c>
      <c r="H108" t="s">
        <v>105</v>
      </c>
      <c r="I108" s="50">
        <v>44287</v>
      </c>
      <c r="J108" s="50">
        <v>44651</v>
      </c>
      <c r="K108" t="s">
        <v>539</v>
      </c>
    </row>
    <row r="109" spans="1:11" s="52" customFormat="1" x14ac:dyDescent="0.2">
      <c r="A109" s="52" t="s">
        <v>540</v>
      </c>
      <c r="B109" s="52" t="s">
        <v>541</v>
      </c>
      <c r="C109" s="52" t="s">
        <v>542</v>
      </c>
      <c r="D109" s="52" t="s">
        <v>104</v>
      </c>
      <c r="E109" s="52" t="s">
        <v>105</v>
      </c>
      <c r="F109" s="52" t="s">
        <v>105</v>
      </c>
      <c r="G109" s="52" t="s">
        <v>105</v>
      </c>
      <c r="H109" s="52" t="s">
        <v>105</v>
      </c>
      <c r="I109" s="53">
        <v>44287</v>
      </c>
      <c r="J109" s="53">
        <v>44651</v>
      </c>
      <c r="K109" s="52" t="s">
        <v>105</v>
      </c>
    </row>
  </sheetData>
  <autoFilter ref="A1:K109" xr:uid="{837E08D1-6448-4D4C-833B-BFCA081090ED}"/>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A049-0B9E-4355-9460-579FC3D8A367}">
  <sheetPr codeName="Sheet6"/>
  <dimension ref="A1:L117"/>
  <sheetViews>
    <sheetView workbookViewId="0">
      <selection activeCell="A20" sqref="A20"/>
    </sheetView>
  </sheetViews>
  <sheetFormatPr defaultRowHeight="12.75" x14ac:dyDescent="0.2"/>
  <cols>
    <col min="1" max="1" width="69.5703125" bestFit="1" customWidth="1"/>
    <col min="2" max="2" width="48.7109375" bestFit="1" customWidth="1"/>
    <col min="3" max="3" width="15.28515625" bestFit="1" customWidth="1"/>
    <col min="4" max="4" width="41" customWidth="1"/>
    <col min="5" max="5" width="15.5703125" bestFit="1" customWidth="1"/>
    <col min="10" max="10" width="17.7109375" bestFit="1" customWidth="1"/>
    <col min="11" max="11" width="17.28515625" bestFit="1" customWidth="1"/>
    <col min="12" max="12" width="11.42578125" bestFit="1" customWidth="1"/>
  </cols>
  <sheetData>
    <row r="1" spans="1:12" s="49" customFormat="1" x14ac:dyDescent="0.2">
      <c r="A1" s="49" t="s">
        <v>543</v>
      </c>
      <c r="B1" s="49" t="s">
        <v>544</v>
      </c>
      <c r="C1" s="49" t="s">
        <v>91</v>
      </c>
      <c r="D1" s="49" t="s">
        <v>92</v>
      </c>
      <c r="E1" s="49" t="s">
        <v>93</v>
      </c>
      <c r="F1" s="49" t="s">
        <v>94</v>
      </c>
      <c r="G1" s="49" t="s">
        <v>95</v>
      </c>
      <c r="H1" s="49" t="s">
        <v>96</v>
      </c>
      <c r="I1" s="49" t="s">
        <v>97</v>
      </c>
      <c r="J1" s="49" t="s">
        <v>98</v>
      </c>
      <c r="K1" s="49" t="s">
        <v>99</v>
      </c>
      <c r="L1" s="49" t="s">
        <v>100</v>
      </c>
    </row>
    <row r="2" spans="1:12" x14ac:dyDescent="0.2">
      <c r="A2" t="s">
        <v>545</v>
      </c>
      <c r="B2" t="s">
        <v>392</v>
      </c>
      <c r="C2" t="str">
        <f>VLOOKUP(B2,CCGs!A:B,2,FALSE)</f>
        <v>00L</v>
      </c>
      <c r="D2" t="str">
        <f>VLOOKUP($B2,CCGs!$A:$K,3,FALSE)</f>
        <v>BABC0B4A-AF66-4109-BCDD-2291388706E4</v>
      </c>
      <c r="E2" t="str">
        <f>VLOOKUP($B2,CCGs!$A:$K,4,FALSE)</f>
        <v>CCG</v>
      </c>
      <c r="F2" t="str">
        <f>VLOOKUP($B2,CCGs!$A:$K,5,FALSE)</f>
        <v>North</v>
      </c>
      <c r="G2" t="str">
        <f>VLOOKUP($B2,CCGs!$A:$K,6,FALSE)</f>
        <v>North East and Yorkshire</v>
      </c>
      <c r="H2" t="str">
        <f>VLOOKUP($B2,CCGs!$A:$K,7,FALSE)</f>
        <v>NA</v>
      </c>
      <c r="I2" t="str">
        <f>VLOOKUP($B2,CCGs!$A:$K,8,FALSE)</f>
        <v>NA</v>
      </c>
      <c r="J2" s="50">
        <f>VLOOKUP($B2,CCGs!$A:$K,9,FALSE)</f>
        <v>44287</v>
      </c>
      <c r="K2" s="50">
        <f>VLOOKUP($B2,CCGs!$A:$K,10,FALSE)</f>
        <v>44651</v>
      </c>
      <c r="L2" t="str">
        <f>VLOOKUP($B2,CCGs!$A:$K,11,FALSE)</f>
        <v>E38000130</v>
      </c>
    </row>
    <row r="3" spans="1:12" x14ac:dyDescent="0.2">
      <c r="A3" t="s">
        <v>546</v>
      </c>
      <c r="B3" t="s">
        <v>444</v>
      </c>
      <c r="C3" t="str">
        <f>VLOOKUP(B3,CCGs!A:B,2,FALSE)</f>
        <v>00N</v>
      </c>
      <c r="D3" t="str">
        <f>VLOOKUP($B3,CCGs!$A:$K,3,FALSE)</f>
        <v>EEAF2A55-B1AA-4FFC-9920-794C09696607</v>
      </c>
      <c r="E3" t="str">
        <f>VLOOKUP($B3,CCGs!$A:$K,4,FALSE)</f>
        <v>CCG</v>
      </c>
      <c r="F3" t="str">
        <f>VLOOKUP($B3,CCGs!$A:$K,5,FALSE)</f>
        <v>North</v>
      </c>
      <c r="G3" t="str">
        <f>VLOOKUP($B3,CCGs!$A:$K,6,FALSE)</f>
        <v>North East and Yorkshire</v>
      </c>
      <c r="H3" t="str">
        <f>VLOOKUP($B3,CCGs!$A:$K,7,FALSE)</f>
        <v>NA</v>
      </c>
      <c r="I3" t="str">
        <f>VLOOKUP($B3,CCGs!$A:$K,8,FALSE)</f>
        <v>NA</v>
      </c>
      <c r="J3" s="50">
        <f>VLOOKUP($B3,CCGs!$A:$K,9,FALSE)</f>
        <v>44287</v>
      </c>
      <c r="K3" s="50">
        <f>VLOOKUP($B3,CCGs!$A:$K,10,FALSE)</f>
        <v>44651</v>
      </c>
      <c r="L3" t="str">
        <f>VLOOKUP($B3,CCGs!$A:$K,11,FALSE)</f>
        <v>E38000163</v>
      </c>
    </row>
    <row r="4" spans="1:12" x14ac:dyDescent="0.2">
      <c r="A4" t="s">
        <v>546</v>
      </c>
      <c r="B4" t="s">
        <v>476</v>
      </c>
      <c r="C4" t="str">
        <f>VLOOKUP(B4,CCGs!A:B,2,FALSE)</f>
        <v>00P</v>
      </c>
      <c r="D4" t="str">
        <f>VLOOKUP($B4,CCGs!$A:$K,3,FALSE)</f>
        <v>8CB87841-D6A0-474E-B185-C4EB902212AA</v>
      </c>
      <c r="E4" t="str">
        <f>VLOOKUP($B4,CCGs!$A:$K,4,FALSE)</f>
        <v>CCG</v>
      </c>
      <c r="F4" t="str">
        <f>VLOOKUP($B4,CCGs!$A:$K,5,FALSE)</f>
        <v>North</v>
      </c>
      <c r="G4" t="str">
        <f>VLOOKUP($B4,CCGs!$A:$K,6,FALSE)</f>
        <v>North East and Yorkshire</v>
      </c>
      <c r="H4" t="str">
        <f>VLOOKUP($B4,CCGs!$A:$K,7,FALSE)</f>
        <v>NA</v>
      </c>
      <c r="I4" t="str">
        <f>VLOOKUP($B4,CCGs!$A:$K,8,FALSE)</f>
        <v>NA</v>
      </c>
      <c r="J4" s="50">
        <f>VLOOKUP($B4,CCGs!$A:$K,9,FALSE)</f>
        <v>44287</v>
      </c>
      <c r="K4" s="50">
        <f>VLOOKUP($B4,CCGs!$A:$K,10,FALSE)</f>
        <v>44651</v>
      </c>
      <c r="L4" t="str">
        <f>VLOOKUP($B4,CCGs!$A:$K,11,FALSE)</f>
        <v>E38000176</v>
      </c>
    </row>
    <row r="5" spans="1:12" x14ac:dyDescent="0.2">
      <c r="A5" t="s">
        <v>547</v>
      </c>
      <c r="B5" t="s">
        <v>146</v>
      </c>
      <c r="C5" t="str">
        <f>VLOOKUP(B5,CCGs!A:B,2,FALSE)</f>
        <v>00Q</v>
      </c>
      <c r="D5" t="str">
        <f>VLOOKUP($B5,CCGs!$A:$K,3,FALSE)</f>
        <v>C174C23F-6B48-4FA4-84AD-C9E68141EE33</v>
      </c>
      <c r="E5" t="str">
        <f>VLOOKUP($B5,CCGs!$A:$K,4,FALSE)</f>
        <v>CCG</v>
      </c>
      <c r="F5" t="str">
        <f>VLOOKUP($B5,CCGs!$A:$K,5,FALSE)</f>
        <v>North</v>
      </c>
      <c r="G5" t="str">
        <f>VLOOKUP($B5,CCGs!$A:$K,6,FALSE)</f>
        <v>North West</v>
      </c>
      <c r="H5" t="str">
        <f>VLOOKUP($B5,CCGs!$A:$K,7,FALSE)</f>
        <v>NA</v>
      </c>
      <c r="I5" t="str">
        <f>VLOOKUP($B5,CCGs!$A:$K,8,FALSE)</f>
        <v>NA</v>
      </c>
      <c r="J5" s="50">
        <f>VLOOKUP($B5,CCGs!$A:$K,9,FALSE)</f>
        <v>44287</v>
      </c>
      <c r="K5" s="50">
        <f>VLOOKUP($B5,CCGs!$A:$K,10,FALSE)</f>
        <v>44651</v>
      </c>
      <c r="L5" t="str">
        <f>VLOOKUP($B5,CCGs!$A:$K,11,FALSE)</f>
        <v>E38000014</v>
      </c>
    </row>
    <row r="6" spans="1:12" x14ac:dyDescent="0.2">
      <c r="A6" t="s">
        <v>547</v>
      </c>
      <c r="B6" t="s">
        <v>151</v>
      </c>
      <c r="C6" t="str">
        <f>VLOOKUP(B6,CCGs!A:B,2,FALSE)</f>
        <v>00R</v>
      </c>
      <c r="D6" t="str">
        <f>VLOOKUP($B6,CCGs!$A:$K,3,FALSE)</f>
        <v>348A0460-EE4B-45E3-8CFB-9B5A3E3A26E4</v>
      </c>
      <c r="E6" t="str">
        <f>VLOOKUP($B6,CCGs!$A:$K,4,FALSE)</f>
        <v>CCG</v>
      </c>
      <c r="F6" t="str">
        <f>VLOOKUP($B6,CCGs!$A:$K,5,FALSE)</f>
        <v>North</v>
      </c>
      <c r="G6" t="str">
        <f>VLOOKUP($B6,CCGs!$A:$K,6,FALSE)</f>
        <v>North West</v>
      </c>
      <c r="H6" t="str">
        <f>VLOOKUP($B6,CCGs!$A:$K,7,FALSE)</f>
        <v>NA</v>
      </c>
      <c r="I6" t="str">
        <f>VLOOKUP($B6,CCGs!$A:$K,8,FALSE)</f>
        <v>NA</v>
      </c>
      <c r="J6" s="50">
        <f>VLOOKUP($B6,CCGs!$A:$K,9,FALSE)</f>
        <v>44287</v>
      </c>
      <c r="K6" s="50">
        <f>VLOOKUP($B6,CCGs!$A:$K,10,FALSE)</f>
        <v>44651</v>
      </c>
      <c r="L6" t="str">
        <f>VLOOKUP($B6,CCGs!$A:$K,11,FALSE)</f>
        <v>E38000015</v>
      </c>
    </row>
    <row r="7" spans="1:12" x14ac:dyDescent="0.2">
      <c r="A7" t="s">
        <v>548</v>
      </c>
      <c r="B7" t="s">
        <v>155</v>
      </c>
      <c r="C7" t="str">
        <f>VLOOKUP(B7,CCGs!A:B,2,FALSE)</f>
        <v>00T</v>
      </c>
      <c r="D7" t="str">
        <f>VLOOKUP($B7,CCGs!$A:$K,3,FALSE)</f>
        <v>B39CA92F-88B1-4732-9247-91516DD433A5</v>
      </c>
      <c r="E7" t="str">
        <f>VLOOKUP($B7,CCGs!$A:$K,4,FALSE)</f>
        <v>CCG</v>
      </c>
      <c r="F7" t="str">
        <f>VLOOKUP($B7,CCGs!$A:$K,5,FALSE)</f>
        <v>North</v>
      </c>
      <c r="G7" t="str">
        <f>VLOOKUP($B7,CCGs!$A:$K,6,FALSE)</f>
        <v>North West</v>
      </c>
      <c r="H7" t="str">
        <f>VLOOKUP($B7,CCGs!$A:$K,7,FALSE)</f>
        <v>NA</v>
      </c>
      <c r="I7" t="str">
        <f>VLOOKUP($B7,CCGs!$A:$K,8,FALSE)</f>
        <v>NA</v>
      </c>
      <c r="J7" s="50">
        <f>VLOOKUP($B7,CCGs!$A:$K,9,FALSE)</f>
        <v>44287</v>
      </c>
      <c r="K7" s="50">
        <f>VLOOKUP($B7,CCGs!$A:$K,10,FALSE)</f>
        <v>44651</v>
      </c>
      <c r="L7" t="str">
        <f>VLOOKUP($B7,CCGs!$A:$K,11,FALSE)</f>
        <v>E38000016</v>
      </c>
    </row>
    <row r="8" spans="1:12" x14ac:dyDescent="0.2">
      <c r="A8" t="s">
        <v>548</v>
      </c>
      <c r="B8" t="s">
        <v>175</v>
      </c>
      <c r="C8" t="str">
        <f>VLOOKUP(B8,CCGs!A:B,2,FALSE)</f>
        <v>00V</v>
      </c>
      <c r="D8" t="str">
        <f>VLOOKUP($B8,CCGs!$A:$K,3,FALSE)</f>
        <v>F18B2C07-272A-4F34-A030-222C2B02DB9B</v>
      </c>
      <c r="E8" t="str">
        <f>VLOOKUP($B8,CCGs!$A:$K,4,FALSE)</f>
        <v>CCG</v>
      </c>
      <c r="F8" t="str">
        <f>VLOOKUP($B8,CCGs!$A:$K,5,FALSE)</f>
        <v>North</v>
      </c>
      <c r="G8" t="str">
        <f>VLOOKUP($B8,CCGs!$A:$K,6,FALSE)</f>
        <v>North West</v>
      </c>
      <c r="H8" t="str">
        <f>VLOOKUP($B8,CCGs!$A:$K,7,FALSE)</f>
        <v>NA</v>
      </c>
      <c r="I8" t="str">
        <f>VLOOKUP($B8,CCGs!$A:$K,8,FALSE)</f>
        <v>NA</v>
      </c>
      <c r="J8" s="50">
        <f>VLOOKUP($B8,CCGs!$A:$K,9,FALSE)</f>
        <v>44287</v>
      </c>
      <c r="K8" s="50">
        <f>VLOOKUP($B8,CCGs!$A:$K,10,FALSE)</f>
        <v>44651</v>
      </c>
      <c r="L8" t="str">
        <f>VLOOKUP($B8,CCGs!$A:$K,11,FALSE)</f>
        <v>E38000024</v>
      </c>
    </row>
    <row r="9" spans="1:12" x14ac:dyDescent="0.2">
      <c r="A9" t="s">
        <v>547</v>
      </c>
      <c r="B9" t="s">
        <v>199</v>
      </c>
      <c r="C9" t="str">
        <f>VLOOKUP(B9,CCGs!A:B,2,FALSE)</f>
        <v>00X</v>
      </c>
      <c r="D9" t="str">
        <f>VLOOKUP($B9,CCGs!$A:$K,3,FALSE)</f>
        <v>AA85B360-E169-49A0-8429-D8B6F4C66065</v>
      </c>
      <c r="E9" t="str">
        <f>VLOOKUP($B9,CCGs!$A:$K,4,FALSE)</f>
        <v>CCG</v>
      </c>
      <c r="F9" t="str">
        <f>VLOOKUP($B9,CCGs!$A:$K,5,FALSE)</f>
        <v>North</v>
      </c>
      <c r="G9" t="str">
        <f>VLOOKUP($B9,CCGs!$A:$K,6,FALSE)</f>
        <v>North West</v>
      </c>
      <c r="H9" t="str">
        <f>VLOOKUP($B9,CCGs!$A:$K,7,FALSE)</f>
        <v>NA</v>
      </c>
      <c r="I9" t="str">
        <f>VLOOKUP($B9,CCGs!$A:$K,8,FALSE)</f>
        <v>NA</v>
      </c>
      <c r="J9" s="50">
        <f>VLOOKUP($B9,CCGs!$A:$K,9,FALSE)</f>
        <v>44287</v>
      </c>
      <c r="K9" s="50">
        <f>VLOOKUP($B9,CCGs!$A:$K,10,FALSE)</f>
        <v>44651</v>
      </c>
      <c r="L9" t="str">
        <f>VLOOKUP($B9,CCGs!$A:$K,11,FALSE)</f>
        <v>E38000034</v>
      </c>
    </row>
    <row r="10" spans="1:12" x14ac:dyDescent="0.2">
      <c r="A10" t="s">
        <v>548</v>
      </c>
      <c r="B10" t="s">
        <v>400</v>
      </c>
      <c r="C10" t="str">
        <f>VLOOKUP(B10,CCGs!A:B,2,FALSE)</f>
        <v>00Y</v>
      </c>
      <c r="D10" t="str">
        <f>VLOOKUP($B10,CCGs!$A:$K,3,FALSE)</f>
        <v>3E0D3295-B20B-48C3-A692-85259BBDE16F</v>
      </c>
      <c r="E10" t="str">
        <f>VLOOKUP($B10,CCGs!$A:$K,4,FALSE)</f>
        <v>CCG</v>
      </c>
      <c r="F10" t="str">
        <f>VLOOKUP($B10,CCGs!$A:$K,5,FALSE)</f>
        <v>North</v>
      </c>
      <c r="G10" t="str">
        <f>VLOOKUP($B10,CCGs!$A:$K,6,FALSE)</f>
        <v>North West</v>
      </c>
      <c r="H10" t="str">
        <f>VLOOKUP($B10,CCGs!$A:$K,7,FALSE)</f>
        <v>NA</v>
      </c>
      <c r="I10" t="str">
        <f>VLOOKUP($B10,CCGs!$A:$K,8,FALSE)</f>
        <v>NA</v>
      </c>
      <c r="J10" s="50">
        <f>VLOOKUP($B10,CCGs!$A:$K,9,FALSE)</f>
        <v>44287</v>
      </c>
      <c r="K10" s="50">
        <f>VLOOKUP($B10,CCGs!$A:$K,10,FALSE)</f>
        <v>44651</v>
      </c>
      <c r="L10" t="str">
        <f>VLOOKUP($B10,CCGs!$A:$K,11,FALSE)</f>
        <v>E38000135</v>
      </c>
    </row>
    <row r="11" spans="1:12" x14ac:dyDescent="0.2">
      <c r="A11" t="s">
        <v>547</v>
      </c>
      <c r="B11" t="s">
        <v>231</v>
      </c>
      <c r="C11" t="str">
        <f>VLOOKUP(B11,CCGs!A:B,2,FALSE)</f>
        <v>01A</v>
      </c>
      <c r="D11" t="str">
        <f>VLOOKUP($B11,CCGs!$A:$K,3,FALSE)</f>
        <v>BD9CE157-D223-45E2-8D8B-E4CAF7175370</v>
      </c>
      <c r="E11" t="str">
        <f>VLOOKUP($B11,CCGs!$A:$K,4,FALSE)</f>
        <v>CCG</v>
      </c>
      <c r="F11" t="str">
        <f>VLOOKUP($B11,CCGs!$A:$K,5,FALSE)</f>
        <v>North</v>
      </c>
      <c r="G11" t="str">
        <f>VLOOKUP($B11,CCGs!$A:$K,6,FALSE)</f>
        <v>North West</v>
      </c>
      <c r="H11" t="str">
        <f>VLOOKUP($B11,CCGs!$A:$K,7,FALSE)</f>
        <v>NA</v>
      </c>
      <c r="I11" t="str">
        <f>VLOOKUP($B11,CCGs!$A:$K,8,FALSE)</f>
        <v>NA</v>
      </c>
      <c r="J11" s="50">
        <f>VLOOKUP($B11,CCGs!$A:$K,9,FALSE)</f>
        <v>44287</v>
      </c>
      <c r="K11" s="50">
        <f>VLOOKUP($B11,CCGs!$A:$K,10,FALSE)</f>
        <v>44651</v>
      </c>
      <c r="L11" t="str">
        <f>VLOOKUP($B11,CCGs!$A:$K,11,FALSE)</f>
        <v>E38000050</v>
      </c>
    </row>
    <row r="12" spans="1:12" x14ac:dyDescent="0.2">
      <c r="A12" t="s">
        <v>548</v>
      </c>
      <c r="B12" t="s">
        <v>283</v>
      </c>
      <c r="C12" t="str">
        <f>VLOOKUP(B12,CCGs!A:B,2,FALSE)</f>
        <v>01D</v>
      </c>
      <c r="D12" t="str">
        <f>VLOOKUP($B12,CCGs!$A:$K,3,FALSE)</f>
        <v>3BB4604B-BF9C-4B8D-AC3E-DE13A4A3C935</v>
      </c>
      <c r="E12" t="str">
        <f>VLOOKUP($B12,CCGs!$A:$K,4,FALSE)</f>
        <v>CCG</v>
      </c>
      <c r="F12" t="str">
        <f>VLOOKUP($B12,CCGs!$A:$K,5,FALSE)</f>
        <v>North</v>
      </c>
      <c r="G12" t="str">
        <f>VLOOKUP($B12,CCGs!$A:$K,6,FALSE)</f>
        <v>North West</v>
      </c>
      <c r="H12" t="str">
        <f>VLOOKUP($B12,CCGs!$A:$K,7,FALSE)</f>
        <v>NA</v>
      </c>
      <c r="I12" t="str">
        <f>VLOOKUP($B12,CCGs!$A:$K,8,FALSE)</f>
        <v>NA</v>
      </c>
      <c r="J12" s="50">
        <f>VLOOKUP($B12,CCGs!$A:$K,9,FALSE)</f>
        <v>44287</v>
      </c>
      <c r="K12" s="50">
        <f>VLOOKUP($B12,CCGs!$A:$K,10,FALSE)</f>
        <v>44651</v>
      </c>
      <c r="L12" t="str">
        <f>VLOOKUP($B12,CCGs!$A:$K,11,FALSE)</f>
        <v>E38000080</v>
      </c>
    </row>
    <row r="13" spans="1:12" x14ac:dyDescent="0.2">
      <c r="A13" t="s">
        <v>547</v>
      </c>
      <c r="B13" t="s">
        <v>263</v>
      </c>
      <c r="C13" t="str">
        <f>VLOOKUP(B13,CCGs!A:B,2,FALSE)</f>
        <v>01E</v>
      </c>
      <c r="D13" t="str">
        <f>VLOOKUP($B13,CCGs!$A:$K,3,FALSE)</f>
        <v>541655D1-7A06-4A35-A036-8C4C0CD8881F</v>
      </c>
      <c r="E13" t="str">
        <f>VLOOKUP($B13,CCGs!$A:$K,4,FALSE)</f>
        <v>CCG</v>
      </c>
      <c r="F13" t="str">
        <f>VLOOKUP($B13,CCGs!$A:$K,5,FALSE)</f>
        <v>North</v>
      </c>
      <c r="G13" t="str">
        <f>VLOOKUP($B13,CCGs!$A:$K,6,FALSE)</f>
        <v>North West</v>
      </c>
      <c r="H13" t="str">
        <f>VLOOKUP($B13,CCGs!$A:$K,7,FALSE)</f>
        <v>NA</v>
      </c>
      <c r="I13" t="str">
        <f>VLOOKUP($B13,CCGs!$A:$K,8,FALSE)</f>
        <v>NA</v>
      </c>
      <c r="J13" s="50">
        <f>VLOOKUP($B13,CCGs!$A:$K,9,FALSE)</f>
        <v>44287</v>
      </c>
      <c r="K13" s="50">
        <f>VLOOKUP($B13,CCGs!$A:$K,10,FALSE)</f>
        <v>44651</v>
      </c>
      <c r="L13" t="str">
        <f>VLOOKUP($B13,CCGs!$A:$K,11,FALSE)</f>
        <v>E38000227</v>
      </c>
    </row>
    <row r="14" spans="1:12" x14ac:dyDescent="0.2">
      <c r="A14" t="s">
        <v>548</v>
      </c>
      <c r="B14" t="s">
        <v>267</v>
      </c>
      <c r="C14" t="str">
        <f>VLOOKUP(B14,CCGs!A:B,2,FALSE)</f>
        <v>01F</v>
      </c>
      <c r="D14" t="str">
        <f>VLOOKUP($B14,CCGs!$A:$K,3,FALSE)</f>
        <v>C2CB5680-698B-40B0-BC00-CAC6622DDF1C</v>
      </c>
      <c r="E14" t="str">
        <f>VLOOKUP($B14,CCGs!$A:$K,4,FALSE)</f>
        <v>CCG</v>
      </c>
      <c r="F14" t="str">
        <f>VLOOKUP($B14,CCGs!$A:$K,5,FALSE)</f>
        <v>North</v>
      </c>
      <c r="G14" t="str">
        <f>VLOOKUP($B14,CCGs!$A:$K,6,FALSE)</f>
        <v>North West</v>
      </c>
      <c r="H14" t="str">
        <f>VLOOKUP($B14,CCGs!$A:$K,7,FALSE)</f>
        <v>NA</v>
      </c>
      <c r="I14" t="str">
        <f>VLOOKUP($B14,CCGs!$A:$K,8,FALSE)</f>
        <v>NA</v>
      </c>
      <c r="J14" s="50">
        <f>VLOOKUP($B14,CCGs!$A:$K,9,FALSE)</f>
        <v>44287</v>
      </c>
      <c r="K14" s="50">
        <f>VLOOKUP($B14,CCGs!$A:$K,10,FALSE)</f>
        <v>44651</v>
      </c>
      <c r="L14" t="str">
        <f>VLOOKUP($B14,CCGs!$A:$K,11,FALSE)</f>
        <v>E38000068</v>
      </c>
    </row>
    <row r="15" spans="1:12" x14ac:dyDescent="0.2">
      <c r="A15" t="s">
        <v>548</v>
      </c>
      <c r="B15" t="s">
        <v>416</v>
      </c>
      <c r="C15" t="str">
        <f>VLOOKUP(B15,CCGs!A:B,2,FALSE)</f>
        <v>01G</v>
      </c>
      <c r="D15" t="str">
        <f>VLOOKUP($B15,CCGs!$A:$K,3,FALSE)</f>
        <v>4746D073-6D12-4EE6-92B2-29E35766EF69</v>
      </c>
      <c r="E15" t="str">
        <f>VLOOKUP($B15,CCGs!$A:$K,4,FALSE)</f>
        <v>CCG</v>
      </c>
      <c r="F15" t="str">
        <f>VLOOKUP($B15,CCGs!$A:$K,5,FALSE)</f>
        <v>North</v>
      </c>
      <c r="G15" t="str">
        <f>VLOOKUP($B15,CCGs!$A:$K,6,FALSE)</f>
        <v>North West</v>
      </c>
      <c r="H15" t="str">
        <f>VLOOKUP($B15,CCGs!$A:$K,7,FALSE)</f>
        <v>NA</v>
      </c>
      <c r="I15" t="str">
        <f>VLOOKUP($B15,CCGs!$A:$K,8,FALSE)</f>
        <v>NA</v>
      </c>
      <c r="J15" s="50">
        <f>VLOOKUP($B15,CCGs!$A:$K,9,FALSE)</f>
        <v>44287</v>
      </c>
      <c r="K15" s="50">
        <f>VLOOKUP($B15,CCGs!$A:$K,10,FALSE)</f>
        <v>44651</v>
      </c>
      <c r="L15" t="str">
        <f>VLOOKUP($B15,CCGs!$A:$K,11,FALSE)</f>
        <v>E38000143</v>
      </c>
    </row>
    <row r="16" spans="1:12" x14ac:dyDescent="0.2">
      <c r="A16" t="s">
        <v>549</v>
      </c>
      <c r="B16" t="s">
        <v>352</v>
      </c>
      <c r="C16" t="str">
        <f>VLOOKUP(B16,CCGs!A:B,2,FALSE)</f>
        <v>01H</v>
      </c>
      <c r="D16" t="str">
        <f>VLOOKUP($B16,CCGs!$A:$K,3,FALSE)</f>
        <v>5A0A2F0F-3A08-4780-AE37-21F99B76C997</v>
      </c>
      <c r="E16" t="str">
        <f>VLOOKUP($B16,CCGs!$A:$K,4,FALSE)</f>
        <v>CCG</v>
      </c>
      <c r="F16" t="str">
        <f>VLOOKUP($B16,CCGs!$A:$K,5,FALSE)</f>
        <v>North</v>
      </c>
      <c r="G16" t="str">
        <f>VLOOKUP($B16,CCGs!$A:$K,6,FALSE)</f>
        <v>North East and Yorkshire</v>
      </c>
      <c r="H16" t="str">
        <f>VLOOKUP($B16,CCGs!$A:$K,7,FALSE)</f>
        <v>NA</v>
      </c>
      <c r="I16" t="str">
        <f>VLOOKUP($B16,CCGs!$A:$K,8,FALSE)</f>
        <v>NA</v>
      </c>
      <c r="J16" s="50">
        <f>VLOOKUP($B16,CCGs!$A:$K,9,FALSE)</f>
        <v>44287</v>
      </c>
      <c r="K16" s="50">
        <f>VLOOKUP($B16,CCGs!$A:$K,10,FALSE)</f>
        <v>44651</v>
      </c>
      <c r="L16" t="str">
        <f>VLOOKUP($B16,CCGs!$A:$K,11,FALSE)</f>
        <v>E38000215</v>
      </c>
    </row>
    <row r="17" spans="1:12" x14ac:dyDescent="0.2">
      <c r="A17" t="s">
        <v>548</v>
      </c>
      <c r="B17" t="s">
        <v>307</v>
      </c>
      <c r="C17" t="str">
        <f>VLOOKUP(B17,CCGs!A:B,2,FALSE)</f>
        <v>01J</v>
      </c>
      <c r="D17" t="str">
        <f>VLOOKUP($B17,CCGs!$A:$K,3,FALSE)</f>
        <v>9B47A922-B3B8-4B96-9427-002FD52C2386</v>
      </c>
      <c r="E17" t="str">
        <f>VLOOKUP($B17,CCGs!$A:$K,4,FALSE)</f>
        <v>CCG</v>
      </c>
      <c r="F17" t="str">
        <f>VLOOKUP($B17,CCGs!$A:$K,5,FALSE)</f>
        <v>North</v>
      </c>
      <c r="G17" t="str">
        <f>VLOOKUP($B17,CCGs!$A:$K,6,FALSE)</f>
        <v>North West</v>
      </c>
      <c r="H17" t="str">
        <f>VLOOKUP($B17,CCGs!$A:$K,7,FALSE)</f>
        <v>NA</v>
      </c>
      <c r="I17" t="str">
        <f>VLOOKUP($B17,CCGs!$A:$K,8,FALSE)</f>
        <v>NA</v>
      </c>
      <c r="J17" s="50">
        <f>VLOOKUP($B17,CCGs!$A:$K,9,FALSE)</f>
        <v>44287</v>
      </c>
      <c r="K17" s="50">
        <f>VLOOKUP($B17,CCGs!$A:$K,10,FALSE)</f>
        <v>44651</v>
      </c>
      <c r="L17" t="str">
        <f>VLOOKUP($B17,CCGs!$A:$K,11,FALSE)</f>
        <v>E38000091</v>
      </c>
    </row>
    <row r="18" spans="1:12" x14ac:dyDescent="0.2">
      <c r="A18" t="s">
        <v>549</v>
      </c>
      <c r="B18" t="s">
        <v>335</v>
      </c>
      <c r="C18" t="str">
        <f>VLOOKUP(B18,CCGs!A:B,2,FALSE)</f>
        <v>01K</v>
      </c>
      <c r="D18" t="str">
        <f>VLOOKUP($B18,CCGs!$A:$K,3,FALSE)</f>
        <v>B3ECE70B-D2AA-42FC-AC1C-DF9CF648E3A6</v>
      </c>
      <c r="E18" t="str">
        <f>VLOOKUP($B18,CCGs!$A:$K,4,FALSE)</f>
        <v>CCG</v>
      </c>
      <c r="F18" t="str">
        <f>VLOOKUP($B18,CCGs!$A:$K,5,FALSE)</f>
        <v>North</v>
      </c>
      <c r="G18" t="str">
        <f>VLOOKUP($B18,CCGs!$A:$K,6,FALSE)</f>
        <v>North West</v>
      </c>
      <c r="H18" t="str">
        <f>VLOOKUP($B18,CCGs!$A:$K,7,FALSE)</f>
        <v>NA</v>
      </c>
      <c r="I18" t="str">
        <f>VLOOKUP($B18,CCGs!$A:$K,8,FALSE)</f>
        <v>NA</v>
      </c>
      <c r="J18" s="50">
        <f>VLOOKUP($B18,CCGs!$A:$K,9,FALSE)</f>
        <v>44287</v>
      </c>
      <c r="K18" s="50">
        <f>VLOOKUP($B18,CCGs!$A:$K,10,FALSE)</f>
        <v>44651</v>
      </c>
      <c r="L18" t="str">
        <f>VLOOKUP($B18,CCGs!$A:$K,11,FALSE)</f>
        <v>E38000228</v>
      </c>
    </row>
    <row r="19" spans="1:12" x14ac:dyDescent="0.2">
      <c r="A19" t="s">
        <v>547</v>
      </c>
      <c r="B19" t="s">
        <v>335</v>
      </c>
      <c r="C19" t="str">
        <f>VLOOKUP(B19,CCGs!A:B,2,FALSE)</f>
        <v>01K</v>
      </c>
      <c r="D19" t="str">
        <f>VLOOKUP($B19,CCGs!$A:$K,3,FALSE)</f>
        <v>B3ECE70B-D2AA-42FC-AC1C-DF9CF648E3A6</v>
      </c>
      <c r="E19" t="str">
        <f>VLOOKUP($B19,CCGs!$A:$K,4,FALSE)</f>
        <v>CCG</v>
      </c>
      <c r="F19" t="str">
        <f>VLOOKUP($B19,CCGs!$A:$K,5,FALSE)</f>
        <v>North</v>
      </c>
      <c r="G19" t="str">
        <f>VLOOKUP($B19,CCGs!$A:$K,6,FALSE)</f>
        <v>North West</v>
      </c>
      <c r="H19" t="str">
        <f>VLOOKUP($B19,CCGs!$A:$K,7,FALSE)</f>
        <v>NA</v>
      </c>
      <c r="I19" t="str">
        <f>VLOOKUP($B19,CCGs!$A:$K,8,FALSE)</f>
        <v>NA</v>
      </c>
      <c r="J19" s="50">
        <f>VLOOKUP($B19,CCGs!$A:$K,9,FALSE)</f>
        <v>44287</v>
      </c>
      <c r="K19" s="50">
        <f>VLOOKUP($B19,CCGs!$A:$K,10,FALSE)</f>
        <v>44651</v>
      </c>
      <c r="L19" t="str">
        <f>VLOOKUP($B19,CCGs!$A:$K,11,FALSE)</f>
        <v>E38000228</v>
      </c>
    </row>
    <row r="20" spans="1:12" x14ac:dyDescent="0.2">
      <c r="A20" t="s">
        <v>548</v>
      </c>
      <c r="B20" t="s">
        <v>440</v>
      </c>
      <c r="C20" t="str">
        <f>VLOOKUP(B20,CCGs!A:B,2,FALSE)</f>
        <v>01T</v>
      </c>
      <c r="D20" t="str">
        <f>VLOOKUP($B20,CCGs!$A:$K,3,FALSE)</f>
        <v>7F03414F-C76D-4975-BCB6-2956A432DC9E</v>
      </c>
      <c r="E20" t="str">
        <f>VLOOKUP($B20,CCGs!$A:$K,4,FALSE)</f>
        <v>CCG</v>
      </c>
      <c r="F20" t="str">
        <f>VLOOKUP($B20,CCGs!$A:$K,5,FALSE)</f>
        <v>North</v>
      </c>
      <c r="G20" t="str">
        <f>VLOOKUP($B20,CCGs!$A:$K,6,FALSE)</f>
        <v>North West</v>
      </c>
      <c r="H20" t="str">
        <f>VLOOKUP($B20,CCGs!$A:$K,7,FALSE)</f>
        <v>NA</v>
      </c>
      <c r="I20" t="str">
        <f>VLOOKUP($B20,CCGs!$A:$K,8,FALSE)</f>
        <v>NA</v>
      </c>
      <c r="J20" s="50">
        <f>VLOOKUP($B20,CCGs!$A:$K,9,FALSE)</f>
        <v>44287</v>
      </c>
      <c r="K20" s="50">
        <f>VLOOKUP($B20,CCGs!$A:$K,10,FALSE)</f>
        <v>44651</v>
      </c>
      <c r="L20" t="str">
        <f>VLOOKUP($B20,CCGs!$A:$K,11,FALSE)</f>
        <v>E38000161</v>
      </c>
    </row>
    <row r="21" spans="1:12" x14ac:dyDescent="0.2">
      <c r="A21" t="s">
        <v>548</v>
      </c>
      <c r="B21" t="s">
        <v>456</v>
      </c>
      <c r="C21" t="str">
        <f>VLOOKUP(B21,CCGs!A:B,2,FALSE)</f>
        <v>01V</v>
      </c>
      <c r="D21" t="str">
        <f>VLOOKUP($B21,CCGs!$A:$K,3,FALSE)</f>
        <v>BB9587BE-1E55-47C0-A034-6234EF5DB6CF</v>
      </c>
      <c r="E21" t="str">
        <f>VLOOKUP($B21,CCGs!$A:$K,4,FALSE)</f>
        <v>CCG</v>
      </c>
      <c r="F21" t="str">
        <f>VLOOKUP($B21,CCGs!$A:$K,5,FALSE)</f>
        <v>North</v>
      </c>
      <c r="G21" t="str">
        <f>VLOOKUP($B21,CCGs!$A:$K,6,FALSE)</f>
        <v>North West</v>
      </c>
      <c r="H21" t="str">
        <f>VLOOKUP($B21,CCGs!$A:$K,7,FALSE)</f>
        <v>NA</v>
      </c>
      <c r="I21" t="str">
        <f>VLOOKUP($B21,CCGs!$A:$K,8,FALSE)</f>
        <v>NA</v>
      </c>
      <c r="J21" s="50">
        <f>VLOOKUP($B21,CCGs!$A:$K,9,FALSE)</f>
        <v>44287</v>
      </c>
      <c r="K21" s="50">
        <f>VLOOKUP($B21,CCGs!$A:$K,10,FALSE)</f>
        <v>44651</v>
      </c>
      <c r="L21" t="str">
        <f>VLOOKUP($B21,CCGs!$A:$K,11,FALSE)</f>
        <v>E38000170</v>
      </c>
    </row>
    <row r="22" spans="1:12" x14ac:dyDescent="0.2">
      <c r="A22" t="s">
        <v>548</v>
      </c>
      <c r="B22" t="s">
        <v>468</v>
      </c>
      <c r="C22" t="str">
        <f>VLOOKUP(B22,CCGs!A:B,2,FALSE)</f>
        <v>01W</v>
      </c>
      <c r="D22" t="str">
        <f>VLOOKUP($B22,CCGs!$A:$K,3,FALSE)</f>
        <v>2603B635-E820-492E-94A9-B94B9D642A13</v>
      </c>
      <c r="E22" t="str">
        <f>VLOOKUP($B22,CCGs!$A:$K,4,FALSE)</f>
        <v>CCG</v>
      </c>
      <c r="F22" t="str">
        <f>VLOOKUP($B22,CCGs!$A:$K,5,FALSE)</f>
        <v>North</v>
      </c>
      <c r="G22" t="str">
        <f>VLOOKUP($B22,CCGs!$A:$K,6,FALSE)</f>
        <v>North West</v>
      </c>
      <c r="H22" t="str">
        <f>VLOOKUP($B22,CCGs!$A:$K,7,FALSE)</f>
        <v>NA</v>
      </c>
      <c r="I22" t="str">
        <f>VLOOKUP($B22,CCGs!$A:$K,8,FALSE)</f>
        <v>NA</v>
      </c>
      <c r="J22" s="50">
        <f>VLOOKUP($B22,CCGs!$A:$K,9,FALSE)</f>
        <v>44287</v>
      </c>
      <c r="K22" s="50">
        <f>VLOOKUP($B22,CCGs!$A:$K,10,FALSE)</f>
        <v>44651</v>
      </c>
      <c r="L22" t="str">
        <f>VLOOKUP($B22,CCGs!$A:$K,11,FALSE)</f>
        <v>E38000174</v>
      </c>
    </row>
    <row r="23" spans="1:12" x14ac:dyDescent="0.2">
      <c r="A23" t="s">
        <v>548</v>
      </c>
      <c r="B23" t="s">
        <v>460</v>
      </c>
      <c r="C23" t="str">
        <f>VLOOKUP(B23,CCGs!A:B,2,FALSE)</f>
        <v>01X</v>
      </c>
      <c r="D23" t="str">
        <f>VLOOKUP($B23,CCGs!$A:$K,3,FALSE)</f>
        <v>83EED016-213B-41A1-AD11-5AAD53D62171</v>
      </c>
      <c r="E23" t="str">
        <f>VLOOKUP($B23,CCGs!$A:$K,4,FALSE)</f>
        <v>CCG</v>
      </c>
      <c r="F23" t="str">
        <f>VLOOKUP($B23,CCGs!$A:$K,5,FALSE)</f>
        <v>North</v>
      </c>
      <c r="G23" t="str">
        <f>VLOOKUP($B23,CCGs!$A:$K,6,FALSE)</f>
        <v>North West</v>
      </c>
      <c r="H23" t="str">
        <f>VLOOKUP($B23,CCGs!$A:$K,7,FALSE)</f>
        <v>NA</v>
      </c>
      <c r="I23" t="str">
        <f>VLOOKUP($B23,CCGs!$A:$K,8,FALSE)</f>
        <v>NA</v>
      </c>
      <c r="J23" s="50">
        <f>VLOOKUP($B23,CCGs!$A:$K,9,FALSE)</f>
        <v>44287</v>
      </c>
      <c r="K23" s="50">
        <f>VLOOKUP($B23,CCGs!$A:$K,10,FALSE)</f>
        <v>44651</v>
      </c>
      <c r="L23" t="str">
        <f>VLOOKUP($B23,CCGs!$A:$K,11,FALSE)</f>
        <v>E38000172</v>
      </c>
    </row>
    <row r="24" spans="1:12" x14ac:dyDescent="0.2">
      <c r="A24" t="s">
        <v>548</v>
      </c>
      <c r="B24" t="s">
        <v>484</v>
      </c>
      <c r="C24" t="str">
        <f>VLOOKUP(B24,CCGs!A:B,2,FALSE)</f>
        <v>01Y</v>
      </c>
      <c r="D24" t="str">
        <f>VLOOKUP($B24,CCGs!$A:$K,3,FALSE)</f>
        <v>C6BD48FB-849B-4D85-91E9-407D367204CC</v>
      </c>
      <c r="E24" t="str">
        <f>VLOOKUP($B24,CCGs!$A:$K,4,FALSE)</f>
        <v>CCG</v>
      </c>
      <c r="F24" t="str">
        <f>VLOOKUP($B24,CCGs!$A:$K,5,FALSE)</f>
        <v>North</v>
      </c>
      <c r="G24" t="str">
        <f>VLOOKUP($B24,CCGs!$A:$K,6,FALSE)</f>
        <v>North West</v>
      </c>
      <c r="H24" t="str">
        <f>VLOOKUP($B24,CCGs!$A:$K,7,FALSE)</f>
        <v>NA</v>
      </c>
      <c r="I24" t="str">
        <f>VLOOKUP($B24,CCGs!$A:$K,8,FALSE)</f>
        <v>NA</v>
      </c>
      <c r="J24" s="50">
        <f>VLOOKUP($B24,CCGs!$A:$K,9,FALSE)</f>
        <v>44287</v>
      </c>
      <c r="K24" s="50">
        <f>VLOOKUP($B24,CCGs!$A:$K,10,FALSE)</f>
        <v>44651</v>
      </c>
      <c r="L24" t="str">
        <f>VLOOKUP($B24,CCGs!$A:$K,11,FALSE)</f>
        <v>E38000182</v>
      </c>
    </row>
    <row r="25" spans="1:12" x14ac:dyDescent="0.2">
      <c r="A25" t="s">
        <v>548</v>
      </c>
      <c r="B25" t="s">
        <v>496</v>
      </c>
      <c r="C25" t="str">
        <f>VLOOKUP(B25,CCGs!A:B,2,FALSE)</f>
        <v>02A</v>
      </c>
      <c r="D25" t="str">
        <f>VLOOKUP($B25,CCGs!$A:$K,3,FALSE)</f>
        <v>83DF66E4-60E1-433E-9123-0D897F813E7F</v>
      </c>
      <c r="E25" t="str">
        <f>VLOOKUP($B25,CCGs!$A:$K,4,FALSE)</f>
        <v>CCG</v>
      </c>
      <c r="F25" t="str">
        <f>VLOOKUP($B25,CCGs!$A:$K,5,FALSE)</f>
        <v>North</v>
      </c>
      <c r="G25" t="str">
        <f>VLOOKUP($B25,CCGs!$A:$K,6,FALSE)</f>
        <v>North West</v>
      </c>
      <c r="H25" t="str">
        <f>VLOOKUP($B25,CCGs!$A:$K,7,FALSE)</f>
        <v>NA</v>
      </c>
      <c r="I25" t="str">
        <f>VLOOKUP($B25,CCGs!$A:$K,8,FALSE)</f>
        <v>NA</v>
      </c>
      <c r="J25" s="50">
        <f>VLOOKUP($B25,CCGs!$A:$K,9,FALSE)</f>
        <v>44287</v>
      </c>
      <c r="K25" s="50">
        <f>VLOOKUP($B25,CCGs!$A:$K,10,FALSE)</f>
        <v>44651</v>
      </c>
      <c r="L25" t="str">
        <f>VLOOKUP($B25,CCGs!$A:$K,11,FALSE)</f>
        <v>E38000187</v>
      </c>
    </row>
    <row r="26" spans="1:12" x14ac:dyDescent="0.2">
      <c r="A26" t="s">
        <v>548</v>
      </c>
      <c r="B26" t="s">
        <v>508</v>
      </c>
      <c r="C26" t="str">
        <f>VLOOKUP(B26,CCGs!A:B,2,FALSE)</f>
        <v>02E</v>
      </c>
      <c r="D26" t="str">
        <f>VLOOKUP($B26,CCGs!$A:$K,3,FALSE)</f>
        <v>F2668268-265A-4FBA-85DC-0A9E104503CF</v>
      </c>
      <c r="E26" t="str">
        <f>VLOOKUP($B26,CCGs!$A:$K,4,FALSE)</f>
        <v>CCG</v>
      </c>
      <c r="F26" t="str">
        <f>VLOOKUP($B26,CCGs!$A:$K,5,FALSE)</f>
        <v>North</v>
      </c>
      <c r="G26" t="str">
        <f>VLOOKUP($B26,CCGs!$A:$K,6,FALSE)</f>
        <v>North West</v>
      </c>
      <c r="H26" t="str">
        <f>VLOOKUP($B26,CCGs!$A:$K,7,FALSE)</f>
        <v>NA</v>
      </c>
      <c r="I26" t="str">
        <f>VLOOKUP($B26,CCGs!$A:$K,8,FALSE)</f>
        <v>NA</v>
      </c>
      <c r="J26" s="50">
        <f>VLOOKUP($B26,CCGs!$A:$K,9,FALSE)</f>
        <v>44287</v>
      </c>
      <c r="K26" s="50">
        <f>VLOOKUP($B26,CCGs!$A:$K,10,FALSE)</f>
        <v>44651</v>
      </c>
      <c r="L26" t="str">
        <f>VLOOKUP($B26,CCGs!$A:$K,11,FALSE)</f>
        <v>E38000194</v>
      </c>
    </row>
    <row r="27" spans="1:12" x14ac:dyDescent="0.2">
      <c r="A27" t="s">
        <v>547</v>
      </c>
      <c r="B27" t="s">
        <v>516</v>
      </c>
      <c r="C27" t="str">
        <f>VLOOKUP(B27,CCGs!A:B,2,FALSE)</f>
        <v>02G</v>
      </c>
      <c r="D27" t="str">
        <f>VLOOKUP($B27,CCGs!$A:$K,3,FALSE)</f>
        <v>88E78051-05DA-4CBF-BA5E-6C41F1561CFE</v>
      </c>
      <c r="E27" t="str">
        <f>VLOOKUP($B27,CCGs!$A:$K,4,FALSE)</f>
        <v>CCG</v>
      </c>
      <c r="F27" t="str">
        <f>VLOOKUP($B27,CCGs!$A:$K,5,FALSE)</f>
        <v>North</v>
      </c>
      <c r="G27" t="str">
        <f>VLOOKUP($B27,CCGs!$A:$K,6,FALSE)</f>
        <v>North West</v>
      </c>
      <c r="H27" t="str">
        <f>VLOOKUP($B27,CCGs!$A:$K,7,FALSE)</f>
        <v>NA</v>
      </c>
      <c r="I27" t="str">
        <f>VLOOKUP($B27,CCGs!$A:$K,8,FALSE)</f>
        <v>NA</v>
      </c>
      <c r="J27" s="50">
        <f>VLOOKUP($B27,CCGs!$A:$K,9,FALSE)</f>
        <v>44287</v>
      </c>
      <c r="K27" s="50">
        <f>VLOOKUP($B27,CCGs!$A:$K,10,FALSE)</f>
        <v>44651</v>
      </c>
      <c r="L27" t="str">
        <f>VLOOKUP($B27,CCGs!$A:$K,11,FALSE)</f>
        <v>E38000200</v>
      </c>
    </row>
    <row r="28" spans="1:12" x14ac:dyDescent="0.2">
      <c r="A28" t="s">
        <v>548</v>
      </c>
      <c r="B28" t="s">
        <v>532</v>
      </c>
      <c r="C28" t="str">
        <f>VLOOKUP(B28,CCGs!A:B,2,FALSE)</f>
        <v>02H</v>
      </c>
      <c r="D28" t="str">
        <f>VLOOKUP($B28,CCGs!$A:$K,3,FALSE)</f>
        <v>3DA61CC2-DC6E-4857-888B-ED4915ADF3FC</v>
      </c>
      <c r="E28" t="str">
        <f>VLOOKUP($B28,CCGs!$A:$K,4,FALSE)</f>
        <v>CCG</v>
      </c>
      <c r="F28" t="str">
        <f>VLOOKUP($B28,CCGs!$A:$K,5,FALSE)</f>
        <v>North</v>
      </c>
      <c r="G28" t="str">
        <f>VLOOKUP($B28,CCGs!$A:$K,6,FALSE)</f>
        <v>North West</v>
      </c>
      <c r="H28" t="str">
        <f>VLOOKUP($B28,CCGs!$A:$K,7,FALSE)</f>
        <v>NA</v>
      </c>
      <c r="I28" t="str">
        <f>VLOOKUP($B28,CCGs!$A:$K,8,FALSE)</f>
        <v>NA</v>
      </c>
      <c r="J28" s="50">
        <f>VLOOKUP($B28,CCGs!$A:$K,9,FALSE)</f>
        <v>44287</v>
      </c>
      <c r="K28" s="50">
        <f>VLOOKUP($B28,CCGs!$A:$K,10,FALSE)</f>
        <v>44651</v>
      </c>
      <c r="L28" t="str">
        <f>VLOOKUP($B28,CCGs!$A:$K,11,FALSE)</f>
        <v>E38000205</v>
      </c>
    </row>
    <row r="29" spans="1:12" x14ac:dyDescent="0.2">
      <c r="A29" t="s">
        <v>547</v>
      </c>
      <c r="B29" t="s">
        <v>255</v>
      </c>
      <c r="C29" t="str">
        <f>VLOOKUP(B29,CCGs!A:B,2,FALSE)</f>
        <v>02M</v>
      </c>
      <c r="D29" t="str">
        <f>VLOOKUP($B29,CCGs!$A:$K,3,FALSE)</f>
        <v>DCDC14E6-5029-478C-8A65-B19608EA4EE9</v>
      </c>
      <c r="E29" t="str">
        <f>VLOOKUP($B29,CCGs!$A:$K,4,FALSE)</f>
        <v>CCG</v>
      </c>
      <c r="F29" t="str">
        <f>VLOOKUP($B29,CCGs!$A:$K,5,FALSE)</f>
        <v>North</v>
      </c>
      <c r="G29" t="str">
        <f>VLOOKUP($B29,CCGs!$A:$K,6,FALSE)</f>
        <v>North West</v>
      </c>
      <c r="H29" t="str">
        <f>VLOOKUP($B29,CCGs!$A:$K,7,FALSE)</f>
        <v>NA</v>
      </c>
      <c r="I29" t="str">
        <f>VLOOKUP($B29,CCGs!$A:$K,8,FALSE)</f>
        <v>NA</v>
      </c>
      <c r="J29" s="50">
        <f>VLOOKUP($B29,CCGs!$A:$K,9,FALSE)</f>
        <v>44287</v>
      </c>
      <c r="K29" s="50">
        <f>VLOOKUP($B29,CCGs!$A:$K,10,FALSE)</f>
        <v>44651</v>
      </c>
      <c r="L29" t="str">
        <f>VLOOKUP($B29,CCGs!$A:$K,11,FALSE)</f>
        <v>E38000226</v>
      </c>
    </row>
    <row r="30" spans="1:12" x14ac:dyDescent="0.2">
      <c r="A30" t="s">
        <v>550</v>
      </c>
      <c r="B30" t="s">
        <v>106</v>
      </c>
      <c r="C30" t="str">
        <f>VLOOKUP(B30,CCGs!A:B,2,FALSE)</f>
        <v>02P</v>
      </c>
      <c r="D30" t="str">
        <f>VLOOKUP($B30,CCGs!$A:$K,3,FALSE)</f>
        <v>BBE7F2A0-E4A3-40BB-9E1C-B1E498BE9452</v>
      </c>
      <c r="E30" t="str">
        <f>VLOOKUP($B30,CCGs!$A:$K,4,FALSE)</f>
        <v>CCG</v>
      </c>
      <c r="F30" t="str">
        <f>VLOOKUP($B30,CCGs!$A:$K,5,FALSE)</f>
        <v>North</v>
      </c>
      <c r="G30" t="str">
        <f>VLOOKUP($B30,CCGs!$A:$K,6,FALSE)</f>
        <v>North East and Yorkshire</v>
      </c>
      <c r="H30" t="str">
        <f>VLOOKUP($B30,CCGs!$A:$K,7,FALSE)</f>
        <v>NA</v>
      </c>
      <c r="I30" t="str">
        <f>VLOOKUP($B30,CCGs!$A:$K,8,FALSE)</f>
        <v>NA</v>
      </c>
      <c r="J30" s="50">
        <f>VLOOKUP($B30,CCGs!$A:$K,9,FALSE)</f>
        <v>44287</v>
      </c>
      <c r="K30" s="50">
        <f>VLOOKUP($B30,CCGs!$A:$K,10,FALSE)</f>
        <v>44651</v>
      </c>
      <c r="L30" t="str">
        <f>VLOOKUP($B30,CCGs!$A:$K,11,FALSE)</f>
        <v>E38000006</v>
      </c>
    </row>
    <row r="31" spans="1:12" x14ac:dyDescent="0.2">
      <c r="A31" t="s">
        <v>548</v>
      </c>
      <c r="B31" s="60" t="s">
        <v>118</v>
      </c>
      <c r="C31" s="60" t="str">
        <f>VLOOKUP(B31,CCGs!A:B,2,FALSE)</f>
        <v>02Q</v>
      </c>
      <c r="D31" s="60" t="str">
        <f>VLOOKUP($B31,CCGs!$A:$K,3,FALSE)</f>
        <v>587AD0B0-4AD0-4CA0-BFAE-6D31A4272AC6</v>
      </c>
      <c r="E31" s="60" t="str">
        <f>VLOOKUP($B31,CCGs!$A:$K,4,FALSE)</f>
        <v>CCG</v>
      </c>
      <c r="F31" s="60" t="str">
        <f>VLOOKUP($B31,CCGs!$A:$K,5,FALSE)</f>
        <v>North</v>
      </c>
      <c r="G31" s="60" t="str">
        <f>VLOOKUP($B31,CCGs!$A:$K,6,FALSE)</f>
        <v>North East and Yorkshire</v>
      </c>
      <c r="H31" s="60" t="str">
        <f>VLOOKUP($B31,CCGs!$A:$K,7,FALSE)</f>
        <v>NA</v>
      </c>
      <c r="I31" s="60" t="str">
        <f>VLOOKUP($B31,CCGs!$A:$K,8,FALSE)</f>
        <v>NA</v>
      </c>
      <c r="J31" s="61">
        <f>VLOOKUP($B31,CCGs!$A:$K,9,FALSE)</f>
        <v>44287</v>
      </c>
      <c r="K31" s="61">
        <f>VLOOKUP($B31,CCGs!$A:$K,10,FALSE)</f>
        <v>44651</v>
      </c>
      <c r="L31" s="60" t="str">
        <f>VLOOKUP($B31,CCGs!$A:$K,11,FALSE)</f>
        <v>E38000008</v>
      </c>
    </row>
    <row r="32" spans="1:12" x14ac:dyDescent="0.2">
      <c r="A32" t="s">
        <v>551</v>
      </c>
      <c r="B32" t="s">
        <v>179</v>
      </c>
      <c r="C32" t="str">
        <f>VLOOKUP(B32,CCGs!A:B,2,FALSE)</f>
        <v>02T</v>
      </c>
      <c r="D32" t="str">
        <f>VLOOKUP($B32,CCGs!$A:$K,3,FALSE)</f>
        <v>1F1D666A-3A4B-4202-9E9B-1BC7AEA6F900</v>
      </c>
      <c r="E32" t="str">
        <f>VLOOKUP($B32,CCGs!$A:$K,4,FALSE)</f>
        <v>CCG</v>
      </c>
      <c r="F32" t="str">
        <f>VLOOKUP($B32,CCGs!$A:$K,5,FALSE)</f>
        <v>North</v>
      </c>
      <c r="G32" t="str">
        <f>VLOOKUP($B32,CCGs!$A:$K,6,FALSE)</f>
        <v>North East and Yorkshire</v>
      </c>
      <c r="H32" t="str">
        <f>VLOOKUP($B32,CCGs!$A:$K,7,FALSE)</f>
        <v>NA</v>
      </c>
      <c r="I32" t="str">
        <f>VLOOKUP($B32,CCGs!$A:$K,8,FALSE)</f>
        <v>NA</v>
      </c>
      <c r="J32" s="50">
        <f>VLOOKUP($B32,CCGs!$A:$K,9,FALSE)</f>
        <v>44287</v>
      </c>
      <c r="K32" s="50">
        <f>VLOOKUP($B32,CCGs!$A:$K,10,FALSE)</f>
        <v>44651</v>
      </c>
      <c r="L32" t="str">
        <f>VLOOKUP($B32,CCGs!$A:$K,11,FALSE)</f>
        <v>E38000025</v>
      </c>
    </row>
    <row r="33" spans="1:12" x14ac:dyDescent="0.2">
      <c r="A33" s="60" t="s">
        <v>628</v>
      </c>
      <c r="B33" t="s">
        <v>219</v>
      </c>
      <c r="C33" s="60" t="s">
        <v>220</v>
      </c>
      <c r="J33" s="50"/>
      <c r="K33" s="50"/>
    </row>
    <row r="34" spans="1:12" x14ac:dyDescent="0.2">
      <c r="A34" t="s">
        <v>552</v>
      </c>
      <c r="B34" t="s">
        <v>239</v>
      </c>
      <c r="C34" t="str">
        <f>VLOOKUP(B34,CCGs!A:B,2,FALSE)</f>
        <v>02Y</v>
      </c>
      <c r="D34" t="str">
        <f>VLOOKUP($B34,CCGs!$A:$K,3,FALSE)</f>
        <v>B56C607C-98DF-4E1A-B244-CFA9619C7284</v>
      </c>
      <c r="E34" t="str">
        <f>VLOOKUP($B34,CCGs!$A:$K,4,FALSE)</f>
        <v>CCG</v>
      </c>
      <c r="F34" t="str">
        <f>VLOOKUP($B34,CCGs!$A:$K,5,FALSE)</f>
        <v>North</v>
      </c>
      <c r="G34" t="str">
        <f>VLOOKUP($B34,CCGs!$A:$K,6,FALSE)</f>
        <v>North East and Yorkshire</v>
      </c>
      <c r="H34" t="str">
        <f>VLOOKUP($B34,CCGs!$A:$K,7,FALSE)</f>
        <v>NA</v>
      </c>
      <c r="I34" t="str">
        <f>VLOOKUP($B34,CCGs!$A:$K,8,FALSE)</f>
        <v>NA</v>
      </c>
      <c r="J34" s="50">
        <f>VLOOKUP($B34,CCGs!$A:$K,9,FALSE)</f>
        <v>44287</v>
      </c>
      <c r="K34" s="50">
        <f>VLOOKUP($B34,CCGs!$A:$K,10,FALSE)</f>
        <v>44651</v>
      </c>
      <c r="L34" t="str">
        <f>VLOOKUP($B34,CCGs!$A:$K,11,FALSE)</f>
        <v>E38000052</v>
      </c>
    </row>
    <row r="35" spans="1:12" x14ac:dyDescent="0.2">
      <c r="A35" t="s">
        <v>552</v>
      </c>
      <c r="B35" t="s">
        <v>287</v>
      </c>
      <c r="C35" t="str">
        <f>VLOOKUP(B35,CCGs!A:B,2,FALSE)</f>
        <v>03F</v>
      </c>
      <c r="D35" t="str">
        <f>VLOOKUP($B35,CCGs!$A:$K,3,FALSE)</f>
        <v>DBC6AA46-54F4-4F91-8CB4-44C86B60A21A</v>
      </c>
      <c r="E35" t="str">
        <f>VLOOKUP($B35,CCGs!$A:$K,4,FALSE)</f>
        <v>CCG</v>
      </c>
      <c r="F35" t="str">
        <f>VLOOKUP($B35,CCGs!$A:$K,5,FALSE)</f>
        <v>North</v>
      </c>
      <c r="G35" t="str">
        <f>VLOOKUP($B35,CCGs!$A:$K,6,FALSE)</f>
        <v>North East and Yorkshire</v>
      </c>
      <c r="H35" t="str">
        <f>VLOOKUP($B35,CCGs!$A:$K,7,FALSE)</f>
        <v>NA</v>
      </c>
      <c r="I35" t="str">
        <f>VLOOKUP($B35,CCGs!$A:$K,8,FALSE)</f>
        <v>NA</v>
      </c>
      <c r="J35" s="50">
        <f>VLOOKUP($B35,CCGs!$A:$K,9,FALSE)</f>
        <v>44287</v>
      </c>
      <c r="K35" s="50">
        <f>VLOOKUP($B35,CCGs!$A:$K,10,FALSE)</f>
        <v>44651</v>
      </c>
      <c r="L35" t="str">
        <f>VLOOKUP($B35,CCGs!$A:$K,11,FALSE)</f>
        <v>E38000085</v>
      </c>
    </row>
    <row r="36" spans="1:12" x14ac:dyDescent="0.2">
      <c r="A36" t="s">
        <v>553</v>
      </c>
      <c r="B36" t="s">
        <v>360</v>
      </c>
      <c r="C36" t="str">
        <f>VLOOKUP(B36,CCGs!A:B,2,FALSE)</f>
        <v>03H</v>
      </c>
      <c r="D36" t="str">
        <f>VLOOKUP($B36,CCGs!$A:$K,3,FALSE)</f>
        <v>E95D752A-8DE1-4986-B92C-38EB3695E168</v>
      </c>
      <c r="E36" t="str">
        <f>VLOOKUP($B36,CCGs!$A:$K,4,FALSE)</f>
        <v>CCG</v>
      </c>
      <c r="F36" t="str">
        <f>VLOOKUP($B36,CCGs!$A:$K,5,FALSE)</f>
        <v>North</v>
      </c>
      <c r="G36" t="str">
        <f>VLOOKUP($B36,CCGs!$A:$K,6,FALSE)</f>
        <v>North East and Yorkshire</v>
      </c>
      <c r="H36" t="str">
        <f>VLOOKUP($B36,CCGs!$A:$K,7,FALSE)</f>
        <v>NA</v>
      </c>
      <c r="I36" t="str">
        <f>VLOOKUP($B36,CCGs!$A:$K,8,FALSE)</f>
        <v>NA</v>
      </c>
      <c r="J36" s="50">
        <f>VLOOKUP($B36,CCGs!$A:$K,9,FALSE)</f>
        <v>44287</v>
      </c>
      <c r="K36" s="50">
        <f>VLOOKUP($B36,CCGs!$A:$K,10,FALSE)</f>
        <v>44651</v>
      </c>
      <c r="L36" t="str">
        <f>VLOOKUP($B36,CCGs!$A:$K,11,FALSE)</f>
        <v>E38000119</v>
      </c>
    </row>
    <row r="37" spans="1:12" x14ac:dyDescent="0.2">
      <c r="A37" t="s">
        <v>554</v>
      </c>
      <c r="B37" t="s">
        <v>368</v>
      </c>
      <c r="C37" t="str">
        <f>VLOOKUP(B37,CCGs!A:B,2,FALSE)</f>
        <v>03K</v>
      </c>
      <c r="D37" t="str">
        <f>VLOOKUP($B37,CCGs!$A:$K,3,FALSE)</f>
        <v>353E8065-6A4D-49F9-85B7-3FF726B49537</v>
      </c>
      <c r="E37" t="str">
        <f>VLOOKUP($B37,CCGs!$A:$K,4,FALSE)</f>
        <v>CCG</v>
      </c>
      <c r="F37" t="str">
        <f>VLOOKUP($B37,CCGs!$A:$K,5,FALSE)</f>
        <v>North</v>
      </c>
      <c r="G37" t="str">
        <f>VLOOKUP($B37,CCGs!$A:$K,6,FALSE)</f>
        <v>North East and Yorkshire</v>
      </c>
      <c r="H37" t="str">
        <f>VLOOKUP($B37,CCGs!$A:$K,7,FALSE)</f>
        <v>NA</v>
      </c>
      <c r="I37" t="str">
        <f>VLOOKUP($B37,CCGs!$A:$K,8,FALSE)</f>
        <v>NA</v>
      </c>
      <c r="J37" s="50">
        <f>VLOOKUP($B37,CCGs!$A:$K,9,FALSE)</f>
        <v>44287</v>
      </c>
      <c r="K37" s="50">
        <f>VLOOKUP($B37,CCGs!$A:$K,10,FALSE)</f>
        <v>44651</v>
      </c>
      <c r="L37" t="str">
        <f>VLOOKUP($B37,CCGs!$A:$K,11,FALSE)</f>
        <v>E38000122</v>
      </c>
    </row>
    <row r="38" spans="1:12" x14ac:dyDescent="0.2">
      <c r="A38" t="s">
        <v>555</v>
      </c>
      <c r="B38" t="s">
        <v>412</v>
      </c>
      <c r="C38" t="str">
        <f>VLOOKUP(B38,CCGs!A:B,2,FALSE)</f>
        <v>03L</v>
      </c>
      <c r="D38" t="str">
        <f>VLOOKUP($B38,CCGs!$A:$K,3,FALSE)</f>
        <v>74EF32D0-97CF-41B0-8B7D-4AD647275978</v>
      </c>
      <c r="E38" t="str">
        <f>VLOOKUP($B38,CCGs!$A:$K,4,FALSE)</f>
        <v>CCG</v>
      </c>
      <c r="F38" t="str">
        <f>VLOOKUP($B38,CCGs!$A:$K,5,FALSE)</f>
        <v>North</v>
      </c>
      <c r="G38" t="str">
        <f>VLOOKUP($B38,CCGs!$A:$K,6,FALSE)</f>
        <v>North East and Yorkshire</v>
      </c>
      <c r="H38" t="str">
        <f>VLOOKUP($B38,CCGs!$A:$K,7,FALSE)</f>
        <v>NA</v>
      </c>
      <c r="I38" t="str">
        <f>VLOOKUP($B38,CCGs!$A:$K,8,FALSE)</f>
        <v>NA</v>
      </c>
      <c r="J38" s="50">
        <f>VLOOKUP($B38,CCGs!$A:$K,9,FALSE)</f>
        <v>44287</v>
      </c>
      <c r="K38" s="50">
        <f>VLOOKUP($B38,CCGs!$A:$K,10,FALSE)</f>
        <v>44651</v>
      </c>
      <c r="L38" t="str">
        <f>VLOOKUP($B38,CCGs!$A:$K,11,FALSE)</f>
        <v>E38000141</v>
      </c>
    </row>
    <row r="39" spans="1:12" x14ac:dyDescent="0.2">
      <c r="A39" t="s">
        <v>556</v>
      </c>
      <c r="B39" t="s">
        <v>420</v>
      </c>
      <c r="C39" t="str">
        <f>VLOOKUP(B39,CCGs!A:B,2,FALSE)</f>
        <v>03N</v>
      </c>
      <c r="D39" t="str">
        <f>VLOOKUP($B39,CCGs!$A:$K,3,FALSE)</f>
        <v>71DF0F8A-4287-4DD2-A91F-6F70FC4F32A4</v>
      </c>
      <c r="E39" t="str">
        <f>VLOOKUP($B39,CCGs!$A:$K,4,FALSE)</f>
        <v>CCG</v>
      </c>
      <c r="F39" t="str">
        <f>VLOOKUP($B39,CCGs!$A:$K,5,FALSE)</f>
        <v>North</v>
      </c>
      <c r="G39" t="str">
        <f>VLOOKUP($B39,CCGs!$A:$K,6,FALSE)</f>
        <v>North East and Yorkshire</v>
      </c>
      <c r="H39" t="str">
        <f>VLOOKUP($B39,CCGs!$A:$K,7,FALSE)</f>
        <v>NA</v>
      </c>
      <c r="I39" t="str">
        <f>VLOOKUP($B39,CCGs!$A:$K,8,FALSE)</f>
        <v>NA</v>
      </c>
      <c r="J39" s="50">
        <f>VLOOKUP($B39,CCGs!$A:$K,9,FALSE)</f>
        <v>44287</v>
      </c>
      <c r="K39" s="50">
        <f>VLOOKUP($B39,CCGs!$A:$K,10,FALSE)</f>
        <v>44651</v>
      </c>
      <c r="L39" t="str">
        <f>VLOOKUP($B39,CCGs!$A:$K,11,FALSE)</f>
        <v>E38000146</v>
      </c>
    </row>
    <row r="40" spans="1:12" x14ac:dyDescent="0.2">
      <c r="A40" t="s">
        <v>557</v>
      </c>
      <c r="B40" t="s">
        <v>500</v>
      </c>
      <c r="C40" t="str">
        <f>VLOOKUP(B40,CCGs!A:B,2,FALSE)</f>
        <v>03Q</v>
      </c>
      <c r="D40" t="str">
        <f>VLOOKUP($B40,CCGs!$A:$K,3,FALSE)</f>
        <v>F2FBC987-CAEE-43DF-BB0B-5AD25EDB4FCB</v>
      </c>
      <c r="E40" t="str">
        <f>VLOOKUP($B40,CCGs!$A:$K,4,FALSE)</f>
        <v>CCG</v>
      </c>
      <c r="F40" t="str">
        <f>VLOOKUP($B40,CCGs!$A:$K,5,FALSE)</f>
        <v>North</v>
      </c>
      <c r="G40" t="str">
        <f>VLOOKUP($B40,CCGs!$A:$K,6,FALSE)</f>
        <v>North East and Yorkshire</v>
      </c>
      <c r="H40" t="str">
        <f>VLOOKUP($B40,CCGs!$A:$K,7,FALSE)</f>
        <v>NA</v>
      </c>
      <c r="I40" t="str">
        <f>VLOOKUP($B40,CCGs!$A:$K,8,FALSE)</f>
        <v>NA</v>
      </c>
      <c r="J40" s="50">
        <f>VLOOKUP($B40,CCGs!$A:$K,9,FALSE)</f>
        <v>44287</v>
      </c>
      <c r="K40" s="50">
        <f>VLOOKUP($B40,CCGs!$A:$K,10,FALSE)</f>
        <v>44651</v>
      </c>
      <c r="L40" t="str">
        <f>VLOOKUP($B40,CCGs!$A:$K,11,FALSE)</f>
        <v>E38000188</v>
      </c>
    </row>
    <row r="41" spans="1:12" x14ac:dyDescent="0.2">
      <c r="A41" t="s">
        <v>558</v>
      </c>
      <c r="B41" t="s">
        <v>504</v>
      </c>
      <c r="C41" t="str">
        <f>VLOOKUP(B41,CCGs!A:B,2,FALSE)</f>
        <v>03R</v>
      </c>
      <c r="D41" t="str">
        <f>VLOOKUP($B41,CCGs!$A:$K,3,FALSE)</f>
        <v>D7AFE127-F88B-4277-8484-5132E5A3674B</v>
      </c>
      <c r="E41" t="str">
        <f>VLOOKUP($B41,CCGs!$A:$K,4,FALSE)</f>
        <v>CCG</v>
      </c>
      <c r="F41" t="str">
        <f>VLOOKUP($B41,CCGs!$A:$K,5,FALSE)</f>
        <v>North</v>
      </c>
      <c r="G41" t="str">
        <f>VLOOKUP($B41,CCGs!$A:$K,6,FALSE)</f>
        <v>North East and Yorkshire</v>
      </c>
      <c r="H41" t="str">
        <f>VLOOKUP($B41,CCGs!$A:$K,7,FALSE)</f>
        <v>NA</v>
      </c>
      <c r="I41" t="str">
        <f>VLOOKUP($B41,CCGs!$A:$K,8,FALSE)</f>
        <v>NA</v>
      </c>
      <c r="J41" s="50">
        <f>VLOOKUP($B41,CCGs!$A:$K,9,FALSE)</f>
        <v>44287</v>
      </c>
      <c r="K41" s="50">
        <f>VLOOKUP($B41,CCGs!$A:$K,10,FALSE)</f>
        <v>44651</v>
      </c>
      <c r="L41" t="str">
        <f>VLOOKUP($B41,CCGs!$A:$K,11,FALSE)</f>
        <v>E38000190</v>
      </c>
    </row>
    <row r="42" spans="1:12" x14ac:dyDescent="0.2">
      <c r="A42" t="s">
        <v>548</v>
      </c>
      <c r="B42" t="s">
        <v>235</v>
      </c>
      <c r="C42" t="str">
        <f>VLOOKUP(B42,CCGs!A:B,2,FALSE)</f>
        <v>03W</v>
      </c>
      <c r="D42" t="str">
        <f>VLOOKUP($B42,CCGs!$A:$K,3,FALSE)</f>
        <v>A52C3759-CAD6-4230-B8EB-F2A4779D9B7B</v>
      </c>
      <c r="E42" t="str">
        <f>VLOOKUP($B42,CCGs!$A:$K,4,FALSE)</f>
        <v>CCG</v>
      </c>
      <c r="F42" t="str">
        <f>VLOOKUP($B42,CCGs!$A:$K,5,FALSE)</f>
        <v>Midlands and East</v>
      </c>
      <c r="G42" t="str">
        <f>VLOOKUP($B42,CCGs!$A:$K,6,FALSE)</f>
        <v>Midlands</v>
      </c>
      <c r="H42" t="str">
        <f>VLOOKUP($B42,CCGs!$A:$K,7,FALSE)</f>
        <v>NA</v>
      </c>
      <c r="I42" t="str">
        <f>VLOOKUP($B42,CCGs!$A:$K,8,FALSE)</f>
        <v>NA</v>
      </c>
      <c r="J42" s="50">
        <f>VLOOKUP($B42,CCGs!$A:$K,9,FALSE)</f>
        <v>44287</v>
      </c>
      <c r="K42" s="50">
        <f>VLOOKUP($B42,CCGs!$A:$K,10,FALSE)</f>
        <v>44651</v>
      </c>
      <c r="L42" t="str">
        <f>VLOOKUP($B42,CCGs!$A:$K,11,FALSE)</f>
        <v>E38000051</v>
      </c>
    </row>
    <row r="43" spans="1:12" x14ac:dyDescent="0.2">
      <c r="A43" t="s">
        <v>548</v>
      </c>
      <c r="B43" t="s">
        <v>315</v>
      </c>
      <c r="C43" t="str">
        <f>VLOOKUP(B43,CCGs!A:B,2,FALSE)</f>
        <v>04C</v>
      </c>
      <c r="D43" t="str">
        <f>VLOOKUP($B43,CCGs!$A:$K,3,FALSE)</f>
        <v>41044AF1-E332-4FFE-88DF-44A7E79BA8F5</v>
      </c>
      <c r="E43" t="str">
        <f>VLOOKUP($B43,CCGs!$A:$K,4,FALSE)</f>
        <v>CCG</v>
      </c>
      <c r="F43" t="str">
        <f>VLOOKUP($B43,CCGs!$A:$K,5,FALSE)</f>
        <v>Midlands and East</v>
      </c>
      <c r="G43" t="str">
        <f>VLOOKUP($B43,CCGs!$A:$K,6,FALSE)</f>
        <v>Midlands</v>
      </c>
      <c r="H43" t="str">
        <f>VLOOKUP($B43,CCGs!$A:$K,7,FALSE)</f>
        <v>NA</v>
      </c>
      <c r="I43" t="str">
        <f>VLOOKUP($B43,CCGs!$A:$K,8,FALSE)</f>
        <v>NA</v>
      </c>
      <c r="J43" s="50">
        <f>VLOOKUP($B43,CCGs!$A:$K,9,FALSE)</f>
        <v>44287</v>
      </c>
      <c r="K43" s="50">
        <f>VLOOKUP($B43,CCGs!$A:$K,10,FALSE)</f>
        <v>44651</v>
      </c>
      <c r="L43" t="str">
        <f>VLOOKUP($B43,CCGs!$A:$K,11,FALSE)</f>
        <v>E38000097</v>
      </c>
    </row>
    <row r="44" spans="1:12" x14ac:dyDescent="0.2">
      <c r="A44" t="s">
        <v>548</v>
      </c>
      <c r="B44" t="s">
        <v>520</v>
      </c>
      <c r="C44" t="str">
        <f>VLOOKUP(B44,CCGs!A:B,2,FALSE)</f>
        <v>04V</v>
      </c>
      <c r="D44" t="str">
        <f>VLOOKUP($B44,CCGs!$A:$K,3,FALSE)</f>
        <v>138B0D50-51F1-44B5-90AA-F5FE405B713B</v>
      </c>
      <c r="E44" t="str">
        <f>VLOOKUP($B44,CCGs!$A:$K,4,FALSE)</f>
        <v>CCG</v>
      </c>
      <c r="F44" t="str">
        <f>VLOOKUP($B44,CCGs!$A:$K,5,FALSE)</f>
        <v>Midlands and East</v>
      </c>
      <c r="G44" t="str">
        <f>VLOOKUP($B44,CCGs!$A:$K,6,FALSE)</f>
        <v>Midlands</v>
      </c>
      <c r="H44" t="str">
        <f>VLOOKUP($B44,CCGs!$A:$K,7,FALSE)</f>
        <v>NA</v>
      </c>
      <c r="I44" t="str">
        <f>VLOOKUP($B44,CCGs!$A:$K,8,FALSE)</f>
        <v>NA</v>
      </c>
      <c r="J44" s="50">
        <f>VLOOKUP($B44,CCGs!$A:$K,9,FALSE)</f>
        <v>44287</v>
      </c>
      <c r="K44" s="50">
        <f>VLOOKUP($B44,CCGs!$A:$K,10,FALSE)</f>
        <v>44651</v>
      </c>
      <c r="L44" t="str">
        <f>VLOOKUP($B44,CCGs!$A:$K,11,FALSE)</f>
        <v>E38000201</v>
      </c>
    </row>
    <row r="45" spans="1:12" x14ac:dyDescent="0.2">
      <c r="A45" t="s">
        <v>559</v>
      </c>
      <c r="B45" t="s">
        <v>187</v>
      </c>
      <c r="C45" t="str">
        <f>VLOOKUP(B45,CCGs!A:B,2,FALSE)</f>
        <v>04Y</v>
      </c>
      <c r="D45" t="str">
        <f>VLOOKUP($B45,CCGs!$A:$K,3,FALSE)</f>
        <v>4CC8BA6B-E510-4E35-9EFD-405620168C46</v>
      </c>
      <c r="E45" t="str">
        <f>VLOOKUP($B45,CCGs!$A:$K,4,FALSE)</f>
        <v>CCG</v>
      </c>
      <c r="F45" t="str">
        <f>VLOOKUP($B45,CCGs!$A:$K,5,FALSE)</f>
        <v>Midlands and East</v>
      </c>
      <c r="G45" t="str">
        <f>VLOOKUP($B45,CCGs!$A:$K,6,FALSE)</f>
        <v>Midlands</v>
      </c>
      <c r="H45" t="str">
        <f>VLOOKUP($B45,CCGs!$A:$K,7,FALSE)</f>
        <v>NA</v>
      </c>
      <c r="I45" t="str">
        <f>VLOOKUP($B45,CCGs!$A:$K,8,FALSE)</f>
        <v>NA</v>
      </c>
      <c r="J45" s="50">
        <f>VLOOKUP($B45,CCGs!$A:$K,9,FALSE)</f>
        <v>44287</v>
      </c>
      <c r="K45" s="50">
        <f>VLOOKUP($B45,CCGs!$A:$K,10,FALSE)</f>
        <v>44651</v>
      </c>
      <c r="L45" t="str">
        <f>VLOOKUP($B45,CCGs!$A:$K,11,FALSE)</f>
        <v>E38000028</v>
      </c>
    </row>
    <row r="46" spans="1:12" x14ac:dyDescent="0.2">
      <c r="A46" t="s">
        <v>559</v>
      </c>
      <c r="B46" t="s">
        <v>243</v>
      </c>
      <c r="C46" t="str">
        <f>VLOOKUP(B46,CCGs!A:B,2,FALSE)</f>
        <v>05D</v>
      </c>
      <c r="D46" t="str">
        <f>VLOOKUP($B46,CCGs!$A:$K,3,FALSE)</f>
        <v>44A7B88C-1061-4227-9DE6-0F93548DB649</v>
      </c>
      <c r="E46" t="str">
        <f>VLOOKUP($B46,CCGs!$A:$K,4,FALSE)</f>
        <v>CCG</v>
      </c>
      <c r="F46" t="str">
        <f>VLOOKUP($B46,CCGs!$A:$K,5,FALSE)</f>
        <v>Midlands and East</v>
      </c>
      <c r="G46" t="str">
        <f>VLOOKUP($B46,CCGs!$A:$K,6,FALSE)</f>
        <v>Midlands</v>
      </c>
      <c r="H46" t="str">
        <f>VLOOKUP($B46,CCGs!$A:$K,7,FALSE)</f>
        <v>NA</v>
      </c>
      <c r="I46" t="str">
        <f>VLOOKUP($B46,CCGs!$A:$K,8,FALSE)</f>
        <v>NA</v>
      </c>
      <c r="J46" s="50">
        <f>VLOOKUP($B46,CCGs!$A:$K,9,FALSE)</f>
        <v>44287</v>
      </c>
      <c r="K46" s="50">
        <f>VLOOKUP($B46,CCGs!$A:$K,10,FALSE)</f>
        <v>44651</v>
      </c>
      <c r="L46" t="str">
        <f>VLOOKUP($B46,CCGs!$A:$K,11,FALSE)</f>
        <v>E38000053</v>
      </c>
    </row>
    <row r="47" spans="1:12" x14ac:dyDescent="0.2">
      <c r="A47" t="s">
        <v>559</v>
      </c>
      <c r="B47" t="s">
        <v>372</v>
      </c>
      <c r="C47" t="str">
        <f>VLOOKUP(B47,CCGs!A:B,2,FALSE)</f>
        <v>05G</v>
      </c>
      <c r="D47" t="str">
        <f>VLOOKUP($B47,CCGs!$A:$K,3,FALSE)</f>
        <v>DEDC4DDF-F9A9-4C2D-B8CC-C1ABAA6F1B0C</v>
      </c>
      <c r="E47" t="str">
        <f>VLOOKUP($B47,CCGs!$A:$K,4,FALSE)</f>
        <v>CCG</v>
      </c>
      <c r="F47" t="str">
        <f>VLOOKUP($B47,CCGs!$A:$K,5,FALSE)</f>
        <v>Midlands and East</v>
      </c>
      <c r="G47" t="str">
        <f>VLOOKUP($B47,CCGs!$A:$K,6,FALSE)</f>
        <v>Midlands</v>
      </c>
      <c r="H47" t="str">
        <f>VLOOKUP($B47,CCGs!$A:$K,7,FALSE)</f>
        <v>NA</v>
      </c>
      <c r="I47" t="str">
        <f>VLOOKUP($B47,CCGs!$A:$K,8,FALSE)</f>
        <v>NA</v>
      </c>
      <c r="J47" s="50">
        <f>VLOOKUP($B47,CCGs!$A:$K,9,FALSE)</f>
        <v>44287</v>
      </c>
      <c r="K47" s="50">
        <f>VLOOKUP($B47,CCGs!$A:$K,10,FALSE)</f>
        <v>44651</v>
      </c>
      <c r="L47" t="str">
        <f>VLOOKUP($B47,CCGs!$A:$K,11,FALSE)</f>
        <v>E38000126</v>
      </c>
    </row>
    <row r="48" spans="1:12" x14ac:dyDescent="0.2">
      <c r="A48" t="s">
        <v>559</v>
      </c>
      <c r="B48" t="s">
        <v>436</v>
      </c>
      <c r="C48" t="str">
        <f>VLOOKUP(B48,CCGs!A:B,2,FALSE)</f>
        <v>05Q</v>
      </c>
      <c r="D48" t="str">
        <f>VLOOKUP($B48,CCGs!$A:$K,3,FALSE)</f>
        <v>364AF9EC-DC68-4C84-933A-A4784EA37A14</v>
      </c>
      <c r="E48" t="str">
        <f>VLOOKUP($B48,CCGs!$A:$K,4,FALSE)</f>
        <v>CCG</v>
      </c>
      <c r="F48" t="str">
        <f>VLOOKUP($B48,CCGs!$A:$K,5,FALSE)</f>
        <v>Midlands and East</v>
      </c>
      <c r="G48" t="str">
        <f>VLOOKUP($B48,CCGs!$A:$K,6,FALSE)</f>
        <v>Midlands</v>
      </c>
      <c r="H48" t="str">
        <f>VLOOKUP($B48,CCGs!$A:$K,7,FALSE)</f>
        <v>NA</v>
      </c>
      <c r="I48" t="str">
        <f>VLOOKUP($B48,CCGs!$A:$K,8,FALSE)</f>
        <v>NA</v>
      </c>
      <c r="J48" s="50">
        <f>VLOOKUP($B48,CCGs!$A:$K,9,FALSE)</f>
        <v>44287</v>
      </c>
      <c r="K48" s="50">
        <f>VLOOKUP($B48,CCGs!$A:$K,10,FALSE)</f>
        <v>44651</v>
      </c>
      <c r="L48" t="str">
        <f>VLOOKUP($B48,CCGs!$A:$K,11,FALSE)</f>
        <v>E38000153</v>
      </c>
    </row>
    <row r="49" spans="1:12" s="60" customFormat="1" x14ac:dyDescent="0.2">
      <c r="A49" t="s">
        <v>559</v>
      </c>
      <c r="B49" t="s">
        <v>464</v>
      </c>
      <c r="C49" t="str">
        <f>VLOOKUP(B49,CCGs!A:B,2,FALSE)</f>
        <v>05V</v>
      </c>
      <c r="D49" t="str">
        <f>VLOOKUP($B49,CCGs!$A:$K,3,FALSE)</f>
        <v>9924BB94-AB62-4AC6-9B8D-DAFD1F2BE2CA</v>
      </c>
      <c r="E49" t="str">
        <f>VLOOKUP($B49,CCGs!$A:$K,4,FALSE)</f>
        <v>CCG</v>
      </c>
      <c r="F49" t="str">
        <f>VLOOKUP($B49,CCGs!$A:$K,5,FALSE)</f>
        <v>Midlands and East</v>
      </c>
      <c r="G49" t="str">
        <f>VLOOKUP($B49,CCGs!$A:$K,6,FALSE)</f>
        <v>Midlands</v>
      </c>
      <c r="H49" t="str">
        <f>VLOOKUP($B49,CCGs!$A:$K,7,FALSE)</f>
        <v>NA</v>
      </c>
      <c r="I49" t="str">
        <f>VLOOKUP($B49,CCGs!$A:$K,8,FALSE)</f>
        <v>NA</v>
      </c>
      <c r="J49" s="50">
        <f>VLOOKUP($B49,CCGs!$A:$K,9,FALSE)</f>
        <v>44287</v>
      </c>
      <c r="K49" s="50">
        <f>VLOOKUP($B49,CCGs!$A:$K,10,FALSE)</f>
        <v>44651</v>
      </c>
      <c r="L49" t="str">
        <f>VLOOKUP($B49,CCGs!$A:$K,11,FALSE)</f>
        <v>E38000173</v>
      </c>
    </row>
    <row r="50" spans="1:12" x14ac:dyDescent="0.2">
      <c r="A50" t="s">
        <v>559</v>
      </c>
      <c r="B50" t="s">
        <v>472</v>
      </c>
      <c r="C50" t="str">
        <f>VLOOKUP(B50,CCGs!A:B,2,FALSE)</f>
        <v>05W</v>
      </c>
      <c r="D50" t="str">
        <f>VLOOKUP($B50,CCGs!$A:$K,3,FALSE)</f>
        <v>11D59CF4-3A5E-4352-BFFF-9126A233EBB3</v>
      </c>
      <c r="E50" t="str">
        <f>VLOOKUP($B50,CCGs!$A:$K,4,FALSE)</f>
        <v>CCG</v>
      </c>
      <c r="F50" t="str">
        <f>VLOOKUP($B50,CCGs!$A:$K,5,FALSE)</f>
        <v>Midlands and East</v>
      </c>
      <c r="G50" t="str">
        <f>VLOOKUP($B50,CCGs!$A:$K,6,FALSE)</f>
        <v>Midlands</v>
      </c>
      <c r="H50" t="str">
        <f>VLOOKUP($B50,CCGs!$A:$K,7,FALSE)</f>
        <v>NA</v>
      </c>
      <c r="I50" t="str">
        <f>VLOOKUP($B50,CCGs!$A:$K,8,FALSE)</f>
        <v>NA</v>
      </c>
      <c r="J50" s="50">
        <f>VLOOKUP($B50,CCGs!$A:$K,9,FALSE)</f>
        <v>44287</v>
      </c>
      <c r="K50" s="50">
        <f>VLOOKUP($B50,CCGs!$A:$K,10,FALSE)</f>
        <v>44651</v>
      </c>
      <c r="L50" t="str">
        <f>VLOOKUP($B50,CCGs!$A:$K,11,FALSE)</f>
        <v>E38000175</v>
      </c>
    </row>
    <row r="51" spans="1:12" x14ac:dyDescent="0.2">
      <c r="A51" t="s">
        <v>560</v>
      </c>
      <c r="B51" t="s">
        <v>183</v>
      </c>
      <c r="C51" t="str">
        <f>VLOOKUP(B51,CCGs!A:B,2,FALSE)</f>
        <v>06H</v>
      </c>
      <c r="D51" t="str">
        <f>VLOOKUP($B51,CCGs!$A:$K,3,FALSE)</f>
        <v>811D9E3B-FC27-40F5-A1EB-F69A9CE97D78</v>
      </c>
      <c r="E51" t="str">
        <f>VLOOKUP($B51,CCGs!$A:$K,4,FALSE)</f>
        <v>CCG</v>
      </c>
      <c r="F51" t="str">
        <f>VLOOKUP($B51,CCGs!$A:$K,5,FALSE)</f>
        <v>Midlands and East</v>
      </c>
      <c r="G51" t="str">
        <f>VLOOKUP($B51,CCGs!$A:$K,6,FALSE)</f>
        <v>East of England</v>
      </c>
      <c r="H51" t="str">
        <f>VLOOKUP($B51,CCGs!$A:$K,7,FALSE)</f>
        <v>NA</v>
      </c>
      <c r="I51" t="str">
        <f>VLOOKUP($B51,CCGs!$A:$K,8,FALSE)</f>
        <v>NA</v>
      </c>
      <c r="J51" s="50">
        <f>VLOOKUP($B51,CCGs!$A:$K,9,FALSE)</f>
        <v>44287</v>
      </c>
      <c r="K51" s="50">
        <f>VLOOKUP($B51,CCGs!$A:$K,10,FALSE)</f>
        <v>44651</v>
      </c>
      <c r="L51" t="str">
        <f>VLOOKUP($B51,CCGs!$A:$K,11,FALSE)</f>
        <v>E38000026</v>
      </c>
    </row>
    <row r="52" spans="1:12" x14ac:dyDescent="0.2">
      <c r="A52" t="s">
        <v>560</v>
      </c>
      <c r="B52" t="s">
        <v>227</v>
      </c>
      <c r="C52" t="str">
        <f>VLOOKUP(B52,CCGs!A:B,2,FALSE)</f>
        <v>06K</v>
      </c>
      <c r="D52" t="str">
        <f>VLOOKUP($B52,CCGs!$A:$K,3,FALSE)</f>
        <v>FF85229B-1E3A-4C47-A0C0-0036E7277231</v>
      </c>
      <c r="E52" t="str">
        <f>VLOOKUP($B52,CCGs!$A:$K,4,FALSE)</f>
        <v>CCG</v>
      </c>
      <c r="F52" t="str">
        <f>VLOOKUP($B52,CCGs!$A:$K,5,FALSE)</f>
        <v>Midlands and East</v>
      </c>
      <c r="G52" t="str">
        <f>VLOOKUP($B52,CCGs!$A:$K,6,FALSE)</f>
        <v>East of England</v>
      </c>
      <c r="H52" t="str">
        <f>VLOOKUP($B52,CCGs!$A:$K,7,FALSE)</f>
        <v>NA</v>
      </c>
      <c r="I52" t="str">
        <f>VLOOKUP($B52,CCGs!$A:$K,8,FALSE)</f>
        <v>NA</v>
      </c>
      <c r="J52" s="50">
        <f>VLOOKUP($B52,CCGs!$A:$K,9,FALSE)</f>
        <v>44287</v>
      </c>
      <c r="K52" s="50">
        <f>VLOOKUP($B52,CCGs!$A:$K,10,FALSE)</f>
        <v>44651</v>
      </c>
      <c r="L52" t="str">
        <f>VLOOKUP($B52,CCGs!$A:$K,11,FALSE)</f>
        <v>E38000049</v>
      </c>
    </row>
    <row r="53" spans="1:12" x14ac:dyDescent="0.2">
      <c r="A53" t="s">
        <v>560</v>
      </c>
      <c r="B53" t="s">
        <v>291</v>
      </c>
      <c r="C53" t="str">
        <f>VLOOKUP(B53,CCGs!A:B,2,FALSE)</f>
        <v>06L</v>
      </c>
      <c r="D53" t="str">
        <f>VLOOKUP($B53,CCGs!$A:$K,3,FALSE)</f>
        <v>097C190F-774A-49A9-B73B-E4FD3875D3EF</v>
      </c>
      <c r="E53" t="str">
        <f>VLOOKUP($B53,CCGs!$A:$K,4,FALSE)</f>
        <v>CCG</v>
      </c>
      <c r="F53" t="str">
        <f>VLOOKUP($B53,CCGs!$A:$K,5,FALSE)</f>
        <v>Midlands and East</v>
      </c>
      <c r="G53" t="str">
        <f>VLOOKUP($B53,CCGs!$A:$K,6,FALSE)</f>
        <v>East of England</v>
      </c>
      <c r="H53" t="str">
        <f>VLOOKUP($B53,CCGs!$A:$K,7,FALSE)</f>
        <v>NA</v>
      </c>
      <c r="I53" t="str">
        <f>VLOOKUP($B53,CCGs!$A:$K,8,FALSE)</f>
        <v>NA</v>
      </c>
      <c r="J53" s="50">
        <f>VLOOKUP($B53,CCGs!$A:$K,9,FALSE)</f>
        <v>44287</v>
      </c>
      <c r="K53" s="50">
        <f>VLOOKUP($B53,CCGs!$A:$K,10,FALSE)</f>
        <v>44651</v>
      </c>
      <c r="L53" t="str">
        <f>VLOOKUP($B53,CCGs!$A:$K,11,FALSE)</f>
        <v>E38000086</v>
      </c>
    </row>
    <row r="54" spans="1:12" x14ac:dyDescent="0.2">
      <c r="A54" t="s">
        <v>560</v>
      </c>
      <c r="B54" t="s">
        <v>279</v>
      </c>
      <c r="C54" t="str">
        <f>VLOOKUP(B54,CCGs!A:B,2,FALSE)</f>
        <v>06N</v>
      </c>
      <c r="D54" t="str">
        <f>VLOOKUP($B54,CCGs!$A:$K,3,FALSE)</f>
        <v>710481EF-0101-4F45-9DEA-60F517695A37</v>
      </c>
      <c r="E54" t="str">
        <f>VLOOKUP($B54,CCGs!$A:$K,4,FALSE)</f>
        <v>CCG</v>
      </c>
      <c r="F54" t="str">
        <f>VLOOKUP($B54,CCGs!$A:$K,5,FALSE)</f>
        <v>Midlands and East</v>
      </c>
      <c r="G54" t="str">
        <f>VLOOKUP($B54,CCGs!$A:$K,6,FALSE)</f>
        <v>East of England</v>
      </c>
      <c r="H54" t="str">
        <f>VLOOKUP($B54,CCGs!$A:$K,7,FALSE)</f>
        <v>NA</v>
      </c>
      <c r="I54" t="str">
        <f>VLOOKUP($B54,CCGs!$A:$K,8,FALSE)</f>
        <v>NA</v>
      </c>
      <c r="J54" s="50">
        <f>VLOOKUP($B54,CCGs!$A:$K,9,FALSE)</f>
        <v>44287</v>
      </c>
      <c r="K54" s="50">
        <f>VLOOKUP($B54,CCGs!$A:$K,10,FALSE)</f>
        <v>44651</v>
      </c>
      <c r="L54" t="str">
        <f>VLOOKUP($B54,CCGs!$A:$K,11,FALSE)</f>
        <v>E38000079</v>
      </c>
    </row>
    <row r="55" spans="1:12" x14ac:dyDescent="0.2">
      <c r="A55" t="s">
        <v>560</v>
      </c>
      <c r="B55" t="s">
        <v>331</v>
      </c>
      <c r="C55" t="str">
        <f>VLOOKUP(B55,CCGs!A:B,2,FALSE)</f>
        <v>06Q</v>
      </c>
      <c r="D55" t="str">
        <f>VLOOKUP($B55,CCGs!$A:$K,3,FALSE)</f>
        <v>5128E55F-6515-4B29-8954-E34217A6D1F3</v>
      </c>
      <c r="E55" t="str">
        <f>VLOOKUP($B55,CCGs!$A:$K,4,FALSE)</f>
        <v>CCG</v>
      </c>
      <c r="F55" t="str">
        <f>VLOOKUP($B55,CCGs!$A:$K,5,FALSE)</f>
        <v>Midlands and East</v>
      </c>
      <c r="G55" t="str">
        <f>VLOOKUP($B55,CCGs!$A:$K,6,FALSE)</f>
        <v>East of England</v>
      </c>
      <c r="H55" t="str">
        <f>VLOOKUP($B55,CCGs!$A:$K,7,FALSE)</f>
        <v>NA</v>
      </c>
      <c r="I55" t="str">
        <f>VLOOKUP($B55,CCGs!$A:$K,8,FALSE)</f>
        <v>NA</v>
      </c>
      <c r="J55" s="50">
        <f>VLOOKUP($B55,CCGs!$A:$K,9,FALSE)</f>
        <v>44287</v>
      </c>
      <c r="K55" s="50">
        <f>VLOOKUP($B55,CCGs!$A:$K,10,FALSE)</f>
        <v>44651</v>
      </c>
      <c r="L55" t="str">
        <f>VLOOKUP($B55,CCGs!$A:$K,11,FALSE)</f>
        <v>E38000106</v>
      </c>
    </row>
    <row r="56" spans="1:12" x14ac:dyDescent="0.2">
      <c r="A56" t="s">
        <v>560</v>
      </c>
      <c r="B56" t="s">
        <v>356</v>
      </c>
      <c r="C56" t="str">
        <f>VLOOKUP(B56,CCGs!A:B,2,FALSE)</f>
        <v>06T</v>
      </c>
      <c r="D56" t="str">
        <f>VLOOKUP($B56,CCGs!$A:$K,3,FALSE)</f>
        <v>B4A58C9E-7A71-4DAE-BCAB-D6629AD2BAEF</v>
      </c>
      <c r="E56" t="str">
        <f>VLOOKUP($B56,CCGs!$A:$K,4,FALSE)</f>
        <v>CCG</v>
      </c>
      <c r="F56" t="str">
        <f>VLOOKUP($B56,CCGs!$A:$K,5,FALSE)</f>
        <v>Midlands and East</v>
      </c>
      <c r="G56" t="str">
        <f>VLOOKUP($B56,CCGs!$A:$K,6,FALSE)</f>
        <v>East of England</v>
      </c>
      <c r="H56" t="str">
        <f>VLOOKUP($B56,CCGs!$A:$K,7,FALSE)</f>
        <v>NA</v>
      </c>
      <c r="I56" t="str">
        <f>VLOOKUP($B56,CCGs!$A:$K,8,FALSE)</f>
        <v>NA</v>
      </c>
      <c r="J56" s="50">
        <f>VLOOKUP($B56,CCGs!$A:$K,9,FALSE)</f>
        <v>44287</v>
      </c>
      <c r="K56" s="50">
        <f>VLOOKUP($B56,CCGs!$A:$K,10,FALSE)</f>
        <v>44651</v>
      </c>
      <c r="L56" t="str">
        <f>VLOOKUP($B56,CCGs!$A:$K,11,FALSE)</f>
        <v>E38000117</v>
      </c>
    </row>
    <row r="57" spans="1:12" x14ac:dyDescent="0.2">
      <c r="A57" t="s">
        <v>560</v>
      </c>
      <c r="B57" t="s">
        <v>492</v>
      </c>
      <c r="C57" t="str">
        <f>VLOOKUP(B57,CCGs!A:B,2,FALSE)</f>
        <v>07G</v>
      </c>
      <c r="D57" t="str">
        <f>VLOOKUP($B57,CCGs!$A:$K,3,FALSE)</f>
        <v>1E803AD0-E297-4162-8BC1-F5467A666302</v>
      </c>
      <c r="E57" t="str">
        <f>VLOOKUP($B57,CCGs!$A:$K,4,FALSE)</f>
        <v>CCG</v>
      </c>
      <c r="F57" t="str">
        <f>VLOOKUP($B57,CCGs!$A:$K,5,FALSE)</f>
        <v>Midlands and East</v>
      </c>
      <c r="G57" t="str">
        <f>VLOOKUP($B57,CCGs!$A:$K,6,FALSE)</f>
        <v>East of England</v>
      </c>
      <c r="H57" t="str">
        <f>VLOOKUP($B57,CCGs!$A:$K,7,FALSE)</f>
        <v>NA</v>
      </c>
      <c r="I57" t="str">
        <f>VLOOKUP($B57,CCGs!$A:$K,8,FALSE)</f>
        <v>NA</v>
      </c>
      <c r="J57" s="50">
        <f>VLOOKUP($B57,CCGs!$A:$K,9,FALSE)</f>
        <v>44287</v>
      </c>
      <c r="K57" s="50">
        <f>VLOOKUP($B57,CCGs!$A:$K,10,FALSE)</f>
        <v>44651</v>
      </c>
      <c r="L57" t="str">
        <f>VLOOKUP($B57,CCGs!$A:$K,11,FALSE)</f>
        <v>E38000185</v>
      </c>
    </row>
    <row r="58" spans="1:12" x14ac:dyDescent="0.2">
      <c r="A58" t="s">
        <v>560</v>
      </c>
      <c r="B58" t="s">
        <v>512</v>
      </c>
      <c r="C58" t="str">
        <f>VLOOKUP(B58,CCGs!A:B,2,FALSE)</f>
        <v>07H</v>
      </c>
      <c r="D58" t="str">
        <f>VLOOKUP($B58,CCGs!$A:$K,3,FALSE)</f>
        <v>E3012343-06F3-4335-B241-4CC030F29CE4</v>
      </c>
      <c r="E58" t="str">
        <f>VLOOKUP($B58,CCGs!$A:$K,4,FALSE)</f>
        <v>CCG</v>
      </c>
      <c r="F58" t="str">
        <f>VLOOKUP($B58,CCGs!$A:$K,5,FALSE)</f>
        <v>Midlands and East</v>
      </c>
      <c r="G58" t="str">
        <f>VLOOKUP($B58,CCGs!$A:$K,6,FALSE)</f>
        <v>East of England</v>
      </c>
      <c r="H58" t="str">
        <f>VLOOKUP($B58,CCGs!$A:$K,7,FALSE)</f>
        <v>NA</v>
      </c>
      <c r="I58" t="str">
        <f>VLOOKUP($B58,CCGs!$A:$K,8,FALSE)</f>
        <v>NA</v>
      </c>
      <c r="J58" s="50">
        <f>VLOOKUP($B58,CCGs!$A:$K,9,FALSE)</f>
        <v>44287</v>
      </c>
      <c r="K58" s="50">
        <f>VLOOKUP($B58,CCGs!$A:$K,10,FALSE)</f>
        <v>44651</v>
      </c>
      <c r="L58" t="str">
        <f>VLOOKUP($B58,CCGs!$A:$K,11,FALSE)</f>
        <v>E38000197</v>
      </c>
    </row>
    <row r="59" spans="1:12" x14ac:dyDescent="0.2">
      <c r="A59" t="s">
        <v>560</v>
      </c>
      <c r="B59" t="s">
        <v>524</v>
      </c>
      <c r="C59" t="str">
        <f>VLOOKUP(B59,CCGs!A:B,2,FALSE)</f>
        <v>07K</v>
      </c>
      <c r="D59" t="str">
        <f>VLOOKUP($B59,CCGs!$A:$K,3,FALSE)</f>
        <v>AE81077A-6D27-4B5F-A9B9-E8152A9FC274</v>
      </c>
      <c r="E59" t="str">
        <f>VLOOKUP($B59,CCGs!$A:$K,4,FALSE)</f>
        <v>CCG</v>
      </c>
      <c r="F59" t="str">
        <f>VLOOKUP($B59,CCGs!$A:$K,5,FALSE)</f>
        <v>Midlands and East</v>
      </c>
      <c r="G59" t="str">
        <f>VLOOKUP($B59,CCGs!$A:$K,6,FALSE)</f>
        <v>East of England</v>
      </c>
      <c r="H59" t="str">
        <f>VLOOKUP($B59,CCGs!$A:$K,7,FALSE)</f>
        <v>NA</v>
      </c>
      <c r="I59" t="str">
        <f>VLOOKUP($B59,CCGs!$A:$K,8,FALSE)</f>
        <v>NA</v>
      </c>
      <c r="J59" s="50">
        <f>VLOOKUP($B59,CCGs!$A:$K,9,FALSE)</f>
        <v>44287</v>
      </c>
      <c r="K59" s="50">
        <f>VLOOKUP($B59,CCGs!$A:$K,10,FALSE)</f>
        <v>44651</v>
      </c>
      <c r="L59" t="str">
        <f>VLOOKUP($B59,CCGs!$A:$K,11,FALSE)</f>
        <v>E38000204</v>
      </c>
    </row>
    <row r="60" spans="1:12" x14ac:dyDescent="0.2">
      <c r="A60" t="s">
        <v>548</v>
      </c>
      <c r="B60" t="s">
        <v>404</v>
      </c>
      <c r="C60" t="str">
        <f>VLOOKUP(B60,CCGs!A:B,2,FALSE)</f>
        <v>10Q</v>
      </c>
      <c r="D60" t="str">
        <f>VLOOKUP($B60,CCGs!$A:$K,3,FALSE)</f>
        <v>53DFDF39-5614-4453-8833-602250EB855B</v>
      </c>
      <c r="E60" t="str">
        <f>VLOOKUP($B60,CCGs!$A:$K,4,FALSE)</f>
        <v>CCG</v>
      </c>
      <c r="F60" t="str">
        <f>VLOOKUP($B60,CCGs!$A:$K,5,FALSE)</f>
        <v>South</v>
      </c>
      <c r="G60" t="str">
        <f>VLOOKUP($B60,CCGs!$A:$K,6,FALSE)</f>
        <v>South East</v>
      </c>
      <c r="H60" t="str">
        <f>VLOOKUP($B60,CCGs!$A:$K,7,FALSE)</f>
        <v>NA</v>
      </c>
      <c r="I60" t="str">
        <f>VLOOKUP($B60,CCGs!$A:$K,8,FALSE)</f>
        <v>NA</v>
      </c>
      <c r="J60" s="50">
        <f>VLOOKUP($B60,CCGs!$A:$K,9,FALSE)</f>
        <v>44287</v>
      </c>
      <c r="K60" s="50">
        <f>VLOOKUP($B60,CCGs!$A:$K,10,FALSE)</f>
        <v>44651</v>
      </c>
      <c r="L60" t="str">
        <f>VLOOKUP($B60,CCGs!$A:$K,11,FALSE)</f>
        <v>E38000136</v>
      </c>
    </row>
    <row r="61" spans="1:12" x14ac:dyDescent="0.2">
      <c r="A61" t="s">
        <v>561</v>
      </c>
      <c r="B61" t="s">
        <v>408</v>
      </c>
      <c r="C61" t="str">
        <f>VLOOKUP(B61,CCGs!A:B,2,FALSE)</f>
        <v>10R</v>
      </c>
      <c r="D61" t="str">
        <f>VLOOKUP($B61,CCGs!$A:$K,3,FALSE)</f>
        <v>3C430923-CAA3-4EE8-BF55-FD17A47E48D0</v>
      </c>
      <c r="E61" t="str">
        <f>VLOOKUP($B61,CCGs!$A:$K,4,FALSE)</f>
        <v>CCG</v>
      </c>
      <c r="F61" t="str">
        <f>VLOOKUP($B61,CCGs!$A:$K,5,FALSE)</f>
        <v>South</v>
      </c>
      <c r="G61" t="str">
        <f>VLOOKUP($B61,CCGs!$A:$K,6,FALSE)</f>
        <v>South East</v>
      </c>
      <c r="H61" t="str">
        <f>VLOOKUP($B61,CCGs!$A:$K,7,FALSE)</f>
        <v>NA</v>
      </c>
      <c r="I61" t="str">
        <f>VLOOKUP($B61,CCGs!$A:$K,8,FALSE)</f>
        <v>NA</v>
      </c>
      <c r="J61" s="50">
        <f>VLOOKUP($B61,CCGs!$A:$K,9,FALSE)</f>
        <v>44287</v>
      </c>
      <c r="K61" s="50">
        <f>VLOOKUP($B61,CCGs!$A:$K,10,FALSE)</f>
        <v>44651</v>
      </c>
      <c r="L61" t="str">
        <f>VLOOKUP($B61,CCGs!$A:$K,11,FALSE)</f>
        <v>E38000137</v>
      </c>
    </row>
    <row r="62" spans="1:12" x14ac:dyDescent="0.2">
      <c r="A62" t="s">
        <v>562</v>
      </c>
      <c r="B62" t="s">
        <v>223</v>
      </c>
      <c r="C62" t="str">
        <f>VLOOKUP(B62,CCGs!A:B,2,FALSE)</f>
        <v>11J</v>
      </c>
      <c r="D62" t="str">
        <f>VLOOKUP($B62,CCGs!$A:$K,3,FALSE)</f>
        <v>A9796172-71C7-43F9-B282-7F8009A7470B</v>
      </c>
      <c r="E62" t="str">
        <f>VLOOKUP($B62,CCGs!$A:$K,4,FALSE)</f>
        <v>CCG</v>
      </c>
      <c r="F62" t="str">
        <f>VLOOKUP($B62,CCGs!$A:$K,5,FALSE)</f>
        <v>South</v>
      </c>
      <c r="G62" t="str">
        <f>VLOOKUP($B62,CCGs!$A:$K,6,FALSE)</f>
        <v>South West</v>
      </c>
      <c r="H62" t="str">
        <f>VLOOKUP($B62,CCGs!$A:$K,7,FALSE)</f>
        <v>NA</v>
      </c>
      <c r="I62" t="str">
        <f>VLOOKUP($B62,CCGs!$A:$K,8,FALSE)</f>
        <v>NA</v>
      </c>
      <c r="J62" s="50">
        <f>VLOOKUP($B62,CCGs!$A:$K,9,FALSE)</f>
        <v>44287</v>
      </c>
      <c r="K62" s="50">
        <f>VLOOKUP($B62,CCGs!$A:$K,10,FALSE)</f>
        <v>44651</v>
      </c>
      <c r="L62" t="str">
        <f>VLOOKUP($B62,CCGs!$A:$K,11,FALSE)</f>
        <v>E38000045</v>
      </c>
    </row>
    <row r="63" spans="1:12" x14ac:dyDescent="0.2">
      <c r="A63" t="s">
        <v>548</v>
      </c>
      <c r="B63" t="s">
        <v>259</v>
      </c>
      <c r="C63" t="str">
        <f>VLOOKUP(B63,CCGs!A:B,2,FALSE)</f>
        <v>11M</v>
      </c>
      <c r="D63" t="str">
        <f>VLOOKUP($B63,CCGs!$A:$K,3,FALSE)</f>
        <v>D11ADDD5-17C8-4011-996D-DE033FB08867</v>
      </c>
      <c r="E63" t="str">
        <f>VLOOKUP($B63,CCGs!$A:$K,4,FALSE)</f>
        <v>CCG</v>
      </c>
      <c r="F63" t="str">
        <f>VLOOKUP($B63,CCGs!$A:$K,5,FALSE)</f>
        <v>South</v>
      </c>
      <c r="G63" t="str">
        <f>VLOOKUP($B63,CCGs!$A:$K,6,FALSE)</f>
        <v>South West</v>
      </c>
      <c r="H63" t="str">
        <f>VLOOKUP($B63,CCGs!$A:$K,7,FALSE)</f>
        <v>NA</v>
      </c>
      <c r="I63" t="str">
        <f>VLOOKUP($B63,CCGs!$A:$K,8,FALSE)</f>
        <v>NA</v>
      </c>
      <c r="J63" s="50">
        <f>VLOOKUP($B63,CCGs!$A:$K,9,FALSE)</f>
        <v>44287</v>
      </c>
      <c r="K63" s="50">
        <f>VLOOKUP($B63,CCGs!$A:$K,10,FALSE)</f>
        <v>44651</v>
      </c>
      <c r="L63" t="str">
        <f>VLOOKUP($B63,CCGs!$A:$K,11,FALSE)</f>
        <v>E38000062</v>
      </c>
    </row>
    <row r="64" spans="1:12" x14ac:dyDescent="0.2">
      <c r="A64" t="s">
        <v>548</v>
      </c>
      <c r="B64" t="s">
        <v>299</v>
      </c>
      <c r="C64" t="str">
        <f>VLOOKUP(B64,CCGs!A:B,2,FALSE)</f>
        <v>11N</v>
      </c>
      <c r="D64" t="str">
        <f>VLOOKUP($B64,CCGs!$A:$K,3,FALSE)</f>
        <v>DA872AA3-BC7F-44AC-8C2A-4BB81AC211C7</v>
      </c>
      <c r="E64" t="str">
        <f>VLOOKUP($B64,CCGs!$A:$K,4,FALSE)</f>
        <v>CCG</v>
      </c>
      <c r="F64" t="str">
        <f>VLOOKUP($B64,CCGs!$A:$K,5,FALSE)</f>
        <v>South</v>
      </c>
      <c r="G64" t="str">
        <f>VLOOKUP($B64,CCGs!$A:$K,6,FALSE)</f>
        <v>South West</v>
      </c>
      <c r="H64" t="str">
        <f>VLOOKUP($B64,CCGs!$A:$K,7,FALSE)</f>
        <v>NA</v>
      </c>
      <c r="I64" t="str">
        <f>VLOOKUP($B64,CCGs!$A:$K,8,FALSE)</f>
        <v>NA</v>
      </c>
      <c r="J64" s="50">
        <f>VLOOKUP($B64,CCGs!$A:$K,9,FALSE)</f>
        <v>44287</v>
      </c>
      <c r="K64" s="50">
        <f>VLOOKUP($B64,CCGs!$A:$K,10,FALSE)</f>
        <v>44651</v>
      </c>
      <c r="L64" t="str">
        <f>VLOOKUP($B64,CCGs!$A:$K,11,FALSE)</f>
        <v>E38000089</v>
      </c>
    </row>
    <row r="65" spans="1:12" x14ac:dyDescent="0.2">
      <c r="A65" t="s">
        <v>548</v>
      </c>
      <c r="B65" t="s">
        <v>428</v>
      </c>
      <c r="C65" t="str">
        <f>VLOOKUP(B65,CCGs!A:B,2,FALSE)</f>
        <v>11X</v>
      </c>
      <c r="D65" t="str">
        <f>VLOOKUP($B65,CCGs!$A:$K,3,FALSE)</f>
        <v>8393F666-9A79-4032-9C5A-652DCB620B0B</v>
      </c>
      <c r="E65" t="str">
        <f>VLOOKUP($B65,CCGs!$A:$K,4,FALSE)</f>
        <v>CCG</v>
      </c>
      <c r="F65" t="str">
        <f>VLOOKUP($B65,CCGs!$A:$K,5,FALSE)</f>
        <v>South</v>
      </c>
      <c r="G65" t="str">
        <f>VLOOKUP($B65,CCGs!$A:$K,6,FALSE)</f>
        <v>South West</v>
      </c>
      <c r="H65" t="str">
        <f>VLOOKUP($B65,CCGs!$A:$K,7,FALSE)</f>
        <v>NA</v>
      </c>
      <c r="I65" t="str">
        <f>VLOOKUP($B65,CCGs!$A:$K,8,FALSE)</f>
        <v>NA</v>
      </c>
      <c r="J65" s="50">
        <f>VLOOKUP($B65,CCGs!$A:$K,9,FALSE)</f>
        <v>44287</v>
      </c>
      <c r="K65" s="50">
        <f>VLOOKUP($B65,CCGs!$A:$K,10,FALSE)</f>
        <v>44651</v>
      </c>
      <c r="L65" t="str">
        <f>VLOOKUP($B65,CCGs!$A:$K,11,FALSE)</f>
        <v>E38000150</v>
      </c>
    </row>
    <row r="66" spans="1:12" x14ac:dyDescent="0.2">
      <c r="A66" t="s">
        <v>548</v>
      </c>
      <c r="B66" t="s">
        <v>536</v>
      </c>
      <c r="C66" t="str">
        <f>VLOOKUP(B66,CCGs!A:B,2,FALSE)</f>
        <v>12F</v>
      </c>
      <c r="D66" t="str">
        <f>VLOOKUP($B66,CCGs!$A:$K,3,FALSE)</f>
        <v>E6D1CCE3-BCBD-4686-A423-FEC36F551E8C</v>
      </c>
      <c r="E66" t="str">
        <f>VLOOKUP($B66,CCGs!$A:$K,4,FALSE)</f>
        <v>CCG</v>
      </c>
      <c r="F66" t="str">
        <f>VLOOKUP($B66,CCGs!$A:$K,5,FALSE)</f>
        <v>North</v>
      </c>
      <c r="G66" t="str">
        <f>VLOOKUP($B66,CCGs!$A:$K,6,FALSE)</f>
        <v>North West</v>
      </c>
      <c r="H66" t="str">
        <f>VLOOKUP($B66,CCGs!$A:$K,7,FALSE)</f>
        <v>NA</v>
      </c>
      <c r="I66" t="str">
        <f>VLOOKUP($B66,CCGs!$A:$K,8,FALSE)</f>
        <v>NA</v>
      </c>
      <c r="J66" s="50">
        <f>VLOOKUP($B66,CCGs!$A:$K,9,FALSE)</f>
        <v>44287</v>
      </c>
      <c r="K66" s="50">
        <f>VLOOKUP($B66,CCGs!$A:$K,10,FALSE)</f>
        <v>44651</v>
      </c>
      <c r="L66" t="str">
        <f>VLOOKUP($B66,CCGs!$A:$K,11,FALSE)</f>
        <v>E38000208</v>
      </c>
    </row>
    <row r="67" spans="1:12" x14ac:dyDescent="0.2">
      <c r="A67" t="s">
        <v>557</v>
      </c>
      <c r="B67" t="s">
        <v>101</v>
      </c>
      <c r="C67" t="str">
        <f>VLOOKUP(B67,CCGs!A:B,2,FALSE)</f>
        <v>13Q</v>
      </c>
      <c r="D67" t="str">
        <f>VLOOKUP($B67,CCGs!$A:$K,3,FALSE)</f>
        <v>8CDE24C5-1FD8-4421-9345-EBB10D9FB76B</v>
      </c>
      <c r="E67" t="str">
        <f>VLOOKUP($B67,CCGs!$A:$K,4,FALSE)</f>
        <v>CCG</v>
      </c>
      <c r="F67" t="str">
        <f>VLOOKUP($B67,CCGs!$A:$K,5,FALSE)</f>
        <v>NA</v>
      </c>
      <c r="G67" t="str">
        <f>VLOOKUP($B67,CCGs!$A:$K,6,FALSE)</f>
        <v>NA</v>
      </c>
      <c r="H67" t="str">
        <f>VLOOKUP($B67,CCGs!$A:$K,7,FALSE)</f>
        <v>NA</v>
      </c>
      <c r="I67" t="str">
        <f>VLOOKUP($B67,CCGs!$A:$K,8,FALSE)</f>
        <v>NA</v>
      </c>
      <c r="J67" s="50">
        <f>VLOOKUP($B67,CCGs!$A:$K,9,FALSE)</f>
        <v>44287</v>
      </c>
      <c r="K67" s="50">
        <f>VLOOKUP($B67,CCGs!$A:$K,10,FALSE)</f>
        <v>44651</v>
      </c>
      <c r="L67" t="str">
        <f>VLOOKUP($B67,CCGs!$A:$K,11,FALSE)</f>
        <v>NA</v>
      </c>
    </row>
    <row r="68" spans="1:12" x14ac:dyDescent="0.2">
      <c r="A68" t="s">
        <v>548</v>
      </c>
      <c r="B68" t="s">
        <v>101</v>
      </c>
      <c r="C68" t="str">
        <f>VLOOKUP(B68,CCGs!A:B,2,FALSE)</f>
        <v>13Q</v>
      </c>
      <c r="D68" t="str">
        <f>VLOOKUP($B68,CCGs!$A:$K,3,FALSE)</f>
        <v>8CDE24C5-1FD8-4421-9345-EBB10D9FB76B</v>
      </c>
      <c r="E68" t="str">
        <f>VLOOKUP($B68,CCGs!$A:$K,4,FALSE)</f>
        <v>CCG</v>
      </c>
      <c r="F68" t="str">
        <f>VLOOKUP($B68,CCGs!$A:$K,5,FALSE)</f>
        <v>NA</v>
      </c>
      <c r="G68" t="str">
        <f>VLOOKUP($B68,CCGs!$A:$K,6,FALSE)</f>
        <v>NA</v>
      </c>
      <c r="H68" t="str">
        <f>VLOOKUP($B68,CCGs!$A:$K,7,FALSE)</f>
        <v>NA</v>
      </c>
      <c r="I68" t="str">
        <f>VLOOKUP($B68,CCGs!$A:$K,8,FALSE)</f>
        <v>NA</v>
      </c>
      <c r="J68" s="50">
        <f>VLOOKUP($B68,CCGs!$A:$K,9,FALSE)</f>
        <v>44287</v>
      </c>
      <c r="K68" s="50">
        <f>VLOOKUP($B68,CCGs!$A:$K,10,FALSE)</f>
        <v>44651</v>
      </c>
      <c r="L68" t="str">
        <f>VLOOKUP($B68,CCGs!$A:$K,11,FALSE)</f>
        <v>NA</v>
      </c>
    </row>
    <row r="69" spans="1:12" x14ac:dyDescent="0.2">
      <c r="A69" t="s">
        <v>548</v>
      </c>
      <c r="B69" t="s">
        <v>101</v>
      </c>
      <c r="C69" t="str">
        <f>VLOOKUP(B69,CCGs!A:B,2,FALSE)</f>
        <v>13Q</v>
      </c>
      <c r="D69" t="str">
        <f>VLOOKUP($B69,CCGs!$A:$K,3,FALSE)</f>
        <v>8CDE24C5-1FD8-4421-9345-EBB10D9FB76B</v>
      </c>
      <c r="E69" t="str">
        <f>VLOOKUP($B69,CCGs!$A:$K,4,FALSE)</f>
        <v>CCG</v>
      </c>
      <c r="F69" t="str">
        <f>VLOOKUP($B69,CCGs!$A:$K,5,FALSE)</f>
        <v>NA</v>
      </c>
      <c r="G69" t="str">
        <f>VLOOKUP($B69,CCGs!$A:$K,6,FALSE)</f>
        <v>NA</v>
      </c>
      <c r="H69" t="str">
        <f>VLOOKUP($B69,CCGs!$A:$K,7,FALSE)</f>
        <v>NA</v>
      </c>
      <c r="I69" t="str">
        <f>VLOOKUP($B69,CCGs!$A:$K,8,FALSE)</f>
        <v>NA</v>
      </c>
      <c r="J69" s="50">
        <f>VLOOKUP($B69,CCGs!$A:$K,9,FALSE)</f>
        <v>44287</v>
      </c>
      <c r="K69" s="50">
        <f>VLOOKUP($B69,CCGs!$A:$K,10,FALSE)</f>
        <v>44651</v>
      </c>
      <c r="L69" t="str">
        <f>VLOOKUP($B69,CCGs!$A:$K,11,FALSE)</f>
        <v>NA</v>
      </c>
    </row>
    <row r="70" spans="1:12" x14ac:dyDescent="0.2">
      <c r="A70" t="s">
        <v>548</v>
      </c>
      <c r="B70" t="s">
        <v>101</v>
      </c>
      <c r="C70" t="str">
        <f>VLOOKUP(B70,CCGs!A:B,2,FALSE)</f>
        <v>13Q</v>
      </c>
      <c r="D70" t="str">
        <f>VLOOKUP($B70,CCGs!$A:$K,3,FALSE)</f>
        <v>8CDE24C5-1FD8-4421-9345-EBB10D9FB76B</v>
      </c>
      <c r="E70" t="str">
        <f>VLOOKUP($B70,CCGs!$A:$K,4,FALSE)</f>
        <v>CCG</v>
      </c>
      <c r="F70" t="str">
        <f>VLOOKUP($B70,CCGs!$A:$K,5,FALSE)</f>
        <v>NA</v>
      </c>
      <c r="G70" t="str">
        <f>VLOOKUP($B70,CCGs!$A:$K,6,FALSE)</f>
        <v>NA</v>
      </c>
      <c r="H70" t="str">
        <f>VLOOKUP($B70,CCGs!$A:$K,7,FALSE)</f>
        <v>NA</v>
      </c>
      <c r="I70" t="str">
        <f>VLOOKUP($B70,CCGs!$A:$K,8,FALSE)</f>
        <v>NA</v>
      </c>
      <c r="J70" s="50">
        <f>VLOOKUP($B70,CCGs!$A:$K,9,FALSE)</f>
        <v>44287</v>
      </c>
      <c r="K70" s="50">
        <f>VLOOKUP($B70,CCGs!$A:$K,10,FALSE)</f>
        <v>44651</v>
      </c>
      <c r="L70" t="str">
        <f>VLOOKUP($B70,CCGs!$A:$K,11,FALSE)</f>
        <v>NA</v>
      </c>
    </row>
    <row r="71" spans="1:12" x14ac:dyDescent="0.2">
      <c r="A71" t="s">
        <v>563</v>
      </c>
      <c r="B71" t="s">
        <v>339</v>
      </c>
      <c r="C71" t="str">
        <f>VLOOKUP(B71,CCGs!A:B,2,FALSE)</f>
        <v>13T</v>
      </c>
      <c r="D71" t="str">
        <f>VLOOKUP($B71,CCGs!$A:$K,3,FALSE)</f>
        <v>D1A71DB8-6335-40CE-9607-05B4C531E36E</v>
      </c>
      <c r="E71" t="str">
        <f>VLOOKUP($B71,CCGs!$A:$K,4,FALSE)</f>
        <v>CCG</v>
      </c>
      <c r="F71" t="str">
        <f>VLOOKUP($B71,CCGs!$A:$K,5,FALSE)</f>
        <v>North</v>
      </c>
      <c r="G71" t="str">
        <f>VLOOKUP($B71,CCGs!$A:$K,6,FALSE)</f>
        <v>North East and Yorkshire</v>
      </c>
      <c r="H71" t="str">
        <f>VLOOKUP($B71,CCGs!$A:$K,7,FALSE)</f>
        <v>NA</v>
      </c>
      <c r="I71" t="str">
        <f>VLOOKUP($B71,CCGs!$A:$K,8,FALSE)</f>
        <v>NA</v>
      </c>
      <c r="J71" s="50">
        <f>VLOOKUP($B71,CCGs!$A:$K,9,FALSE)</f>
        <v>44287</v>
      </c>
      <c r="K71" s="50">
        <f>VLOOKUP($B71,CCGs!$A:$K,10,FALSE)</f>
        <v>44651</v>
      </c>
      <c r="L71" t="str">
        <f>VLOOKUP($B71,CCGs!$A:$K,11,FALSE)</f>
        <v>E38000212</v>
      </c>
    </row>
    <row r="72" spans="1:12" x14ac:dyDescent="0.2">
      <c r="A72" t="s">
        <v>546</v>
      </c>
      <c r="B72" t="s">
        <v>339</v>
      </c>
      <c r="C72" t="str">
        <f>VLOOKUP(B72,CCGs!A:B,2,FALSE)</f>
        <v>13T</v>
      </c>
      <c r="D72" t="str">
        <f>VLOOKUP($B72,CCGs!$A:$K,3,FALSE)</f>
        <v>D1A71DB8-6335-40CE-9607-05B4C531E36E</v>
      </c>
      <c r="E72" t="str">
        <f>VLOOKUP($B72,CCGs!$A:$K,4,FALSE)</f>
        <v>CCG</v>
      </c>
      <c r="F72" t="str">
        <f>VLOOKUP($B72,CCGs!$A:$K,5,FALSE)</f>
        <v>North</v>
      </c>
      <c r="G72" t="str">
        <f>VLOOKUP($B72,CCGs!$A:$K,6,FALSE)</f>
        <v>North East and Yorkshire</v>
      </c>
      <c r="H72" t="str">
        <f>VLOOKUP($B72,CCGs!$A:$K,7,FALSE)</f>
        <v>NA</v>
      </c>
      <c r="I72" t="str">
        <f>VLOOKUP($B72,CCGs!$A:$K,8,FALSE)</f>
        <v>NA</v>
      </c>
      <c r="J72" s="50">
        <f>VLOOKUP($B72,CCGs!$A:$K,9,FALSE)</f>
        <v>44287</v>
      </c>
      <c r="K72" s="50">
        <f>VLOOKUP($B72,CCGs!$A:$K,10,FALSE)</f>
        <v>44651</v>
      </c>
      <c r="L72" t="str">
        <f>VLOOKUP($B72,CCGs!$A:$K,11,FALSE)</f>
        <v>E38000212</v>
      </c>
    </row>
    <row r="73" spans="1:12" x14ac:dyDescent="0.2">
      <c r="A73" t="s">
        <v>548</v>
      </c>
      <c r="B73" t="s">
        <v>327</v>
      </c>
      <c r="C73" t="str">
        <f>VLOOKUP(B73,CCGs!A:B,2,FALSE)</f>
        <v>14L</v>
      </c>
      <c r="D73" t="str">
        <f>VLOOKUP($B73,CCGs!$A:$K,3,FALSE)</f>
        <v>E069CDD2-91FE-47AF-8D01-0551CAD80101</v>
      </c>
      <c r="E73" t="str">
        <f>VLOOKUP($B73,CCGs!$A:$K,4,FALSE)</f>
        <v>CCG</v>
      </c>
      <c r="F73" t="str">
        <f>VLOOKUP($B73,CCGs!$A:$K,5,FALSE)</f>
        <v>North</v>
      </c>
      <c r="G73" t="str">
        <f>VLOOKUP($B73,CCGs!$A:$K,6,FALSE)</f>
        <v>North West</v>
      </c>
      <c r="H73" t="str">
        <f>VLOOKUP($B73,CCGs!$A:$K,7,FALSE)</f>
        <v>NA</v>
      </c>
      <c r="I73" t="str">
        <f>VLOOKUP($B73,CCGs!$A:$K,8,FALSE)</f>
        <v>NA</v>
      </c>
      <c r="J73" s="50">
        <f>VLOOKUP($B73,CCGs!$A:$K,9,FALSE)</f>
        <v>44287</v>
      </c>
      <c r="K73" s="50">
        <f>VLOOKUP($B73,CCGs!$A:$K,10,FALSE)</f>
        <v>44651</v>
      </c>
      <c r="L73" t="str">
        <f>VLOOKUP($B73,CCGs!$A:$K,11,FALSE)</f>
        <v>E38000217</v>
      </c>
    </row>
    <row r="74" spans="1:12" x14ac:dyDescent="0.2">
      <c r="A74" t="s">
        <v>548</v>
      </c>
      <c r="B74" t="s">
        <v>171</v>
      </c>
      <c r="C74" t="str">
        <f>VLOOKUP(B74,CCGs!A:B,2,FALSE)</f>
        <v>14Y</v>
      </c>
      <c r="D74" t="str">
        <f>VLOOKUP($B74,CCGs!$A:$K,3,FALSE)</f>
        <v>04A59D80-1E34-41E3-8B96-6CBE04A35B15</v>
      </c>
      <c r="E74" t="str">
        <f>VLOOKUP($B74,CCGs!$A:$K,4,FALSE)</f>
        <v>CCG</v>
      </c>
      <c r="F74" t="str">
        <f>VLOOKUP($B74,CCGs!$A:$K,5,FALSE)</f>
        <v>South</v>
      </c>
      <c r="G74" t="str">
        <f>VLOOKUP($B74,CCGs!$A:$K,6,FALSE)</f>
        <v>South East</v>
      </c>
      <c r="H74" t="str">
        <f>VLOOKUP($B74,CCGs!$A:$K,7,FALSE)</f>
        <v>NA</v>
      </c>
      <c r="I74" t="str">
        <f>VLOOKUP($B74,CCGs!$A:$K,8,FALSE)</f>
        <v>NA</v>
      </c>
      <c r="J74" s="50">
        <f>VLOOKUP($B74,CCGs!$A:$K,9,FALSE)</f>
        <v>44287</v>
      </c>
      <c r="K74" s="50">
        <f>VLOOKUP($B74,CCGs!$A:$K,10,FALSE)</f>
        <v>44651</v>
      </c>
      <c r="L74" t="str">
        <f>VLOOKUP($B74,CCGs!$A:$K,11,FALSE)</f>
        <v>E38000223</v>
      </c>
    </row>
    <row r="75" spans="1:12" x14ac:dyDescent="0.2">
      <c r="A75" t="s">
        <v>548</v>
      </c>
      <c r="B75" t="s">
        <v>132</v>
      </c>
      <c r="C75" t="str">
        <f>VLOOKUP(B75,CCGs!A:B,2,FALSE)</f>
        <v>15A</v>
      </c>
      <c r="D75" t="str">
        <f>VLOOKUP($B75,CCGs!$A:$K,3,FALSE)</f>
        <v>FB2F7845-2186-4A76-B604-E14AF020C528</v>
      </c>
      <c r="E75" t="str">
        <f>VLOOKUP($B75,CCGs!$A:$K,4,FALSE)</f>
        <v>CCG</v>
      </c>
      <c r="F75" t="str">
        <f>VLOOKUP($B75,CCGs!$A:$K,5,FALSE)</f>
        <v>South</v>
      </c>
      <c r="G75" t="str">
        <f>VLOOKUP($B75,CCGs!$A:$K,6,FALSE)</f>
        <v>South East</v>
      </c>
      <c r="H75" t="str">
        <f>VLOOKUP($B75,CCGs!$A:$K,7,FALSE)</f>
        <v>NA</v>
      </c>
      <c r="I75" t="str">
        <f>VLOOKUP($B75,CCGs!$A:$K,8,FALSE)</f>
        <v>NA</v>
      </c>
      <c r="J75" s="50">
        <f>VLOOKUP($B75,CCGs!$A:$K,9,FALSE)</f>
        <v>44287</v>
      </c>
      <c r="K75" s="50">
        <f>VLOOKUP($B75,CCGs!$A:$K,10,FALSE)</f>
        <v>44651</v>
      </c>
      <c r="L75" t="str">
        <f>VLOOKUP($B75,CCGs!$A:$K,11,FALSE)</f>
        <v>E38000221</v>
      </c>
    </row>
    <row r="76" spans="1:12" x14ac:dyDescent="0.2">
      <c r="A76" t="s">
        <v>548</v>
      </c>
      <c r="B76" t="s">
        <v>167</v>
      </c>
      <c r="C76" t="str">
        <f>VLOOKUP(B76,CCGs!A:B,2,FALSE)</f>
        <v>15C</v>
      </c>
      <c r="D76" t="str">
        <f>VLOOKUP($B76,CCGs!$A:$K,3,FALSE)</f>
        <v>ACD7795E-1416-4E46-B961-7350D060CBE9</v>
      </c>
      <c r="E76" t="str">
        <f>VLOOKUP($B76,CCGs!$A:$K,4,FALSE)</f>
        <v>CCG</v>
      </c>
      <c r="F76" t="str">
        <f>VLOOKUP($B76,CCGs!$A:$K,5,FALSE)</f>
        <v>South</v>
      </c>
      <c r="G76" t="str">
        <f>VLOOKUP($B76,CCGs!$A:$K,6,FALSE)</f>
        <v>South West</v>
      </c>
      <c r="H76" t="str">
        <f>VLOOKUP($B76,CCGs!$A:$K,7,FALSE)</f>
        <v>NA</v>
      </c>
      <c r="I76" t="str">
        <f>VLOOKUP($B76,CCGs!$A:$K,8,FALSE)</f>
        <v>NA</v>
      </c>
      <c r="J76" s="50">
        <f>VLOOKUP($B76,CCGs!$A:$K,9,FALSE)</f>
        <v>44287</v>
      </c>
      <c r="K76" s="50">
        <f>VLOOKUP($B76,CCGs!$A:$K,10,FALSE)</f>
        <v>44651</v>
      </c>
      <c r="L76" t="str">
        <f>VLOOKUP($B76,CCGs!$A:$K,11,FALSE)</f>
        <v>E38000222</v>
      </c>
    </row>
    <row r="77" spans="1:12" x14ac:dyDescent="0.2">
      <c r="A77" t="s">
        <v>564</v>
      </c>
      <c r="B77" t="s">
        <v>137</v>
      </c>
      <c r="C77" t="str">
        <f>VLOOKUP(B77,CCGs!A:B,2,FALSE)</f>
        <v>15E</v>
      </c>
      <c r="D77" t="str">
        <f>VLOOKUP($B77,CCGs!$A:$K,3,FALSE)</f>
        <v>CCB46982-7607-4DC5-8B4E-230A2A719B90</v>
      </c>
      <c r="E77" t="str">
        <f>VLOOKUP($B77,CCGs!$A:$K,4,FALSE)</f>
        <v>CCG</v>
      </c>
      <c r="F77" t="str">
        <f>VLOOKUP($B77,CCGs!$A:$K,5,FALSE)</f>
        <v>Midlands and East</v>
      </c>
      <c r="G77" t="str">
        <f>VLOOKUP($B77,CCGs!$A:$K,6,FALSE)</f>
        <v>Midlands</v>
      </c>
      <c r="H77" t="str">
        <f>VLOOKUP($B77,CCGs!$A:$K,7,FALSE)</f>
        <v>NA</v>
      </c>
      <c r="I77" t="str">
        <f>VLOOKUP($B77,CCGs!$A:$K,8,FALSE)</f>
        <v>NA</v>
      </c>
      <c r="J77" s="50">
        <f>VLOOKUP($B77,CCGs!$A:$K,9,FALSE)</f>
        <v>44287</v>
      </c>
      <c r="K77" s="50">
        <f>VLOOKUP($B77,CCGs!$A:$K,10,FALSE)</f>
        <v>44651</v>
      </c>
      <c r="L77" t="str">
        <f>VLOOKUP($B77,CCGs!$A:$K,11,FALSE)</f>
        <v>E38000220</v>
      </c>
    </row>
    <row r="78" spans="1:12" x14ac:dyDescent="0.2">
      <c r="A78" t="s">
        <v>565</v>
      </c>
      <c r="B78" t="s">
        <v>311</v>
      </c>
      <c r="C78" t="str">
        <f>VLOOKUP(B78,CCGs!A:B,2,FALSE)</f>
        <v>15F</v>
      </c>
      <c r="D78" t="str">
        <f>VLOOKUP($B78,CCGs!$A:$K,3,FALSE)</f>
        <v>80BB4697-351C-4FF8-8DF6-7105A81373B1</v>
      </c>
      <c r="E78" t="str">
        <f>VLOOKUP($B78,CCGs!$A:$K,4,FALSE)</f>
        <v>CCG</v>
      </c>
      <c r="F78" t="str">
        <f>VLOOKUP($B78,CCGs!$A:$K,5,FALSE)</f>
        <v>North</v>
      </c>
      <c r="G78" t="str">
        <f>VLOOKUP($B78,CCGs!$A:$K,6,FALSE)</f>
        <v>North East and Yorkshire</v>
      </c>
      <c r="H78" t="str">
        <f>VLOOKUP($B78,CCGs!$A:$K,7,FALSE)</f>
        <v>NA</v>
      </c>
      <c r="I78" t="str">
        <f>VLOOKUP($B78,CCGs!$A:$K,8,FALSE)</f>
        <v>NA</v>
      </c>
      <c r="J78" s="50">
        <f>VLOOKUP($B78,CCGs!$A:$K,9,FALSE)</f>
        <v>44287</v>
      </c>
      <c r="K78" s="50">
        <f>VLOOKUP($B78,CCGs!$A:$K,10,FALSE)</f>
        <v>44651</v>
      </c>
      <c r="L78" t="str">
        <f>VLOOKUP($B78,CCGs!$A:$K,11,FALSE)</f>
        <v>E38000225</v>
      </c>
    </row>
    <row r="79" spans="1:12" x14ac:dyDescent="0.2">
      <c r="A79" t="s">
        <v>548</v>
      </c>
      <c r="B79" t="s">
        <v>211</v>
      </c>
      <c r="C79" t="str">
        <f>VLOOKUP(B79,CCGs!A:B,2,FALSE)</f>
        <v>15M</v>
      </c>
      <c r="D79" t="str">
        <f>VLOOKUP($B79,CCGs!$A:$K,3,FALSE)</f>
        <v>A10551D1-230E-466F-9945-A859CAF31C67</v>
      </c>
      <c r="E79" t="str">
        <f>VLOOKUP($B79,CCGs!$A:$K,4,FALSE)</f>
        <v>CCG</v>
      </c>
      <c r="F79" t="str">
        <f>VLOOKUP($B79,CCGs!$A:$K,5,FALSE)</f>
        <v>Midlands and East</v>
      </c>
      <c r="G79" t="str">
        <f>VLOOKUP($B79,CCGs!$A:$K,6,FALSE)</f>
        <v>Midlands</v>
      </c>
      <c r="H79" t="str">
        <f>VLOOKUP($B79,CCGs!$A:$K,7,FALSE)</f>
        <v>NA</v>
      </c>
      <c r="I79" t="str">
        <f>VLOOKUP($B79,CCGs!$A:$K,8,FALSE)</f>
        <v>NA</v>
      </c>
      <c r="J79" s="50">
        <f>VLOOKUP($B79,CCGs!$A:$K,9,FALSE)</f>
        <v>44287</v>
      </c>
      <c r="K79" s="50">
        <f>VLOOKUP($B79,CCGs!$A:$K,10,FALSE)</f>
        <v>44651</v>
      </c>
      <c r="L79" t="str">
        <f>VLOOKUP($B79,CCGs!$A:$K,11,FALSE)</f>
        <v>E38000229</v>
      </c>
    </row>
    <row r="80" spans="1:12" x14ac:dyDescent="0.2">
      <c r="A80" t="s">
        <v>548</v>
      </c>
      <c r="B80" t="s">
        <v>215</v>
      </c>
      <c r="C80" t="str">
        <f>VLOOKUP(B80,CCGs!A:B,2,FALSE)</f>
        <v>15N</v>
      </c>
      <c r="D80" t="str">
        <f>VLOOKUP($B80,CCGs!$A:$K,3,FALSE)</f>
        <v>2F6C9A6E-7462-4A3F-AB0A-090C0F97BEDE</v>
      </c>
      <c r="E80" t="str">
        <f>VLOOKUP($B80,CCGs!$A:$K,4,FALSE)</f>
        <v>CCG</v>
      </c>
      <c r="F80" t="str">
        <f>VLOOKUP($B80,CCGs!$A:$K,5,FALSE)</f>
        <v>South</v>
      </c>
      <c r="G80" t="str">
        <f>VLOOKUP($B80,CCGs!$A:$K,6,FALSE)</f>
        <v>South West</v>
      </c>
      <c r="H80" t="str">
        <f>VLOOKUP($B80,CCGs!$A:$K,7,FALSE)</f>
        <v>NA</v>
      </c>
      <c r="I80" t="str">
        <f>VLOOKUP($B80,CCGs!$A:$K,8,FALSE)</f>
        <v>NA</v>
      </c>
      <c r="J80" s="50">
        <f>VLOOKUP($B80,CCGs!$A:$K,9,FALSE)</f>
        <v>44287</v>
      </c>
      <c r="K80" s="50">
        <f>VLOOKUP($B80,CCGs!$A:$K,10,FALSE)</f>
        <v>44651</v>
      </c>
      <c r="L80" t="str">
        <f>VLOOKUP($B80,CCGs!$A:$K,11,FALSE)</f>
        <v>E38000230</v>
      </c>
    </row>
    <row r="81" spans="1:12" x14ac:dyDescent="0.2">
      <c r="A81" t="s">
        <v>566</v>
      </c>
      <c r="B81" t="s">
        <v>488</v>
      </c>
      <c r="C81" t="str">
        <f>VLOOKUP(B81,CCGs!A:B,2,FALSE)</f>
        <v>16C</v>
      </c>
      <c r="D81" t="str">
        <f>VLOOKUP($B81,CCGs!$A:$K,3,FALSE)</f>
        <v>06481ABE-1D2F-455A-BE6F-04FFABDB1E9C</v>
      </c>
      <c r="E81" t="str">
        <f>VLOOKUP($B81,CCGs!$A:$K,4,FALSE)</f>
        <v>CCG</v>
      </c>
      <c r="F81" t="str">
        <f>VLOOKUP($B81,CCGs!$A:$K,5,FALSE)</f>
        <v>North</v>
      </c>
      <c r="G81" t="str">
        <f>VLOOKUP($B81,CCGs!$A:$K,6,FALSE)</f>
        <v>North East and Yorkshire</v>
      </c>
      <c r="H81" t="str">
        <f>VLOOKUP($B81,CCGs!$A:$K,7,FALSE)</f>
        <v>NA</v>
      </c>
      <c r="I81" t="str">
        <f>VLOOKUP($B81,CCGs!$A:$K,8,FALSE)</f>
        <v>NA</v>
      </c>
      <c r="J81" s="50">
        <f>VLOOKUP($B81,CCGs!$A:$K,9,FALSE)</f>
        <v>44287</v>
      </c>
      <c r="K81" s="50">
        <f>VLOOKUP($B81,CCGs!$A:$K,10,FALSE)</f>
        <v>44651</v>
      </c>
      <c r="L81" t="str">
        <f>VLOOKUP($B81,CCGs!$A:$K,11,FALSE)</f>
        <v>E38000247</v>
      </c>
    </row>
    <row r="82" spans="1:12" x14ac:dyDescent="0.2">
      <c r="A82" t="s">
        <v>567</v>
      </c>
      <c r="B82" t="s">
        <v>488</v>
      </c>
      <c r="C82" t="str">
        <f>VLOOKUP(B82,CCGs!A:B,2,FALSE)</f>
        <v>16C</v>
      </c>
      <c r="D82" t="str">
        <f>VLOOKUP($B82,CCGs!$A:$K,3,FALSE)</f>
        <v>06481ABE-1D2F-455A-BE6F-04FFABDB1E9C</v>
      </c>
      <c r="E82" t="str">
        <f>VLOOKUP($B82,CCGs!$A:$K,4,FALSE)</f>
        <v>CCG</v>
      </c>
      <c r="F82" t="str">
        <f>VLOOKUP($B82,CCGs!$A:$K,5,FALSE)</f>
        <v>North</v>
      </c>
      <c r="G82" t="str">
        <f>VLOOKUP($B82,CCGs!$A:$K,6,FALSE)</f>
        <v>North East and Yorkshire</v>
      </c>
      <c r="H82" t="str">
        <f>VLOOKUP($B82,CCGs!$A:$K,7,FALSE)</f>
        <v>NA</v>
      </c>
      <c r="I82" t="str">
        <f>VLOOKUP($B82,CCGs!$A:$K,8,FALSE)</f>
        <v>NA</v>
      </c>
      <c r="J82" s="50">
        <f>VLOOKUP($B82,CCGs!$A:$K,9,FALSE)</f>
        <v>44287</v>
      </c>
      <c r="K82" s="50">
        <f>VLOOKUP($B82,CCGs!$A:$K,10,FALSE)</f>
        <v>44651</v>
      </c>
      <c r="L82" t="str">
        <f>VLOOKUP($B82,CCGs!$A:$K,11,FALSE)</f>
        <v>E38000247</v>
      </c>
    </row>
    <row r="83" spans="1:12" x14ac:dyDescent="0.2">
      <c r="A83" t="s">
        <v>568</v>
      </c>
      <c r="B83" t="s">
        <v>488</v>
      </c>
      <c r="C83" t="str">
        <f>VLOOKUP(B83,CCGs!A:B,2,FALSE)</f>
        <v>16C</v>
      </c>
      <c r="D83" t="str">
        <f>VLOOKUP($B83,CCGs!$A:$K,3,FALSE)</f>
        <v>06481ABE-1D2F-455A-BE6F-04FFABDB1E9C</v>
      </c>
      <c r="E83" t="str">
        <f>VLOOKUP($B83,CCGs!$A:$K,4,FALSE)</f>
        <v>CCG</v>
      </c>
      <c r="F83" t="str">
        <f>VLOOKUP($B83,CCGs!$A:$K,5,FALSE)</f>
        <v>North</v>
      </c>
      <c r="G83" t="str">
        <f>VLOOKUP($B83,CCGs!$A:$K,6,FALSE)</f>
        <v>North East and Yorkshire</v>
      </c>
      <c r="H83" t="str">
        <f>VLOOKUP($B83,CCGs!$A:$K,7,FALSE)</f>
        <v>NA</v>
      </c>
      <c r="I83" t="str">
        <f>VLOOKUP($B83,CCGs!$A:$K,8,FALSE)</f>
        <v>NA</v>
      </c>
      <c r="J83" s="50">
        <f>VLOOKUP($B83,CCGs!$A:$K,9,FALSE)</f>
        <v>44287</v>
      </c>
      <c r="K83" s="50">
        <f>VLOOKUP($B83,CCGs!$A:$K,10,FALSE)</f>
        <v>44651</v>
      </c>
      <c r="L83" t="str">
        <f>VLOOKUP($B83,CCGs!$A:$K,11,FALSE)</f>
        <v>E38000247</v>
      </c>
    </row>
    <row r="84" spans="1:12" x14ac:dyDescent="0.2">
      <c r="A84" t="s">
        <v>569</v>
      </c>
      <c r="B84" t="s">
        <v>275</v>
      </c>
      <c r="C84" t="str">
        <f>VLOOKUP(B84,CCGs!A:B,2,FALSE)</f>
        <v>18C</v>
      </c>
      <c r="D84" t="str">
        <f>VLOOKUP($B84,CCGs!$A:$K,3,FALSE)</f>
        <v>8A73AA97-9A84-4824-8178-0618E8671370</v>
      </c>
      <c r="E84" t="str">
        <f>VLOOKUP($B84,CCGs!$A:$K,4,FALSE)</f>
        <v>CCG</v>
      </c>
      <c r="F84" t="str">
        <f>VLOOKUP($B84,CCGs!$A:$K,5,FALSE)</f>
        <v>Midlands and East</v>
      </c>
      <c r="G84" t="str">
        <f>VLOOKUP($B84,CCGs!$A:$K,6,FALSE)</f>
        <v>Midlands</v>
      </c>
      <c r="H84" t="str">
        <f>VLOOKUP($B84,CCGs!$A:$K,7,FALSE)</f>
        <v>NA</v>
      </c>
      <c r="I84" t="str">
        <f>VLOOKUP($B84,CCGs!$A:$K,8,FALSE)</f>
        <v>NA</v>
      </c>
      <c r="J84" s="50">
        <f>VLOOKUP($B84,CCGs!$A:$K,9,FALSE)</f>
        <v>44287</v>
      </c>
      <c r="K84" s="50">
        <f>VLOOKUP($B84,CCGs!$A:$K,10,FALSE)</f>
        <v>44651</v>
      </c>
      <c r="L84" t="str">
        <f>VLOOKUP($B84,CCGs!$A:$K,11,FALSE)</f>
        <v>E38000236</v>
      </c>
    </row>
    <row r="85" spans="1:12" x14ac:dyDescent="0.2">
      <c r="A85" t="s">
        <v>560</v>
      </c>
      <c r="B85" t="s">
        <v>343</v>
      </c>
      <c r="C85" t="str">
        <f>VLOOKUP(B85,CCGs!A:B,2,FALSE)</f>
        <v>26A</v>
      </c>
      <c r="D85" t="str">
        <f>VLOOKUP($B85,CCGs!$A:$K,3,FALSE)</f>
        <v>0673779A-90B7-4917-9B5C-77EBFFE418DF</v>
      </c>
      <c r="E85" t="str">
        <f>VLOOKUP($B85,CCGs!$A:$K,4,FALSE)</f>
        <v>CCG</v>
      </c>
      <c r="F85" t="str">
        <f>VLOOKUP($B85,CCGs!$A:$K,5,FALSE)</f>
        <v>Midlands and East</v>
      </c>
      <c r="G85" t="str">
        <f>VLOOKUP($B85,CCGs!$A:$K,6,FALSE)</f>
        <v>East of England</v>
      </c>
      <c r="H85" t="str">
        <f>VLOOKUP($B85,CCGs!$A:$K,7,FALSE)</f>
        <v>NA</v>
      </c>
      <c r="I85" t="str">
        <f>VLOOKUP($B85,CCGs!$A:$K,8,FALSE)</f>
        <v>NA</v>
      </c>
      <c r="J85" s="50">
        <f>VLOOKUP($B85,CCGs!$A:$K,9,FALSE)</f>
        <v>44287</v>
      </c>
      <c r="K85" s="50">
        <f>VLOOKUP($B85,CCGs!$A:$K,10,FALSE)</f>
        <v>44651</v>
      </c>
      <c r="L85" t="str">
        <f>VLOOKUP($B85,CCGs!$A:$K,11,FALSE)</f>
        <v>E38000239</v>
      </c>
    </row>
    <row r="86" spans="1:12" x14ac:dyDescent="0.2">
      <c r="A86" t="s">
        <v>548</v>
      </c>
      <c r="B86" t="s">
        <v>195</v>
      </c>
      <c r="C86" t="str">
        <f>VLOOKUP(B86,CCGs!A:B,2,FALSE)</f>
        <v>27D</v>
      </c>
      <c r="D86" t="str">
        <f>VLOOKUP($B86,CCGs!$A:$K,3,FALSE)</f>
        <v>FABE6B7B-37D2-4292-8159-F124D5A37BB1</v>
      </c>
      <c r="E86" t="str">
        <f>VLOOKUP($B86,CCGs!$A:$K,4,FALSE)</f>
        <v>CCG</v>
      </c>
      <c r="F86" t="str">
        <f>VLOOKUP($B86,CCGs!$A:$K,5,FALSE)</f>
        <v>North</v>
      </c>
      <c r="G86" t="str">
        <f>VLOOKUP($B86,CCGs!$A:$K,6,FALSE)</f>
        <v>North West</v>
      </c>
      <c r="H86" t="str">
        <f>VLOOKUP($B86,CCGs!$A:$K,7,FALSE)</f>
        <v>NA</v>
      </c>
      <c r="I86" t="str">
        <f>VLOOKUP($B86,CCGs!$A:$K,8,FALSE)</f>
        <v>NA</v>
      </c>
      <c r="J86" s="50">
        <f>VLOOKUP($B86,CCGs!$A:$K,9,FALSE)</f>
        <v>44287</v>
      </c>
      <c r="K86" s="50">
        <f>VLOOKUP($B86,CCGs!$A:$K,10,FALSE)</f>
        <v>44651</v>
      </c>
      <c r="L86" t="str">
        <f>VLOOKUP($B86,CCGs!$A:$K,11,FALSE)</f>
        <v>E38000233</v>
      </c>
    </row>
    <row r="87" spans="1:12" x14ac:dyDescent="0.2">
      <c r="A87" t="s">
        <v>570</v>
      </c>
      <c r="B87" t="s">
        <v>159</v>
      </c>
      <c r="C87" t="str">
        <f>VLOOKUP(B87,CCGs!A:B,2,FALSE)</f>
        <v>36J</v>
      </c>
      <c r="D87" t="str">
        <f>VLOOKUP($B87,CCGs!$A:$K,3,FALSE)</f>
        <v>24751BFB-473C-4912-93C5-9A4AD57B7F0C</v>
      </c>
      <c r="E87" t="str">
        <f>VLOOKUP($B87,CCGs!$A:$K,4,FALSE)</f>
        <v>CCG</v>
      </c>
      <c r="F87" t="str">
        <f>VLOOKUP($B87,CCGs!$A:$K,5,FALSE)</f>
        <v>North</v>
      </c>
      <c r="G87" t="str">
        <f>VLOOKUP($B87,CCGs!$A:$K,6,FALSE)</f>
        <v>North East and Yorkshire</v>
      </c>
      <c r="H87" t="str">
        <f>VLOOKUP($B87,CCGs!$A:$K,7,FALSE)</f>
        <v>NA</v>
      </c>
      <c r="I87" t="str">
        <f>VLOOKUP($B87,CCGs!$A:$K,8,FALSE)</f>
        <v>NA</v>
      </c>
      <c r="J87" s="50">
        <f>VLOOKUP($B87,CCGs!$A:$K,9,FALSE)</f>
        <v>44287</v>
      </c>
      <c r="K87" s="50">
        <f>VLOOKUP($B87,CCGs!$A:$K,10,FALSE)</f>
        <v>44651</v>
      </c>
      <c r="L87" t="str">
        <f>VLOOKUP($B87,CCGs!$A:$K,11,FALSE)</f>
        <v>E38000232</v>
      </c>
    </row>
    <row r="88" spans="1:12" x14ac:dyDescent="0.2">
      <c r="A88" t="s">
        <v>557</v>
      </c>
      <c r="B88" t="s">
        <v>159</v>
      </c>
      <c r="C88" t="str">
        <f>VLOOKUP(B88,CCGs!A:B,2,FALSE)</f>
        <v>36J</v>
      </c>
      <c r="D88" t="str">
        <f>VLOOKUP($B88,CCGs!$A:$K,3,FALSE)</f>
        <v>24751BFB-473C-4912-93C5-9A4AD57B7F0C</v>
      </c>
      <c r="E88" t="str">
        <f>VLOOKUP($B88,CCGs!$A:$K,4,FALSE)</f>
        <v>CCG</v>
      </c>
      <c r="F88" t="str">
        <f>VLOOKUP($B88,CCGs!$A:$K,5,FALSE)</f>
        <v>North</v>
      </c>
      <c r="G88" t="str">
        <f>VLOOKUP($B88,CCGs!$A:$K,6,FALSE)</f>
        <v>North East and Yorkshire</v>
      </c>
      <c r="H88" t="str">
        <f>VLOOKUP($B88,CCGs!$A:$K,7,FALSE)</f>
        <v>NA</v>
      </c>
      <c r="I88" t="str">
        <f>VLOOKUP($B88,CCGs!$A:$K,8,FALSE)</f>
        <v>NA</v>
      </c>
      <c r="J88" s="50">
        <f>VLOOKUP($B88,CCGs!$A:$K,9,FALSE)</f>
        <v>44287</v>
      </c>
      <c r="K88" s="50">
        <f>VLOOKUP($B88,CCGs!$A:$K,10,FALSE)</f>
        <v>44651</v>
      </c>
      <c r="L88" t="str">
        <f>VLOOKUP($B88,CCGs!$A:$K,11,FALSE)</f>
        <v>E38000232</v>
      </c>
    </row>
    <row r="89" spans="1:12" x14ac:dyDescent="0.2">
      <c r="A89" t="s">
        <v>571</v>
      </c>
      <c r="B89" t="s">
        <v>448</v>
      </c>
      <c r="C89" t="str">
        <f>VLOOKUP(B89,CCGs!A:B,2,FALSE)</f>
        <v>36L</v>
      </c>
      <c r="D89" t="str">
        <f>VLOOKUP($B89,CCGs!$A:$K,3,FALSE)</f>
        <v>8EBB8C64-32CB-48A2-9460-86BA0AE4AA76</v>
      </c>
      <c r="E89" t="str">
        <f>VLOOKUP($B89,CCGs!$A:$K,4,FALSE)</f>
        <v>CCG</v>
      </c>
      <c r="F89" t="str">
        <f>VLOOKUP($B89,CCGs!$A:$K,5,FALSE)</f>
        <v>London</v>
      </c>
      <c r="G89" t="str">
        <f>VLOOKUP($B89,CCGs!$A:$K,6,FALSE)</f>
        <v>London</v>
      </c>
      <c r="H89" t="str">
        <f>VLOOKUP($B89,CCGs!$A:$K,7,FALSE)</f>
        <v>NA</v>
      </c>
      <c r="I89" t="str">
        <f>VLOOKUP($B89,CCGs!$A:$K,8,FALSE)</f>
        <v>NA</v>
      </c>
      <c r="J89" s="50">
        <f>VLOOKUP($B89,CCGs!$A:$K,9,FALSE)</f>
        <v>44287</v>
      </c>
      <c r="K89" s="50">
        <f>VLOOKUP($B89,CCGs!$A:$K,10,FALSE)</f>
        <v>44651</v>
      </c>
      <c r="L89" t="str">
        <f>VLOOKUP($B89,CCGs!$A:$K,11,FALSE)</f>
        <v>E38000245</v>
      </c>
    </row>
    <row r="90" spans="1:12" x14ac:dyDescent="0.2">
      <c r="A90" t="s">
        <v>557</v>
      </c>
      <c r="B90" t="s">
        <v>384</v>
      </c>
      <c r="C90" t="str">
        <f>VLOOKUP(B90,CCGs!A:B,2,FALSE)</f>
        <v>42D</v>
      </c>
      <c r="D90" t="str">
        <f>VLOOKUP($B90,CCGs!$A:$K,3,FALSE)</f>
        <v>3E670E81-03DB-4A1F-9FD5-C1FF9233C836</v>
      </c>
      <c r="E90" t="str">
        <f>VLOOKUP($B90,CCGs!$A:$K,4,FALSE)</f>
        <v>CCG</v>
      </c>
      <c r="F90" t="str">
        <f>VLOOKUP($B90,CCGs!$A:$K,5,FALSE)</f>
        <v>North</v>
      </c>
      <c r="G90" t="str">
        <f>VLOOKUP($B90,CCGs!$A:$K,6,FALSE)</f>
        <v>North East and Yorkshire</v>
      </c>
      <c r="H90" t="str">
        <f>VLOOKUP($B90,CCGs!$A:$K,7,FALSE)</f>
        <v>NA</v>
      </c>
      <c r="I90" t="str">
        <f>VLOOKUP($B90,CCGs!$A:$K,8,FALSE)</f>
        <v>NA</v>
      </c>
      <c r="J90" s="50">
        <f>VLOOKUP($B90,CCGs!$A:$K,9,FALSE)</f>
        <v>44287</v>
      </c>
      <c r="K90" s="50">
        <f>VLOOKUP($B90,CCGs!$A:$K,10,FALSE)</f>
        <v>44651</v>
      </c>
      <c r="L90" t="str">
        <f>VLOOKUP($B90,CCGs!$A:$K,11,FALSE)</f>
        <v>E38000241</v>
      </c>
    </row>
    <row r="91" spans="1:12" x14ac:dyDescent="0.2">
      <c r="A91" t="s">
        <v>548</v>
      </c>
      <c r="B91" t="s">
        <v>396</v>
      </c>
      <c r="C91" t="str">
        <f>VLOOKUP(B91,CCGs!A:B,2,FALSE)</f>
        <v>52R</v>
      </c>
      <c r="D91" t="str">
        <f>VLOOKUP($B91,CCGs!$A:$K,3,FALSE)</f>
        <v>5740A55C-C811-4A07-AD37-79FCB6421C87</v>
      </c>
      <c r="E91" t="str">
        <f>VLOOKUP($B91,CCGs!$A:$K,4,FALSE)</f>
        <v>CCG</v>
      </c>
      <c r="F91" t="str">
        <f>VLOOKUP($B91,CCGs!$A:$K,5,FALSE)</f>
        <v>Midlands and East</v>
      </c>
      <c r="G91" t="str">
        <f>VLOOKUP($B91,CCGs!$A:$K,6,FALSE)</f>
        <v>Midlands</v>
      </c>
      <c r="H91" t="str">
        <f>VLOOKUP($B91,CCGs!$A:$K,7,FALSE)</f>
        <v>NA</v>
      </c>
      <c r="I91" t="str">
        <f>VLOOKUP($B91,CCGs!$A:$K,8,FALSE)</f>
        <v>NA</v>
      </c>
      <c r="J91" s="50">
        <f>VLOOKUP($B91,CCGs!$A:$K,9,FALSE)</f>
        <v>44287</v>
      </c>
      <c r="K91" s="50">
        <f>VLOOKUP($B91,CCGs!$A:$K,10,FALSE)</f>
        <v>44651</v>
      </c>
      <c r="L91" t="str">
        <f>VLOOKUP($B91,CCGs!$A:$K,11,FALSE)</f>
        <v>E38000243</v>
      </c>
    </row>
    <row r="92" spans="1:12" x14ac:dyDescent="0.2">
      <c r="A92" t="s">
        <v>572</v>
      </c>
      <c r="B92" t="s">
        <v>528</v>
      </c>
      <c r="C92" t="str">
        <f>VLOOKUP(B92,CCGs!A:B,2,FALSE)</f>
        <v>70F</v>
      </c>
      <c r="D92" t="str">
        <f>VLOOKUP($B92,CCGs!$A:$K,3,FALSE)</f>
        <v>DEAC2D03-BC21-4CC1-8DF1-2F0999872F5B</v>
      </c>
      <c r="E92" t="str">
        <f>VLOOKUP($B92,CCGs!$A:$K,4,FALSE)</f>
        <v>CCG</v>
      </c>
      <c r="F92" t="str">
        <f>VLOOKUP($B92,CCGs!$A:$K,5,FALSE)</f>
        <v>South</v>
      </c>
      <c r="G92" t="str">
        <f>VLOOKUP($B92,CCGs!$A:$K,6,FALSE)</f>
        <v>South East</v>
      </c>
      <c r="H92" t="str">
        <f>VLOOKUP($B92,CCGs!$A:$K,7,FALSE)</f>
        <v>NA</v>
      </c>
      <c r="I92" t="str">
        <f>VLOOKUP($B92,CCGs!$A:$K,8,FALSE)</f>
        <v>NA</v>
      </c>
      <c r="J92" s="50">
        <f>VLOOKUP($B92,CCGs!$A:$K,9,FALSE)</f>
        <v>44287</v>
      </c>
      <c r="K92" s="50">
        <f>VLOOKUP($B92,CCGs!$A:$K,10,FALSE)</f>
        <v>44651</v>
      </c>
      <c r="L92" t="str">
        <f>VLOOKUP($B92,CCGs!$A:$K,11,FALSE)</f>
        <v>E38000248</v>
      </c>
    </row>
    <row r="93" spans="1:12" x14ac:dyDescent="0.2">
      <c r="A93" t="s">
        <v>548</v>
      </c>
      <c r="B93" t="s">
        <v>319</v>
      </c>
      <c r="C93" t="str">
        <f>VLOOKUP(B93,CCGs!A:B,2,FALSE)</f>
        <v>71E</v>
      </c>
      <c r="D93" t="str">
        <f>VLOOKUP($B93,CCGs!$A:$K,3,FALSE)</f>
        <v>E43504C3-C3B2-44E8-8A7D-00AD3596A5F5</v>
      </c>
      <c r="E93" t="str">
        <f>VLOOKUP($B93,CCGs!$A:$K,4,FALSE)</f>
        <v>CCG</v>
      </c>
      <c r="F93" t="str">
        <f>VLOOKUP($B93,CCGs!$A:$K,5,FALSE)</f>
        <v>Midlands and East</v>
      </c>
      <c r="G93" t="str">
        <f>VLOOKUP($B93,CCGs!$A:$K,6,FALSE)</f>
        <v>Midlands</v>
      </c>
      <c r="H93" t="str">
        <f>VLOOKUP($B93,CCGs!$A:$K,7,FALSE)</f>
        <v>NA</v>
      </c>
      <c r="I93" t="str">
        <f>VLOOKUP($B93,CCGs!$A:$K,8,FALSE)</f>
        <v>NA</v>
      </c>
      <c r="J93" s="50">
        <f>VLOOKUP($B93,CCGs!$A:$K,9,FALSE)</f>
        <v>44287</v>
      </c>
      <c r="K93" s="50">
        <f>VLOOKUP($B93,CCGs!$A:$K,10,FALSE)</f>
        <v>44651</v>
      </c>
      <c r="L93" t="str">
        <f>VLOOKUP($B93,CCGs!$A:$K,11,FALSE)</f>
        <v>E38000238</v>
      </c>
    </row>
    <row r="94" spans="1:12" x14ac:dyDescent="0.2">
      <c r="A94" s="60" t="s">
        <v>592</v>
      </c>
      <c r="B94" t="s">
        <v>432</v>
      </c>
      <c r="C94" t="str">
        <f>VLOOKUP(B94,CCGs!A:B,2,FALSE)</f>
        <v>72Q</v>
      </c>
      <c r="D94" t="str">
        <f>VLOOKUP($B94,CCGs!$A:$K,3,FALSE)</f>
        <v>9EDC0C8E-AD35-42E0-8BF7-E018D9BDFC49</v>
      </c>
      <c r="E94" t="str">
        <f>VLOOKUP($B94,CCGs!$A:$K,4,FALSE)</f>
        <v>CCG</v>
      </c>
      <c r="F94" t="str">
        <f>VLOOKUP($B94,CCGs!$A:$K,5,FALSE)</f>
        <v>London</v>
      </c>
      <c r="G94" t="str">
        <f>VLOOKUP($B94,CCGs!$A:$K,6,FALSE)</f>
        <v>London</v>
      </c>
      <c r="H94" t="str">
        <f>VLOOKUP($B94,CCGs!$A:$K,7,FALSE)</f>
        <v>NA</v>
      </c>
      <c r="I94" t="str">
        <f>VLOOKUP($B94,CCGs!$A:$K,8,FALSE)</f>
        <v>NA</v>
      </c>
      <c r="J94" s="50">
        <f>VLOOKUP($B94,CCGs!$A:$K,9,FALSE)</f>
        <v>44287</v>
      </c>
      <c r="K94" s="50">
        <f>VLOOKUP($B94,CCGs!$A:$K,10,FALSE)</f>
        <v>44651</v>
      </c>
      <c r="L94" t="str">
        <f>VLOOKUP($B94,CCGs!$A:$K,11,FALSE)</f>
        <v>E38000244</v>
      </c>
    </row>
    <row r="95" spans="1:12" x14ac:dyDescent="0.2">
      <c r="A95" t="s">
        <v>548</v>
      </c>
      <c r="B95" t="s">
        <v>388</v>
      </c>
      <c r="C95" t="str">
        <f>VLOOKUP(B95,CCGs!A:B,2,FALSE)</f>
        <v>78H</v>
      </c>
      <c r="D95" t="str">
        <f>VLOOKUP($B95,CCGs!$A:$K,3,FALSE)</f>
        <v>4C20816D-3DB0-49C8-AC33-6C9A417A3C14</v>
      </c>
      <c r="E95" t="str">
        <f>VLOOKUP($B95,CCGs!$A:$K,4,FALSE)</f>
        <v>CCG</v>
      </c>
      <c r="F95" t="str">
        <f>VLOOKUP($B95,CCGs!$A:$K,5,FALSE)</f>
        <v>Midlands and East</v>
      </c>
      <c r="G95" t="str">
        <f>VLOOKUP($B95,CCGs!$A:$K,6,FALSE)</f>
        <v>Midlands</v>
      </c>
      <c r="H95" t="str">
        <f>VLOOKUP($B95,CCGs!$A:$K,7,FALSE)</f>
        <v>NA</v>
      </c>
      <c r="I95" t="str">
        <f>VLOOKUP($B95,CCGs!$A:$K,8,FALSE)</f>
        <v>NA</v>
      </c>
      <c r="J95" s="50">
        <f>VLOOKUP($B95,CCGs!$A:$K,9,FALSE)</f>
        <v>44287</v>
      </c>
      <c r="K95" s="50">
        <f>VLOOKUP($B95,CCGs!$A:$K,10,FALSE)</f>
        <v>44651</v>
      </c>
      <c r="L95" t="str">
        <f>VLOOKUP($B95,CCGs!$A:$K,11,FALSE)</f>
        <v>E38000242</v>
      </c>
    </row>
    <row r="96" spans="1:12" x14ac:dyDescent="0.2">
      <c r="A96" t="s">
        <v>566</v>
      </c>
      <c r="B96" t="s">
        <v>203</v>
      </c>
      <c r="C96" t="str">
        <f>VLOOKUP(B96,CCGs!A:B,2,FALSE)</f>
        <v>84H</v>
      </c>
      <c r="D96" t="str">
        <f>VLOOKUP($B96,CCGs!$A:$K,3,FALSE)</f>
        <v>947927D0-7105-4D87-A3F8-668B81A67C0B</v>
      </c>
      <c r="E96" t="str">
        <f>VLOOKUP($B96,CCGs!$A:$K,4,FALSE)</f>
        <v>CCG</v>
      </c>
      <c r="F96" t="str">
        <f>VLOOKUP($B96,CCGs!$A:$K,5,FALSE)</f>
        <v>North</v>
      </c>
      <c r="G96" t="str">
        <f>VLOOKUP($B96,CCGs!$A:$K,6,FALSE)</f>
        <v>North East and Yorkshire</v>
      </c>
      <c r="H96" t="str">
        <f>VLOOKUP($B96,CCGs!$A:$K,7,FALSE)</f>
        <v>NA</v>
      </c>
      <c r="I96" t="str">
        <f>VLOOKUP($B96,CCGs!$A:$K,8,FALSE)</f>
        <v>NA</v>
      </c>
      <c r="J96" s="50">
        <f>VLOOKUP($B96,CCGs!$A:$K,9,FALSE)</f>
        <v>44287</v>
      </c>
      <c r="K96" s="50">
        <f>VLOOKUP($B96,CCGs!$A:$K,10,FALSE)</f>
        <v>44651</v>
      </c>
      <c r="L96" t="str">
        <f>VLOOKUP($B96,CCGs!$A:$K,11,FALSE)</f>
        <v>E38000234</v>
      </c>
    </row>
    <row r="97" spans="1:12" x14ac:dyDescent="0.2">
      <c r="A97" t="s">
        <v>574</v>
      </c>
      <c r="B97" t="s">
        <v>295</v>
      </c>
      <c r="C97" t="str">
        <f>VLOOKUP(B97,CCGs!A:B,2,FALSE)</f>
        <v>91Q</v>
      </c>
      <c r="D97" t="str">
        <f>VLOOKUP($B97,CCGs!$A:$K,3,FALSE)</f>
        <v>F83D0615-CE2A-409B-80AA-44DD5CAD27A9</v>
      </c>
      <c r="E97" t="str">
        <f>VLOOKUP($B97,CCGs!$A:$K,4,FALSE)</f>
        <v>CCG</v>
      </c>
      <c r="F97" t="str">
        <f>VLOOKUP($B97,CCGs!$A:$K,5,FALSE)</f>
        <v>South</v>
      </c>
      <c r="G97" t="str">
        <f>VLOOKUP($B97,CCGs!$A:$K,6,FALSE)</f>
        <v>South East</v>
      </c>
      <c r="H97" t="str">
        <f>VLOOKUP($B97,CCGs!$A:$K,7,FALSE)</f>
        <v>NA</v>
      </c>
      <c r="I97" t="str">
        <f>VLOOKUP($B97,CCGs!$A:$K,8,FALSE)</f>
        <v>NA</v>
      </c>
      <c r="J97" s="50">
        <f>VLOOKUP($B97,CCGs!$A:$K,9,FALSE)</f>
        <v>44287</v>
      </c>
      <c r="K97" s="50">
        <f>VLOOKUP($B97,CCGs!$A:$K,10,FALSE)</f>
        <v>44651</v>
      </c>
      <c r="L97" t="str">
        <f>VLOOKUP($B97,CCGs!$A:$K,11,FALSE)</f>
        <v>E38000237</v>
      </c>
    </row>
    <row r="98" spans="1:12" x14ac:dyDescent="0.2">
      <c r="A98" t="s">
        <v>548</v>
      </c>
      <c r="B98" t="s">
        <v>480</v>
      </c>
      <c r="C98" t="str">
        <f>VLOOKUP(B98,CCGs!A:B,2,FALSE)</f>
        <v>92A</v>
      </c>
      <c r="D98" t="str">
        <f>VLOOKUP($B98,CCGs!$A:$K,3,FALSE)</f>
        <v>9B428B91-C13D-46B2-84DF-58834EC3A8EB</v>
      </c>
      <c r="E98" t="str">
        <f>VLOOKUP($B98,CCGs!$A:$K,4,FALSE)</f>
        <v>CCG</v>
      </c>
      <c r="F98" t="str">
        <f>VLOOKUP($B98,CCGs!$A:$K,5,FALSE)</f>
        <v>South</v>
      </c>
      <c r="G98" t="str">
        <f>VLOOKUP($B98,CCGs!$A:$K,6,FALSE)</f>
        <v>South East</v>
      </c>
      <c r="H98" t="str">
        <f>VLOOKUP($B98,CCGs!$A:$K,7,FALSE)</f>
        <v>NA</v>
      </c>
      <c r="I98" t="str">
        <f>VLOOKUP($B98,CCGs!$A:$K,8,FALSE)</f>
        <v>NA</v>
      </c>
      <c r="J98" s="50">
        <f>VLOOKUP($B98,CCGs!$A:$K,9,FALSE)</f>
        <v>44287</v>
      </c>
      <c r="K98" s="50">
        <f>VLOOKUP($B98,CCGs!$A:$K,10,FALSE)</f>
        <v>44651</v>
      </c>
      <c r="L98" t="str">
        <f>VLOOKUP($B98,CCGs!$A:$K,11,FALSE)</f>
        <v>E38000246</v>
      </c>
    </row>
    <row r="99" spans="1:12" x14ac:dyDescent="0.2">
      <c r="A99" t="s">
        <v>548</v>
      </c>
      <c r="B99" t="s">
        <v>122</v>
      </c>
      <c r="C99" t="str">
        <f>VLOOKUP(B99,CCGs!A:B,2,FALSE)</f>
        <v>92G</v>
      </c>
      <c r="D99" t="str">
        <f>VLOOKUP($B99,CCGs!$A:$K,3,FALSE)</f>
        <v>EF888CCA-5319-4E32-A468-8BD366C023D4</v>
      </c>
      <c r="E99" t="str">
        <f>VLOOKUP($B99,CCGs!$A:$K,4,FALSE)</f>
        <v>CCG</v>
      </c>
      <c r="F99" t="str">
        <f>VLOOKUP($B99,CCGs!$A:$K,5,FALSE)</f>
        <v>South</v>
      </c>
      <c r="G99" t="str">
        <f>VLOOKUP($B99,CCGs!$A:$K,6,FALSE)</f>
        <v>South West</v>
      </c>
      <c r="H99" t="str">
        <f>VLOOKUP($B99,CCGs!$A:$K,7,FALSE)</f>
        <v>NA</v>
      </c>
      <c r="I99" t="str">
        <f>VLOOKUP($B99,CCGs!$A:$K,8,FALSE)</f>
        <v>NA</v>
      </c>
      <c r="J99" s="50">
        <f>VLOOKUP($B99,CCGs!$A:$K,9,FALSE)</f>
        <v>44287</v>
      </c>
      <c r="K99" s="50">
        <f>VLOOKUP($B99,CCGs!$A:$K,10,FALSE)</f>
        <v>44651</v>
      </c>
      <c r="L99" t="str">
        <f>VLOOKUP($B99,CCGs!$A:$K,11,FALSE)</f>
        <v>E38000231</v>
      </c>
    </row>
    <row r="100" spans="1:12" x14ac:dyDescent="0.2">
      <c r="A100" t="s">
        <v>575</v>
      </c>
      <c r="B100" t="s">
        <v>347</v>
      </c>
      <c r="C100" t="str">
        <f>VLOOKUP(B100,CCGs!A:B,2,FALSE)</f>
        <v>93C</v>
      </c>
      <c r="D100" t="str">
        <f>VLOOKUP($B100,CCGs!$A:$K,3,FALSE)</f>
        <v>D87B4770-7383-466E-8718-7D565FA3B6A7</v>
      </c>
      <c r="E100" t="str">
        <f>VLOOKUP($B100,CCGs!$A:$K,4,FALSE)</f>
        <v>CCG</v>
      </c>
      <c r="F100" t="str">
        <f>VLOOKUP($B100,CCGs!$A:$K,5,FALSE)</f>
        <v>London</v>
      </c>
      <c r="G100" t="str">
        <f>VLOOKUP($B100,CCGs!$A:$K,6,FALSE)</f>
        <v>London</v>
      </c>
      <c r="H100" t="str">
        <f>VLOOKUP($B100,CCGs!$A:$K,7,FALSE)</f>
        <v>NA</v>
      </c>
      <c r="I100" t="str">
        <f>VLOOKUP($B100,CCGs!$A:$K,8,FALSE)</f>
        <v>NA</v>
      </c>
      <c r="J100" s="50">
        <f>VLOOKUP($B100,CCGs!$A:$K,9,FALSE)</f>
        <v>44287</v>
      </c>
      <c r="K100" s="50">
        <f>VLOOKUP($B100,CCGs!$A:$K,10,FALSE)</f>
        <v>44651</v>
      </c>
      <c r="L100" t="str">
        <f>VLOOKUP($B100,CCGs!$A:$K,11,FALSE)</f>
        <v>E38000240</v>
      </c>
    </row>
    <row r="101" spans="1:12" x14ac:dyDescent="0.2">
      <c r="A101" t="s">
        <v>576</v>
      </c>
      <c r="B101" t="s">
        <v>247</v>
      </c>
      <c r="C101" t="str">
        <f>VLOOKUP(B101,CCGs!A:B,2,FALSE)</f>
        <v>97R</v>
      </c>
      <c r="D101" t="str">
        <f>VLOOKUP($B101,CCGs!$A:$K,3,FALSE)</f>
        <v>4E9AF2A2-69E9-4338-8A8F-C4E46B159D24</v>
      </c>
      <c r="E101" t="str">
        <f>VLOOKUP($B101,CCGs!$A:$K,4,FALSE)</f>
        <v>CCG</v>
      </c>
      <c r="F101" t="str">
        <f>VLOOKUP($B101,CCGs!$A:$K,5,FALSE)</f>
        <v>South</v>
      </c>
      <c r="G101" t="str">
        <f>VLOOKUP($B101,CCGs!$A:$K,6,FALSE)</f>
        <v>South East</v>
      </c>
      <c r="H101" t="str">
        <f>VLOOKUP($B101,CCGs!$A:$K,7,FALSE)</f>
        <v>NA</v>
      </c>
      <c r="I101" t="str">
        <f>VLOOKUP($B101,CCGs!$A:$K,8,FALSE)</f>
        <v>NA</v>
      </c>
      <c r="J101" s="50">
        <f>VLOOKUP($B101,CCGs!$A:$K,9,FALSE)</f>
        <v>44287</v>
      </c>
      <c r="K101" s="50">
        <f>VLOOKUP($B101,CCGs!$A:$K,10,FALSE)</f>
        <v>44651</v>
      </c>
      <c r="L101" t="str">
        <f>VLOOKUP($B101,CCGs!$A:$K,11,FALSE)</f>
        <v>E38000235</v>
      </c>
    </row>
    <row r="102" spans="1:12" x14ac:dyDescent="0.2">
      <c r="A102" t="s">
        <v>548</v>
      </c>
      <c r="B102" t="s">
        <v>323</v>
      </c>
      <c r="C102" t="str">
        <f>VLOOKUP(B102,CCGs!A:B,2,FALSE)</f>
        <v>99A</v>
      </c>
      <c r="D102" t="str">
        <f>VLOOKUP($B102,CCGs!$A:$K,3,FALSE)</f>
        <v>3E07D30C-D4DD-4CE1-9EC8-00332F41AA8B</v>
      </c>
      <c r="E102" t="str">
        <f>VLOOKUP($B102,CCGs!$A:$K,4,FALSE)</f>
        <v>CCG</v>
      </c>
      <c r="F102" t="str">
        <f>VLOOKUP($B102,CCGs!$A:$K,5,FALSE)</f>
        <v>North</v>
      </c>
      <c r="G102" t="str">
        <f>VLOOKUP($B102,CCGs!$A:$K,6,FALSE)</f>
        <v>North West</v>
      </c>
      <c r="H102" t="str">
        <f>VLOOKUP($B102,CCGs!$A:$K,7,FALSE)</f>
        <v>NA</v>
      </c>
      <c r="I102" t="str">
        <f>VLOOKUP($B102,CCGs!$A:$K,8,FALSE)</f>
        <v>NA</v>
      </c>
      <c r="J102" s="50">
        <f>VLOOKUP($B102,CCGs!$A:$K,9,FALSE)</f>
        <v>44287</v>
      </c>
      <c r="K102" s="50">
        <f>VLOOKUP($B102,CCGs!$A:$K,10,FALSE)</f>
        <v>44651</v>
      </c>
      <c r="L102" t="str">
        <f>VLOOKUP($B102,CCGs!$A:$K,11,FALSE)</f>
        <v>E38000101</v>
      </c>
    </row>
    <row r="103" spans="1:12" x14ac:dyDescent="0.2">
      <c r="A103" t="s">
        <v>545</v>
      </c>
      <c r="B103" t="s">
        <v>376</v>
      </c>
      <c r="C103" t="str">
        <f>VLOOKUP(B103,CCGs!A:B,2,FALSE)</f>
        <v>99C</v>
      </c>
      <c r="D103" t="str">
        <f>VLOOKUP($B103,CCGs!$A:$K,3,FALSE)</f>
        <v>F0283F6A-D3A6-4ABC-A1C1-B19CCD71478A</v>
      </c>
      <c r="E103" t="str">
        <f>VLOOKUP($B103,CCGs!$A:$K,4,FALSE)</f>
        <v>CCG</v>
      </c>
      <c r="F103" t="str">
        <f>VLOOKUP($B103,CCGs!$A:$K,5,FALSE)</f>
        <v>North</v>
      </c>
      <c r="G103" t="str">
        <f>VLOOKUP($B103,CCGs!$A:$K,6,FALSE)</f>
        <v>North East and Yorkshire</v>
      </c>
      <c r="H103" t="str">
        <f>VLOOKUP($B103,CCGs!$A:$K,7,FALSE)</f>
        <v>NA</v>
      </c>
      <c r="I103" t="str">
        <f>VLOOKUP($B103,CCGs!$A:$K,8,FALSE)</f>
        <v>NA</v>
      </c>
      <c r="J103" s="50">
        <f>VLOOKUP($B103,CCGs!$A:$K,9,FALSE)</f>
        <v>44287</v>
      </c>
      <c r="K103" s="50">
        <f>VLOOKUP($B103,CCGs!$A:$K,10,FALSE)</f>
        <v>44651</v>
      </c>
      <c r="L103" t="str">
        <f>VLOOKUP($B103,CCGs!$A:$K,11,FALSE)</f>
        <v>E38000127</v>
      </c>
    </row>
    <row r="104" spans="1:12" x14ac:dyDescent="0.2">
      <c r="A104" t="s">
        <v>560</v>
      </c>
      <c r="B104" t="s">
        <v>112</v>
      </c>
      <c r="C104" t="str">
        <f>VLOOKUP(B104,CCGs!A:B,2,FALSE)</f>
        <v>99E</v>
      </c>
      <c r="D104" t="str">
        <f>VLOOKUP($B104,CCGs!$A:$K,3,FALSE)</f>
        <v>210C0B93-9BA6-4AB2-B908-52223B79BBF9</v>
      </c>
      <c r="E104" t="str">
        <f>VLOOKUP($B104,CCGs!$A:$K,4,FALSE)</f>
        <v>CCG</v>
      </c>
      <c r="F104" t="str">
        <f>VLOOKUP($B104,CCGs!$A:$K,5,FALSE)</f>
        <v>Midlands and East</v>
      </c>
      <c r="G104" t="str">
        <f>VLOOKUP($B104,CCGs!$A:$K,6,FALSE)</f>
        <v>East of England</v>
      </c>
      <c r="H104" t="str">
        <f>VLOOKUP($B104,CCGs!$A:$K,7,FALSE)</f>
        <v>NA</v>
      </c>
      <c r="I104" t="str">
        <f>VLOOKUP($B104,CCGs!$A:$K,8,FALSE)</f>
        <v>NA</v>
      </c>
      <c r="J104" s="50">
        <f>VLOOKUP($B104,CCGs!$A:$K,9,FALSE)</f>
        <v>44287</v>
      </c>
      <c r="K104" s="50">
        <f>VLOOKUP($B104,CCGs!$A:$K,10,FALSE)</f>
        <v>44651</v>
      </c>
      <c r="L104" t="str">
        <f>VLOOKUP($B104,CCGs!$A:$K,11,FALSE)</f>
        <v>E38000007</v>
      </c>
    </row>
    <row r="105" spans="1:12" x14ac:dyDescent="0.2">
      <c r="A105" t="s">
        <v>560</v>
      </c>
      <c r="B105" t="s">
        <v>191</v>
      </c>
      <c r="C105" t="str">
        <f>VLOOKUP(B105,CCGs!A:B,2,FALSE)</f>
        <v>99F</v>
      </c>
      <c r="D105" t="str">
        <f>VLOOKUP($B105,CCGs!$A:$K,3,FALSE)</f>
        <v>9CC9F706-1F91-489C-A386-2405D583D699</v>
      </c>
      <c r="E105" t="str">
        <f>VLOOKUP($B105,CCGs!$A:$K,4,FALSE)</f>
        <v>CCG</v>
      </c>
      <c r="F105" t="str">
        <f>VLOOKUP($B105,CCGs!$A:$K,5,FALSE)</f>
        <v>Midlands and East</v>
      </c>
      <c r="G105" t="str">
        <f>VLOOKUP($B105,CCGs!$A:$K,6,FALSE)</f>
        <v>East of England</v>
      </c>
      <c r="H105" t="str">
        <f>VLOOKUP($B105,CCGs!$A:$K,7,FALSE)</f>
        <v>NA</v>
      </c>
      <c r="I105" t="str">
        <f>VLOOKUP($B105,CCGs!$A:$K,8,FALSE)</f>
        <v>NA</v>
      </c>
      <c r="J105" s="50">
        <f>VLOOKUP($B105,CCGs!$A:$K,9,FALSE)</f>
        <v>44287</v>
      </c>
      <c r="K105" s="50">
        <f>VLOOKUP($B105,CCGs!$A:$K,10,FALSE)</f>
        <v>44651</v>
      </c>
      <c r="L105" t="str">
        <f>VLOOKUP($B105,CCGs!$A:$K,11,FALSE)</f>
        <v>E38000030</v>
      </c>
    </row>
    <row r="106" spans="1:12" x14ac:dyDescent="0.2">
      <c r="A106" t="s">
        <v>560</v>
      </c>
      <c r="B106" t="s">
        <v>452</v>
      </c>
      <c r="C106" t="str">
        <f>VLOOKUP(B106,CCGs!A:B,2,FALSE)</f>
        <v>99G</v>
      </c>
      <c r="D106" t="str">
        <f>VLOOKUP($B106,CCGs!$A:$K,3,FALSE)</f>
        <v>C8012055-E18D-4E42-8BFD-56AF23C550FA</v>
      </c>
      <c r="E106" t="str">
        <f>VLOOKUP($B106,CCGs!$A:$K,4,FALSE)</f>
        <v>CCG</v>
      </c>
      <c r="F106" t="str">
        <f>VLOOKUP($B106,CCGs!$A:$K,5,FALSE)</f>
        <v>Midlands and East</v>
      </c>
      <c r="G106" t="str">
        <f>VLOOKUP($B106,CCGs!$A:$K,6,FALSE)</f>
        <v>East of England</v>
      </c>
      <c r="H106" t="str">
        <f>VLOOKUP($B106,CCGs!$A:$K,7,FALSE)</f>
        <v>NA</v>
      </c>
      <c r="I106" t="str">
        <f>VLOOKUP($B106,CCGs!$A:$K,8,FALSE)</f>
        <v>NA</v>
      </c>
      <c r="J106" s="50">
        <f>VLOOKUP($B106,CCGs!$A:$K,9,FALSE)</f>
        <v>44287</v>
      </c>
      <c r="K106" s="50">
        <f>VLOOKUP($B106,CCGs!$A:$K,10,FALSE)</f>
        <v>44651</v>
      </c>
      <c r="L106" t="str">
        <f>VLOOKUP($B106,CCGs!$A:$K,11,FALSE)</f>
        <v>E38000168</v>
      </c>
    </row>
    <row r="107" spans="1:12" x14ac:dyDescent="0.2">
      <c r="A107" t="s">
        <v>575</v>
      </c>
      <c r="B107" t="s">
        <v>364</v>
      </c>
      <c r="C107" t="str">
        <f>VLOOKUP(B107,CCGs!A:B,2,FALSE)</f>
        <v>A3A8R</v>
      </c>
      <c r="D107" t="str">
        <f>VLOOKUP($B107,CCGs!$A:$K,3,FALSE)</f>
        <v>7C80CC1F-92AF-43DD-AABE-C66328F6A4E3</v>
      </c>
      <c r="E107" t="str">
        <f>VLOOKUP($B107,CCGs!$A:$K,4,FALSE)</f>
        <v>CCG</v>
      </c>
      <c r="F107" t="str">
        <f>VLOOKUP($B107,CCGs!$A:$K,5,FALSE)</f>
        <v>London</v>
      </c>
      <c r="G107" t="str">
        <f>VLOOKUP($B107,CCGs!$A:$K,6,FALSE)</f>
        <v>London</v>
      </c>
      <c r="H107" t="str">
        <f>VLOOKUP($B107,CCGs!$A:$K,7,FALSE)</f>
        <v>NA</v>
      </c>
      <c r="I107" t="str">
        <f>VLOOKUP($B107,CCGs!$A:$K,8,FALSE)</f>
        <v>NA</v>
      </c>
      <c r="J107" s="50">
        <f>VLOOKUP($B107,CCGs!$A:$K,9,FALSE)</f>
        <v>44287</v>
      </c>
      <c r="K107" s="50">
        <f>VLOOKUP($B107,CCGs!$A:$K,10,FALSE)</f>
        <v>44651</v>
      </c>
      <c r="L107" t="str">
        <f>VLOOKUP($B107,CCGs!$A:$K,11,FALSE)</f>
        <v>E38000255</v>
      </c>
    </row>
    <row r="108" spans="1:12" x14ac:dyDescent="0.2">
      <c r="A108" t="s">
        <v>569</v>
      </c>
      <c r="B108" t="s">
        <v>207</v>
      </c>
      <c r="C108" t="str">
        <f>VLOOKUP(B108,CCGs!A:B,2,FALSE)</f>
        <v>B2M3M</v>
      </c>
      <c r="D108" t="str">
        <f>VLOOKUP($B108,CCGs!$A:$K,3,FALSE)</f>
        <v>F2602A40-BBE8-4156-9E18-28701452B119</v>
      </c>
      <c r="E108" t="str">
        <f>VLOOKUP($B108,CCGs!$A:$K,4,FALSE)</f>
        <v>CCG</v>
      </c>
      <c r="F108" t="str">
        <f>VLOOKUP($B108,CCGs!$A:$K,5,FALSE)</f>
        <v>Midlands and East</v>
      </c>
      <c r="G108" t="str">
        <f>VLOOKUP($B108,CCGs!$A:$K,6,FALSE)</f>
        <v>Midlands</v>
      </c>
      <c r="H108" t="str">
        <f>VLOOKUP($B108,CCGs!$A:$K,7,FALSE)</f>
        <v>NA</v>
      </c>
      <c r="I108" t="str">
        <f>VLOOKUP($B108,CCGs!$A:$K,8,FALSE)</f>
        <v>NA</v>
      </c>
      <c r="J108" s="50">
        <f>VLOOKUP($B108,CCGs!$A:$K,9,FALSE)</f>
        <v>44287</v>
      </c>
      <c r="K108" s="50">
        <f>VLOOKUP($B108,CCGs!$A:$K,10,FALSE)</f>
        <v>44651</v>
      </c>
      <c r="L108" t="str">
        <f>VLOOKUP($B108,CCGs!$A:$K,11,FALSE)</f>
        <v>E38000251</v>
      </c>
    </row>
    <row r="109" spans="1:12" x14ac:dyDescent="0.2">
      <c r="A109" t="s">
        <v>564</v>
      </c>
      <c r="B109" t="s">
        <v>142</v>
      </c>
      <c r="C109" t="str">
        <f>VLOOKUP(B109,CCGs!A:B,2,FALSE)</f>
        <v>D2P2L</v>
      </c>
      <c r="D109" t="str">
        <f>VLOOKUP($B109,CCGs!$A:$K,3,FALSE)</f>
        <v>C462131A-C7E6-4563-A5B5-B220D92ADA3F</v>
      </c>
      <c r="E109" t="str">
        <f>VLOOKUP($B109,CCGs!$A:$K,4,FALSE)</f>
        <v>CCG</v>
      </c>
      <c r="F109" t="str">
        <f>VLOOKUP($B109,CCGs!$A:$K,5,FALSE)</f>
        <v>Midlands and East</v>
      </c>
      <c r="G109" t="str">
        <f>VLOOKUP($B109,CCGs!$A:$K,6,FALSE)</f>
        <v>Midlands</v>
      </c>
      <c r="H109" t="str">
        <f>VLOOKUP($B109,CCGs!$A:$K,7,FALSE)</f>
        <v>NA</v>
      </c>
      <c r="I109" t="str">
        <f>VLOOKUP($B109,CCGs!$A:$K,8,FALSE)</f>
        <v>NA</v>
      </c>
      <c r="J109" s="50">
        <f>VLOOKUP($B109,CCGs!$A:$K,9,FALSE)</f>
        <v>44287</v>
      </c>
      <c r="K109" s="50">
        <f>VLOOKUP($B109,CCGs!$A:$K,10,FALSE)</f>
        <v>44651</v>
      </c>
      <c r="L109" t="str">
        <f>VLOOKUP($B109,CCGs!$A:$K,11,FALSE)</f>
        <v>E38000250</v>
      </c>
    </row>
    <row r="110" spans="1:12" x14ac:dyDescent="0.2">
      <c r="A110" t="s">
        <v>561</v>
      </c>
      <c r="B110" t="s">
        <v>251</v>
      </c>
      <c r="C110" t="str">
        <f>VLOOKUP(B110,CCGs!A:B,2,FALSE)</f>
        <v>D4U1Y</v>
      </c>
      <c r="D110" t="str">
        <f>VLOOKUP($B110,CCGs!$A:$K,3,FALSE)</f>
        <v>BD3CD871-44A8-419F-AD5C-418E7EC76FA8</v>
      </c>
      <c r="E110" t="str">
        <f>VLOOKUP($B110,CCGs!$A:$K,4,FALSE)</f>
        <v>CCG</v>
      </c>
      <c r="F110" t="str">
        <f>VLOOKUP($B110,CCGs!$A:$K,5,FALSE)</f>
        <v>South</v>
      </c>
      <c r="G110" t="str">
        <f>VLOOKUP($B110,CCGs!$A:$K,6,FALSE)</f>
        <v>South East</v>
      </c>
      <c r="H110" t="str">
        <f>VLOOKUP($B110,CCGs!$A:$K,7,FALSE)</f>
        <v>NA</v>
      </c>
      <c r="I110" t="str">
        <f>VLOOKUP($B110,CCGs!$A:$K,8,FALSE)</f>
        <v>NA</v>
      </c>
      <c r="J110" s="50">
        <f>VLOOKUP($B110,CCGs!$A:$K,9,FALSE)</f>
        <v>44287</v>
      </c>
      <c r="K110" s="50">
        <f>VLOOKUP($B110,CCGs!$A:$K,10,FALSE)</f>
        <v>44651</v>
      </c>
      <c r="L110" t="str">
        <f>VLOOKUP($B110,CCGs!$A:$K,11,FALSE)</f>
        <v>E38000252</v>
      </c>
    </row>
    <row r="111" spans="1:12" x14ac:dyDescent="0.2">
      <c r="A111" t="s">
        <v>548</v>
      </c>
      <c r="B111" t="s">
        <v>251</v>
      </c>
      <c r="C111" t="str">
        <f>VLOOKUP(B111,CCGs!A:B,2,FALSE)</f>
        <v>D4U1Y</v>
      </c>
      <c r="D111" t="str">
        <f>VLOOKUP($B111,CCGs!$A:$K,3,FALSE)</f>
        <v>BD3CD871-44A8-419F-AD5C-418E7EC76FA8</v>
      </c>
      <c r="E111" t="str">
        <f>VLOOKUP($B111,CCGs!$A:$K,4,FALSE)</f>
        <v>CCG</v>
      </c>
      <c r="F111" t="str">
        <f>VLOOKUP($B111,CCGs!$A:$K,5,FALSE)</f>
        <v>South</v>
      </c>
      <c r="G111" t="str">
        <f>VLOOKUP($B111,CCGs!$A:$K,6,FALSE)</f>
        <v>South East</v>
      </c>
      <c r="H111" t="str">
        <f>VLOOKUP($B111,CCGs!$A:$K,7,FALSE)</f>
        <v>NA</v>
      </c>
      <c r="I111" t="str">
        <f>VLOOKUP($B111,CCGs!$A:$K,8,FALSE)</f>
        <v>NA</v>
      </c>
      <c r="J111" s="50">
        <f>VLOOKUP($B111,CCGs!$A:$K,9,FALSE)</f>
        <v>44287</v>
      </c>
      <c r="K111" s="50">
        <f>VLOOKUP($B111,CCGs!$A:$K,10,FALSE)</f>
        <v>44651</v>
      </c>
      <c r="L111" t="str">
        <f>VLOOKUP($B111,CCGs!$A:$K,11,FALSE)</f>
        <v>E38000252</v>
      </c>
    </row>
    <row r="112" spans="1:12" x14ac:dyDescent="0.2">
      <c r="A112" t="s">
        <v>561</v>
      </c>
      <c r="B112" t="s">
        <v>271</v>
      </c>
      <c r="C112" t="str">
        <f>VLOOKUP(B112,CCGs!A:B,2,FALSE)</f>
        <v>D9Y0V</v>
      </c>
      <c r="D112" t="str">
        <f>VLOOKUP($B112,CCGs!$A:$K,3,FALSE)</f>
        <v>C487A287-3FE7-4BFE-9673-7CF0ECF95A6D</v>
      </c>
      <c r="E112" t="str">
        <f>VLOOKUP($B112,CCGs!$A:$K,4,FALSE)</f>
        <v>CCG</v>
      </c>
      <c r="F112" t="str">
        <f>VLOOKUP($B112,CCGs!$A:$K,5,FALSE)</f>
        <v>South</v>
      </c>
      <c r="G112" t="str">
        <f>VLOOKUP($B112,CCGs!$A:$K,6,FALSE)</f>
        <v>South East</v>
      </c>
      <c r="H112" t="str">
        <f>VLOOKUP($B112,CCGs!$A:$K,7,FALSE)</f>
        <v>NA</v>
      </c>
      <c r="I112" t="str">
        <f>VLOOKUP($B112,CCGs!$A:$K,8,FALSE)</f>
        <v>NA</v>
      </c>
      <c r="J112" s="50">
        <f>VLOOKUP($B112,CCGs!$A:$K,9,FALSE)</f>
        <v>44287</v>
      </c>
      <c r="K112" s="50">
        <f>VLOOKUP($B112,CCGs!$A:$K,10,FALSE)</f>
        <v>44651</v>
      </c>
      <c r="L112" t="str">
        <f>VLOOKUP($B112,CCGs!$A:$K,11,FALSE)</f>
        <v>E38000253</v>
      </c>
    </row>
    <row r="113" spans="1:12" x14ac:dyDescent="0.2">
      <c r="A113" t="s">
        <v>560</v>
      </c>
      <c r="B113" t="s">
        <v>128</v>
      </c>
      <c r="C113" t="str">
        <f>VLOOKUP(B113,CCGs!A:B,2,FALSE)</f>
        <v>M1J4Y</v>
      </c>
      <c r="D113" t="str">
        <f>VLOOKUP($B113,CCGs!$A:$K,3,FALSE)</f>
        <v>BC2446BB-CA23-4ABB-820E-5DA261C57794</v>
      </c>
      <c r="E113" t="str">
        <f>VLOOKUP($B113,CCGs!$A:$K,4,FALSE)</f>
        <v>CCG</v>
      </c>
      <c r="F113" t="str">
        <f>VLOOKUP($B113,CCGs!$A:$K,5,FALSE)</f>
        <v>Midlands and East</v>
      </c>
      <c r="G113" t="str">
        <f>VLOOKUP($B113,CCGs!$A:$K,6,FALSE)</f>
        <v>East of England</v>
      </c>
      <c r="H113" t="str">
        <f>VLOOKUP($B113,CCGs!$A:$K,7,FALSE)</f>
        <v>NA</v>
      </c>
      <c r="I113" t="str">
        <f>VLOOKUP($B113,CCGs!$A:$K,8,FALSE)</f>
        <v>NA</v>
      </c>
      <c r="J113" s="50">
        <f>VLOOKUP($B113,CCGs!$A:$K,9,FALSE)</f>
        <v>44287</v>
      </c>
      <c r="K113" s="50">
        <f>VLOOKUP($B113,CCGs!$A:$K,10,FALSE)</f>
        <v>44651</v>
      </c>
      <c r="L113" t="str">
        <f>VLOOKUP($B113,CCGs!$A:$K,11,FALSE)</f>
        <v>E38000249</v>
      </c>
    </row>
    <row r="114" spans="1:12" x14ac:dyDescent="0.2">
      <c r="A114" t="s">
        <v>559</v>
      </c>
      <c r="B114" t="s">
        <v>424</v>
      </c>
      <c r="C114" t="str">
        <f>VLOOKUP(B114,CCGs!A:B,2,FALSE)</f>
        <v>M2L0M</v>
      </c>
      <c r="D114" t="str">
        <f>VLOOKUP($B114,CCGs!$A:$K,3,FALSE)</f>
        <v>4FE8E51A-1EF9-46C5-ACBA-1369F4310C3D</v>
      </c>
      <c r="E114" t="str">
        <f>VLOOKUP($B114,CCGs!$A:$K,4,FALSE)</f>
        <v>CCG</v>
      </c>
      <c r="F114" t="str">
        <f>VLOOKUP($B114,CCGs!$A:$K,5,FALSE)</f>
        <v>Midlands and East</v>
      </c>
      <c r="G114" t="str">
        <f>VLOOKUP($B114,CCGs!$A:$K,6,FALSE)</f>
        <v>Midlands</v>
      </c>
      <c r="H114" t="str">
        <f>VLOOKUP($B114,CCGs!$A:$K,7,FALSE)</f>
        <v>NA</v>
      </c>
      <c r="I114" t="str">
        <f>VLOOKUP($B114,CCGs!$A:$K,8,FALSE)</f>
        <v>NA</v>
      </c>
      <c r="J114" s="50">
        <f>VLOOKUP($B114,CCGs!$A:$K,9,FALSE)</f>
        <v>44287</v>
      </c>
      <c r="K114" s="50">
        <f>VLOOKUP($B114,CCGs!$A:$K,10,FALSE)</f>
        <v>44651</v>
      </c>
      <c r="L114" t="str">
        <f>VLOOKUP($B114,CCGs!$A:$K,11,FALSE)</f>
        <v>E38000257</v>
      </c>
    </row>
    <row r="115" spans="1:12" x14ac:dyDescent="0.2">
      <c r="A115" t="s">
        <v>573</v>
      </c>
      <c r="B115" t="s">
        <v>380</v>
      </c>
      <c r="C115" t="str">
        <f>VLOOKUP(B115,CCGs!A:B,2,FALSE)</f>
        <v>W2U3Z</v>
      </c>
      <c r="D115" t="str">
        <f>VLOOKUP($B115,CCGs!$A:$K,3,FALSE)</f>
        <v>1E2FECE0-67A0-4D4D-8C36-FDC40D49F836</v>
      </c>
      <c r="E115" t="str">
        <f>VLOOKUP($B115,CCGs!$A:$K,4,FALSE)</f>
        <v>CCG</v>
      </c>
      <c r="F115" t="str">
        <f>VLOOKUP($B115,CCGs!$A:$K,5,FALSE)</f>
        <v>London</v>
      </c>
      <c r="G115" t="str">
        <f>VLOOKUP($B115,CCGs!$A:$K,6,FALSE)</f>
        <v>London</v>
      </c>
      <c r="H115" t="str">
        <f>VLOOKUP($B115,CCGs!$A:$K,7,FALSE)</f>
        <v>NA</v>
      </c>
      <c r="I115" t="str">
        <f>VLOOKUP($B115,CCGs!$A:$K,8,FALSE)</f>
        <v>NA</v>
      </c>
      <c r="J115" s="50">
        <f>VLOOKUP($B115,CCGs!$A:$K,9,FALSE)</f>
        <v>44287</v>
      </c>
      <c r="K115" s="50">
        <f>VLOOKUP($B115,CCGs!$A:$K,10,FALSE)</f>
        <v>44651</v>
      </c>
      <c r="L115" t="str">
        <f>VLOOKUP($B115,CCGs!$A:$K,11,FALSE)</f>
        <v>E38000256</v>
      </c>
    </row>
    <row r="116" spans="1:12" x14ac:dyDescent="0.2">
      <c r="A116" t="s">
        <v>551</v>
      </c>
      <c r="B116" t="s">
        <v>303</v>
      </c>
      <c r="C116" t="str">
        <f>VLOOKUP(B116,CCGs!A:B,2,FALSE)</f>
        <v>X2C4Y</v>
      </c>
      <c r="D116" t="str">
        <f>VLOOKUP($B116,CCGs!$A:$K,3,FALSE)</f>
        <v>020ED4C7-F1F0-4DF7-A2A7-F684E486FC96</v>
      </c>
      <c r="E116" t="str">
        <f>VLOOKUP($B116,CCGs!$A:$K,4,FALSE)</f>
        <v>CCG</v>
      </c>
      <c r="F116" t="str">
        <f>VLOOKUP($B116,CCGs!$A:$K,5,FALSE)</f>
        <v>North</v>
      </c>
      <c r="G116" t="str">
        <f>VLOOKUP($B116,CCGs!$A:$K,6,FALSE)</f>
        <v>North East and Yorkshire</v>
      </c>
      <c r="H116" t="str">
        <f>VLOOKUP($B116,CCGs!$A:$K,7,FALSE)</f>
        <v>NA</v>
      </c>
      <c r="I116" t="str">
        <f>VLOOKUP($B116,CCGs!$A:$K,8,FALSE)</f>
        <v>NA</v>
      </c>
      <c r="J116" s="50">
        <f>VLOOKUP($B116,CCGs!$A:$K,9,FALSE)</f>
        <v>44287</v>
      </c>
      <c r="K116" s="50">
        <f>VLOOKUP($B116,CCGs!$A:$K,10,FALSE)</f>
        <v>44651</v>
      </c>
      <c r="L116" t="str">
        <f>VLOOKUP($B116,CCGs!$A:$K,11,FALSE)</f>
        <v>E38000254</v>
      </c>
    </row>
    <row r="117" spans="1:12" x14ac:dyDescent="0.2">
      <c r="A117" t="s">
        <v>577</v>
      </c>
      <c r="B117" t="s">
        <v>303</v>
      </c>
      <c r="C117" t="str">
        <f>VLOOKUP(B117,CCGs!A:B,2,FALSE)</f>
        <v>X2C4Y</v>
      </c>
      <c r="D117" t="str">
        <f>VLOOKUP($B117,CCGs!$A:$K,3,FALSE)</f>
        <v>020ED4C7-F1F0-4DF7-A2A7-F684E486FC96</v>
      </c>
      <c r="E117" t="str">
        <f>VLOOKUP($B117,CCGs!$A:$K,4,FALSE)</f>
        <v>CCG</v>
      </c>
      <c r="F117" t="str">
        <f>VLOOKUP($B117,CCGs!$A:$K,5,FALSE)</f>
        <v>North</v>
      </c>
      <c r="G117" t="str">
        <f>VLOOKUP($B117,CCGs!$A:$K,6,FALSE)</f>
        <v>North East and Yorkshire</v>
      </c>
      <c r="H117" t="str">
        <f>VLOOKUP($B117,CCGs!$A:$K,7,FALSE)</f>
        <v>NA</v>
      </c>
      <c r="I117" t="str">
        <f>VLOOKUP($B117,CCGs!$A:$K,8,FALSE)</f>
        <v>NA</v>
      </c>
      <c r="J117" s="50">
        <f>VLOOKUP($B117,CCGs!$A:$K,9,FALSE)</f>
        <v>44287</v>
      </c>
      <c r="K117" s="50">
        <f>VLOOKUP($B117,CCGs!$A:$K,10,FALSE)</f>
        <v>44651</v>
      </c>
      <c r="L117" t="str">
        <f>VLOOKUP($B117,CCGs!$A:$K,11,FALSE)</f>
        <v>E38000254</v>
      </c>
    </row>
  </sheetData>
  <autoFilter ref="A1:L117" xr:uid="{1C16A049-0B9E-4355-9460-579FC3D8A367}">
    <sortState xmlns:xlrd2="http://schemas.microsoft.com/office/spreadsheetml/2017/richdata2" ref="A2:L117">
      <sortCondition ref="C1:C117"/>
    </sortState>
  </autoFilter>
  <conditionalFormatting sqref="B1:B32 B34:B1048576">
    <cfRule type="duplicateValues" dxfId="3" priority="2"/>
  </conditionalFormatting>
  <conditionalFormatting sqref="B33">
    <cfRule type="duplicateValues" dxfId="2" priority="1"/>
  </conditionalFormatting>
  <conditionalFormatting sqref="D1:D1048576">
    <cfRule type="duplicateValues" dxfId="1" priority="3"/>
  </conditionalFormatting>
  <conditionalFormatting sqref="L1:L1048576">
    <cfRule type="duplicateValues" dxfId="0"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ADD1A-00AE-4A05-B323-635D9388B3EE}">
  <sheetPr codeName="Sheet8"/>
  <dimension ref="A1:A46"/>
  <sheetViews>
    <sheetView workbookViewId="0">
      <selection activeCell="B89" sqref="B89"/>
    </sheetView>
  </sheetViews>
  <sheetFormatPr defaultRowHeight="12.75" x14ac:dyDescent="0.2"/>
  <cols>
    <col min="1" max="1" width="15.28515625" customWidth="1"/>
  </cols>
  <sheetData>
    <row r="1" spans="1:1" x14ac:dyDescent="0.2">
      <c r="A1" s="49" t="s">
        <v>543</v>
      </c>
    </row>
    <row r="2" spans="1:1" x14ac:dyDescent="0.2">
      <c r="A2" t="s">
        <v>570</v>
      </c>
    </row>
    <row r="3" spans="1:1" x14ac:dyDescent="0.2">
      <c r="A3" t="s">
        <v>564</v>
      </c>
    </row>
    <row r="4" spans="1:1" x14ac:dyDescent="0.2">
      <c r="A4" t="s">
        <v>551</v>
      </c>
    </row>
    <row r="5" spans="1:1" x14ac:dyDescent="0.2">
      <c r="A5" t="s">
        <v>578</v>
      </c>
    </row>
    <row r="6" spans="1:1" x14ac:dyDescent="0.2">
      <c r="A6" t="s">
        <v>579</v>
      </c>
    </row>
    <row r="7" spans="1:1" x14ac:dyDescent="0.2">
      <c r="A7" t="s">
        <v>576</v>
      </c>
    </row>
    <row r="8" spans="1:1" x14ac:dyDescent="0.2">
      <c r="A8" t="s">
        <v>580</v>
      </c>
    </row>
    <row r="9" spans="1:1" x14ac:dyDescent="0.2">
      <c r="A9" t="s">
        <v>581</v>
      </c>
    </row>
    <row r="10" spans="1:1" x14ac:dyDescent="0.2">
      <c r="A10" t="s">
        <v>582</v>
      </c>
    </row>
    <row r="11" spans="1:1" x14ac:dyDescent="0.2">
      <c r="A11" t="s">
        <v>583</v>
      </c>
    </row>
    <row r="12" spans="1:1" x14ac:dyDescent="0.2">
      <c r="A12" t="s">
        <v>573</v>
      </c>
    </row>
    <row r="13" spans="1:1" x14ac:dyDescent="0.2">
      <c r="A13" t="s">
        <v>560</v>
      </c>
    </row>
    <row r="14" spans="1:1" x14ac:dyDescent="0.2">
      <c r="A14" t="s">
        <v>552</v>
      </c>
    </row>
    <row r="15" spans="1:1" x14ac:dyDescent="0.2">
      <c r="A15" t="s">
        <v>574</v>
      </c>
    </row>
    <row r="16" spans="1:1" x14ac:dyDescent="0.2">
      <c r="A16" t="s">
        <v>565</v>
      </c>
    </row>
    <row r="17" spans="1:1" x14ac:dyDescent="0.2">
      <c r="A17" t="s">
        <v>584</v>
      </c>
    </row>
    <row r="18" spans="1:1" x14ac:dyDescent="0.2">
      <c r="A18" t="s">
        <v>585</v>
      </c>
    </row>
    <row r="19" spans="1:1" x14ac:dyDescent="0.2">
      <c r="A19" t="s">
        <v>586</v>
      </c>
    </row>
    <row r="20" spans="1:1" x14ac:dyDescent="0.2">
      <c r="A20" t="s">
        <v>587</v>
      </c>
    </row>
    <row r="21" spans="1:1" x14ac:dyDescent="0.2">
      <c r="A21" t="s">
        <v>588</v>
      </c>
    </row>
    <row r="22" spans="1:1" x14ac:dyDescent="0.2">
      <c r="A22" t="s">
        <v>548</v>
      </c>
    </row>
    <row r="23" spans="1:1" x14ac:dyDescent="0.2">
      <c r="A23" t="s">
        <v>549</v>
      </c>
    </row>
    <row r="24" spans="1:1" x14ac:dyDescent="0.2">
      <c r="A24" t="s">
        <v>553</v>
      </c>
    </row>
    <row r="25" spans="1:1" x14ac:dyDescent="0.2">
      <c r="A25" t="s">
        <v>575</v>
      </c>
    </row>
    <row r="26" spans="1:1" x14ac:dyDescent="0.2">
      <c r="A26" t="s">
        <v>568</v>
      </c>
    </row>
    <row r="27" spans="1:1" x14ac:dyDescent="0.2">
      <c r="A27" t="s">
        <v>589</v>
      </c>
    </row>
    <row r="28" spans="1:1" x14ac:dyDescent="0.2">
      <c r="A28" t="s">
        <v>554</v>
      </c>
    </row>
    <row r="29" spans="1:1" x14ac:dyDescent="0.2">
      <c r="A29" t="s">
        <v>545</v>
      </c>
    </row>
    <row r="30" spans="1:1" x14ac:dyDescent="0.2">
      <c r="A30" t="s">
        <v>590</v>
      </c>
    </row>
    <row r="31" spans="1:1" x14ac:dyDescent="0.2">
      <c r="A31" s="60" t="s">
        <v>591</v>
      </c>
    </row>
    <row r="32" spans="1:1" x14ac:dyDescent="0.2">
      <c r="A32" t="s">
        <v>562</v>
      </c>
    </row>
    <row r="33" spans="1:1" x14ac:dyDescent="0.2">
      <c r="A33" t="s">
        <v>592</v>
      </c>
    </row>
    <row r="34" spans="1:1" x14ac:dyDescent="0.2">
      <c r="A34" t="s">
        <v>556</v>
      </c>
    </row>
    <row r="35" spans="1:1" x14ac:dyDescent="0.2">
      <c r="A35" t="s">
        <v>567</v>
      </c>
    </row>
    <row r="36" spans="1:1" x14ac:dyDescent="0.2">
      <c r="A36" t="s">
        <v>546</v>
      </c>
    </row>
    <row r="37" spans="1:1" x14ac:dyDescent="0.2">
      <c r="A37" t="s">
        <v>569</v>
      </c>
    </row>
    <row r="38" spans="1:1" x14ac:dyDescent="0.2">
      <c r="A38" t="s">
        <v>550</v>
      </c>
    </row>
    <row r="39" spans="1:1" x14ac:dyDescent="0.2">
      <c r="A39" t="s">
        <v>561</v>
      </c>
    </row>
    <row r="40" spans="1:1" x14ac:dyDescent="0.2">
      <c r="A40" t="s">
        <v>559</v>
      </c>
    </row>
    <row r="41" spans="1:1" x14ac:dyDescent="0.2">
      <c r="A41" t="s">
        <v>572</v>
      </c>
    </row>
    <row r="42" spans="1:1" x14ac:dyDescent="0.2">
      <c r="A42" t="s">
        <v>558</v>
      </c>
    </row>
    <row r="43" spans="1:1" x14ac:dyDescent="0.2">
      <c r="A43" t="s">
        <v>563</v>
      </c>
    </row>
    <row r="44" spans="1:1" x14ac:dyDescent="0.2">
      <c r="A44" t="s">
        <v>555</v>
      </c>
    </row>
    <row r="45" spans="1:1" x14ac:dyDescent="0.2">
      <c r="A45" t="s">
        <v>593</v>
      </c>
    </row>
    <row r="46" spans="1:1" x14ac:dyDescent="0.2">
      <c r="A46" t="s">
        <v>571</v>
      </c>
    </row>
  </sheetData>
  <sortState xmlns:xlrd2="http://schemas.microsoft.com/office/spreadsheetml/2017/richdata2" ref="A2:A46">
    <sortCondition ref="A2:A4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D3"/>
  <sheetViews>
    <sheetView zoomScale="80" zoomScaleNormal="80" workbookViewId="0">
      <selection activeCell="M1" sqref="M1"/>
    </sheetView>
  </sheetViews>
  <sheetFormatPr defaultRowHeight="12.75" x14ac:dyDescent="0.2"/>
  <cols>
    <col min="1" max="1" width="9.140625" bestFit="1" customWidth="1"/>
    <col min="2" max="2" width="63.85546875" bestFit="1" customWidth="1"/>
    <col min="3" max="3" width="34.42578125" bestFit="1" customWidth="1"/>
    <col min="4" max="4" width="62.140625" bestFit="1" customWidth="1"/>
    <col min="5" max="5" width="10.28515625" bestFit="1" customWidth="1"/>
    <col min="6" max="6" width="20" bestFit="1" customWidth="1"/>
    <col min="7" max="7" width="11.85546875" bestFit="1" customWidth="1"/>
    <col min="8" max="8" width="12.7109375" bestFit="1" customWidth="1"/>
    <col min="9" max="9" width="14.85546875" bestFit="1" customWidth="1"/>
    <col min="10" max="17" width="14.85546875" customWidth="1"/>
    <col min="18" max="18" width="10" bestFit="1" customWidth="1"/>
    <col min="19" max="19" width="12.140625" bestFit="1" customWidth="1"/>
    <col min="20" max="20" width="14.140625" customWidth="1"/>
    <col min="21" max="21" width="13.5703125" customWidth="1"/>
    <col min="22" max="22" width="33" customWidth="1"/>
    <col min="23" max="30" width="15" customWidth="1"/>
  </cols>
  <sheetData>
    <row r="1" spans="1:30" ht="38.25" customHeight="1" x14ac:dyDescent="0.2">
      <c r="A1" s="14" t="s">
        <v>594</v>
      </c>
      <c r="B1" s="14" t="s">
        <v>595</v>
      </c>
      <c r="C1" s="14" t="s">
        <v>596</v>
      </c>
      <c r="D1" s="14" t="s">
        <v>597</v>
      </c>
      <c r="E1" s="14" t="s">
        <v>598</v>
      </c>
      <c r="F1" s="14" t="s">
        <v>599</v>
      </c>
      <c r="G1" s="14" t="s">
        <v>600</v>
      </c>
      <c r="H1" s="14" t="s">
        <v>601</v>
      </c>
      <c r="I1" s="14" t="s">
        <v>602</v>
      </c>
      <c r="J1" s="14" t="s">
        <v>603</v>
      </c>
      <c r="K1" s="14" t="s">
        <v>604</v>
      </c>
      <c r="L1" s="14" t="s">
        <v>605</v>
      </c>
      <c r="M1" s="14" t="s">
        <v>606</v>
      </c>
      <c r="N1" s="14" t="s">
        <v>607</v>
      </c>
      <c r="O1" s="14" t="s">
        <v>608</v>
      </c>
      <c r="P1" s="14" t="s">
        <v>609</v>
      </c>
      <c r="Q1" s="14" t="s">
        <v>610</v>
      </c>
      <c r="R1" s="14" t="s">
        <v>52</v>
      </c>
      <c r="S1" s="14" t="s">
        <v>53</v>
      </c>
      <c r="T1" s="14" t="s">
        <v>611</v>
      </c>
      <c r="U1" s="14" t="s">
        <v>612</v>
      </c>
      <c r="V1" s="14" t="s">
        <v>613</v>
      </c>
      <c r="W1" s="14" t="s">
        <v>614</v>
      </c>
      <c r="X1" s="14" t="s">
        <v>615</v>
      </c>
      <c r="Y1" s="14" t="s">
        <v>616</v>
      </c>
      <c r="Z1" s="14" t="s">
        <v>617</v>
      </c>
      <c r="AA1" s="14" t="s">
        <v>618</v>
      </c>
      <c r="AB1" s="14" t="s">
        <v>619</v>
      </c>
      <c r="AC1" s="14" t="s">
        <v>620</v>
      </c>
      <c r="AD1" s="14" t="s">
        <v>621</v>
      </c>
    </row>
    <row r="2" spans="1:30" ht="44.25" customHeight="1" x14ac:dyDescent="0.2">
      <c r="A2" s="63" t="s">
        <v>622</v>
      </c>
      <c r="B2" s="63" t="s">
        <v>623</v>
      </c>
      <c r="C2" s="15" t="str">
        <f>IF('Sign off sheet'!$C$11="", "", 'Sign off sheet'!$C$11)</f>
        <v/>
      </c>
      <c r="D2" s="15" t="str">
        <f>IF('Sign off sheet'!$C$12="", "", 'Sign off sheet'!$C$12)</f>
        <v/>
      </c>
      <c r="E2" s="15" t="str">
        <f>IF('Sign off sheet'!$G$12="", "", 'Sign off sheet'!$G$12)</f>
        <v/>
      </c>
      <c r="F2" s="15" t="str">
        <f>'Sign off sheet'!$C$9</f>
        <v>Q2 2025 to 2026 - 01 July to 30 September 2025</v>
      </c>
      <c r="G2" s="15" t="s">
        <v>624</v>
      </c>
      <c r="H2" s="15" t="str">
        <f>LEFT(F2,2)</f>
        <v>Q2</v>
      </c>
      <c r="I2" s="15" t="s">
        <v>625</v>
      </c>
      <c r="J2" s="15" t="str">
        <f>IF('Sign off sheet'!$C$15="", "", 'Sign off sheet'!$C$15)</f>
        <v/>
      </c>
      <c r="K2" s="15" t="str">
        <f>IF('Sign off sheet'!$C$16="", "", 'Sign off sheet'!$C$16)</f>
        <v/>
      </c>
      <c r="L2" s="15" t="str">
        <f>IF('Sign off sheet'!$C$17="", "", 'Sign off sheet'!$C$17)</f>
        <v/>
      </c>
      <c r="M2" s="15" t="str">
        <f>IF('Sign off sheet'!$C$18="", "", 'Sign off sheet'!$C$18)</f>
        <v/>
      </c>
      <c r="N2" s="15" t="str">
        <f>IF('Sign off sheet'!$C$21="", "", 'Sign off sheet'!$C$21)</f>
        <v/>
      </c>
      <c r="O2" s="15" t="str">
        <f>IF('Sign off sheet'!$C$22="", "", 'Sign off sheet'!$C$22)</f>
        <v/>
      </c>
      <c r="P2" s="15" t="str">
        <f>IF('Sign off sheet'!$C$23="", "", 'Sign off sheet'!$C$23)</f>
        <v/>
      </c>
      <c r="Q2" s="15" t="str">
        <f>IF('Sign off sheet'!$C$24="", "", 'Sign off sheet'!$C$24)</f>
        <v/>
      </c>
      <c r="R2" s="15" t="str">
        <f>IF('Page 1'!$C$10="", "", 'Page 1'!$C$10)</f>
        <v/>
      </c>
      <c r="S2" s="15" t="str">
        <f>IF('Page 1'!$D$10="", "", 'Page 1'!$D$10)</f>
        <v/>
      </c>
      <c r="T2" s="15" t="str">
        <f>IF('Page 1'!$E$10="", "", 'Page 1'!$E$10)</f>
        <v/>
      </c>
      <c r="U2" s="15" t="str">
        <f>IF('Page 1'!$I$10="", "", 'Page 1'!$I$10)</f>
        <v/>
      </c>
      <c r="V2" s="15" t="str">
        <f>IF('Page 1'!$J$10="", "", 'Page 1'!$J$10)</f>
        <v/>
      </c>
      <c r="W2" s="15" t="b">
        <f>IFERROR(IF('Sign off sheet'!$C$12="",FALSE,TRUE),FALSE)</f>
        <v>0</v>
      </c>
      <c r="X2" s="15" t="b">
        <f>IFERROR(IF('Sign off sheet'!$G$12="",FALSE,TRUE),FALSE)</f>
        <v>0</v>
      </c>
      <c r="Y2" s="15" t="b">
        <f>IFERROR(IF('Sign off sheet'!$C$11="",FALSE,TRUE),FALSE)</f>
        <v>0</v>
      </c>
      <c r="Z2" s="15" t="b">
        <f>IFERROR(IF('Page 1'!$C10="",FALSE,TRUE),FALSE)</f>
        <v>0</v>
      </c>
      <c r="AA2" s="15" t="b">
        <f>IFERROR(IF('Page 1'!$D10="",FALSE,TRUE),FALSE)</f>
        <v>0</v>
      </c>
      <c r="AB2" s="15" t="b">
        <f>IFERROR(IF(R2&gt;S2,FALSE,TRUE),FALSE)</f>
        <v>1</v>
      </c>
      <c r="AC2" s="15" t="b">
        <f>IFERROR(IF(ISBLANK('Sign off sheet'!$C$21),FALSE,TRUE),FALSE)</f>
        <v>0</v>
      </c>
      <c r="AD2" s="15" t="str">
        <f>IF('Sign off sheet'!$D$28="Yes","TRUE","FALSE")</f>
        <v>FALSE</v>
      </c>
    </row>
    <row r="3" spans="1:30" ht="48.75" customHeight="1" x14ac:dyDescent="0.2">
      <c r="A3" s="63" t="s">
        <v>626</v>
      </c>
      <c r="B3" s="63" t="s">
        <v>627</v>
      </c>
      <c r="C3" s="15" t="str">
        <f>IF('Sign off sheet'!$C$11="", "", 'Sign off sheet'!$C$11)</f>
        <v/>
      </c>
      <c r="D3" s="15" t="str">
        <f>IF('Sign off sheet'!$C$12="", "", 'Sign off sheet'!$C$12)</f>
        <v/>
      </c>
      <c r="E3" s="15" t="str">
        <f>IF('Sign off sheet'!$G$12="", "", 'Sign off sheet'!$G$12)</f>
        <v/>
      </c>
      <c r="F3" s="15" t="str">
        <f>'Sign off sheet'!$C$9</f>
        <v>Q2 2025 to 2026 - 01 July to 30 September 2025</v>
      </c>
      <c r="G3" s="15" t="s">
        <v>624</v>
      </c>
      <c r="H3" s="15" t="str">
        <f>LEFT(F3,2)</f>
        <v>Q2</v>
      </c>
      <c r="I3" s="15" t="s">
        <v>625</v>
      </c>
      <c r="J3" s="15" t="str">
        <f>IF('Sign off sheet'!$C$15="", "", 'Sign off sheet'!$C$15)</f>
        <v/>
      </c>
      <c r="K3" s="15" t="str">
        <f>IF('Sign off sheet'!$C$16="", "", 'Sign off sheet'!$C$16)</f>
        <v/>
      </c>
      <c r="L3" s="15" t="str">
        <f>IF('Sign off sheet'!$C$17="", "", 'Sign off sheet'!$C$17)</f>
        <v/>
      </c>
      <c r="M3" s="15" t="str">
        <f>IF('Sign off sheet'!$C$18="", "", 'Sign off sheet'!$C$18)</f>
        <v/>
      </c>
      <c r="N3" s="15" t="str">
        <f>IF('Sign off sheet'!$C$21="", "", 'Sign off sheet'!$C$21)</f>
        <v/>
      </c>
      <c r="O3" s="15" t="str">
        <f>IF('Sign off sheet'!$C$22="", "", 'Sign off sheet'!$C$22)</f>
        <v/>
      </c>
      <c r="P3" s="15" t="str">
        <f>IF('Sign off sheet'!$C$23="", "", 'Sign off sheet'!$C$23)</f>
        <v/>
      </c>
      <c r="Q3" s="15" t="str">
        <f>IF('Sign off sheet'!$C$24="", "", 'Sign off sheet'!$C$24)</f>
        <v/>
      </c>
      <c r="R3" s="15" t="str">
        <f>IF('Page 1'!$C$11="", "", 'Page 1'!$C$11)</f>
        <v/>
      </c>
      <c r="S3" s="15" t="str">
        <f>IF('Page 1'!$D$11="", "", 'Page 1'!$D$11)</f>
        <v/>
      </c>
      <c r="T3" s="15" t="str">
        <f>IF('Page 1'!$E$11="", "", 'Page 1'!$E$11)</f>
        <v/>
      </c>
      <c r="U3" s="15" t="str">
        <f>IF('Page 1'!$I$11="", "", 'Page 1'!$I$11)</f>
        <v/>
      </c>
      <c r="V3" s="15" t="str">
        <f>IF('Page 1'!$J$11="", "", 'Page 1'!$J$11)</f>
        <v/>
      </c>
      <c r="W3" s="15" t="b">
        <f>IFERROR(IF('Sign off sheet'!$C$12="",FALSE,TRUE),FALSE)</f>
        <v>0</v>
      </c>
      <c r="X3" s="15" t="b">
        <f>IFERROR(IF('Sign off sheet'!$G$12="",FALSE,TRUE),FALSE)</f>
        <v>0</v>
      </c>
      <c r="Y3" s="15" t="b">
        <f>IFERROR(IF('Sign off sheet'!$C$11="",FALSE,TRUE),FALSE)</f>
        <v>0</v>
      </c>
      <c r="Z3" s="15" t="b">
        <f>IFERROR(IF('Page 1'!$C11="",FALSE,TRUE),FALSE)</f>
        <v>0</v>
      </c>
      <c r="AA3" s="15" t="b">
        <f>IFERROR(IF('Page 1'!$D11="",FALSE,TRUE),FALSE)</f>
        <v>0</v>
      </c>
      <c r="AB3" s="15" t="b">
        <f>IFERROR(IF(R3&gt;S3,FALSE,TRUE),FALSE)</f>
        <v>1</v>
      </c>
      <c r="AC3" s="15" t="b">
        <f>IFERROR(IF(ISBLANK('Sign off sheet'!$C$21),FALSE,TRUE),FALSE)</f>
        <v>0</v>
      </c>
      <c r="AD3" s="15" t="str">
        <f>IF('Sign off sheet'!$D$28="Yes","TRUE","FALSE")</f>
        <v>FALSE</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0a28b0d2-7e10-4e8c-8ad3-5eabbf4f8b8b" xsi:nil="true"/>
    <_ip_UnifiedCompliancePolicyProperties xmlns="0a28b0d2-7e10-4e8c-8ad3-5eabbf4f8b8b" xsi:nil="true"/>
    <Template_Type xmlns="57985f8f-0c85-4009-899e-35fc268dacab" xsi:nil="true"/>
    <Screening_Year xmlns="57985f8f-0c85-4009-899e-35fc268dacab" xsi:nil="true"/>
    <Org_code xmlns="57985f8f-0c85-4009-899e-35fc268dacab" xsi:nil="true"/>
    <Quarter xmlns="57985f8f-0c85-4009-899e-35fc268dacab" xsi:nil="true"/>
    <Org_Name xmlns="57985f8f-0c85-4009-899e-35fc268dac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73C3AECE3A9341958499212555865C" ma:contentTypeVersion="10" ma:contentTypeDescription="Create a new document." ma:contentTypeScope="" ma:versionID="fee208d931b3b8487fd494dd3d2762b9">
  <xsd:schema xmlns:xsd="http://www.w3.org/2001/XMLSchema" xmlns:xs="http://www.w3.org/2001/XMLSchema" xmlns:p="http://schemas.microsoft.com/office/2006/metadata/properties" xmlns:ns2="57985f8f-0c85-4009-899e-35fc268dacab" xmlns:ns3="0a28b0d2-7e10-4e8c-8ad3-5eabbf4f8b8b" targetNamespace="http://schemas.microsoft.com/office/2006/metadata/properties" ma:root="true" ma:fieldsID="23042bfbc2bc2118b6fb68ca3fa7a029" ns2:_="" ns3:_="">
    <xsd:import namespace="57985f8f-0c85-4009-899e-35fc268dacab"/>
    <xsd:import namespace="0a28b0d2-7e10-4e8c-8ad3-5eabbf4f8b8b"/>
    <xsd:element name="properties">
      <xsd:complexType>
        <xsd:sequence>
          <xsd:element name="documentManagement">
            <xsd:complexType>
              <xsd:all>
                <xsd:element ref="ns2:Template_Type" minOccurs="0"/>
                <xsd:element ref="ns2:Org_code" minOccurs="0"/>
                <xsd:element ref="ns2:Screening_Year" minOccurs="0"/>
                <xsd:element ref="ns2:Quarter" minOccurs="0"/>
                <xsd:element ref="ns3:_ip_UnifiedCompliancePolicyProperties" minOccurs="0"/>
                <xsd:element ref="ns3:_ip_UnifiedCompliancePolicyUIAction" minOccurs="0"/>
                <xsd:element ref="ns2:MediaServiceMetadata" minOccurs="0"/>
                <xsd:element ref="ns2:MediaServiceFastMetadata" minOccurs="0"/>
                <xsd:element ref="ns2:MediaServiceSearchProperties" minOccurs="0"/>
                <xsd:element ref="ns2:Org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85f8f-0c85-4009-899e-35fc268dacab" elementFormDefault="qualified">
    <xsd:import namespace="http://schemas.microsoft.com/office/2006/documentManagement/types"/>
    <xsd:import namespace="http://schemas.microsoft.com/office/infopath/2007/PartnerControls"/>
    <xsd:element name="Template_Type" ma:index="8" nillable="true" ma:displayName="Template_Type" ma:internalName="Template_Type">
      <xsd:simpleType>
        <xsd:restriction base="dms:Text">
          <xsd:maxLength value="255"/>
        </xsd:restriction>
      </xsd:simpleType>
    </xsd:element>
    <xsd:element name="Org_code" ma:index="9" nillable="true" ma:displayName="Org_code" ma:internalName="Org_code">
      <xsd:simpleType>
        <xsd:restriction base="dms:Text">
          <xsd:maxLength value="255"/>
        </xsd:restriction>
      </xsd:simpleType>
    </xsd:element>
    <xsd:element name="Screening_Year" ma:index="10" nillable="true" ma:displayName="Screening_Year" ma:internalName="Screening_Year">
      <xsd:simpleType>
        <xsd:restriction base="dms:Text">
          <xsd:maxLength value="10"/>
        </xsd:restriction>
      </xsd:simpleType>
    </xsd:element>
    <xsd:element name="Quarter" ma:index="11" nillable="true" ma:displayName="Quarter" ma:internalName="Quarter">
      <xsd:simpleType>
        <xsd:restriction base="dms:Text">
          <xsd:maxLength value="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Org_Name" ma:index="17" nillable="true" ma:displayName="Org_Name" ma:format="Dropdown" ma:internalName="Org_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28b0d2-7e10-4e8c-8ad3-5eabbf4f8b8b"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internalName="_ip_UnifiedCompliancePolicyProperties" ma:readOnly="false">
      <xsd:simpleType>
        <xsd:restriction base="dms:Note"/>
      </xsd:simpleType>
    </xsd:element>
    <xsd:element name="_ip_UnifiedCompliancePolicyUIAction" ma:index="13"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4E08A8-D7D7-4F16-AFF2-E5777E318BCD}">
  <ds:schemaRefs>
    <ds:schemaRef ds:uri="http://schemas.microsoft.com/office/2006/metadata/properties"/>
    <ds:schemaRef ds:uri="http://schemas.microsoft.com/office/infopath/2007/PartnerControls"/>
    <ds:schemaRef ds:uri="0a28b0d2-7e10-4e8c-8ad3-5eabbf4f8b8b"/>
    <ds:schemaRef ds:uri="57985f8f-0c85-4009-899e-35fc268dacab"/>
  </ds:schemaRefs>
</ds:datastoreItem>
</file>

<file path=customXml/itemProps2.xml><?xml version="1.0" encoding="utf-8"?>
<ds:datastoreItem xmlns:ds="http://schemas.openxmlformats.org/officeDocument/2006/customXml" ds:itemID="{2357F6C2-8642-46BD-BD00-F71537EF5048}">
  <ds:schemaRefs>
    <ds:schemaRef ds:uri="http://schemas.microsoft.com/sharepoint/v3/contenttype/forms"/>
  </ds:schemaRefs>
</ds:datastoreItem>
</file>

<file path=customXml/itemProps3.xml><?xml version="1.0" encoding="utf-8"?>
<ds:datastoreItem xmlns:ds="http://schemas.openxmlformats.org/officeDocument/2006/customXml" ds:itemID="{182C8CC1-2E6C-4081-BE95-40E05C7BB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85f8f-0c85-4009-899e-35fc268dacab"/>
    <ds:schemaRef ds:uri="0a28b0d2-7e10-4e8c-8ad3-5eabbf4f8b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Guidance</vt:lpstr>
      <vt:lpstr>Sign off sheet</vt:lpstr>
      <vt:lpstr>Page 1</vt:lpstr>
      <vt:lpstr>KPI descriptions</vt:lpstr>
      <vt:lpstr>CCGs</vt:lpstr>
      <vt:lpstr>CHIS</vt:lpstr>
      <vt:lpstr>CHIS Dropdown</vt:lpstr>
      <vt:lpstr>DataSheet</vt:lpstr>
      <vt:lpstr>CCGNames</vt:lpstr>
      <vt:lpstr>CCGNamesAndCodes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Tempest</dc:creator>
  <cp:keywords/>
  <dc:description/>
  <cp:lastModifiedBy>SELFRIDGE, Liz (NHS ENGLAND)</cp:lastModifiedBy>
  <cp:revision/>
  <dcterms:created xsi:type="dcterms:W3CDTF">2017-07-10T09:06:39Z</dcterms:created>
  <dcterms:modified xsi:type="dcterms:W3CDTF">2025-10-14T09:04:20Z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0x0101009573C3AECE3A9341958499212555865C</vt:lpwstr>
  </property>
  <property fmtid="{D5CDD505-2E9C-101B-9397-08002B2CF9AE}" pid="3" name="MediaServiceImageTags">
    <vt:lpwstr/>
  </property>
  <property fmtid="{D5CDD505-2E9C-101B-9397-08002B2CF9AE}" pid="4" name="_ExtendedDescription">
    <vt:lpwstr/>
  </property>
  <property fmtid="{D5CDD505-2E9C-101B-9397-08002B2CF9AE}" pid="5" name="Order">
    <vt:r8>111422800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SharedWithUsers">
    <vt:lpwstr/>
  </property>
</Properties>
</file>