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phecloud-my.sharepoint.com/personal/simon_port_ukhsa_gov_uk/Documents/Documents/GOV-19459 TB annual 5 - chapter 5 Tuberculosis in children and adolescents/3 October/"/>
    </mc:Choice>
  </mc:AlternateContent>
  <xr:revisionPtr revIDLastSave="0" documentId="14_{D2F04794-C9C2-4857-B71C-678F89E97E25}" xr6:coauthVersionLast="47" xr6:coauthVersionMax="47" xr10:uidLastSave="{00000000-0000-0000-0000-000000000000}"/>
  <bookViews>
    <workbookView xWindow="-108" yWindow="-108" windowWidth="23256" windowHeight="12576" xr2:uid="{00000000-000D-0000-FFFF-FFFF00000000}"/>
  </bookViews>
  <sheets>
    <sheet name="Summary sheet" sheetId="49" r:id="rId1"/>
    <sheet name="Supplementary table 1" sheetId="1" r:id="rId2"/>
    <sheet name="Supplementary table 1.5" sheetId="2" r:id="rId3"/>
    <sheet name="Supplementary table 2" sheetId="3" r:id="rId4"/>
    <sheet name="Supplementary table 3" sheetId="4" r:id="rId5"/>
    <sheet name="Supplementary table 3.5" sheetId="5" r:id="rId6"/>
    <sheet name="Supplementary table 4" sheetId="6" r:id="rId7"/>
    <sheet name="Supplementary table 5" sheetId="7" r:id="rId8"/>
    <sheet name="Supplementary table 5.5" sheetId="8" r:id="rId9"/>
    <sheet name="Supplementary table 6" sheetId="48" r:id="rId10"/>
    <sheet name="Supplementary table 7 " sheetId="47" r:id="rId11"/>
    <sheet name="Supplementary table 8" sheetId="10" r:id="rId12"/>
    <sheet name="Supplementary table 9" sheetId="11" r:id="rId13"/>
    <sheet name="Supplementary table 10" sheetId="12" r:id="rId14"/>
    <sheet name="Supplementary table 11" sheetId="29" r:id="rId15"/>
    <sheet name="Supplementary table 12" sheetId="30" r:id="rId16"/>
    <sheet name="Supplementary table 13" sheetId="31" r:id="rId17"/>
    <sheet name="Supplementary table 14" sheetId="32" r:id="rId18"/>
    <sheet name="Supplementary table 15" sheetId="33" r:id="rId19"/>
    <sheet name="Supplementary table 16" sheetId="34" r:id="rId20"/>
    <sheet name="Supplementary table 17" sheetId="35" r:id="rId21"/>
    <sheet name="Supplementary table 18" sheetId="36" r:id="rId22"/>
    <sheet name="Supplementary table 19" sheetId="37" r:id="rId23"/>
    <sheet name="Supplementary table 20" sheetId="38" r:id="rId24"/>
    <sheet name="Supplementary table 21" sheetId="39" r:id="rId25"/>
    <sheet name="Supplementary table 22" sheetId="40" r:id="rId26"/>
    <sheet name="Supplementary table 23" sheetId="41" r:id="rId27"/>
    <sheet name="Supplementary table 24" sheetId="42" r:id="rId28"/>
    <sheet name="Supplementary table 25" sheetId="43" r:id="rId2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9" l="1"/>
  <c r="A32" i="49"/>
  <c r="A31" i="49"/>
  <c r="A30" i="49"/>
  <c r="A29" i="49"/>
  <c r="A28" i="49"/>
  <c r="A27" i="49"/>
  <c r="A26" i="49"/>
  <c r="A25" i="49"/>
  <c r="A24" i="49"/>
  <c r="A23" i="49"/>
  <c r="A22" i="49"/>
  <c r="A21" i="49"/>
  <c r="A20" i="49"/>
  <c r="A19" i="49"/>
  <c r="A18" i="49"/>
  <c r="A17" i="49"/>
  <c r="A16" i="49"/>
  <c r="A15" i="49"/>
  <c r="A14" i="49"/>
  <c r="A13" i="49"/>
  <c r="A12" i="49"/>
  <c r="A11" i="49"/>
  <c r="A10" i="49"/>
  <c r="A9" i="49"/>
  <c r="A8" i="49"/>
  <c r="A7" i="49"/>
  <c r="A5" i="49"/>
  <c r="C22" i="1"/>
</calcChain>
</file>

<file path=xl/sharedStrings.xml><?xml version="1.0" encoding="utf-8"?>
<sst xmlns="http://schemas.openxmlformats.org/spreadsheetml/2006/main" count="3690" uniqueCount="890">
  <si>
    <t>UK Health Security Agency</t>
  </si>
  <si>
    <t>Supplementary Table 1.5. Numbers and rates of TB notifications in UK born and non-UK born children aged less than 18 years using APS data, England, 2011 to 2024</t>
  </si>
  <si>
    <t>CI stands for confidence interval.</t>
  </si>
  <si>
    <t>Year</t>
  </si>
  <si>
    <t>Population: ONS</t>
  </si>
  <si>
    <t>Number of notifications</t>
  </si>
  <si>
    <t>Percentage difference in notifications</t>
  </si>
  <si>
    <t>Rate per 100,000</t>
  </si>
  <si>
    <t>Percentage difference in rate</t>
  </si>
  <si>
    <t>Lower CI</t>
  </si>
  <si>
    <t>Upper CI</t>
  </si>
  <si>
    <t>Population: LFS UK born</t>
  </si>
  <si>
    <t>Percentage difference in UK born notifications</t>
  </si>
  <si>
    <t>UK born: rate per 100,000</t>
  </si>
  <si>
    <t>Percentage difference in UK born rate</t>
  </si>
  <si>
    <t>UK born: lower CI</t>
  </si>
  <si>
    <t>UK born: upper CI</t>
  </si>
  <si>
    <t>Population: LFS non-UK born</t>
  </si>
  <si>
    <t>Percentage difference in non-UK born notifications</t>
  </si>
  <si>
    <t>non-UK born: rate per 100,000</t>
  </si>
  <si>
    <t>Percentage difference in non-UK born rate</t>
  </si>
  <si>
    <t>non-UK born: lower CI</t>
  </si>
  <si>
    <t>non-UK born: upper CI</t>
  </si>
  <si>
    <t>Unknown place of birth (number)</t>
  </si>
  <si>
    <t>Population: LFS UK born 0 to 14 years</t>
  </si>
  <si>
    <t>0 to 14 percentage difference in UK born notifications</t>
  </si>
  <si>
    <t>0 to 14 UK born: rate per 100,000</t>
  </si>
  <si>
    <t>0 to 14 percentage difference in UK born rate</t>
  </si>
  <si>
    <t>0 to 14 UK born: lower CI</t>
  </si>
  <si>
    <t>0 to 14 UK born: upper CI</t>
  </si>
  <si>
    <t>Population: LFS non-UK born 0 to 14 years</t>
  </si>
  <si>
    <t>0 to 14 percentage difference in non-UK born notifications</t>
  </si>
  <si>
    <t>0 to 14 non-UK born: rate per 100,000</t>
  </si>
  <si>
    <t>0 to 14 percentage difference in non-UK born rate</t>
  </si>
  <si>
    <t>0 to 14 non-UK born: lower CI</t>
  </si>
  <si>
    <t>0 to 14 non-UK born: upper CI</t>
  </si>
  <si>
    <t>Population: LFS UK born 15 to 17 years</t>
  </si>
  <si>
    <t>15 to 17 UK born: Number of notifications</t>
  </si>
  <si>
    <t>15 to 17 percentage difference in UK born notifications</t>
  </si>
  <si>
    <t>15 to 17 UK born: rate per 100,000</t>
  </si>
  <si>
    <t>15 to 17 percentage difference in UK born rate</t>
  </si>
  <si>
    <t>15 to 17 UK born: lower CI</t>
  </si>
  <si>
    <t>15 to 17 UK born: upper CI</t>
  </si>
  <si>
    <t>Population: LFS non-UK born 15 to 17 years</t>
  </si>
  <si>
    <t>15 to 17 percentage difference in non-UK born notifications</t>
  </si>
  <si>
    <t>15 to 17 non-UK born: rate per 100,000</t>
  </si>
  <si>
    <t>15 to 17 percentage difference in non-UK born rate</t>
  </si>
  <si>
    <t>15 to 17 non-UK born: lower CI</t>
  </si>
  <si>
    <t>15 to 17 non-UK born: upper CI</t>
  </si>
  <si>
    <t>[x]</t>
  </si>
  <si>
    <t>Population: APS UK born</t>
  </si>
  <si>
    <t>Population: APS non-UK born</t>
  </si>
  <si>
    <t>Population: APS UK born 0 to 14 years</t>
  </si>
  <si>
    <t>Population: APS non-UK born 0 to 14 years</t>
  </si>
  <si>
    <t>Population: APS UK born 15 to 17 years</t>
  </si>
  <si>
    <t>Population: APS non-UK born 15 to 17 years</t>
  </si>
  <si>
    <t>2011</t>
  </si>
  <si>
    <t>4.8</t>
  </si>
  <si>
    <t>4.4</t>
  </si>
  <si>
    <t>5.2</t>
  </si>
  <si>
    <t>2.9</t>
  </si>
  <si>
    <t>2.6</t>
  </si>
  <si>
    <t>3.2</t>
  </si>
  <si>
    <t>33.7</t>
  </si>
  <si>
    <t>29.6</t>
  </si>
  <si>
    <t>38.4</t>
  </si>
  <si>
    <t>2.3</t>
  </si>
  <si>
    <t>3.0</t>
  </si>
  <si>
    <t>26.0</t>
  </si>
  <si>
    <t>21.9</t>
  </si>
  <si>
    <t>30.8</t>
  </si>
  <si>
    <t>3.9</t>
  </si>
  <si>
    <t>3.1</t>
  </si>
  <si>
    <t>4.9</t>
  </si>
  <si>
    <t>57.9</t>
  </si>
  <si>
    <t>47.3</t>
  </si>
  <si>
    <t>70.9</t>
  </si>
  <si>
    <t>2012</t>
  </si>
  <si>
    <t>5.1</t>
  </si>
  <si>
    <t>4.7</t>
  </si>
  <si>
    <t>5.5</t>
  </si>
  <si>
    <t>7.3</t>
  </si>
  <si>
    <t>3.4</t>
  </si>
  <si>
    <t>2.7</t>
  </si>
  <si>
    <t>3.3</t>
  </si>
  <si>
    <t>0.0</t>
  </si>
  <si>
    <t>34.0</t>
  </si>
  <si>
    <t>0.9</t>
  </si>
  <si>
    <t>29.9</t>
  </si>
  <si>
    <t>38.7</t>
  </si>
  <si>
    <t>8.5</t>
  </si>
  <si>
    <t>2.8</t>
  </si>
  <si>
    <t>7.7</t>
  </si>
  <si>
    <t>2.5</t>
  </si>
  <si>
    <t>-10.5</t>
  </si>
  <si>
    <t>23.2</t>
  </si>
  <si>
    <t>-10.8</t>
  </si>
  <si>
    <t>19.4</t>
  </si>
  <si>
    <t>27.8</t>
  </si>
  <si>
    <t>4.1</t>
  </si>
  <si>
    <t>14.9</t>
  </si>
  <si>
    <t>69.9</t>
  </si>
  <si>
    <t>20.7</t>
  </si>
  <si>
    <t>84.4</t>
  </si>
  <si>
    <t>2013</t>
  </si>
  <si>
    <t>3.6</t>
  </si>
  <si>
    <t>4.3</t>
  </si>
  <si>
    <t>-20.3</t>
  </si>
  <si>
    <t>2.4</t>
  </si>
  <si>
    <t>-20.0</t>
  </si>
  <si>
    <t>2.1</t>
  </si>
  <si>
    <t>-20.7</t>
  </si>
  <si>
    <t>27.0</t>
  </si>
  <si>
    <t>-20.6</t>
  </si>
  <si>
    <t>23.3</t>
  </si>
  <si>
    <t>31.2</t>
  </si>
  <si>
    <t>-22.8</t>
  </si>
  <si>
    <t>2.2</t>
  </si>
  <si>
    <t>-21.4</t>
  </si>
  <si>
    <t>1.9</t>
  </si>
  <si>
    <t>-28.6</t>
  </si>
  <si>
    <t>17.2</t>
  </si>
  <si>
    <t>-25.9</t>
  </si>
  <si>
    <t>13.9</t>
  </si>
  <si>
    <t>21.3</t>
  </si>
  <si>
    <t>-11.3</t>
  </si>
  <si>
    <t>3.7</t>
  </si>
  <si>
    <t>-9.8</t>
  </si>
  <si>
    <t>-12.0</t>
  </si>
  <si>
    <t>54.4</t>
  </si>
  <si>
    <t>-22.2</t>
  </si>
  <si>
    <t>44.5</t>
  </si>
  <si>
    <t>66.5</t>
  </si>
  <si>
    <t>2014</t>
  </si>
  <si>
    <t>-17.2</t>
  </si>
  <si>
    <t>20.1</t>
  </si>
  <si>
    <t>-25.6</t>
  </si>
  <si>
    <t>17.1</t>
  </si>
  <si>
    <t>23.6</t>
  </si>
  <si>
    <t>-4.6</t>
  </si>
  <si>
    <t>-4.5</t>
  </si>
  <si>
    <t>1.8</t>
  </si>
  <si>
    <t>-15.3</t>
  </si>
  <si>
    <t>12.8</t>
  </si>
  <si>
    <t>10.2</t>
  </si>
  <si>
    <t>16.1</t>
  </si>
  <si>
    <t>22.2</t>
  </si>
  <si>
    <t>4.6</t>
  </si>
  <si>
    <t>24.3</t>
  </si>
  <si>
    <t>5.8</t>
  </si>
  <si>
    <t>-18.9</t>
  </si>
  <si>
    <t>42.6</t>
  </si>
  <si>
    <t>-21.7</t>
  </si>
  <si>
    <t>34.1</t>
  </si>
  <si>
    <t>53.3</t>
  </si>
  <si>
    <t>2015</t>
  </si>
  <si>
    <t>-15.2</t>
  </si>
  <si>
    <t>-12.5</t>
  </si>
  <si>
    <t>-21.5</t>
  </si>
  <si>
    <t>15.7</t>
  </si>
  <si>
    <t>-21.9</t>
  </si>
  <si>
    <t>13.1</t>
  </si>
  <si>
    <t>18.8</t>
  </si>
  <si>
    <t>-16.0</t>
  </si>
  <si>
    <t>1.7</t>
  </si>
  <si>
    <t>-19.0</t>
  </si>
  <si>
    <t>1.5</t>
  </si>
  <si>
    <t>2.0</t>
  </si>
  <si>
    <t>-25.0</t>
  </si>
  <si>
    <t>9.6</t>
  </si>
  <si>
    <t>7.4</t>
  </si>
  <si>
    <t>12.5</t>
  </si>
  <si>
    <t>-13.0</t>
  </si>
  <si>
    <t>4.0</t>
  </si>
  <si>
    <t>-18.2</t>
  </si>
  <si>
    <t>26.6</t>
  </si>
  <si>
    <t>43.7</t>
  </si>
  <si>
    <t>2016</t>
  </si>
  <si>
    <t>-4.9</t>
  </si>
  <si>
    <t>-4.8</t>
  </si>
  <si>
    <t>6.8</t>
  </si>
  <si>
    <t>15.2</t>
  </si>
  <si>
    <t>-3.2</t>
  </si>
  <si>
    <t>18.1</t>
  </si>
  <si>
    <t>4.5</t>
  </si>
  <si>
    <t>5.9</t>
  </si>
  <si>
    <t>-20.4</t>
  </si>
  <si>
    <t>-29.2</t>
  </si>
  <si>
    <t>5.0</t>
  </si>
  <si>
    <t>9.2</t>
  </si>
  <si>
    <t>-26.9</t>
  </si>
  <si>
    <t>30.2</t>
  </si>
  <si>
    <t>43.0</t>
  </si>
  <si>
    <t>26.1</t>
  </si>
  <si>
    <t>34.6</t>
  </si>
  <si>
    <t>53.4</t>
  </si>
  <si>
    <t>2017</t>
  </si>
  <si>
    <t>-14.1</t>
  </si>
  <si>
    <t>-15.0</t>
  </si>
  <si>
    <t>13.2</t>
  </si>
  <si>
    <t>-13.2</t>
  </si>
  <si>
    <t>10.9</t>
  </si>
  <si>
    <t>15.9</t>
  </si>
  <si>
    <t>-22.6</t>
  </si>
  <si>
    <t>1.4</t>
  </si>
  <si>
    <t>1.2</t>
  </si>
  <si>
    <t>11.6</t>
  </si>
  <si>
    <t>7.6</t>
  </si>
  <si>
    <t>11.8</t>
  </si>
  <si>
    <t>5.7</t>
  </si>
  <si>
    <t>10.1</t>
  </si>
  <si>
    <t>14.3</t>
  </si>
  <si>
    <t>20.0</t>
  </si>
  <si>
    <t>-24.4</t>
  </si>
  <si>
    <t>30.3</t>
  </si>
  <si>
    <t>-29.5</t>
  </si>
  <si>
    <t>38.9</t>
  </si>
  <si>
    <t>2018</t>
  </si>
  <si>
    <t>-15.8</t>
  </si>
  <si>
    <t>-17.6</t>
  </si>
  <si>
    <t>1.6</t>
  </si>
  <si>
    <t>8.2</t>
  </si>
  <si>
    <t>14.7</t>
  </si>
  <si>
    <t>11.4</t>
  </si>
  <si>
    <t>12.3</t>
  </si>
  <si>
    <t>17.6</t>
  </si>
  <si>
    <t>1.1</t>
  </si>
  <si>
    <t>1.3</t>
  </si>
  <si>
    <t>-18.8</t>
  </si>
  <si>
    <t>6.3</t>
  </si>
  <si>
    <t>-17.1</t>
  </si>
  <si>
    <t>8.6</t>
  </si>
  <si>
    <t>-17.9</t>
  </si>
  <si>
    <t>-19.4</t>
  </si>
  <si>
    <t>29.0</t>
  </si>
  <si>
    <t>41.6</t>
  </si>
  <si>
    <t>37.3</t>
  </si>
  <si>
    <t>33.4</t>
  </si>
  <si>
    <t>51.8</t>
  </si>
  <si>
    <t>2019</t>
  </si>
  <si>
    <t>11.7</t>
  </si>
  <si>
    <t>7.1</t>
  </si>
  <si>
    <t>16.6</t>
  </si>
  <si>
    <t>12.9</t>
  </si>
  <si>
    <t>14.0</t>
  </si>
  <si>
    <t>19.7</t>
  </si>
  <si>
    <t>18.2</t>
  </si>
  <si>
    <t>7.2</t>
  </si>
  <si>
    <t>5.4</t>
  </si>
  <si>
    <t>9.7</t>
  </si>
  <si>
    <t>6.5</t>
  </si>
  <si>
    <t>11.3</t>
  </si>
  <si>
    <t>47.8</t>
  </si>
  <si>
    <t>38.8</t>
  </si>
  <si>
    <t>58.8</t>
  </si>
  <si>
    <t>2020</t>
  </si>
  <si>
    <t>-22.7</t>
  </si>
  <si>
    <t>1.0</t>
  </si>
  <si>
    <t>-18.0</t>
  </si>
  <si>
    <t>-22.9</t>
  </si>
  <si>
    <t>10.6</t>
  </si>
  <si>
    <t>15.4</t>
  </si>
  <si>
    <t>-18.7</t>
  </si>
  <si>
    <t>-23.1</t>
  </si>
  <si>
    <t>0.8</t>
  </si>
  <si>
    <t>-1.4</t>
  </si>
  <si>
    <t>5.3</t>
  </si>
  <si>
    <t>9.5</t>
  </si>
  <si>
    <t>-32.7</t>
  </si>
  <si>
    <t>-33.3</t>
  </si>
  <si>
    <t>31.0</t>
  </si>
  <si>
    <t>-35.1</t>
  </si>
  <si>
    <t>24.2</t>
  </si>
  <si>
    <t>39.7</t>
  </si>
  <si>
    <t>2021</t>
  </si>
  <si>
    <t>-17.3</t>
  </si>
  <si>
    <t>-16.7</t>
  </si>
  <si>
    <t>15.8</t>
  </si>
  <si>
    <t>-26.0</t>
  </si>
  <si>
    <t>0.6</t>
  </si>
  <si>
    <t>15.5</t>
  </si>
  <si>
    <t>10.7</t>
  </si>
  <si>
    <t>9.1</t>
  </si>
  <si>
    <t>-6.3</t>
  </si>
  <si>
    <t>28.6</t>
  </si>
  <si>
    <t>-7.7</t>
  </si>
  <si>
    <t>36.9</t>
  </si>
  <si>
    <t>2022</t>
  </si>
  <si>
    <t>14.5</t>
  </si>
  <si>
    <t>10.0</t>
  </si>
  <si>
    <t>-7.1</t>
  </si>
  <si>
    <t>10.8</t>
  </si>
  <si>
    <t>8.9</t>
  </si>
  <si>
    <t>21.6</t>
  </si>
  <si>
    <t>0.7</t>
  </si>
  <si>
    <t>-15.1</t>
  </si>
  <si>
    <t>6.2</t>
  </si>
  <si>
    <t>8.3</t>
  </si>
  <si>
    <t>25.1</t>
  </si>
  <si>
    <t>-12.2</t>
  </si>
  <si>
    <t>32.4</t>
  </si>
  <si>
    <t>2023</t>
  </si>
  <si>
    <t>-18.3</t>
  </si>
  <si>
    <t>50.0</t>
  </si>
  <si>
    <t>40.7</t>
  </si>
  <si>
    <t>13.0</t>
  </si>
  <si>
    <t>17.8</t>
  </si>
  <si>
    <t>-11.1</t>
  </si>
  <si>
    <t>42.2</t>
  </si>
  <si>
    <t>8.0</t>
  </si>
  <si>
    <t>55.9</t>
  </si>
  <si>
    <t>40.9</t>
  </si>
  <si>
    <t>62.9</t>
  </si>
  <si>
    <t>33.3</t>
  </si>
  <si>
    <t>50.2</t>
  </si>
  <si>
    <t>2024</t>
  </si>
  <si>
    <t>16.5</t>
  </si>
  <si>
    <t>10.3</t>
  </si>
  <si>
    <t>16.8</t>
  </si>
  <si>
    <t>10.5</t>
  </si>
  <si>
    <t>19.5</t>
  </si>
  <si>
    <t>13.3</t>
  </si>
  <si>
    <t>8.8</t>
  </si>
  <si>
    <t>7.0</t>
  </si>
  <si>
    <t>11.1</t>
  </si>
  <si>
    <t>25.0</t>
  </si>
  <si>
    <t>9.8</t>
  </si>
  <si>
    <t>45.7</t>
  </si>
  <si>
    <t>37.6</t>
  </si>
  <si>
    <t>55.5</t>
  </si>
  <si>
    <t>Supplementary Table 2. Number and proportion of children aged less than 18 years notified with TB by UKHSA region, England, in 2024</t>
  </si>
  <si>
    <t>Proportion of notifications (percentage)</t>
  </si>
  <si>
    <t>East Midlands</t>
  </si>
  <si>
    <t>East of England</t>
  </si>
  <si>
    <t>London</t>
  </si>
  <si>
    <t>27.4</t>
  </si>
  <si>
    <t>North East</t>
  </si>
  <si>
    <t>North West</t>
  </si>
  <si>
    <t>South East</t>
  </si>
  <si>
    <t>South West</t>
  </si>
  <si>
    <t>West Midlands</t>
  </si>
  <si>
    <t>13.7</t>
  </si>
  <si>
    <t>Yorkshire and The Humber</t>
  </si>
  <si>
    <t>Total</t>
  </si>
  <si>
    <t>Supplementary Table 3. Overall number and rate of TB notifications in children aged less than 18 years, by place of birth and ethnic group, England, 2024</t>
  </si>
  <si>
    <t>Ethnic group</t>
  </si>
  <si>
    <t>White</t>
  </si>
  <si>
    <t>Black-African</t>
  </si>
  <si>
    <t>Black-Other</t>
  </si>
  <si>
    <t>Indian</t>
  </si>
  <si>
    <t>Pakistani</t>
  </si>
  <si>
    <t>Bangladeshi</t>
  </si>
  <si>
    <t>Mixed/Other</t>
  </si>
  <si>
    <t>Any other Asian</t>
  </si>
  <si>
    <t>Unknown</t>
  </si>
  <si>
    <t>Supplementary Table 3.5. Overall number and rate of TB notifications in children aged less than 18 years, by place of birth and ethnic group using APS data, England, 2024</t>
  </si>
  <si>
    <t>32</t>
  </si>
  <si>
    <t>0.4</t>
  </si>
  <si>
    <t>0.3</t>
  </si>
  <si>
    <t>10</t>
  </si>
  <si>
    <t>22</t>
  </si>
  <si>
    <t>73</t>
  </si>
  <si>
    <t>24.1</t>
  </si>
  <si>
    <t>38.1</t>
  </si>
  <si>
    <t>17</t>
  </si>
  <si>
    <t>6.6</t>
  </si>
  <si>
    <t>28</t>
  </si>
  <si>
    <t>16.2</t>
  </si>
  <si>
    <t>11.2</t>
  </si>
  <si>
    <t>23.5</t>
  </si>
  <si>
    <t>19</t>
  </si>
  <si>
    <t>3.5</t>
  </si>
  <si>
    <t>16</t>
  </si>
  <si>
    <t>27.5</t>
  </si>
  <si>
    <t>44.9</t>
  </si>
  <si>
    <t>6</t>
  </si>
  <si>
    <t>5</t>
  </si>
  <si>
    <t>22.9</t>
  </si>
  <si>
    <t>55.0</t>
  </si>
  <si>
    <t>15</t>
  </si>
  <si>
    <t>18</t>
  </si>
  <si>
    <t>6.4</t>
  </si>
  <si>
    <t>16.0</t>
  </si>
  <si>
    <t>0</t>
  </si>
  <si>
    <t>Supplementary Table 4. Number of children notified with TB by place of birth, age and sex in 2024</t>
  </si>
  <si>
    <t>Data on UK born status in 2024 was missing for n=0.</t>
  </si>
  <si>
    <t>Age group</t>
  </si>
  <si>
    <t>Sex</t>
  </si>
  <si>
    <t>0 to 1 years</t>
  </si>
  <si>
    <t>Female</t>
  </si>
  <si>
    <t>2 to 4 years</t>
  </si>
  <si>
    <t>5 to 9 years</t>
  </si>
  <si>
    <t>10 to 14 years</t>
  </si>
  <si>
    <t>15 to 17 years</t>
  </si>
  <si>
    <t>Male</t>
  </si>
  <si>
    <t>Supplementary Table 5. Overall number and rate of TB in children aged less than 18 years, by age and place of birth, England, 2011 to 2024 (aggregated data)</t>
  </si>
  <si>
    <t>Age</t>
  </si>
  <si>
    <t>23.8</t>
  </si>
  <si>
    <t>1</t>
  </si>
  <si>
    <t>12.0</t>
  </si>
  <si>
    <t>17.9</t>
  </si>
  <si>
    <t>2</t>
  </si>
  <si>
    <t>9.9</t>
  </si>
  <si>
    <t>13.8</t>
  </si>
  <si>
    <t>3</t>
  </si>
  <si>
    <t>7.5</t>
  </si>
  <si>
    <t>4</t>
  </si>
  <si>
    <t>7</t>
  </si>
  <si>
    <t>8</t>
  </si>
  <si>
    <t>5.6</t>
  </si>
  <si>
    <t>9</t>
  </si>
  <si>
    <t>7.8</t>
  </si>
  <si>
    <t>6.1</t>
  </si>
  <si>
    <t>11</t>
  </si>
  <si>
    <t>6.7</t>
  </si>
  <si>
    <t>12</t>
  </si>
  <si>
    <t>13</t>
  </si>
  <si>
    <t>13.6</t>
  </si>
  <si>
    <t>19.1</t>
  </si>
  <si>
    <t>14</t>
  </si>
  <si>
    <t>24.8</t>
  </si>
  <si>
    <t>21.7</t>
  </si>
  <si>
    <t>28.4</t>
  </si>
  <si>
    <t>31.1</t>
  </si>
  <si>
    <t>27.6</t>
  </si>
  <si>
    <t>35.1</t>
  </si>
  <si>
    <t>39.0</t>
  </si>
  <si>
    <t>35.2</t>
  </si>
  <si>
    <t>43.2</t>
  </si>
  <si>
    <t>46.0</t>
  </si>
  <si>
    <t>54.8</t>
  </si>
  <si>
    <t>Supplementary Table 5.5. Overall number and rate of TB in children aged less than 18 years, by age and place of birth, using APS data, England, 2011 to 2024 (aggregated data)</t>
  </si>
  <si>
    <t>18.5</t>
  </si>
  <si>
    <t>19.8</t>
  </si>
  <si>
    <t>6.0</t>
  </si>
  <si>
    <t>4.2</t>
  </si>
  <si>
    <t>8.7</t>
  </si>
  <si>
    <t>16.4</t>
  </si>
  <si>
    <t>26.5</t>
  </si>
  <si>
    <t>40.5</t>
  </si>
  <si>
    <t>36.5</t>
  </si>
  <si>
    <t>52.8</t>
  </si>
  <si>
    <t>48.3</t>
  </si>
  <si>
    <t>57.7</t>
  </si>
  <si>
    <t>Place of birth</t>
  </si>
  <si>
    <t>Total notifications</t>
  </si>
  <si>
    <t>Alcohol</t>
  </si>
  <si>
    <t>Alcohol (percentage)</t>
  </si>
  <si>
    <t>Drug misuse</t>
  </si>
  <si>
    <t>Drug misuse (percentage)</t>
  </si>
  <si>
    <t>Homelessness</t>
  </si>
  <si>
    <t>Homelessness (percentage)</t>
  </si>
  <si>
    <t>Asylum seeker</t>
  </si>
  <si>
    <t>Asylum seeker (percentage)</t>
  </si>
  <si>
    <t>All countries including the UK</t>
  </si>
  <si>
    <t>3.8</t>
  </si>
  <si>
    <t>26.7</t>
  </si>
  <si>
    <t>18.9</t>
  </si>
  <si>
    <t>non-UK born</t>
  </si>
  <si>
    <t>100.0</t>
  </si>
  <si>
    <t>25.6</t>
  </si>
  <si>
    <t>15.0</t>
  </si>
  <si>
    <t>66.7</t>
  </si>
  <si>
    <t>16.7</t>
  </si>
  <si>
    <t>50.9</t>
  </si>
  <si>
    <t>8.1</t>
  </si>
  <si>
    <t>19.6</t>
  </si>
  <si>
    <t>49.4</t>
  </si>
  <si>
    <t>UK born</t>
  </si>
  <si>
    <t>Treatment delay is calculated for children with pulmonary TB for whom time between TB symptom onset and treatment start was known.</t>
  </si>
  <si>
    <t>Diagnostic delay is calculated for children with pulmonary TB for whom time between TB symptom onset and diagnosis was known.</t>
  </si>
  <si>
    <t>Reporting delay is calculated for children with pulmonary TB for whom time between TB diagnosis and notification was known.</t>
  </si>
  <si>
    <t>Excludes children with post-mortem diagnosis of TB that had pulmonary TB, n=9.</t>
  </si>
  <si>
    <t>Treatment delay: median</t>
  </si>
  <si>
    <t>Treatment delay: lower quartile</t>
  </si>
  <si>
    <t>Treatment delay: upper quartile</t>
  </si>
  <si>
    <t>Diagnostic delay: median</t>
  </si>
  <si>
    <t>Diagnostic delay: lower quartile</t>
  </si>
  <si>
    <t>Diagnostic delay: upper quartile</t>
  </si>
  <si>
    <t>Notification delay: median</t>
  </si>
  <si>
    <t>Notification delay: lower quartile</t>
  </si>
  <si>
    <t>Notification delay: upper quartile</t>
  </si>
  <si>
    <t>Time from symptom onset to presentation at any healthcare service: median</t>
  </si>
  <si>
    <t>Time from symptom onset to presentation at any healthcare service: lower quartile</t>
  </si>
  <si>
    <t>Time from symptom onset to presentation at any healthcare service: upper quartile</t>
  </si>
  <si>
    <t>Time from presentation at healthcare service to treatment start: median</t>
  </si>
  <si>
    <t>Time from presentation at healthcare service to treatment start: lower quartile</t>
  </si>
  <si>
    <t>Time from presentation at healthcare service to treatment start: upper quartile</t>
  </si>
  <si>
    <t>Includes children with pulmonary TB for whom time between TB diagnosis and notification was known.</t>
  </si>
  <si>
    <t>The total eligible reflects the number of all children with pulmonary TB not diagnosed at post-mortem</t>
  </si>
  <si>
    <t>Number missing</t>
  </si>
  <si>
    <t>Missing data (percentage)</t>
  </si>
  <si>
    <t>51.6</t>
  </si>
  <si>
    <t>Site of disease</t>
  </si>
  <si>
    <t>Total number of notifications in children</t>
  </si>
  <si>
    <t>Non pulmonary</t>
  </si>
  <si>
    <t>46.2</t>
  </si>
  <si>
    <t>53.8</t>
  </si>
  <si>
    <t>Pulmonary</t>
  </si>
  <si>
    <t>54.3</t>
  </si>
  <si>
    <t>Number of TB notifications</t>
  </si>
  <si>
    <t>Cultured</t>
  </si>
  <si>
    <t>Proportion of TB notifications cultured</t>
  </si>
  <si>
    <t>Number of pulmonary notifications</t>
  </si>
  <si>
    <t>Pulmonary cultured</t>
  </si>
  <si>
    <t>Proportion of pulmonary notifications cultured</t>
  </si>
  <si>
    <t>In 2024 there were n=0 notifications missing UKHSA region</t>
  </si>
  <si>
    <t>UKHSA regions</t>
  </si>
  <si>
    <t>45.0</t>
  </si>
  <si>
    <t>61.5</t>
  </si>
  <si>
    <t>37.5</t>
  </si>
  <si>
    <t>57.5</t>
  </si>
  <si>
    <t>80.0</t>
  </si>
  <si>
    <t>Category</t>
  </si>
  <si>
    <t>ECM Level 1: number of notifications</t>
  </si>
  <si>
    <t>ECM Level 1: proportion (percentage)</t>
  </si>
  <si>
    <t>ECM Level 2: number of notifications</t>
  </si>
  <si>
    <t>ECM Level 2: proportion (percentage)</t>
  </si>
  <si>
    <t>ECM Level 3: number of notifications</t>
  </si>
  <si>
    <t>ECM Level 3: proportion (percentage)</t>
  </si>
  <si>
    <t>Non-UK born</t>
  </si>
  <si>
    <t>Extra pulmonary</t>
  </si>
  <si>
    <t>Total number of notifications</t>
  </si>
  <si>
    <t>62.5</t>
  </si>
  <si>
    <t>Excludes children treated for RR or MDR-TB or those with confirmed or potential central nervous system (CNS) disease and therefore expected treatment duration of a minimum of 12 months or those diagnosed at post-mortem.</t>
  </si>
  <si>
    <t>Not evaluated includes unknown and transferred out.</t>
  </si>
  <si>
    <t>Reduced follow-up period for those notified in 2024, therefore proportion completed expected to increase and proportion still on treatment to decrease in future reporting.</t>
  </si>
  <si>
    <t>Treatment completed: number of notifications</t>
  </si>
  <si>
    <t>Treatment completed: proportion (percentage)</t>
  </si>
  <si>
    <t>Died: number of notifications</t>
  </si>
  <si>
    <t>Died: proportion (percentage)</t>
  </si>
  <si>
    <t>Still on treatment: number of notifications</t>
  </si>
  <si>
    <t>Still on treatment: proportion (percentage)</t>
  </si>
  <si>
    <t>Treatment stopped: number of notifications</t>
  </si>
  <si>
    <t>Treatment stopped: proportion (percentage)</t>
  </si>
  <si>
    <t>90.5</t>
  </si>
  <si>
    <t>95.7</t>
  </si>
  <si>
    <t>93.0</t>
  </si>
  <si>
    <t>0.2</t>
  </si>
  <si>
    <t>94.0</t>
  </si>
  <si>
    <t>94.2</t>
  </si>
  <si>
    <t>95.8</t>
  </si>
  <si>
    <t>92.9</t>
  </si>
  <si>
    <t>92.2</t>
  </si>
  <si>
    <t>93.9</t>
  </si>
  <si>
    <t>91.2</t>
  </si>
  <si>
    <t>91.5</t>
  </si>
  <si>
    <t>91.0</t>
  </si>
  <si>
    <t>91.8</t>
  </si>
  <si>
    <t>94.7</t>
  </si>
  <si>
    <t>98.1</t>
  </si>
  <si>
    <t>97.9</t>
  </si>
  <si>
    <t>0.5</t>
  </si>
  <si>
    <t>98.2</t>
  </si>
  <si>
    <t>98.8</t>
  </si>
  <si>
    <t>99.0</t>
  </si>
  <si>
    <t>97.4</t>
  </si>
  <si>
    <t>96.8</t>
  </si>
  <si>
    <t>99.1</t>
  </si>
  <si>
    <t>96.0</t>
  </si>
  <si>
    <t>96.2</t>
  </si>
  <si>
    <t>96.1</t>
  </si>
  <si>
    <t>Age group 0 to 1 years: number completed treatement</t>
  </si>
  <si>
    <t>90.9</t>
  </si>
  <si>
    <t>87.7</t>
  </si>
  <si>
    <t>94.9</t>
  </si>
  <si>
    <t>90.6</t>
  </si>
  <si>
    <t>89.1</t>
  </si>
  <si>
    <t>92.7</t>
  </si>
  <si>
    <t>97.8</t>
  </si>
  <si>
    <t>95.0</t>
  </si>
  <si>
    <t>95.2</t>
  </si>
  <si>
    <t>92.3</t>
  </si>
  <si>
    <t>95.5</t>
  </si>
  <si>
    <t>91.4</t>
  </si>
  <si>
    <t>93.4</t>
  </si>
  <si>
    <t>92.6</t>
  </si>
  <si>
    <t>96.4</t>
  </si>
  <si>
    <t>97.3</t>
  </si>
  <si>
    <t>92.4</t>
  </si>
  <si>
    <t>93.8</t>
  </si>
  <si>
    <t>95.6</t>
  </si>
  <si>
    <t>93.5</t>
  </si>
  <si>
    <t>92.8</t>
  </si>
  <si>
    <t>94.1</t>
  </si>
  <si>
    <t>97.1</t>
  </si>
  <si>
    <t>94.4</t>
  </si>
  <si>
    <t>89.3</t>
  </si>
  <si>
    <t>96.9</t>
  </si>
  <si>
    <t>88.9</t>
  </si>
  <si>
    <t>88.5</t>
  </si>
  <si>
    <t>87.2</t>
  </si>
  <si>
    <t>90.0</t>
  </si>
  <si>
    <t>96.3</t>
  </si>
  <si>
    <t>85.4</t>
  </si>
  <si>
    <t>90.4</t>
  </si>
  <si>
    <t>86.7</t>
  </si>
  <si>
    <t>92.0</t>
  </si>
  <si>
    <t>85.7</t>
  </si>
  <si>
    <t>95.3</t>
  </si>
  <si>
    <t>91.3</t>
  </si>
  <si>
    <t>93.3</t>
  </si>
  <si>
    <t>Treatment completed proportion (percentage)</t>
  </si>
  <si>
    <t>93.1</t>
  </si>
  <si>
    <t>6.9</t>
  </si>
  <si>
    <t>Children with treatment completion between 168 and 180 days are included in the 6 to 8 months category.</t>
  </si>
  <si>
    <t>10 to 12 months to complete proportion (percentage)</t>
  </si>
  <si>
    <t>Total including missing information on time to complete (number)</t>
  </si>
  <si>
    <t>73.3</t>
  </si>
  <si>
    <t>77.5</t>
  </si>
  <si>
    <t>74.8</t>
  </si>
  <si>
    <t>9.0</t>
  </si>
  <si>
    <t>78.4</t>
  </si>
  <si>
    <t>79.6</t>
  </si>
  <si>
    <t>75.4</t>
  </si>
  <si>
    <t>73.4</t>
  </si>
  <si>
    <t>73.0</t>
  </si>
  <si>
    <t>71.2</t>
  </si>
  <si>
    <t>67.9</t>
  </si>
  <si>
    <t>12.7</t>
  </si>
  <si>
    <t>64.0</t>
  </si>
  <si>
    <t>67.7</t>
  </si>
  <si>
    <t>67.0</t>
  </si>
  <si>
    <t>Includes children with miliary or cryptic disseminated TB or TB meningitis.</t>
  </si>
  <si>
    <t>Excludes children treated for RR or MDR-TB or those diagnosed at post-mortem.</t>
  </si>
  <si>
    <t>There were no individuals that had stopped treatment</t>
  </si>
  <si>
    <t>88.2</t>
  </si>
  <si>
    <t>Excludes children treated for RR or MDR-TB or those diagnosed at post-mortem..</t>
  </si>
  <si>
    <t>98.0</t>
  </si>
  <si>
    <t>96.7</t>
  </si>
  <si>
    <t>96.5</t>
  </si>
  <si>
    <t>Site of disease includes those with or without disease at another site.</t>
  </si>
  <si>
    <t>Other extra-pulmonary includes those with unknown extra-pulmonary sites.</t>
  </si>
  <si>
    <t>Pulmonary total</t>
  </si>
  <si>
    <t>40.4</t>
  </si>
  <si>
    <t>Extra pulmonary total</t>
  </si>
  <si>
    <t>49.6</t>
  </si>
  <si>
    <t>47.5</t>
  </si>
  <si>
    <t>Extra pulmonary only</t>
  </si>
  <si>
    <t>48.9</t>
  </si>
  <si>
    <t>Extra thoracic lymph nodes</t>
  </si>
  <si>
    <t>48.8</t>
  </si>
  <si>
    <t>51.2</t>
  </si>
  <si>
    <t>Intra thoracic lymph nodes</t>
  </si>
  <si>
    <t>Pleural</t>
  </si>
  <si>
    <t>72.2</t>
  </si>
  <si>
    <t>Gastrointestinal</t>
  </si>
  <si>
    <t>40.0</t>
  </si>
  <si>
    <t>60.0</t>
  </si>
  <si>
    <t>Bone (spine)</t>
  </si>
  <si>
    <t>Bone (other)</t>
  </si>
  <si>
    <t>CNS (meningitis)</t>
  </si>
  <si>
    <t>CNS (other)</t>
  </si>
  <si>
    <t>Genitourinary</t>
  </si>
  <si>
    <t>Cryptic</t>
  </si>
  <si>
    <t>71.4</t>
  </si>
  <si>
    <t>Ocular</t>
  </si>
  <si>
    <t>83.3</t>
  </si>
  <si>
    <t>Other extra pulmonary</t>
  </si>
  <si>
    <t>46.8</t>
  </si>
  <si>
    <t>51.1</t>
  </si>
  <si>
    <t>Excludes children with MDR or RR TB and those with miliary or cryptic disseminated TB or TB meningitis.</t>
  </si>
  <si>
    <t>The total eligible number included in the analysis is n=916.</t>
  </si>
  <si>
    <t>Variable</t>
  </si>
  <si>
    <t>Level of factor</t>
  </si>
  <si>
    <t>Proportion (percentage)</t>
  </si>
  <si>
    <t>Risk ratio</t>
  </si>
  <si>
    <t>96.90</t>
  </si>
  <si>
    <t>Reference group</t>
  </si>
  <si>
    <t>96.76</t>
  </si>
  <si>
    <t xml:space="preserve">           0.94</t>
  </si>
  <si>
    <t xml:space="preserve">           1.06</t>
  </si>
  <si>
    <t>98.26</t>
  </si>
  <si>
    <t xml:space="preserve">           1.01</t>
  </si>
  <si>
    <t xml:space="preserve">           0.95</t>
  </si>
  <si>
    <t xml:space="preserve">           1.07</t>
  </si>
  <si>
    <t>97.92</t>
  </si>
  <si>
    <t xml:space="preserve">           1.08</t>
  </si>
  <si>
    <t>95.77</t>
  </si>
  <si>
    <t xml:space="preserve">           0.99</t>
  </si>
  <si>
    <t xml:space="preserve">           0.89</t>
  </si>
  <si>
    <t xml:space="preserve">            1.1</t>
  </si>
  <si>
    <t>97.15</t>
  </si>
  <si>
    <t>96.97</t>
  </si>
  <si>
    <t xml:space="preserve">           0.96</t>
  </si>
  <si>
    <t xml:space="preserve">           1.05</t>
  </si>
  <si>
    <t>96.62</t>
  </si>
  <si>
    <t>97.59</t>
  </si>
  <si>
    <t>80.00</t>
  </si>
  <si>
    <t xml:space="preserve">           0.83</t>
  </si>
  <si>
    <t xml:space="preserve">           0.18</t>
  </si>
  <si>
    <t xml:space="preserve">           1.84</t>
  </si>
  <si>
    <t>Treatment started in 0 to 2 months</t>
  </si>
  <si>
    <t>97.30</t>
  </si>
  <si>
    <t>Treatment started after 2 months</t>
  </si>
  <si>
    <t>97.89</t>
  </si>
  <si>
    <t>95.54</t>
  </si>
  <si>
    <t xml:space="preserve">           0.98</t>
  </si>
  <si>
    <t xml:space="preserve">           0.92</t>
  </si>
  <si>
    <t>The total eligible number included in the analysis is n=706.</t>
  </si>
  <si>
    <t>Excludes children diagnosed with TB at post-mortem.</t>
  </si>
  <si>
    <t>81.8</t>
  </si>
  <si>
    <t>75.0</t>
  </si>
  <si>
    <t>There were no children in the not evaluated includes unknown and transferred out category.</t>
  </si>
  <si>
    <t>Supplementary Table 6. Clinical comorbidities and social risk factors for different age groups in England from 2019 to 2024</t>
  </si>
  <si>
    <t>Total with diabetes recorded (number)</t>
  </si>
  <si>
    <t>Diabetes</t>
  </si>
  <si>
    <t>Diabetes (percentage)</t>
  </si>
  <si>
    <t>Total with smoking recorded (number)</t>
  </si>
  <si>
    <t>Smoking</t>
  </si>
  <si>
    <t>Smoking (percentage)</t>
  </si>
  <si>
    <t>Total with alcohol recorded (number)</t>
  </si>
  <si>
    <t>Total with drug misuse recorded (number)</t>
  </si>
  <si>
    <t>Total with homelessness recorded (number)</t>
  </si>
  <si>
    <t>Total with asylum seeker recorded (number)</t>
  </si>
  <si>
    <t>Data suppressed</t>
  </si>
  <si>
    <t xml:space="preserve"> [z]</t>
  </si>
  <si>
    <t>Note: [z] denotes where the calculation was not applicable</t>
  </si>
  <si>
    <t>Miliary</t>
  </si>
  <si>
    <t>Laryngeal</t>
  </si>
  <si>
    <t>8 to 10 months to complete (number)</t>
  </si>
  <si>
    <t>10 to 12 months to complete (number)</t>
  </si>
  <si>
    <t>Treatment completed (number)</t>
  </si>
  <si>
    <t>Treatment completed: number</t>
  </si>
  <si>
    <t>Still on treatment: number</t>
  </si>
  <si>
    <t>Treatment stopped: number</t>
  </si>
  <si>
    <t>Note: [z] denotes where the calculation is not applicable</t>
  </si>
  <si>
    <t>Note: [x] denotes missing data</t>
  </si>
  <si>
    <t xml:space="preserve"> [x]</t>
  </si>
  <si>
    <t>[z]</t>
  </si>
  <si>
    <t xml:space="preserve"> [z] </t>
  </si>
  <si>
    <t>Note: [z] denotes not applicable</t>
  </si>
  <si>
    <t>Time to start treatment</t>
  </si>
  <si>
    <t>Sub-category</t>
  </si>
  <si>
    <t>Number completed treatment</t>
  </si>
  <si>
    <t>Supplementary Table 25. Last recorded TB treatment outcome by end of follow-up period for the MDR TB or RR TB cohort for children aged less than 18 years, England, 2011 to 2022</t>
  </si>
  <si>
    <t>Supplementary Table 24. TB treatment outcome by 24 months for the MDR TB or RR TB cohort for children aged less than 18 years, England, 2011 to 2022</t>
  </si>
  <si>
    <t>Supplementary Table 23. Factors affecting treatment completion at last recorded outcome in the entire non-MDR or non-RR cohort for children aged less than 18 years, England, aggregated from 2019 to 2023.</t>
  </si>
  <si>
    <t>Supplementary Table 22. Last recorded TB treatment outcome by site of disease at end of follow-up period for the entire non-RR or non MDR TB cohort for children aged less than 18 years, England,  2024</t>
  </si>
  <si>
    <t>Supplementary Table 21. Last recorded TB treatment outcome by end of follow-up period for the entire non-RR or non MDR-TB cohort for children aged less than 18 years, England, 2011 to 2023.</t>
  </si>
  <si>
    <t>Supplementary Table 20. Last recorded TB treatment outcome by end of follow-up period for children aged less than 18 years with non-RR or MDR TB with severe TB, England, 2011 to 2023.</t>
  </si>
  <si>
    <t>Supplementary Table 19. Time to treatment completion for children aged less than 18 years with non-RR or MDR-TB with expected treatment duration under 12 months, England, 2011 to 2023.</t>
  </si>
  <si>
    <t>Supplementary Table 18. TB outcome at 12 months for children (less than 18 years) with non-MDR or RR TB with expected treatment duration under 12 months by age and sex, England, 2023</t>
  </si>
  <si>
    <t>Supplementary Table 17. Treatment completion at 12 months by age group for children (less than 18 years) with non-MDR or RR TB with expected treatment duration under 12 months, England, 2011 to 2023</t>
  </si>
  <si>
    <t>Supplementary Table 16. Last recorded TB outcome for children (less than 18 years) with non-RR or MDR TB with expected treatment duration under 12 months, England, 2011 to 2023</t>
  </si>
  <si>
    <t>Supplementary Table 15. TB outcome at 12 months for children (less than 18 years) with non-RR or MDR TB with expected treatment duration under 12 months, England, 2011 to 2023</t>
  </si>
  <si>
    <t>Supplementary Table 14. Number and proportion of children (less than 18 years) notified with tuberculosis (TB) who were offered and received directly observed therapy (DOT) or video observed treatment (VOT), England, 2011 to 2024</t>
  </si>
  <si>
    <t>Supplementary Table 13. Enhanced case management (ECM) among children (less than 18 years) with TB by risk group, England, 2024</t>
  </si>
  <si>
    <t>Supplementary Table 11. Proportion of notifications that were cultured 2019 to 2024 England</t>
  </si>
  <si>
    <t>Supplementary Table 10. Number and proportion of children aged less than 18 years with culture confirmed TB by site of disease, England, 2024</t>
  </si>
  <si>
    <t>Supplementary Table 9. Duration from tuberculosis (TB) diagnosis to notification for children (less than 18 years) with pulmonary TB, England, 2019 to 2024</t>
  </si>
  <si>
    <t>Supplementary Table 8. Median diagnostic, reporting and treatment delays for children (less than 18 years) with pulmonary tuberculosis (TB), England, 2019 to 2024</t>
  </si>
  <si>
    <t>Supplementary Table 7. Social risk factors for different age groups in England from 2019 to 2024</t>
  </si>
  <si>
    <t>The table includes diabetes, smoking, HIV, Hepatitis B and C and immunosupression.</t>
  </si>
  <si>
    <t>Immunosupression includes from disease other than HIV, biological therapy and organ transplantation.</t>
  </si>
  <si>
    <t>Total with HIV recorded (number)</t>
  </si>
  <si>
    <t>HIV</t>
  </si>
  <si>
    <t>HIV (percentage)</t>
  </si>
  <si>
    <t>Total with hepatitis B recorded (number)</t>
  </si>
  <si>
    <t>Hepatitis B</t>
  </si>
  <si>
    <t>Hepatitis B (percentage)</t>
  </si>
  <si>
    <t>Total with hepatitis C recorded (number)</t>
  </si>
  <si>
    <t>Hepatitis C</t>
  </si>
  <si>
    <t>Hepatitis C (percentage)</t>
  </si>
  <si>
    <t>Total with immunosuppression recorded (number)</t>
  </si>
  <si>
    <t>Immunosuppression</t>
  </si>
  <si>
    <t>Immunosuppression (percentage)</t>
  </si>
  <si>
    <t>The table includes drug misuse, alcohol use, homelessness and asylum seekers.</t>
  </si>
  <si>
    <t>9 October 2025</t>
  </si>
  <si>
    <t>Note: [z] denotes where the calculation is not applicable.</t>
  </si>
  <si>
    <t>This sheet contains one table.</t>
  </si>
  <si>
    <t>Population estimates for UK born and non-UK born were from 2023 data as 2024 was missing.</t>
  </si>
  <si>
    <t>In data year 2024 n=0 was missing for ethnicity and n= 0 was missing for UK born.</t>
  </si>
  <si>
    <t>Data were supressed when the number of people were below 5.</t>
  </si>
  <si>
    <t>UK born: 
number of notifications</t>
  </si>
  <si>
    <t>UK born: 
rate per 100,000</t>
  </si>
  <si>
    <t>UK born: 
lower CI</t>
  </si>
  <si>
    <t>UK born: 
upper CI</t>
  </si>
  <si>
    <t>Population:
 LFS non-UK born</t>
  </si>
  <si>
    <t>non-UK born:
number of notifications</t>
  </si>
  <si>
    <t>non-UK born: 
rate per 100,000</t>
  </si>
  <si>
    <t>Population: 
LFS UK born</t>
  </si>
  <si>
    <t>Data were supressed when the number of people was below 5.</t>
  </si>
  <si>
    <t>Note: [x] denotes missing data.</t>
  </si>
  <si>
    <t>Population: 
APS UK born</t>
  </si>
  <si>
    <t>Population: 
APS non-UK born</t>
  </si>
  <si>
    <t>non-UK born: 
number of notifications</t>
  </si>
  <si>
    <t>non-UK born:
 lower CI</t>
  </si>
  <si>
    <t>non-UK born: 
upper CI</t>
  </si>
  <si>
    <t>UK born: 
proportion of notifications (percentage)</t>
  </si>
  <si>
    <t>Non-UK born: 
number of notifications</t>
  </si>
  <si>
    <t>Non-UK born: 
proportion of notifications (percentage)</t>
  </si>
  <si>
    <t>UK born:
number of notifications</t>
  </si>
  <si>
    <t>UK born:
 upper CI</t>
  </si>
  <si>
    <t>Population: 
LFS non-UK born</t>
  </si>
  <si>
    <t>non-UK born: 
lower CI</t>
  </si>
  <si>
    <t>Place or birth was missing for 5 people.</t>
  </si>
  <si>
    <t>Place of birth was missing for 5 people.</t>
  </si>
  <si>
    <t>Within 3 days: 
proportion of notifications (percentage)</t>
  </si>
  <si>
    <t>Within 3 days: 
number of notifications</t>
  </si>
  <si>
    <t>Between 4 to 30 days: 
number of notifications</t>
  </si>
  <si>
    <t>Between 4 to 30 days: 
proportion of notifications (percentage)</t>
  </si>
  <si>
    <t>After 30 days: 
number of notifications</t>
  </si>
  <si>
    <t>After 30 days: 
proportion of notifications (percentage)</t>
  </si>
  <si>
    <t>Culture confirmed: 
number of notifications</t>
  </si>
  <si>
    <t>Culture confirmed: 
proportion of notifications (percentage)</t>
  </si>
  <si>
    <t>Not culture confirmed: 
number of notifications</t>
  </si>
  <si>
    <t>Not culture confirmed: 
proportion of notifications (percentage)</t>
  </si>
  <si>
    <t>DOTs stands for directly observed therapy.</t>
  </si>
  <si>
    <t>Note: [x] indicates that no data was present.</t>
  </si>
  <si>
    <t>DOT offered: 
number of notifications</t>
  </si>
  <si>
    <t>DOT offered: 
proportion of notifications (percentage)</t>
  </si>
  <si>
    <t>DOT not offered: 
number of notifications</t>
  </si>
  <si>
    <t>DOT not offered: 
proportion of notifications (percentage)</t>
  </si>
  <si>
    <t>Unknown or missing if DOT offered: 
number of notifications</t>
  </si>
  <si>
    <t>Unknown or missing if DOT offered: 
proportion of notifications (percentage)</t>
  </si>
  <si>
    <t>DOT received: 
number of notifications</t>
  </si>
  <si>
    <t>DOT received: 
proportion of notifications (percentage)</t>
  </si>
  <si>
    <t>DOT received: 
proportion of offered (percentage)</t>
  </si>
  <si>
    <t>DOT not received: 
number of notifications</t>
  </si>
  <si>
    <t>DOT not received: 
proportion of notifications (percentage)</t>
  </si>
  <si>
    <t>Unknown or missing if DOT received: 
number of notifications</t>
  </si>
  <si>
    <t>Unknown or missing if DOT received: 
proportion of notifications (percentage)</t>
  </si>
  <si>
    <t>Treatment completed: 
proportion (percentage)</t>
  </si>
  <si>
    <t>Died: 
number</t>
  </si>
  <si>
    <t>Died: 
proportion (percentage)</t>
  </si>
  <si>
    <t>Lost to follow-up: 
number</t>
  </si>
  <si>
    <t>Lost to follow-up: proportion (percentage)</t>
  </si>
  <si>
    <t>Lost to follow-up: 
proportion (percentage)</t>
  </si>
  <si>
    <t>Still on treatment: 
number</t>
  </si>
  <si>
    <t>Still on treatment: 
proportion (percentage)</t>
  </si>
  <si>
    <t>Treatment stopped: 
number</t>
  </si>
  <si>
    <t>Treatment stopped:
 proportion (percentage)</t>
  </si>
  <si>
    <t>Not evaluated: 
number</t>
  </si>
  <si>
    <t>Not evaluated: proportion (percentage)</t>
  </si>
  <si>
    <t>Not evaluated: 
proportion (percentage)</t>
  </si>
  <si>
    <t>Treatment completed: 
number</t>
  </si>
  <si>
    <t>Treatment stopped: 
proportion (percentage)</t>
  </si>
  <si>
    <t>Age group 0 to 1 years: 
number of notifications</t>
  </si>
  <si>
    <t>Age group 0 to 1 years:
 proportion of notifications that completed treatement (percentage)</t>
  </si>
  <si>
    <t>Age group 2 to 4 years: 
number of notifications</t>
  </si>
  <si>
    <t>Age group 2 to 4 years: 
number completed treatement</t>
  </si>
  <si>
    <t>Age group 2 to 4 years: 
proportion of notifications that completed treatement (percentage)</t>
  </si>
  <si>
    <t>Age group 5 to 9 years: 
number of notifications</t>
  </si>
  <si>
    <t>Age group 5 to 9 years: 
number completed treatement</t>
  </si>
  <si>
    <t>Age group 5 to 9 years: 
proportion of notifications that completed treatement (percentage)</t>
  </si>
  <si>
    <t>Age group 10 to 14 years:
 number of notifications</t>
  </si>
  <si>
    <t>Age group 10 to 14 years: 
number completed treatement</t>
  </si>
  <si>
    <t>Age group 10 to 14 years: 
proportion of notifications that completed treatement (percentage)</t>
  </si>
  <si>
    <t>Age group 15 to 17 years: 
number of notifications</t>
  </si>
  <si>
    <t>Age group 15 to 17 years: 
number completed treatement</t>
  </si>
  <si>
    <t>Age group 15 to 17 years: 
proportion of notifications that completed treatement (percentage)</t>
  </si>
  <si>
    <t>The final year of data had no deaths.</t>
  </si>
  <si>
    <t>Lost to follow-up 
(number)</t>
  </si>
  <si>
    <t>Lost to follow-up proportion 
(percentage)</t>
  </si>
  <si>
    <t>Still on treatment 
(number)</t>
  </si>
  <si>
    <t>Still on treatment proportion 
(percentage)</t>
  </si>
  <si>
    <t>Treatment stopped 
(number)</t>
  </si>
  <si>
    <t>Treatment stopped proportion 
(percentage)</t>
  </si>
  <si>
    <t>Not evaluated 
(number)</t>
  </si>
  <si>
    <t>Not evaluated proportion 
(percentage)</t>
  </si>
  <si>
    <t>RR stands for rifampicin-resistant TB and MDR stands for multidrug-resistant TB.</t>
  </si>
  <si>
    <t>Total number completed 
(number)</t>
  </si>
  <si>
    <t>Under 6 months to complete 
(number)</t>
  </si>
  <si>
    <t>Under 6 months to complete proportion 
(percentage)</t>
  </si>
  <si>
    <t>6 to 8 months to complete 
(number)</t>
  </si>
  <si>
    <t>6 to 8 months to complete proportion 
(percentage)</t>
  </si>
  <si>
    <t>8 to 10 months to complete proportion 
(percentage)</t>
  </si>
  <si>
    <t>Over 12 months to complete (number)</t>
  </si>
  <si>
    <t>Over 12 months to complete proportion (percentage)</t>
  </si>
  <si>
    <t>Completion time known 
(percentage)</t>
  </si>
  <si>
    <t>Not evaluated: number of notifications</t>
  </si>
  <si>
    <t>Lost to follow-up: number of notifications</t>
  </si>
  <si>
    <t>RR stands for rifampicin-resistant TB and MDR stands fpr multidrug-resistant TB.</t>
  </si>
  <si>
    <t>The drug-resistant cohort includes all children with initial or acquired RR or MDR-TB or children treated with a second-line regimen for RR or MDR-TB.</t>
  </si>
  <si>
    <t>Not evaluated: number</t>
  </si>
  <si>
    <t>Contents</t>
  </si>
  <si>
    <t>Supplementary Table 1. Numbers and rates of TB notifications in UK born and non-UK born children aged less than 18 years using APS data, England, 2011 to 2024</t>
  </si>
  <si>
    <t>UKHSA region</t>
  </si>
  <si>
    <t>UK born: number of notifications</t>
  </si>
  <si>
    <t>non-UK born: number of notifications</t>
  </si>
  <si>
    <t>0 to 14 UK born: number of notifications</t>
  </si>
  <si>
    <t>0 to 14 non-UK born: number of notifications</t>
  </si>
  <si>
    <t>15 to 17 UK born: number of notifications</t>
  </si>
  <si>
    <t>15 to 17 non-UK born: number of notifications</t>
  </si>
  <si>
    <t>Total eligible (number)</t>
  </si>
  <si>
    <t>Supplementary Table 12. Number and proportion of children less than 18 years with culture-confirmed TB by UKHSA region, England, 2024</t>
  </si>
  <si>
    <t>Population denominators were from the Labour Force Survey (LFS).</t>
  </si>
  <si>
    <t>Population denominators came from Annual Population Survey (APS) data.</t>
  </si>
  <si>
    <t>Tuberculosis in England 2025 report, supplementary data tables 5: Children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</si>
</sst>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2"/>
      <color rgb="FF000000"/>
      <name val="Arial"/>
    </font>
    <font>
      <b/>
      <sz val="16"/>
      <color rgb="FF000000"/>
      <name val="Arial"/>
      <family val="2"/>
    </font>
    <font>
      <b/>
      <sz val="12"/>
      <color rgb="FF000000"/>
      <name val="Arial"/>
      <family val="2"/>
    </font>
    <font>
      <sz val="12"/>
      <color rgb="FF000000"/>
      <name val="Arial"/>
      <family val="2"/>
    </font>
    <font>
      <sz val="8"/>
      <name val="Arial"/>
    </font>
    <font>
      <b/>
      <sz val="12"/>
      <color rgb="FF000000"/>
      <name val="Arial"/>
    </font>
    <font>
      <sz val="8"/>
      <name val="Arial"/>
      <family val="2"/>
    </font>
    <font>
      <sz val="12"/>
      <name val="Arial"/>
      <family val="2"/>
    </font>
    <font>
      <u/>
      <sz val="12"/>
      <color theme="10"/>
      <name val="Arial"/>
    </font>
    <font>
      <b/>
      <sz val="16"/>
      <color rgb="FF000000"/>
      <name val="Arial"/>
    </font>
    <font>
      <sz val="12"/>
      <name val="Arial"/>
    </font>
    <font>
      <u/>
      <sz val="12"/>
      <color rgb="FF0218BE"/>
      <name val="Arial"/>
      <family val="2"/>
    </font>
    <font>
      <b/>
      <sz val="14"/>
      <color rgb="FF000000"/>
      <name val="Arial"/>
      <family val="2"/>
    </font>
  </fonts>
  <fills count="3">
    <fill>
      <patternFill patternType="none"/>
    </fill>
    <fill>
      <patternFill patternType="gray125"/>
    </fill>
    <fill>
      <patternFill patternType="solid">
        <fgColor rgb="FFFFFFFF"/>
      </patternFill>
    </fill>
  </fills>
  <borders count="1">
    <border>
      <left/>
      <right/>
      <top/>
      <bottom/>
      <diagonal/>
    </border>
  </borders>
  <cellStyleXfs count="2">
    <xf numFmtId="0" fontId="0" fillId="0" borderId="0"/>
    <xf numFmtId="0" fontId="8" fillId="0" borderId="0" applyNumberFormat="0" applyFill="0" applyBorder="0" applyAlignment="0" applyProtection="0"/>
  </cellStyleXfs>
  <cellXfs count="52">
    <xf numFmtId="0" fontId="0" fillId="0" borderId="0" xfId="0"/>
    <xf numFmtId="0" fontId="1" fillId="2" borderId="0" xfId="0" applyFont="1" applyFill="1" applyAlignment="1">
      <alignment horizontal="left"/>
    </xf>
    <xf numFmtId="0" fontId="0" fillId="0" borderId="0" xfId="0" applyAlignment="1">
      <alignment horizontal="left"/>
    </xf>
    <xf numFmtId="0" fontId="0" fillId="0" borderId="0" xfId="0" applyAlignment="1">
      <alignment horizontal="right"/>
    </xf>
    <xf numFmtId="0" fontId="2" fillId="0" borderId="0" xfId="0" applyFont="1" applyAlignment="1">
      <alignment horizontal="left" wrapText="1"/>
    </xf>
    <xf numFmtId="0" fontId="3" fillId="0" borderId="0" xfId="0" applyFont="1" applyAlignment="1">
      <alignment horizontal="left"/>
    </xf>
    <xf numFmtId="0" fontId="2" fillId="0" borderId="0" xfId="0" applyFont="1" applyAlignment="1">
      <alignment wrapText="1"/>
    </xf>
    <xf numFmtId="0" fontId="3" fillId="0" borderId="0" xfId="0" applyFont="1" applyAlignment="1">
      <alignment horizontal="right"/>
    </xf>
    <xf numFmtId="164" fontId="3" fillId="0" borderId="0" xfId="0" applyNumberFormat="1" applyFont="1" applyAlignment="1">
      <alignment horizontal="right"/>
    </xf>
    <xf numFmtId="164" fontId="0" fillId="0" borderId="0" xfId="0" applyNumberFormat="1" applyAlignment="1">
      <alignment horizontal="right"/>
    </xf>
    <xf numFmtId="3" fontId="0" fillId="0" borderId="0" xfId="0" applyNumberFormat="1" applyAlignment="1">
      <alignment horizontal="right"/>
    </xf>
    <xf numFmtId="3" fontId="0" fillId="0" borderId="0" xfId="0" applyNumberFormat="1"/>
    <xf numFmtId="0" fontId="5" fillId="0" borderId="0" xfId="0" applyFont="1" applyAlignment="1">
      <alignment horizontal="right" wrapText="1"/>
    </xf>
    <xf numFmtId="0" fontId="2" fillId="0" borderId="0" xfId="0" applyFont="1" applyAlignment="1">
      <alignment horizontal="right" wrapText="1"/>
    </xf>
    <xf numFmtId="3" fontId="7" fillId="0" borderId="0" xfId="0" applyNumberFormat="1" applyFont="1" applyAlignment="1">
      <alignment vertical="center"/>
    </xf>
    <xf numFmtId="0" fontId="7" fillId="0" borderId="0" xfId="0" applyFont="1"/>
    <xf numFmtId="0" fontId="7" fillId="0" borderId="0" xfId="0" applyFont="1" applyAlignment="1">
      <alignment horizontal="right"/>
    </xf>
    <xf numFmtId="3" fontId="7" fillId="0" borderId="0" xfId="0" applyNumberFormat="1" applyFont="1"/>
    <xf numFmtId="0" fontId="7" fillId="0" borderId="0" xfId="0" applyFont="1" applyAlignment="1">
      <alignment horizontal="left"/>
    </xf>
    <xf numFmtId="164" fontId="7" fillId="0" borderId="0" xfId="0" applyNumberFormat="1" applyFont="1" applyAlignment="1">
      <alignment horizontal="right"/>
    </xf>
    <xf numFmtId="164" fontId="0" fillId="0" borderId="0" xfId="0" applyNumberFormat="1"/>
    <xf numFmtId="0" fontId="1" fillId="2" borderId="0" xfId="0" applyFont="1" applyFill="1" applyAlignment="1">
      <alignment horizontal="lef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NumberFormat="1" applyAlignment="1">
      <alignment horizontal="right" vertical="center"/>
    </xf>
    <xf numFmtId="0" fontId="9" fillId="2" borderId="0" xfId="0" applyFont="1" applyFill="1" applyAlignment="1">
      <alignment horizontal="left"/>
    </xf>
    <xf numFmtId="0" fontId="5" fillId="0" borderId="0" xfId="0" applyFont="1" applyAlignment="1">
      <alignment horizontal="left" wrapText="1"/>
    </xf>
    <xf numFmtId="0" fontId="10" fillId="0" borderId="0" xfId="0" applyFont="1" applyAlignment="1">
      <alignment horizontal="left"/>
    </xf>
    <xf numFmtId="3" fontId="10" fillId="0" borderId="0" xfId="0" applyNumberFormat="1" applyFont="1"/>
    <xf numFmtId="0" fontId="10" fillId="0" borderId="0" xfId="0" applyFont="1" applyAlignment="1">
      <alignment horizontal="right"/>
    </xf>
    <xf numFmtId="164" fontId="10" fillId="0" borderId="0" xfId="0" applyNumberFormat="1" applyFont="1" applyAlignment="1">
      <alignment horizontal="right"/>
    </xf>
    <xf numFmtId="3" fontId="10" fillId="0" borderId="0" xfId="0" applyNumberFormat="1" applyFont="1" applyAlignment="1">
      <alignment horizontal="right"/>
    </xf>
    <xf numFmtId="0" fontId="0" fillId="0" borderId="0" xfId="0" applyNumberFormat="1" applyAlignment="1">
      <alignment horizontal="right"/>
    </xf>
    <xf numFmtId="0" fontId="0" fillId="0" borderId="0" xfId="0" applyFill="1" applyAlignment="1">
      <alignment horizontal="left"/>
    </xf>
    <xf numFmtId="0" fontId="0" fillId="0" borderId="0" xfId="0" applyFill="1"/>
    <xf numFmtId="0" fontId="0" fillId="0" borderId="0" xfId="0" applyFill="1" applyAlignment="1">
      <alignment horizontal="right"/>
    </xf>
    <xf numFmtId="0" fontId="8" fillId="0" borderId="0" xfId="0" applyFont="1"/>
    <xf numFmtId="0" fontId="11" fillId="0" borderId="0" xfId="0" applyFont="1"/>
    <xf numFmtId="0" fontId="0" fillId="0" borderId="0" xfId="0" applyAlignment="1">
      <alignment horizontal="right" wrapText="1"/>
    </xf>
    <xf numFmtId="49" fontId="3" fillId="0" borderId="0" xfId="0" applyNumberFormat="1" applyFont="1" applyAlignment="1">
      <alignment horizontal="left"/>
    </xf>
    <xf numFmtId="0" fontId="0" fillId="0" borderId="0" xfId="0" applyAlignment="1">
      <alignment horizontal="left" wrapText="1"/>
    </xf>
    <xf numFmtId="0" fontId="1" fillId="0" borderId="0" xfId="0" applyFont="1" applyFill="1" applyAlignment="1">
      <alignment horizontal="left"/>
    </xf>
    <xf numFmtId="0" fontId="9" fillId="0" borderId="0" xfId="0" applyFont="1" applyFill="1" applyAlignment="1">
      <alignment horizontal="left"/>
    </xf>
    <xf numFmtId="0" fontId="3" fillId="0" borderId="0" xfId="0" applyFont="1" applyAlignment="1">
      <alignment horizontal="left" vertical="center"/>
    </xf>
    <xf numFmtId="0" fontId="0" fillId="0" borderId="0" xfId="0" applyAlignment="1"/>
    <xf numFmtId="0" fontId="12" fillId="0" borderId="0" xfId="0" applyFont="1" applyAlignment="1">
      <alignment horizontal="left"/>
    </xf>
    <xf numFmtId="0" fontId="12" fillId="0" borderId="0" xfId="0" applyFont="1"/>
    <xf numFmtId="0" fontId="8" fillId="0" borderId="0" xfId="1"/>
    <xf numFmtId="164" fontId="0" fillId="0" borderId="0" xfId="0" applyNumberFormat="1" applyAlignment="1">
      <alignment horizontal="right" vertical="center"/>
    </xf>
    <xf numFmtId="2" fontId="0" fillId="0" borderId="0" xfId="0" applyNumberFormat="1" applyAlignment="1">
      <alignment horizontal="right"/>
    </xf>
    <xf numFmtId="0" fontId="0" fillId="0" borderId="0" xfId="0" applyNumberFormat="1" applyAlignment="1">
      <alignment horizontal="left"/>
    </xf>
  </cellXfs>
  <cellStyles count="2">
    <cellStyle name="Hyperlink" xfId="1" builtinId="8"/>
    <cellStyle name="Normal" xfId="0" builtinId="0"/>
  </cellStyles>
  <dxfs count="445">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1"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dxf>
    <dxf>
      <alignment horizontal="left" vertical="bottom" textRotation="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left" vertical="bottom" textRotation="0" indent="0" justifyLastLine="0" shrinkToFit="0" readingOrder="0"/>
    </dxf>
    <dxf>
      <numFmt numFmtId="164" formatCode="0.0"/>
      <alignment horizontal="right" vertical="bottom" textRotation="0" wrapText="0" indent="0" justifyLastLine="0" shrinkToFit="0" readingOrder="0"/>
    </dxf>
    <dxf>
      <numFmt numFmtId="164" formatCode="0.0"/>
    </dxf>
    <dxf>
      <alignment horizontal="lef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numFmt numFmtId="164" formatCode="0.0"/>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vertical="center" textRotation="0" indent="0" justifyLastLine="0" shrinkToFit="0" readingOrder="0"/>
    </dxf>
    <dxf>
      <alignment vertical="bottom" textRotation="0" indent="0" justifyLastLine="0" shrinkToFit="0" readingOrder="0"/>
    </dxf>
    <dxf>
      <alignment horizontal="general"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left" vertical="bottom" textRotation="0" indent="0" justifyLastLine="0" shrinkToFit="0" readingOrder="0"/>
    </dxf>
    <dxf>
      <alignment horizontal="left" vertical="bottom" textRotation="0" indent="0" justifyLastLine="0" shrinkToFit="0" readingOrder="0"/>
    </dxf>
    <dxf>
      <alignment horizontal="lef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left" vertical="bottom" textRotation="0" wrapText="0" indent="0" justifyLastLine="0" shrinkToFit="0" readingOrder="0"/>
    </dxf>
    <dxf>
      <alignment horizontal="left" vertical="bottom" textRotation="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ont>
        <strike val="0"/>
        <outline val="0"/>
        <shadow val="0"/>
        <u val="none"/>
        <vertAlign val="baseline"/>
        <sz val="12"/>
        <color rgb="FFFF0000"/>
        <name val="Arial"/>
        <scheme val="none"/>
      </font>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lef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right" vertical="bottom" textRotation="0" indent="0" justifyLastLine="0" shrinkToFit="0" readingOrder="0"/>
    </dxf>
    <dxf>
      <alignment horizontal="left" vertical="bottom" textRotation="0" indent="0" justifyLastLine="0" shrinkToFit="0" readingOrder="0"/>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alignment horizontal="left" vertical="bottom" textRotation="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fill>
        <patternFill patternType="none">
          <fgColor indexed="64"/>
          <bgColor indexed="65"/>
        </patternFill>
      </fill>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font>
        <b/>
        <i val="0"/>
        <strike val="0"/>
        <condense val="0"/>
        <extend val="0"/>
        <outline val="0"/>
        <shadow val="0"/>
        <u val="none"/>
        <vertAlign val="baseline"/>
        <sz val="12"/>
        <color rgb="FF000000"/>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strike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strike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strike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strike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strike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strike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strike val="0"/>
        <outline val="0"/>
        <shadow val="0"/>
        <u val="none"/>
        <vertAlign val="baseline"/>
        <sz val="12"/>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strike val="0"/>
        <outline val="0"/>
        <shadow val="0"/>
        <u val="none"/>
        <vertAlign val="baseline"/>
        <sz val="12"/>
        <color auto="1"/>
        <name val="Arial"/>
        <scheme val="none"/>
      </font>
      <alignment horizontal="left" vertical="bottom" textRotation="0" wrapText="0" indent="0" justifyLastLine="0" shrinkToFit="0" readingOrder="0"/>
    </dxf>
    <dxf>
      <font>
        <strike val="0"/>
        <outline val="0"/>
        <shadow val="0"/>
        <u val="none"/>
        <vertAlign val="baseline"/>
        <sz val="12"/>
        <color auto="1"/>
        <name val="Arial"/>
        <scheme val="none"/>
      </font>
    </dxf>
    <dxf>
      <alignment horizontal="left" vertical="bottom" textRotation="0" wrapText="1" indent="0" justifyLastLine="0" shrinkToFit="0" readingOrder="0"/>
    </dxf>
  </dxfs>
  <tableStyles count="0" defaultTableStyle="TableStyleMedium2" defaultPivotStyle="PivotStyleLight16"/>
  <colors>
    <mruColors>
      <color rgb="FF0218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upplementary_table_1_numbers_and_rates_of_tb_notifications_in_uk_born_and_non_uk_born_children_aged_less_than_18_years_england_2011_to_2024" displayName="supplementary_table_1_numbers_and_rates_of_tb_notifications_in_uk_born_and_non_uk_born_children_aged_less_than_18_years_england_2011_to_2024" ref="A7:AY22" totalsRowCount="1" headerRowDxfId="444" dataDxfId="443">
  <tableColumns count="51">
    <tableColumn id="1" xr3:uid="{00000000-0010-0000-0000-000001000000}" name="Year" dataDxfId="442" totalsRowDxfId="441"/>
    <tableColumn id="53" xr3:uid="{EDF39159-CCA0-420F-9757-9A50AE4602EC}" name="Population: ONS" dataDxfId="440" totalsRowDxfId="439"/>
    <tableColumn id="2" xr3:uid="{00000000-0010-0000-0000-000002000000}" name="Number of notifications" totalsRowFunction="custom" dataDxfId="438" totalsRowDxfId="437">
      <totalsRowFormula>SUM(C16:C21)</totalsRowFormula>
    </tableColumn>
    <tableColumn id="3" xr3:uid="{00000000-0010-0000-0000-000003000000}" name="Percentage difference in notifications" dataDxfId="436" totalsRowDxfId="435"/>
    <tableColumn id="4" xr3:uid="{00000000-0010-0000-0000-000004000000}" name="Rate per 100,000" dataDxfId="434" totalsRowDxfId="433"/>
    <tableColumn id="5" xr3:uid="{00000000-0010-0000-0000-000005000000}" name="Percentage difference in rate" dataDxfId="432" totalsRowDxfId="431"/>
    <tableColumn id="6" xr3:uid="{00000000-0010-0000-0000-000006000000}" name="Lower CI" dataDxfId="430" totalsRowDxfId="429"/>
    <tableColumn id="7" xr3:uid="{00000000-0010-0000-0000-000007000000}" name="Upper CI" dataDxfId="428" totalsRowDxfId="427"/>
    <tableColumn id="8" xr3:uid="{00000000-0010-0000-0000-000008000000}" name="UK born: number of notifications" dataDxfId="426" totalsRowDxfId="425"/>
    <tableColumn id="45" xr3:uid="{AD6FF329-8CF9-4DC3-9497-3100A8630171}" name="Population: LFS UK born" dataDxfId="424" totalsRowDxfId="423"/>
    <tableColumn id="9" xr3:uid="{00000000-0010-0000-0000-000009000000}" name="Percentage difference in UK born notifications" dataDxfId="422" totalsRowDxfId="421"/>
    <tableColumn id="10" xr3:uid="{00000000-0010-0000-0000-00000A000000}" name="UK born: rate per 100,000" dataDxfId="420" totalsRowDxfId="419"/>
    <tableColumn id="11" xr3:uid="{00000000-0010-0000-0000-00000B000000}" name="Percentage difference in UK born rate" dataDxfId="418" totalsRowDxfId="417"/>
    <tableColumn id="12" xr3:uid="{00000000-0010-0000-0000-00000C000000}" name="UK born: lower CI" dataDxfId="416" totalsRowDxfId="415"/>
    <tableColumn id="13" xr3:uid="{00000000-0010-0000-0000-00000D000000}" name="UK born: upper CI" dataDxfId="414" totalsRowDxfId="413"/>
    <tableColumn id="48" xr3:uid="{1B4C95D6-D3B5-4260-8F7D-83CA7AE5EAF8}" name="Population: LFS non-UK born" dataDxfId="412" totalsRowDxfId="411"/>
    <tableColumn id="14" xr3:uid="{00000000-0010-0000-0000-00000E000000}" name="non-UK born: number of notifications" dataDxfId="410" totalsRowDxfId="409"/>
    <tableColumn id="15" xr3:uid="{00000000-0010-0000-0000-00000F000000}" name="Percentage difference in non-UK born notifications" dataDxfId="408" totalsRowDxfId="407"/>
    <tableColumn id="16" xr3:uid="{00000000-0010-0000-0000-000010000000}" name="non-UK born: rate per 100,000" dataDxfId="406" totalsRowDxfId="405"/>
    <tableColumn id="17" xr3:uid="{00000000-0010-0000-0000-000011000000}" name="Percentage difference in non-UK born rate" dataDxfId="404" totalsRowDxfId="403"/>
    <tableColumn id="18" xr3:uid="{00000000-0010-0000-0000-000012000000}" name="non-UK born: lower CI" dataDxfId="402" totalsRowDxfId="401"/>
    <tableColumn id="19" xr3:uid="{00000000-0010-0000-0000-000013000000}" name="non-UK born: upper CI" dataDxfId="400" totalsRowDxfId="399"/>
    <tableColumn id="20" xr3:uid="{00000000-0010-0000-0000-000014000000}" name="Unknown place of birth (number)" dataDxfId="398" totalsRowDxfId="397"/>
    <tableColumn id="49" xr3:uid="{6F5B786E-D59C-4A84-B2A1-E5C2BEFE66C3}" name="Population: LFS UK born 0 to 14 years" dataDxfId="396" totalsRowDxfId="395"/>
    <tableColumn id="21" xr3:uid="{00000000-0010-0000-0000-000015000000}" name="0 to 14 UK born: number of notifications" dataDxfId="394" totalsRowDxfId="393"/>
    <tableColumn id="22" xr3:uid="{00000000-0010-0000-0000-000016000000}" name="0 to 14 percentage difference in UK born notifications" dataDxfId="392" totalsRowDxfId="391"/>
    <tableColumn id="23" xr3:uid="{00000000-0010-0000-0000-000017000000}" name="0 to 14 UK born: rate per 100,000" dataDxfId="390" totalsRowDxfId="389"/>
    <tableColumn id="24" xr3:uid="{00000000-0010-0000-0000-000018000000}" name="0 to 14 percentage difference in UK born rate" dataDxfId="388" totalsRowDxfId="387"/>
    <tableColumn id="25" xr3:uid="{00000000-0010-0000-0000-000019000000}" name="0 to 14 UK born: lower CI" dataDxfId="386" totalsRowDxfId="385"/>
    <tableColumn id="26" xr3:uid="{00000000-0010-0000-0000-00001A000000}" name="0 to 14 UK born: upper CI" dataDxfId="384" totalsRowDxfId="383"/>
    <tableColumn id="51" xr3:uid="{AF35B034-7E05-4FD4-B6AB-AAAF9A7C8EF0}" name="Population: LFS non-UK born 0 to 14 years" dataDxfId="382" totalsRowDxfId="381"/>
    <tableColumn id="27" xr3:uid="{00000000-0010-0000-0000-00001B000000}" name="0 to 14 non-UK born: number of notifications" dataDxfId="380" totalsRowDxfId="379"/>
    <tableColumn id="28" xr3:uid="{00000000-0010-0000-0000-00001C000000}" name="0 to 14 percentage difference in non-UK born notifications" dataDxfId="378" totalsRowDxfId="377"/>
    <tableColumn id="29" xr3:uid="{00000000-0010-0000-0000-00001D000000}" name="0 to 14 non-UK born: rate per 100,000" dataDxfId="376" totalsRowDxfId="375"/>
    <tableColumn id="30" xr3:uid="{00000000-0010-0000-0000-00001E000000}" name="0 to 14 percentage difference in non-UK born rate" dataDxfId="374" totalsRowDxfId="373"/>
    <tableColumn id="31" xr3:uid="{00000000-0010-0000-0000-00001F000000}" name="0 to 14 non-UK born: lower CI" dataDxfId="372" totalsRowDxfId="371"/>
    <tableColumn id="32" xr3:uid="{00000000-0010-0000-0000-000020000000}" name="0 to 14 non-UK born: upper CI" dataDxfId="370" totalsRowDxfId="369"/>
    <tableColumn id="50" xr3:uid="{329DC16B-7C65-4681-A723-B2145B9796CC}" name="Population: LFS UK born 15 to 17 years" dataDxfId="368" totalsRowDxfId="367"/>
    <tableColumn id="33" xr3:uid="{00000000-0010-0000-0000-000021000000}" name="15 to 17 UK born: number of notifications" dataDxfId="366" totalsRowDxfId="365"/>
    <tableColumn id="34" xr3:uid="{00000000-0010-0000-0000-000022000000}" name="15 to 17 percentage difference in UK born notifications" dataDxfId="364" totalsRowDxfId="363"/>
    <tableColumn id="35" xr3:uid="{00000000-0010-0000-0000-000023000000}" name="15 to 17 UK born: rate per 100,000" dataDxfId="362" totalsRowDxfId="361"/>
    <tableColumn id="36" xr3:uid="{00000000-0010-0000-0000-000024000000}" name="15 to 17 percentage difference in UK born rate" dataDxfId="360" totalsRowDxfId="359"/>
    <tableColumn id="37" xr3:uid="{00000000-0010-0000-0000-000025000000}" name="15 to 17 UK born: lower CI" dataDxfId="358" totalsRowDxfId="357"/>
    <tableColumn id="38" xr3:uid="{00000000-0010-0000-0000-000026000000}" name="15 to 17 UK born: upper CI" dataDxfId="356" totalsRowDxfId="355"/>
    <tableColumn id="52" xr3:uid="{DAAF17F8-9379-4BAC-83A9-4DC377A17684}" name="Population: LFS non-UK born 15 to 17 years" dataDxfId="354" totalsRowDxfId="353"/>
    <tableColumn id="39" xr3:uid="{00000000-0010-0000-0000-000027000000}" name="15 to 17 non-UK born: number of notifications" dataDxfId="352" totalsRowDxfId="351"/>
    <tableColumn id="40" xr3:uid="{00000000-0010-0000-0000-000028000000}" name="15 to 17 percentage difference in non-UK born notifications" dataDxfId="350" totalsRowDxfId="349"/>
    <tableColumn id="41" xr3:uid="{00000000-0010-0000-0000-000029000000}" name="15 to 17 non-UK born: rate per 100,000" dataDxfId="348" totalsRowDxfId="347"/>
    <tableColumn id="42" xr3:uid="{00000000-0010-0000-0000-00002A000000}" name="15 to 17 percentage difference in non-UK born rate" dataDxfId="346" totalsRowDxfId="345"/>
    <tableColumn id="43" xr3:uid="{00000000-0010-0000-0000-00002B000000}" name="15 to 17 non-UK born: lower CI" dataDxfId="344" totalsRowDxfId="343"/>
    <tableColumn id="44" xr3:uid="{00000000-0010-0000-0000-00002C000000}" name="15 to 17 non-UK born: upper CI" dataDxfId="342" totalsRowDxfId="34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AE35552-8E5B-4A02-8168-EC4AFD4C6AD5}" name="supplementary_table_7_Social_risk_factors_for_different_age_groups_of_children_in_england_from_2019_to_2024" displayName="supplementary_table_7_Social_risk_factors_for_different_age_groups_of_children_in_england_from_2019_to_2024" ref="A5:P93" totalsRowShown="0">
  <tableColumns count="16">
    <tableColumn id="1" xr3:uid="{0B4DE318-AC5F-4930-A796-791F8533403B}" name="Year" dataDxfId="208"/>
    <tableColumn id="2" xr3:uid="{60F1813A-EB83-4971-8238-02052D57B50A}" name="Age group" dataDxfId="207"/>
    <tableColumn id="3" xr3:uid="{D4758BCE-E498-45CE-8B8A-E4A19DBA0003}" name="Place of birth" dataDxfId="206"/>
    <tableColumn id="4" xr3:uid="{AF2F6F0C-168B-4A59-A867-9FAC450E578D}" name="Total notifications" dataDxfId="205"/>
    <tableColumn id="11" xr3:uid="{C8C5A7A4-921E-41F1-ADD8-33B18E41F756}" name="Total with alcohol recorded (number)" dataDxfId="204"/>
    <tableColumn id="12" xr3:uid="{9BC1A187-6AE1-41E1-9691-C510B30FA7E5}" name="Alcohol" dataDxfId="203"/>
    <tableColumn id="13" xr3:uid="{A6D3470F-C7D4-47BD-A299-DD5801917B4B}" name="Alcohol (percentage)" dataDxfId="202"/>
    <tableColumn id="14" xr3:uid="{A1B4E7A6-9637-4F54-819A-742A3FAD223F}" name="Total with drug misuse recorded (number)" dataDxfId="201"/>
    <tableColumn id="15" xr3:uid="{664CFF79-F9C8-4F19-9DE5-B703B8644B38}" name="Drug misuse" dataDxfId="200"/>
    <tableColumn id="16" xr3:uid="{9FC7CFA9-9AE3-49C9-8A0C-9350517A5AC6}" name="Drug misuse (percentage)" dataDxfId="199"/>
    <tableColumn id="17" xr3:uid="{02280862-0009-496B-865F-F3A6CD12F2A2}" name="Total with homelessness recorded (number)" dataDxfId="198"/>
    <tableColumn id="18" xr3:uid="{94B77A98-3481-4EAE-97E5-DAFC38472AD9}" name="Homelessness" dataDxfId="197"/>
    <tableColumn id="19" xr3:uid="{52E83F6D-53A3-4DC2-BDA5-DAA41B64AF39}" name="Homelessness (percentage)" dataDxfId="196"/>
    <tableColumn id="20" xr3:uid="{6498EB08-0353-44E5-9D15-D2393ADEB60B}" name="Total with asylum seeker recorded (number)" dataDxfId="195"/>
    <tableColumn id="21" xr3:uid="{E06FD389-7C82-442C-9B8A-50A2FE802C45}" name="Asylum seeker" dataDxfId="194"/>
    <tableColumn id="22" xr3:uid="{B694C7C8-FAC3-4E41-AF71-0D35B25C2E88}" name="Asylum seeker (percentage)" dataDxfId="19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upplementary_table_8_median_diagnostic_reporting_and_treatment_delays_for_children_less_than_18_years_with_pulmonary_tuberculosis_tb_england_2019_to_2024_aggregated_data" displayName="supplementary_table_8_median_diagnostic_reporting_and_treatment_delays_for_children_less_than_18_years_with_pulmonary_tuberculosis_tb_england_2019_to_2024_aggregated_data" ref="A7:P13" totalsRowShown="0" headerRowDxfId="192">
  <tableColumns count="16">
    <tableColumn id="1" xr3:uid="{00000000-0010-0000-0900-000001000000}" name="Year"/>
    <tableColumn id="2" xr3:uid="{00000000-0010-0000-0900-000002000000}" name="Treatment delay: median"/>
    <tableColumn id="3" xr3:uid="{00000000-0010-0000-0900-000003000000}" name="Treatment delay: lower quartile"/>
    <tableColumn id="4" xr3:uid="{00000000-0010-0000-0900-000004000000}" name="Treatment delay: upper quartile"/>
    <tableColumn id="5" xr3:uid="{00000000-0010-0000-0900-000005000000}" name="Diagnostic delay: median"/>
    <tableColumn id="6" xr3:uid="{00000000-0010-0000-0900-000006000000}" name="Diagnostic delay: lower quartile"/>
    <tableColumn id="7" xr3:uid="{00000000-0010-0000-0900-000007000000}" name="Diagnostic delay: upper quartile"/>
    <tableColumn id="8" xr3:uid="{00000000-0010-0000-0900-000008000000}" name="Notification delay: median"/>
    <tableColumn id="9" xr3:uid="{00000000-0010-0000-0900-000009000000}" name="Notification delay: lower quartile"/>
    <tableColumn id="10" xr3:uid="{00000000-0010-0000-0900-00000A000000}" name="Notification delay: upper quartile"/>
    <tableColumn id="11" xr3:uid="{00000000-0010-0000-0900-00000B000000}" name="Time from symptom onset to presentation at any healthcare service: median"/>
    <tableColumn id="12" xr3:uid="{00000000-0010-0000-0900-00000C000000}" name="Time from symptom onset to presentation at any healthcare service: lower quartile"/>
    <tableColumn id="13" xr3:uid="{00000000-0010-0000-0900-00000D000000}" name="Time from symptom onset to presentation at any healthcare service: upper quartile"/>
    <tableColumn id="14" xr3:uid="{00000000-0010-0000-0900-00000E000000}" name="Time from presentation at healthcare service to treatment start: median"/>
    <tableColumn id="15" xr3:uid="{00000000-0010-0000-0900-00000F000000}" name="Time from presentation at healthcare service to treatment start: lower quartile"/>
    <tableColumn id="16" xr3:uid="{00000000-0010-0000-0900-000010000000}" name="Time from presentation at healthcare service to treatment start: upper quartile"/>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3F0F11-1BB4-4D34-ADF9-BA4710BECCC9}" name="supplementary_table_9_duration_from_tuberculosis_tb_diagnosis_to_notification_for_children_less_than_18_years_with_pulmonary_tb_england_2019_to_202412" displayName="supplementary_table_9_duration_from_tuberculosis_tb_diagnosis_to_notification_for_children_less_than_18_years_with_pulmonary_tb_england_2019_to_202412" ref="A5:J11" totalsRowShown="0" headerRowDxfId="191">
  <tableColumns count="10">
    <tableColumn id="1" xr3:uid="{B5C962FE-477E-407C-BB31-64F1823A43F9}" name="Year" dataDxfId="190"/>
    <tableColumn id="2" xr3:uid="{68A3FD2E-0EBC-47E0-9DAD-988F48012F3D}" name="Within 3 days: _x000a_number of notifications" dataDxfId="189"/>
    <tableColumn id="3" xr3:uid="{BF598A78-CDE1-404A-831B-E2A4580516FB}" name="Within 3 days: _x000a_proportion of notifications (percentage)" dataDxfId="188"/>
    <tableColumn id="4" xr3:uid="{B4F16B7C-71C8-41D2-B76C-783EB662BC99}" name="Between 4 to 30 days: _x000a_number of notifications" dataDxfId="187"/>
    <tableColumn id="5" xr3:uid="{F7E214B6-8F90-4E79-A59F-E567EF8A8AFE}" name="Between 4 to 30 days: _x000a_proportion of notifications (percentage)" dataDxfId="186"/>
    <tableColumn id="6" xr3:uid="{236C0160-D429-4384-93EC-2840652FB52C}" name="After 30 days: _x000a_number of notifications" dataDxfId="185"/>
    <tableColumn id="7" xr3:uid="{2516B46F-664D-4E70-AD9A-F25B4B104E81}" name="After 30 days: _x000a_proportion of notifications (percentage)" dataDxfId="184"/>
    <tableColumn id="8" xr3:uid="{5106DAED-6C78-4890-BCE7-49A2D8FDAA65}" name="Number missing" dataDxfId="183"/>
    <tableColumn id="9" xr3:uid="{0E8FD783-2792-4208-A232-021D31509658}" name="Missing data (percentage)" dataDxfId="182"/>
    <tableColumn id="10" xr3:uid="{1AE50A63-B15B-45F9-A931-4960C6E59D13}" name="Total eligible (number)" dataDxfId="18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supplementary_table_10_number_and_proportion_of_children_aged_less_than_18_years_with_culture_confirmed_tb_by_site_of_disease_england_2024" displayName="supplementary_table_10_number_and_proportion_of_children_aged_less_than_18_years_with_culture_confirmed_tb_by_site_of_disease_england_2024" ref="A3:F7" totalsRowCount="1" headerRowDxfId="180">
  <tableColumns count="6">
    <tableColumn id="1" xr3:uid="{00000000-0010-0000-0B00-000001000000}" name="Site of disease"/>
    <tableColumn id="2" xr3:uid="{00000000-0010-0000-0B00-000002000000}" name="Total number of notifications in children" dataDxfId="179" totalsRowDxfId="178"/>
    <tableColumn id="3" xr3:uid="{00000000-0010-0000-0B00-000003000000}" name="Culture confirmed: _x000a_number of notifications" dataDxfId="177" totalsRowDxfId="176"/>
    <tableColumn id="4" xr3:uid="{00000000-0010-0000-0B00-000004000000}" name="Culture confirmed: _x000a_proportion of notifications (percentage)" dataDxfId="175" totalsRowDxfId="174"/>
    <tableColumn id="5" xr3:uid="{00000000-0010-0000-0B00-000005000000}" name="Not culture confirmed: _x000a_number of notifications" dataDxfId="173" totalsRowDxfId="172"/>
    <tableColumn id="6" xr3:uid="{00000000-0010-0000-0B00-000006000000}" name="Not culture confirmed: _x000a_proportion of notifications (percentage)" dataDxfId="171" totalsRowDxfId="17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E26D30-59B4-4E11-85DD-F0994EB20C8A}" name="supplementary_table_11_proportion_of_notifications_that_were_cultured_2019_to_2024_england" displayName="supplementary_table_11_proportion_of_notifications_that_were_cultured_2019_to_2024_england" ref="A3:H33" totalsRowShown="0" headerRowDxfId="169">
  <tableColumns count="8">
    <tableColumn id="1" xr3:uid="{715C01B4-24ED-48A3-8AA1-7958DDC194D0}" name="Age group"/>
    <tableColumn id="2" xr3:uid="{5244EB81-EB3A-4A9A-B7C6-1D4D311DEE38}" name="Year" dataDxfId="168"/>
    <tableColumn id="3" xr3:uid="{3DE18500-7C34-496A-A298-28555034DB53}" name="Number of TB notifications"/>
    <tableColumn id="4" xr3:uid="{6027C2AE-A748-4151-9896-C2818018E776}" name="Cultured"/>
    <tableColumn id="5" xr3:uid="{022658B2-93E5-4FDA-BB47-8AA63A6135EE}" name="Proportion of TB notifications cultured" dataDxfId="167"/>
    <tableColumn id="6" xr3:uid="{A4589706-6BA0-45D3-B7D4-0CAFD96255BD}" name="Number of pulmonary notifications"/>
    <tableColumn id="7" xr3:uid="{BBE73147-56D0-402E-9EEA-A2FC3C1B52AC}" name="Pulmonary cultured"/>
    <tableColumn id="8" xr3:uid="{06118BC8-83B4-4129-B933-8FEA97B9D81A}" name="Proportion of pulmonary notifications cultured" dataDxfId="16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6B6A73-65A0-4F6C-837F-2948CF506111}" name="supplementary_table_12_number_and_proportion_of_children_less_than_18_years_with_culture_confirmed_tb_by_ukhsa_region_england_2024" displayName="supplementary_table_12_number_and_proportion_of_children_less_than_18_years_with_culture_confirmed_tb_by_ukhsa_region_england_2024" ref="A4:D13" totalsRowShown="0" headerRowDxfId="165">
  <tableColumns count="4">
    <tableColumn id="1" xr3:uid="{0EF81143-B598-4248-935B-6ADF41E40310}" name="UKHSA regions"/>
    <tableColumn id="2" xr3:uid="{677D6FA7-5556-46EE-86AA-4EF9730297CB}" name="Total number of notifications in children"/>
    <tableColumn id="3" xr3:uid="{C3BEF62F-3C65-473A-8B4B-AEEB3F64EB47}" name="Culture confirmed: _x000a_number of notifications"/>
    <tableColumn id="4" xr3:uid="{E0F57CBB-A012-46E6-85BC-6E3A0A129AEE}" name="Culture confirmed: _x000a_proportion of notifications (percentage)"/>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7273D10-32F2-405A-B2E9-72A1A904FC90}" name="supplementary_table_13_enhanced_case_management_ecm_among_children_less_than_18_years_with_tb_by_risk_group_england_2024" displayName="supplementary_table_13_enhanced_case_management_ecm_among_children_less_than_18_years_with_tb_by_risk_group_england_2024" ref="A3:I14" totalsRowShown="0" headerRowDxfId="164">
  <tableColumns count="9">
    <tableColumn id="1" xr3:uid="{FDC31380-E94E-4988-8F64-A41BD69C88F5}" name="Variable"/>
    <tableColumn id="2" xr3:uid="{07E29DA7-C1BD-4EB5-BD0E-F1A8C3BBCDE9}" name="Sub-category"/>
    <tableColumn id="3" xr3:uid="{8CAC9E0D-62BB-4975-B106-E22AF095D381}" name="Total" dataDxfId="163"/>
    <tableColumn id="4" xr3:uid="{65F6999C-83A7-450C-9743-698C4F5F26B4}" name="ECM Level 1: number of notifications" dataDxfId="162"/>
    <tableColumn id="5" xr3:uid="{57678397-F4B2-464A-AFC8-73FFEB9817A0}" name="ECM Level 1: proportion (percentage)" dataDxfId="161"/>
    <tableColumn id="6" xr3:uid="{733F5EB0-B1D5-4CC8-A9B7-726515D2CDA8}" name="ECM Level 2: number of notifications" dataDxfId="160"/>
    <tableColumn id="7" xr3:uid="{21FB8D69-1FD8-4AF8-8600-04862FBFC0A9}" name="ECM Level 2: proportion (percentage)" dataDxfId="159"/>
    <tableColumn id="8" xr3:uid="{26F98A02-17EF-4F06-8373-54666195551C}" name="ECM Level 3: number of notifications" dataDxfId="158"/>
    <tableColumn id="9" xr3:uid="{1BC091C8-7C27-49A4-A36F-AD4209E28CE6}" name="ECM Level 3: proportion (percentage)" dataDxfId="157"/>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B9DE5F-0D68-4E19-9029-9B9AD31171D8}" name="supplementary_table_14_number_and_proportion_of_children_less_than_18_years_notified_with_tuberculosis_tb_who_were_offered_and_received_directly_observed_therapy_dot_or_video_observed_treatment_vot_england_2011_to_2024" displayName="supplementary_table_14_number_and_proportion_of_children_less_than_18_years_notified_with_tuberculosis_tb_who_were_offered_and_received_directly_observed_therapy_dot_or_video_observed_treatment_vot_england_2011_to_2024" ref="A5:O19" totalsRowShown="0" headerRowDxfId="156">
  <tableColumns count="15">
    <tableColumn id="1" xr3:uid="{76797ECD-5CCD-42A3-9387-71990F4F4F06}" name="Year" dataDxfId="155"/>
    <tableColumn id="2" xr3:uid="{5FB04683-1B2E-4779-954B-231EA002A41A}" name="Total number of notifications" dataDxfId="154"/>
    <tableColumn id="3" xr3:uid="{CECFA49F-6E26-47B8-BE20-A76B9B1928F2}" name="DOT offered: _x000a_number of notifications" dataDxfId="153"/>
    <tableColumn id="4" xr3:uid="{AAF0A722-6419-4F2D-8AC5-3861BF0140DB}" name="DOT offered: _x000a_proportion of notifications (percentage)" dataDxfId="152"/>
    <tableColumn id="5" xr3:uid="{D1E841CB-F2D6-45A0-B721-EE86CF1B3EA4}" name="DOT not offered: _x000a_number of notifications" dataDxfId="151"/>
    <tableColumn id="6" xr3:uid="{2BEC8D9D-3101-412C-8A97-B9CBF7A5D69E}" name="DOT not offered: _x000a_proportion of notifications (percentage)" dataDxfId="150"/>
    <tableColumn id="7" xr3:uid="{640A9AF1-D8BA-4002-9FBD-8C0D297477BC}" name="Unknown or missing if DOT offered: _x000a_number of notifications" dataDxfId="149"/>
    <tableColumn id="8" xr3:uid="{B0B31C9C-5588-48FD-9AD7-7BD5C02DDCCA}" name="Unknown or missing if DOT offered: _x000a_proportion of notifications (percentage)" dataDxfId="148"/>
    <tableColumn id="9" xr3:uid="{D6401D6F-6AF5-4E88-80EB-1FB06D811210}" name="DOT received: _x000a_number of notifications" dataDxfId="147"/>
    <tableColumn id="10" xr3:uid="{0760BCA1-6349-4B8B-A2AF-588CB31D82CB}" name="DOT received: _x000a_proportion of notifications (percentage)" dataDxfId="146"/>
    <tableColumn id="15" xr3:uid="{9ADA2D1D-E2DA-4A67-A3CD-8128129A6CA1}" name="DOT received: _x000a_proportion of offered (percentage)" dataDxfId="145"/>
    <tableColumn id="11" xr3:uid="{1DD82489-8784-4299-BEBC-253EFEECE719}" name="DOT not received: _x000a_number of notifications" dataDxfId="144"/>
    <tableColumn id="12" xr3:uid="{4592B3D1-F6A6-4EFE-B748-76D976349528}" name="DOT not received: _x000a_proportion of notifications (percentage)" dataDxfId="143"/>
    <tableColumn id="13" xr3:uid="{533A28C0-3036-40BB-9C2D-62814B5A576E}" name="Unknown or missing if DOT received: _x000a_number of notifications" dataDxfId="142"/>
    <tableColumn id="14" xr3:uid="{7BF8AC73-E4DE-4278-9A98-9742F2D8A72B}" name="Unknown or missing if DOT received: _x000a_proportion of notifications (percentage)" dataDxfId="141"/>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1F3698-AC48-447F-8654-C2FAF976B82C}" name="supplementary_table_15_tb_outcome_at_12_months_for_children__less_than_18_years__with_non_rr_or_mdr_tb_with_expected_treatment_duration_under_12_months__england__2011_to_2024" displayName="supplementary_table_15_tb_outcome_at_12_months_for_children__less_than_18_years__with_non_rr_or_mdr_tb_with_expected_treatment_duration_under_12_months__england__2011_to_2024" ref="A7:N20" totalsRowShown="0" headerRowDxfId="140">
  <tableColumns count="14">
    <tableColumn id="1" xr3:uid="{94DFC11C-7EDC-41A8-B997-9CA1197E3B4F}" name="Year"/>
    <tableColumn id="2" xr3:uid="{C44A71A7-A474-4842-9DBC-B72C2F4FEC88}" name="Total number of notifications" dataDxfId="139"/>
    <tableColumn id="3" xr3:uid="{D01BB684-69B0-49A5-8137-1FF67048959E}" name="Treatment completed: number" dataDxfId="138"/>
    <tableColumn id="4" xr3:uid="{0B19D104-0C8B-45D6-BE0A-752ED882DE41}" name="Treatment completed: _x000a_proportion (percentage)" dataDxfId="137"/>
    <tableColumn id="5" xr3:uid="{EBF8ACA8-EEA0-4B88-A399-8A7202AE9B43}" name="Died: _x000a_number" dataDxfId="136"/>
    <tableColumn id="6" xr3:uid="{01219C6E-0830-40AF-8005-E1F34ECEA11B}" name="Died: _x000a_proportion (percentage)" dataDxfId="135"/>
    <tableColumn id="7" xr3:uid="{85B8AD6C-1BF4-4865-B863-6B488F0158D5}" name="Lost to follow-up: _x000a_number" dataDxfId="134"/>
    <tableColumn id="8" xr3:uid="{71DF6610-C2A1-4BE6-88BD-14BD5E11CB43}" name="Lost to follow-up: _x000a_proportion (percentage)" dataDxfId="133"/>
    <tableColumn id="9" xr3:uid="{AE3A5CBC-5E0B-4261-9C40-18FA3FD84AF3}" name="Still on treatment: _x000a_number" dataDxfId="132"/>
    <tableColumn id="10" xr3:uid="{341DBF60-9723-4CF2-8716-18F2D2507174}" name="Still on treatment: _x000a_proportion (percentage)" dataDxfId="131"/>
    <tableColumn id="11" xr3:uid="{810D0440-974F-438E-9485-FB49975311AC}" name="Treatment stopped: _x000a_number" dataDxfId="130"/>
    <tableColumn id="12" xr3:uid="{74E14A13-D62C-4C56-B7ED-8B4E2FEE63EA}" name="Treatment stopped:_x000a_ proportion (percentage)" dataDxfId="129"/>
    <tableColumn id="13" xr3:uid="{316DC492-6BD9-447D-A5E3-AEB989ACF2BA}" name="Not evaluated: _x000a_number" dataDxfId="128"/>
    <tableColumn id="14" xr3:uid="{4E64FC3E-150B-4EF3-BCCC-4D51161F6D56}" name="Not evaluated: _x000a_proportion (percentage)" dataDxfId="127"/>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F07051D-67CA-40E9-A514-DC0605D49C2C}" name="supplementary_table_16_last_recorded_tb_outcome_for_children_less_than_18_years_with_non_rr_or_mdr_tb_with_expected_treatment_duration_under_12_months_england_2011_to_2024" displayName="supplementary_table_16_last_recorded_tb_outcome_for_children_less_than_18_years_with_non_rr_or_mdr_tb_with_expected_treatment_duration_under_12_months_england_2011_to_2024" ref="A7:N20" totalsRowShown="0" headerRowDxfId="126">
  <tableColumns count="14">
    <tableColumn id="1" xr3:uid="{131F3625-811E-4613-8372-A1A63D20C2AE}" name="Year"/>
    <tableColumn id="2" xr3:uid="{B81A4076-3AB6-437A-B65C-D92921BB03CA}" name="Total number of notifications" dataDxfId="125"/>
    <tableColumn id="3" xr3:uid="{160D9A3B-1C2E-48D8-9AB7-AC221959A43E}" name="Treatment completed: _x000a_number" dataDxfId="124"/>
    <tableColumn id="4" xr3:uid="{DEA47161-E01E-4402-926C-61B130CB8D7B}" name="Treatment completed: _x000a_proportion (percentage)" dataDxfId="123"/>
    <tableColumn id="5" xr3:uid="{6C48A530-CB31-455A-8CB9-C3E3956556B9}" name="Died: _x000a_number" dataDxfId="122"/>
    <tableColumn id="6" xr3:uid="{B65F87D2-730F-4737-B8DE-CB8B9DC55F1D}" name="Died: _x000a_proportion (percentage)" dataDxfId="121"/>
    <tableColumn id="7" xr3:uid="{E0BDE502-A9CF-4BDD-B8C0-34C3F4220B78}" name="Lost to follow-up: _x000a_number" dataDxfId="120"/>
    <tableColumn id="8" xr3:uid="{774BB5D9-E713-44C4-A76F-857E015FECF9}" name="Lost to follow-up: proportion (percentage)" dataDxfId="119"/>
    <tableColumn id="9" xr3:uid="{18F3E9DB-6571-4E7E-9A6F-0B352175C714}" name="Still on treatment: _x000a_number" dataDxfId="118"/>
    <tableColumn id="10" xr3:uid="{93E94BDD-EBDB-47DC-8366-78792A61F65D}" name="Still on treatment: _x000a_proportion (percentage)" dataDxfId="117"/>
    <tableColumn id="11" xr3:uid="{E07415BE-E90E-467A-A08D-8EE2D7E3EC47}" name="Treatment stopped: _x000a_number" dataDxfId="116"/>
    <tableColumn id="12" xr3:uid="{B45206DD-9397-4FB5-8991-A3A5E5C2DE55}" name="Treatment stopped: _x000a_proportion (percentage)" dataDxfId="115"/>
    <tableColumn id="13" xr3:uid="{301D538E-FAC4-4CB1-9875-C45226E912D5}" name="Not evaluated: _x000a_number" dataDxfId="114"/>
    <tableColumn id="14" xr3:uid="{A88313D7-D41E-4784-8E25-E27100E189C4}" name="Not evaluated: _x000a_proportion (percentage)" dataDxfId="1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4DA8E9C-B88C-4EED-B814-C8AD65E1D433}" name="Supplementary_Table_1_5_Numbers_and_rates_of_TB_notifications_in_UK_born_and_non_UK_born_children_aged_less_than_18_years_using_APS_data_England_2011_to_2024" displayName="Supplementary_Table_1_5_Numbers_and_rates_of_TB_notifications_in_UK_born_and_non_UK_born_children_aged_less_than_18_years_using_APS_data_England_2011_to_2024" ref="A6:AY20" totalsRowShown="0" headerRowDxfId="340" dataDxfId="339">
  <tableColumns count="51">
    <tableColumn id="1" xr3:uid="{24DCD345-CF29-46F0-87E1-1073CC53E5AE}" name="Year"/>
    <tableColumn id="2" xr3:uid="{8595DC69-AE58-4768-A292-8AAA5952FBF1}" name="Population: ONS" dataDxfId="338"/>
    <tableColumn id="3" xr3:uid="{1EF1F8E4-5E09-47C7-9147-834C70E3DA09}" name="Number of notifications" dataDxfId="337"/>
    <tableColumn id="4" xr3:uid="{960368C5-8012-437E-92F5-1BFB3223A5FC}" name="Percentage difference in notifications" dataDxfId="336"/>
    <tableColumn id="5" xr3:uid="{01108702-5FA4-461F-A8E7-E908C6B4C5FC}" name="Rate per 100,000" dataDxfId="335"/>
    <tableColumn id="6" xr3:uid="{93F93451-9363-4A85-9554-98DAD3A19F2A}" name="Percentage difference in rate" dataDxfId="334"/>
    <tableColumn id="7" xr3:uid="{EC5A3B9C-013C-4A7F-A1E8-233F70F75183}" name="Lower CI" dataDxfId="333"/>
    <tableColumn id="8" xr3:uid="{233105B3-8186-45F6-86AC-4FFAAFED4EAF}" name="Upper CI" dataDxfId="332"/>
    <tableColumn id="9" xr3:uid="{47DAC9E3-FF8E-4C9A-9DB5-58C95FDE0746}" name="Population: APS UK born" dataDxfId="331"/>
    <tableColumn id="10" xr3:uid="{A90F4706-06E1-4A64-A9B3-3B7D06519DCE}" name="UK born: number of notifications" dataDxfId="330"/>
    <tableColumn id="11" xr3:uid="{9351526E-94A6-4653-8CF0-D28DD1992192}" name="Percentage difference in UK born notifications" dataDxfId="329"/>
    <tableColumn id="12" xr3:uid="{CA4B5973-A615-482B-BE2A-A682C731A07B}" name="UK born: rate per 100,000" dataDxfId="328"/>
    <tableColumn id="13" xr3:uid="{CF28EC90-B856-48F4-994C-49997EE126F9}" name="Percentage difference in UK born rate" dataDxfId="327"/>
    <tableColumn id="14" xr3:uid="{E131C4F2-84A2-4536-8BE3-142C8772DE69}" name="UK born: lower CI" dataDxfId="326"/>
    <tableColumn id="15" xr3:uid="{F43A2B1B-D6AB-4741-B645-394A0BAF9E62}" name="UK born: upper CI" dataDxfId="325"/>
    <tableColumn id="16" xr3:uid="{3EB542F0-A2D3-4D51-968D-4E8DF679D7EA}" name="Population: APS non-UK born" dataDxfId="324"/>
    <tableColumn id="17" xr3:uid="{68062667-B34C-408C-BBA8-6726202FB689}" name="non-UK born: number of notifications" dataDxfId="323"/>
    <tableColumn id="18" xr3:uid="{7E55EEB6-0E49-4AAE-B938-B51F38C01DE4}" name="Percentage difference in non-UK born notifications" dataDxfId="322"/>
    <tableColumn id="19" xr3:uid="{EFA86557-3CAF-42F8-8FBD-D42E8AA52818}" name="non-UK born: rate per 100,000" dataDxfId="321"/>
    <tableColumn id="20" xr3:uid="{DC55350E-A36C-450D-97CA-248112DE5703}" name="Percentage difference in non-UK born rate" dataDxfId="320"/>
    <tableColumn id="21" xr3:uid="{0853C8B9-027D-4D87-93A1-A3EB2239C923}" name="non-UK born: lower CI" dataDxfId="319"/>
    <tableColumn id="22" xr3:uid="{3A0B8236-B22F-4207-8DE1-2CA3F02375AB}" name="non-UK born: upper CI" dataDxfId="318"/>
    <tableColumn id="23" xr3:uid="{2825E5CE-975E-4666-86AF-0F4D1FA39600}" name="Unknown place of birth (number)" dataDxfId="317"/>
    <tableColumn id="24" xr3:uid="{2379E5C3-CA05-437C-A114-E0FDE830268A}" name="Population: APS UK born 0 to 14 years" dataDxfId="316"/>
    <tableColumn id="25" xr3:uid="{259919C4-EDE8-46CD-A954-47E2FB59EBBD}" name="0 to 14 UK born: number of notifications" dataDxfId="315"/>
    <tableColumn id="26" xr3:uid="{78055D1D-6C48-462B-AACF-3999B796E475}" name="0 to 14 percentage difference in UK born notifications" dataDxfId="314"/>
    <tableColumn id="27" xr3:uid="{BD55A4BF-E645-4766-ABBF-72214A80E455}" name="0 to 14 UK born: rate per 100,000" dataDxfId="313"/>
    <tableColumn id="28" xr3:uid="{73409D9D-0F2D-4671-8616-6046E221E396}" name="0 to 14 percentage difference in UK born rate" dataDxfId="312"/>
    <tableColumn id="29" xr3:uid="{708ABA59-CC7D-466E-8535-B99FDCCD3FB8}" name="0 to 14 UK born: lower CI" dataDxfId="311"/>
    <tableColumn id="30" xr3:uid="{BFE80634-CFAD-47C4-8C31-052EC3EB18B9}" name="0 to 14 UK born: upper CI" dataDxfId="310"/>
    <tableColumn id="31" xr3:uid="{D85804A4-A80D-4D45-B1BB-9A7B8E2C801F}" name="Population: APS non-UK born 0 to 14 years" dataDxfId="309"/>
    <tableColumn id="32" xr3:uid="{2704B4C5-ABAF-4EE0-88EE-FAE1614CF875}" name="0 to 14 non-UK born: number of notifications" dataDxfId="308"/>
    <tableColumn id="33" xr3:uid="{0AD9276D-A5AE-404D-8D67-1B1D99FEB0CB}" name="0 to 14 percentage difference in non-UK born notifications" dataDxfId="307"/>
    <tableColumn id="34" xr3:uid="{23569634-AC24-4485-9B7E-5C84BCEAE790}" name="0 to 14 non-UK born: rate per 100,000" dataDxfId="306"/>
    <tableColumn id="35" xr3:uid="{9267C2DE-0FD6-4DC5-B0FD-096B9FF5C9EC}" name="0 to 14 percentage difference in non-UK born rate" dataDxfId="305"/>
    <tableColumn id="36" xr3:uid="{2BDCAACA-5AB0-4FCD-A5A7-E1749BD3987F}" name="0 to 14 non-UK born: lower CI" dataDxfId="304"/>
    <tableColumn id="37" xr3:uid="{8B9BFE68-18B5-461C-84A2-F049459848CD}" name="0 to 14 non-UK born: upper CI" dataDxfId="303"/>
    <tableColumn id="38" xr3:uid="{05F81BB5-4322-4883-9960-B7EF92A8CFE7}" name="Population: APS UK born 15 to 17 years" dataDxfId="302"/>
    <tableColumn id="39" xr3:uid="{49E873D7-1EAD-47D0-A843-DCEE413F47DA}" name="15 to 17 UK born: Number of notifications" dataDxfId="301"/>
    <tableColumn id="40" xr3:uid="{0908D1B1-2CE1-49F3-A576-5D5F56F7C0B9}" name="15 to 17 percentage difference in UK born notifications" dataDxfId="300"/>
    <tableColumn id="41" xr3:uid="{2F20ED38-1AF4-49A6-B189-A246AC72BE8F}" name="15 to 17 UK born: rate per 100,000" dataDxfId="299"/>
    <tableColumn id="42" xr3:uid="{3B4B6030-F5CF-475F-8E7B-B142DD4D09F4}" name="15 to 17 percentage difference in UK born rate" dataDxfId="298"/>
    <tableColumn id="43" xr3:uid="{90E7462C-CEAE-4E4F-82EA-64474A2AF7CE}" name="15 to 17 UK born: lower CI" dataDxfId="297"/>
    <tableColumn id="44" xr3:uid="{7BE9DD01-2EE6-46B0-8C1C-2D6059C59B2D}" name="15 to 17 UK born: upper CI" dataDxfId="296"/>
    <tableColumn id="45" xr3:uid="{39223C1D-C98D-498B-8D42-065D70682898}" name="Population: APS non-UK born 15 to 17 years" dataDxfId="295"/>
    <tableColumn id="46" xr3:uid="{7444613D-75A2-41E8-9D1D-2ACF6E3F5700}" name="15 to 17 non-UK born: number of notifications" dataDxfId="294"/>
    <tableColumn id="47" xr3:uid="{34D7BCBC-7BF2-427F-AEFF-0F817AAC054F}" name="15 to 17 percentage difference in non-UK born notifications" dataDxfId="293"/>
    <tableColumn id="48" xr3:uid="{59833A29-84DF-441B-909F-F3F600D8A9B5}" name="15 to 17 non-UK born: rate per 100,000" dataDxfId="292"/>
    <tableColumn id="49" xr3:uid="{689F7787-7510-4206-84A8-AC07F728B8A2}" name="15 to 17 percentage difference in non-UK born rate" dataDxfId="291"/>
    <tableColumn id="50" xr3:uid="{F837EFF6-1459-4121-BF97-4D06FEC28E03}" name="15 to 17 non-UK born: lower CI" dataDxfId="290"/>
    <tableColumn id="51" xr3:uid="{4EB41A96-7846-4B5B-A5B0-D53577F10A03}" name="15 to 17 non-UK born: upper CI" dataDxfId="289"/>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EEE856B-7FED-4E74-BB89-01D6B5C623F7}" name="supplementary_table_17_treatment_completion_at_12_months_by_age_group_for_children_less_than_18_years_with_non_mdr_or_rr_tb_with_expected_treatment_duration_under_12_months_england_2011_to_202429" displayName="supplementary_table_17_treatment_completion_at_12_months_by_age_group_for_children_less_than_18_years_with_non_mdr_or_rr_tb_with_expected_treatment_duration_under_12_months_england_2011_to_202429" ref="A6:Q19" totalsRowShown="0" headerRowDxfId="112">
  <tableColumns count="17">
    <tableColumn id="1" xr3:uid="{8152164E-39BF-4206-8AA2-2AD2AFD4C9D6}" name="Year"/>
    <tableColumn id="2" xr3:uid="{459378BE-F2F9-4E7E-9081-53681F24C113}" name="Total number of notifications" dataDxfId="111"/>
    <tableColumn id="3" xr3:uid="{8B26BAD1-8235-4DF0-AAD6-1BCABE0658F7}" name="Age group 0 to 1 years: _x000a_number of notifications" dataDxfId="110"/>
    <tableColumn id="4" xr3:uid="{9D868D35-50D2-4661-8E91-62D41113466B}" name="Age group 0 to 1 years: number completed treatement" dataDxfId="109"/>
    <tableColumn id="5" xr3:uid="{473D2588-12F0-4138-9912-A837DB2DFCDE}" name="Age group 0 to 1 years:_x000a_ proportion of notifications that completed treatement (percentage)" dataDxfId="108"/>
    <tableColumn id="6" xr3:uid="{30533E26-DB96-4016-B318-F9C702955040}" name="Age group 2 to 4 years: _x000a_number of notifications" dataDxfId="107"/>
    <tableColumn id="7" xr3:uid="{275C9E3C-5EC3-486F-BB4F-7D340F197BA4}" name="Age group 2 to 4 years: _x000a_number completed treatement" dataDxfId="106"/>
    <tableColumn id="8" xr3:uid="{6B9BFBF2-425A-41B0-9AD7-5C14309491AA}" name="Age group 2 to 4 years: _x000a_proportion of notifications that completed treatement (percentage)" dataDxfId="105"/>
    <tableColumn id="9" xr3:uid="{5893DD14-EE97-4E2F-816C-118FC1E999A4}" name="Age group 5 to 9 years: _x000a_number of notifications" dataDxfId="104"/>
    <tableColumn id="10" xr3:uid="{0F6870EB-4E91-4EA8-9966-52893E2BCA45}" name="Age group 5 to 9 years: _x000a_number completed treatement" dataDxfId="103"/>
    <tableColumn id="11" xr3:uid="{AE5F1608-468D-4732-BB2B-B4330C9A7F69}" name="Age group 5 to 9 years: _x000a_proportion of notifications that completed treatement (percentage)" dataDxfId="102"/>
    <tableColumn id="12" xr3:uid="{C78875AB-CADF-4AE2-8EE9-E108435819C6}" name="Age group 10 to 14 years:_x000a_ number of notifications" dataDxfId="101"/>
    <tableColumn id="13" xr3:uid="{16A44B2F-1A6F-41F4-9976-5351B624D75E}" name="Age group 10 to 14 years: _x000a_number completed treatement" dataDxfId="100"/>
    <tableColumn id="14" xr3:uid="{27A0FAE7-BA12-478D-90E6-F4D816433E92}" name="Age group 10 to 14 years: _x000a_proportion of notifications that completed treatement (percentage)" dataDxfId="99"/>
    <tableColumn id="15" xr3:uid="{F35E5C0C-0A35-43EE-ACA5-713849597548}" name="Age group 15 to 17 years: _x000a_number of notifications" dataDxfId="98"/>
    <tableColumn id="16" xr3:uid="{78C5A750-958D-4EA3-80B9-836203F7F170}" name="Age group 15 to 17 years: _x000a_number completed treatement" dataDxfId="97"/>
    <tableColumn id="17" xr3:uid="{9929325D-588E-4443-BF47-5B4FDE7AB6C4}" name="Age group 15 to 17 years: _x000a_proportion of notifications that completed treatement (percentage)" dataDxfId="96"/>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ED3DF23-95EC-4B81-96FD-E0F89A3BA53A}" name="supplementary_table_18_tb_outcome_at_12_months_for_children_less_than_18_years_with_non_mdr_or_rr_tb_with_expected_treatment_duration_under_12_months_by_age_and_sex_england_2024" displayName="supplementary_table_18_tb_outcome_at_12_months_for_children_less_than_18_years_with_non_mdr_or_rr_tb_with_expected_treatment_duration_under_12_months_by_age_and_sex_england_2024" ref="A6:M16" totalsRowShown="0" headerRowDxfId="95">
  <tableColumns count="13">
    <tableColumn id="1" xr3:uid="{9877B1F7-01E6-487F-9A94-303FC0AC35E9}" name="Age group"/>
    <tableColumn id="2" xr3:uid="{FD36DEE0-FC3A-4CDA-93F5-CF1D31E0DE23}" name="Sex"/>
    <tableColumn id="3" xr3:uid="{78B1461D-B1C6-43C1-8627-9302BD4DE96A}" name="Total number of notifications" dataDxfId="94"/>
    <tableColumn id="4" xr3:uid="{214A0769-26AC-4B9E-9E5A-DA5C89D96B1D}" name="Treatment completed (number)" dataDxfId="93"/>
    <tableColumn id="5" xr3:uid="{A71A08D0-70FA-48D8-8E87-4C54532C8FD5}" name="Treatment completed proportion (percentage)" dataDxfId="92"/>
    <tableColumn id="6" xr3:uid="{CC4134B5-5A9A-49A3-BDE2-A07C879B8CAC}" name="Lost to follow-up _x000a_(number)" dataDxfId="91"/>
    <tableColumn id="7" xr3:uid="{63646382-FC65-46C6-8800-86ACC532F99A}" name="Lost to follow-up proportion _x000a_(percentage)" dataDxfId="90"/>
    <tableColumn id="8" xr3:uid="{5806B09E-75ED-4103-BD9C-36EE89F78EE7}" name="Still on treatment _x000a_(number)" dataDxfId="89"/>
    <tableColumn id="9" xr3:uid="{487F7C12-176A-49E1-A550-69E8EE2921ED}" name="Still on treatment proportion _x000a_(percentage)" dataDxfId="88"/>
    <tableColumn id="10" xr3:uid="{C26047DB-BCDC-45D9-BB1B-85545E44D38E}" name="Treatment stopped _x000a_(number)" dataDxfId="87"/>
    <tableColumn id="11" xr3:uid="{2EB7AFF4-38F9-4AC7-85DC-99828BCD3BC3}" name="Treatment stopped proportion _x000a_(percentage)" dataDxfId="86"/>
    <tableColumn id="12" xr3:uid="{D6B2DCA0-4852-4E0B-B9D9-5C30499D045D}" name="Not evaluated _x000a_(number)" dataDxfId="85"/>
    <tableColumn id="13" xr3:uid="{54B8A768-1FF3-44A3-AD55-D4038BA366D5}" name="Not evaluated proportion _x000a_(percentage)" dataDxfId="84"/>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54C2D23-F6A2-4F3B-9FFD-AE810A9F1DED}" name="supplementary_table_19_time_to_treatment_completion_for_children_aged_less_than_18_years_with_non_rr_or_mdr_tb_with_expected_treatment_duration_under_12_months_england_2011_to_2023" displayName="supplementary_table_19_time_to_treatment_completion_for_children_aged_less_than_18_years_with_non_rr_or_mdr_tb_with_expected_treatment_duration_under_12_months_england_2011_to_2023" ref="A7:N20" totalsRowShown="0" headerRowDxfId="83">
  <tableColumns count="14">
    <tableColumn id="1" xr3:uid="{97A4C4C2-3125-4867-892D-885B41AA4DBC}" name="Year"/>
    <tableColumn id="2" xr3:uid="{EF9ED854-D4CD-4190-BB08-83EACA977058}" name="Total number completed _x000a_(number)" dataDxfId="82"/>
    <tableColumn id="3" xr3:uid="{94575985-E451-4B26-9D44-9C68650BA23B}" name="Under 6 months to complete _x000a_(number)" dataDxfId="81"/>
    <tableColumn id="4" xr3:uid="{26BA81CE-3C1E-4E89-9B91-F2CB42DB88E2}" name="Under 6 months to complete proportion _x000a_(percentage)" dataDxfId="80"/>
    <tableColumn id="5" xr3:uid="{F59B44DC-2A61-4998-B937-CE3A062D471D}" name="6 to 8 months to complete _x000a_(number)" dataDxfId="79"/>
    <tableColumn id="6" xr3:uid="{8B1B4753-2F53-4EA7-9EA0-02E0C3F87A11}" name="6 to 8 months to complete proportion _x000a_(percentage)" dataDxfId="78"/>
    <tableColumn id="7" xr3:uid="{F034545F-74B8-443D-AD46-037C78FFD03C}" name="8 to 10 months to complete (number)" dataDxfId="77"/>
    <tableColumn id="8" xr3:uid="{2391355C-F703-4317-8AF7-EED280970619}" name="8 to 10 months to complete proportion _x000a_(percentage)" dataDxfId="76"/>
    <tableColumn id="9" xr3:uid="{29D09589-7886-4175-98D1-18C2E233BBE8}" name="10 to 12 months to complete (number)" dataDxfId="75"/>
    <tableColumn id="10" xr3:uid="{8F590E86-9FBD-4FF1-9D4A-1A226C98CA34}" name="10 to 12 months to complete proportion (percentage)" dataDxfId="74"/>
    <tableColumn id="11" xr3:uid="{A0BE8C41-C84B-4037-BB2D-E6993D34BEFC}" name="Over 12 months to complete (number)" dataDxfId="73"/>
    <tableColumn id="12" xr3:uid="{02BAD927-BC9D-4A15-BB6D-FBC103BF0BD1}" name="Over 12 months to complete proportion (percentage)" dataDxfId="72"/>
    <tableColumn id="13" xr3:uid="{2F56C757-F5B8-426B-AE73-086E2CEB173B}" name="Total including missing information on time to complete (number)" dataDxfId="71"/>
    <tableColumn id="14" xr3:uid="{D10F9947-9B04-4AEA-8C43-7CEAEDD396A5}" name="Completion time known _x000a_(percentage)" dataDxfId="70"/>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2F113CD-4A5D-48F8-86D7-10F8FD4A8B53}" name="supplementary_table_20_last_recorded_tb_treatment_outcome_by_end_of_follow_up_period_for_children_aged_less_than_18_years_with_non_rr_or_mdr_tb_with_severe_tb_england_2011_to_2023" displayName="supplementary_table_20_last_recorded_tb_treatment_outcome_by_end_of_follow_up_period_for_children_aged_less_than_18_years_with_non_rr_or_mdr_tb_with_severe_tb_england_2011_to_2023" ref="A9:N22" totalsRowShown="0" headerRowDxfId="69">
  <tableColumns count="14">
    <tableColumn id="1" xr3:uid="{5A4A789D-1FF0-49EF-84A7-730335073086}" name="Year"/>
    <tableColumn id="2" xr3:uid="{C93CE311-AA2D-407D-AC47-197046C479C5}" name="Total number of notifications" dataDxfId="68"/>
    <tableColumn id="3" xr3:uid="{B5126DD7-3C7B-4484-8B8D-3D9E2D4F3709}" name="Treatment completed: number of notifications" dataDxfId="67"/>
    <tableColumn id="4" xr3:uid="{07D0FC8A-4D06-48D6-9A4E-718D2A70690A}" name="Treatment completed: proportion (percentage)" dataDxfId="66"/>
    <tableColumn id="5" xr3:uid="{51790026-EF9E-4B91-8808-2CE6B68AECDF}" name="Died: number of notifications" dataDxfId="65"/>
    <tableColumn id="6" xr3:uid="{C7FAC9C3-8BF4-4AAF-952F-4E76B21E8E96}" name="Died: proportion (percentage)" dataDxfId="64"/>
    <tableColumn id="7" xr3:uid="{DE2D1E2D-7B59-4974-84E1-813D3DAD627D}" name="Lost to follow-up: number of notifications" dataDxfId="63"/>
    <tableColumn id="8" xr3:uid="{646C43A9-8520-4D0B-8230-794136343CFA}" name="Lost to follow-up: proportion (percentage)" dataDxfId="62"/>
    <tableColumn id="9" xr3:uid="{528271DC-FD68-4468-8FB2-26A5B504A28D}" name="Still on treatment: number of notifications" dataDxfId="61"/>
    <tableColumn id="10" xr3:uid="{BDD62533-E47D-43C2-A241-C5E0D3733A80}" name="Still on treatment: proportion (percentage)" dataDxfId="60"/>
    <tableColumn id="11" xr3:uid="{D9A29E0F-445C-420A-9108-9633CA7CD4AC}" name="Treatment stopped: number of notifications" dataDxfId="59"/>
    <tableColumn id="12" xr3:uid="{2E75AFED-5635-4345-B87F-F945D49AE5F3}" name="Treatment stopped: proportion (percentage)" dataDxfId="58"/>
    <tableColumn id="13" xr3:uid="{F357167E-4FCD-486C-8B34-23847DA0E828}" name="Not evaluated: number of notifications" dataDxfId="57"/>
    <tableColumn id="14" xr3:uid="{62DECD46-ED34-4D44-AD15-41D4F88A61AE}" name="Not evaluated: proportion (percentage)" dataDxfId="56"/>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D2CAB39-F630-4E06-80A2-98F78497CC97}" name="supplementary_table_21_last_recorded_tb_treatment_outcome_by_end_of_follow_up_period_for_the_entire_non_rr_or_non_mdr_tb_cohort_for_children_aged_less_than_18_years_england_2011_to_2023" displayName="supplementary_table_21_last_recorded_tb_treatment_outcome_by_end_of_follow_up_period_for_the_entire_non_rr_or_non_mdr_tb_cohort_for_children_aged_less_than_18_years_england_2011_to_2023" ref="A7:N20" totalsRowShown="0" headerRowDxfId="55">
  <tableColumns count="14">
    <tableColumn id="1" xr3:uid="{ADA280AC-94F0-4F9A-8EF9-A7C335062F97}" name="Year"/>
    <tableColumn id="2" xr3:uid="{0F6947EA-B238-4102-BAD7-F722A22B96FC}" name="Total number of notifications" dataDxfId="54"/>
    <tableColumn id="3" xr3:uid="{8F825559-6197-4F81-89DF-470255D3F303}" name="Treatment completed: number of notifications" dataDxfId="53"/>
    <tableColumn id="4" xr3:uid="{320F7D2A-D766-4511-B776-F7F4E78C4AEE}" name="Treatment completed: proportion (percentage)" dataDxfId="52"/>
    <tableColumn id="5" xr3:uid="{D65637FB-2D09-475A-A213-5E0278540264}" name="Died: number of notifications" dataDxfId="51"/>
    <tableColumn id="6" xr3:uid="{7B891FF2-3892-447C-AF10-A4AEF9E00E32}" name="Died: proportion (percentage)" dataDxfId="50"/>
    <tableColumn id="7" xr3:uid="{38223DDD-2128-42BF-95CB-FCEF1FE15F26}" name="Lost to follow-up: number of notifications" dataDxfId="49"/>
    <tableColumn id="8" xr3:uid="{9C461ADC-F184-453A-91AB-5482A478273B}" name="Lost to follow-up: proportion (percentage)" dataDxfId="48"/>
    <tableColumn id="9" xr3:uid="{AE759D6E-03F0-4A98-B201-D1FB5EED555A}" name="Still on treatment: number of notifications" dataDxfId="47"/>
    <tableColumn id="10" xr3:uid="{B0DAB401-BFDC-4CEB-83CB-1C582C42EFA3}" name="Still on treatment: proportion (percentage)" dataDxfId="46"/>
    <tableColumn id="11" xr3:uid="{B66696E5-CECF-4D82-97B8-6C02206C2DB8}" name="Treatment stopped: number of notifications" dataDxfId="45"/>
    <tableColumn id="12" xr3:uid="{F417E7A1-EC02-408F-AF9A-79E823EAC99F}" name="Treatment stopped: proportion (percentage)" dataDxfId="44"/>
    <tableColumn id="13" xr3:uid="{622648E0-11DC-4B7C-8734-C3121D313535}" name="Not evaluated: number of notifications" dataDxfId="43"/>
    <tableColumn id="14" xr3:uid="{B38B8F72-4CE0-4619-8553-172F0F78F600}" name="Not evaluated: proportion (percentage)" dataDxfId="4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131EB27-3CB3-45BA-8FD3-88124BC5CC71}" name="supplementary_table_22_last_recorded_tb_treatment_outcome_by_site_of_disease_at_end_of_follow_up_period_for_the_entire_non_rr_or_non_mdr_tb_cohort_for_children_aged_less_than_18_years_england_2023" displayName="supplementary_table_22_last_recorded_tb_treatment_outcome_by_site_of_disease_at_end_of_follow_up_period_for_the_entire_non_rr_or_non_mdr_tb_cohort_for_children_aged_less_than_18_years_england_2023" ref="A10:O28" totalsRowShown="0" headerRowDxfId="41">
  <tableColumns count="15">
    <tableColumn id="1" xr3:uid="{DA6032E0-8CBC-4039-B919-184B4446ECD3}" name="Category"/>
    <tableColumn id="2" xr3:uid="{9E92E043-9A18-4780-8CAD-D39330B84195}" name="Site of disease"/>
    <tableColumn id="3" xr3:uid="{5BBC8BA2-DC5C-4A3A-9332-A6A922399BB6}" name="Total" dataDxfId="40"/>
    <tableColumn id="4" xr3:uid="{38A778F4-C6F9-4C55-9A8A-D3B913146D02}" name="Treatment completed: number of notifications" dataDxfId="39"/>
    <tableColumn id="5" xr3:uid="{9B3A3FD5-B2AA-424B-82A8-29100F962756}" name="Treatment completed: proportion (percentage)" dataDxfId="38"/>
    <tableColumn id="6" xr3:uid="{36963EC8-7980-406B-960E-FAFA2B1DE7AC}" name="Died: number of notifications" dataDxfId="37"/>
    <tableColumn id="7" xr3:uid="{E86DC61B-0C5C-462C-90A7-6361898CA89E}" name="Died: proportion (percentage)" dataDxfId="36"/>
    <tableColumn id="8" xr3:uid="{01D11487-38FD-45BA-8698-0F88A3D0B657}" name="Lost to follow-up: number of notifications" dataDxfId="35"/>
    <tableColumn id="9" xr3:uid="{BA1CC180-E9E5-4374-AB4E-87C6CFC92517}" name="Lost to follow-up: proportion (percentage)" dataDxfId="34"/>
    <tableColumn id="10" xr3:uid="{BE62D0EA-E1F9-45D2-87E1-EB71B154F462}" name="Still on treatment: number of notifications" dataDxfId="33"/>
    <tableColumn id="11" xr3:uid="{4A0BF833-F9B3-42C7-8A75-4E32F0D10534}" name="Still on treatment: proportion (percentage)" dataDxfId="32"/>
    <tableColumn id="12" xr3:uid="{B6F84459-3290-44C1-B5F3-E727FB6376FA}" name="Treatment stopped: number of notifications" dataDxfId="31"/>
    <tableColumn id="13" xr3:uid="{EF870BF9-41B1-4EED-9FF5-2DDDA19B5859}" name="Treatment stopped: proportion (percentage)" dataDxfId="30"/>
    <tableColumn id="14" xr3:uid="{D60B9F22-6C67-473C-A19E-E2ECFFDFE082}" name="Not evaluated: number of notifications" dataDxfId="29"/>
    <tableColumn id="15" xr3:uid="{CC6BBEFD-F166-4144-BABC-94E414E599A3}" name="Not evaluated: proportion (percentage)" dataDxfId="28"/>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8D4B155-3402-4E0F-88D0-1C9737616495}" name="supplementary_table_23_factors_affecting_treatment_completion_at_last_recorded_outcome_in_the_entire_non_mdr_or_non_rr_cohort_for_children_aged_less_than_18_years_england_aggregated_from_2019_to_2023" displayName="supplementary_table_23_factors_affecting_treatment_completion_at_last_recorded_outcome_in_the_entire_non_mdr_or_non_rr_cohort_for_children_aged_less_than_18_years_england_aggregated_from_2019_to_2023" ref="A6:H19" totalsRowShown="0" headerRowDxfId="27">
  <tableColumns count="8">
    <tableColumn id="1" xr3:uid="{8AA5615D-1455-4072-98CF-A2A0C9D8DA31}" name="Variable"/>
    <tableColumn id="2" xr3:uid="{695A6DB6-5AA6-4665-BEF8-D105BD825926}" name="Level of factor"/>
    <tableColumn id="9" xr3:uid="{F2ED81B3-A974-42C1-A092-046A08CB0546}" name="Total" dataDxfId="26"/>
    <tableColumn id="3" xr3:uid="{DE18F8DE-8A2A-4696-91E7-0A625E027680}" name="Number completed treatment" dataDxfId="25"/>
    <tableColumn id="5" xr3:uid="{CABCFC7E-9098-412F-8F77-AEBD8ED38669}" name="Proportion (percentage)" dataDxfId="24"/>
    <tableColumn id="6" xr3:uid="{E47F4C1E-F464-4B69-82BA-A8F9A1F5973E}" name="Risk ratio" dataDxfId="23"/>
    <tableColumn id="7" xr3:uid="{A30373CF-9C92-46A1-9DEE-0FDD8C7E0458}" name="Lower CI" dataDxfId="22"/>
    <tableColumn id="8" xr3:uid="{32AA70DB-427C-4B7A-A7A0-C3337EAEDA9F}" name="Upper CI" dataDxfId="21"/>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3AD5D0C-A62A-4C63-855C-ADF4838F834A}" name="supplementary_table_24_tb_treatment_outcome_by_24_months_for_the_mdr_tb_or_rr_tb_cohort_for_children_aged_less_than_18_years_england_2011_to_2022" displayName="supplementary_table_24_tb_treatment_outcome_by_24_months_for_the_mdr_tb_or_rr_tb_cohort_for_children_aged_less_than_18_years_england_2011_to_2022" ref="A8:J20" totalsRowShown="0" headerRowDxfId="20">
  <tableColumns count="10">
    <tableColumn id="1" xr3:uid="{E09C0C6A-DAED-43B8-86B5-C8B86F2063F7}" name="Year"/>
    <tableColumn id="2" xr3:uid="{C9A88F60-D5E3-488A-A40B-E90E361161DC}" name="Total number of notifications" dataDxfId="19"/>
    <tableColumn id="3" xr3:uid="{63939981-50DB-48F1-8811-92A91C1FD048}" name="Treatment completed: number" dataDxfId="18"/>
    <tableColumn id="4" xr3:uid="{17C41707-9C38-4141-B740-FDD690BE443A}" name="Treatment completed: proportion (percentage)" dataDxfId="17"/>
    <tableColumn id="5" xr3:uid="{2F12EB4F-5997-46CC-B5DF-BF2CD39CB29F}" name="Still on treatment: number" dataDxfId="16"/>
    <tableColumn id="6" xr3:uid="{87C4A095-506B-4BDF-9EEF-D3F1A5537A84}" name="Still on treatment: proportion (percentage)" dataDxfId="15"/>
    <tableColumn id="7" xr3:uid="{C3679E3A-CE6C-4ACB-8875-1D0193F77B41}" name="Treatment stopped: number" dataDxfId="14"/>
    <tableColumn id="8" xr3:uid="{3C460419-4E43-4358-9440-DC65A6D2FD37}" name="Treatment stopped: proportion (percentage)" dataDxfId="13"/>
    <tableColumn id="9" xr3:uid="{813361FD-75AB-4F1C-ADDF-3C86BF1B6EA0}" name="Not evaluated: number" dataDxfId="12"/>
    <tableColumn id="10" xr3:uid="{195FA71A-A57E-481A-935B-BC0DA4A577D2}" name="Not evaluated: proportion (percentage)" dataDxfId="11"/>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D7221D1-6728-4132-B32E-4C167BC481E9}" name="supplementary_table_25_last_recorded_tb_treatment_outcome_by_end_of_follow_up_period_for_the_mdr_tb_or_rr_tb_cohort_for_children_aged_less_than_18_years_england_2011_to_2022" displayName="supplementary_table_25_last_recorded_tb_treatment_outcome_by_end_of_follow_up_period_for_the_mdr_tb_or_rr_tb_cohort_for_children_aged_less_than_18_years_england_2011_to_2022" ref="A7:J19" totalsRowShown="0" headerRowDxfId="10">
  <tableColumns count="10">
    <tableColumn id="1" xr3:uid="{48B8D292-09F2-4475-829F-80DD42E09F09}" name="Year" dataDxfId="9"/>
    <tableColumn id="2" xr3:uid="{6C209776-F0A8-47DF-8F16-35BD93E212D3}" name="Total number of notifications" dataDxfId="8"/>
    <tableColumn id="3" xr3:uid="{88C3B47A-8470-4AB7-93A7-DD48F05C35F8}" name="Treatment completed: number" dataDxfId="7"/>
    <tableColumn id="4" xr3:uid="{AF743B25-AD4E-4244-84F0-8205F2B5D2A1}" name="Treatment completed: proportion (percentage)" dataDxfId="6"/>
    <tableColumn id="5" xr3:uid="{667A70F5-6099-4A7D-AC7B-8DD0C6490131}" name="Treatment stopped: number" dataDxfId="5"/>
    <tableColumn id="6" xr3:uid="{E032CA06-93D7-4E51-8774-4A41EAEC6C8F}" name="Treatment stopped: proportion (percentage)" dataDxfId="4"/>
    <tableColumn id="7" xr3:uid="{B541712E-0E47-4F44-9B03-0BE39EEC7A8F}" name="Still on treatment: number" dataDxfId="3"/>
    <tableColumn id="8" xr3:uid="{229BE2CE-313E-4B9B-BBA0-74EE09AE0F29}" name="Still on treatment: proportion (percentage)" dataDxfId="2"/>
    <tableColumn id="9" xr3:uid="{1B3D7848-E157-4260-AA55-2854CDCBB5A5}" name="Not evaluated: number" dataDxfId="1"/>
    <tableColumn id="10" xr3:uid="{CBD32A24-9572-4BB6-AFCE-8DE4E44EEFFE}" name="Not evaluated: proportion (percentage)"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supplementary_table_2_number_and_proportion_of_children_aged_less_than_18_years_notified_with_tb_by_ukhsa_region_england_in_2024" displayName="supplementary_table_2_number_and_proportion_of_children_aged_less_than_18_years_notified_with_tb_by_ukhsa_region_england_in_2024" ref="A4:D14" totalsRowShown="0" headerRowDxfId="288">
  <tableColumns count="4">
    <tableColumn id="1" xr3:uid="{00000000-0010-0000-0200-000001000000}" name="Year"/>
    <tableColumn id="2" xr3:uid="{00000000-0010-0000-0200-000002000000}" name="UKHSA region"/>
    <tableColumn id="3" xr3:uid="{00000000-0010-0000-0200-000003000000}" name="Number of notifications" dataDxfId="287"/>
    <tableColumn id="4" xr3:uid="{00000000-0010-0000-0200-000004000000}" name="Proportion of notifications (percentage)" dataDxfId="28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57FA25-9BEE-43FD-ACD2-985E85E02600}" name="supplementary_table_3_overall_number_and_rate_of_tb_notifications_in_children_aged_less_than_18_years_by_place_of_birth_and_ethnic_group_england_20245" displayName="supplementary_table_3_overall_number_and_rate_of_tb_notifications_in_children_aged_less_than_18_years_by_place_of_birth_and_ethnic_group_england_20245" ref="A10:K19" totalsRowShown="0" headerRowDxfId="285">
  <tableColumns count="11">
    <tableColumn id="1" xr3:uid="{C7BCEE2A-5A9B-4879-B0DF-18178717A2C4}" name="Ethnic group"/>
    <tableColumn id="2" xr3:uid="{BD1FE7B6-B7F5-4C9F-B4D3-04D2391847ED}" name="Population: _x000a_LFS UK born" dataDxfId="284"/>
    <tableColumn id="3" xr3:uid="{F75EEA2A-2A3B-409F-AEAD-7E618296568B}" name="UK born: _x000a_number of notifications" dataDxfId="283"/>
    <tableColumn id="4" xr3:uid="{EC491BE5-D06E-4F18-A0AD-B0FC2D88059C}" name="UK born: _x000a_rate per 100,000" dataDxfId="282"/>
    <tableColumn id="5" xr3:uid="{A1DACC77-CF90-4B3F-AE92-E4267C0D56F0}" name="UK born: _x000a_lower CI" dataDxfId="281"/>
    <tableColumn id="6" xr3:uid="{C8D75F27-E859-4CD7-B34A-ACF6030E57E0}" name="UK born: _x000a_upper CI" dataDxfId="280"/>
    <tableColumn id="7" xr3:uid="{A1029577-D524-467A-A2DD-BE3FFE44249C}" name="Population:_x000a_ LFS non-UK born" dataDxfId="279"/>
    <tableColumn id="8" xr3:uid="{4FBFBD9D-CBA7-4F10-8C5B-83A40FA93DF7}" name="non-UK born:_x000a_number of notifications" dataDxfId="278"/>
    <tableColumn id="9" xr3:uid="{48FC7A2A-84D8-461F-B24D-3BC31F33F2FF}" name="non-UK born: _x000a_rate per 100,000" dataDxfId="277"/>
    <tableColumn id="10" xr3:uid="{05327655-91F9-4BF8-BB0A-26C1539A1EC7}" name="non-UK born: lower CI" dataDxfId="276"/>
    <tableColumn id="11" xr3:uid="{53CE708A-D77F-469C-A6A8-30959B88897A}" name="non-UK born: upper CI" dataDxfId="2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8B45A7D-644A-423A-B61B-2A873E59511E}" name="supplementary_table_3_5_overall_number_and_rate_of_tb_notifications_in_children_aged_less_than_18_years_by_place_of_birth_and_ethnic_group_using_aps_data_england_20247" displayName="supplementary_table_3_5_overall_number_and_rate_of_tb_notifications_in_children_aged_less_than_18_years_by_place_of_birth_and_ethnic_group_using_aps_data_england_20247" ref="A10:K19" totalsRowShown="0" headerRowDxfId="274">
  <tableColumns count="11">
    <tableColumn id="1" xr3:uid="{88B63104-C580-4C6A-9824-9698DF920277}" name="Ethnic group"/>
    <tableColumn id="2" xr3:uid="{B958EB59-30D9-4EB2-968A-32B9601537B3}" name="Population: _x000a_APS UK born" dataDxfId="273"/>
    <tableColumn id="3" xr3:uid="{840A3E70-4559-4D4C-BA73-52539894F74C}" name="UK born: _x000a_number of notifications" dataDxfId="272"/>
    <tableColumn id="4" xr3:uid="{C9E9D17D-90C0-40AD-9F46-D67C27D302A7}" name="UK born: _x000a_rate per 100,000" dataDxfId="271"/>
    <tableColumn id="5" xr3:uid="{54272BB9-6D3F-4019-B4A7-4786CA175F06}" name="UK born: _x000a_lower CI" dataDxfId="270"/>
    <tableColumn id="6" xr3:uid="{48BE0FD3-BC79-4BDC-9A95-DCACC8A5585A}" name="UK born: _x000a_upper CI" dataDxfId="269"/>
    <tableColumn id="7" xr3:uid="{38D74050-ED12-431B-8CC1-C14BB658A7EE}" name="Population: _x000a_APS non-UK born" dataDxfId="268"/>
    <tableColumn id="8" xr3:uid="{CBC22C92-1758-497F-9EE8-F48111AB2588}" name="non-UK born: _x000a_number of notifications" dataDxfId="267"/>
    <tableColumn id="9" xr3:uid="{B98177F4-DD58-4DD2-A8D6-D24BC6CC5330}" name="non-UK born: _x000a_rate per 100,000" dataDxfId="266"/>
    <tableColumn id="10" xr3:uid="{CF9EE0EF-3EDC-4522-A369-B3C0F0118D38}" name="non-UK born:_x000a_ lower CI" dataDxfId="265"/>
    <tableColumn id="11" xr3:uid="{B3943870-3563-46D7-92E4-205FA8BEA8F8}" name="non-UK born: _x000a_upper CI" dataDxfId="26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supplementary_table_4_number_of_children_notified_with_tb_by_place_of_birth_age_and_sex_in_2024" displayName="supplementary_table_4_number_of_children_notified_with_tb_by_place_of_birth_age_and_sex_in_2024" ref="A4:L14" totalsRowShown="0" headerRowDxfId="263">
  <tableColumns count="12">
    <tableColumn id="1" xr3:uid="{00000000-0010-0000-0500-000001000000}" name="Age group"/>
    <tableColumn id="2" xr3:uid="{00000000-0010-0000-0500-000002000000}" name="Sex"/>
    <tableColumn id="3" xr3:uid="{00000000-0010-0000-0500-000003000000}" name="UK born: _x000a_number of notifications" dataDxfId="262"/>
    <tableColumn id="4" xr3:uid="{00000000-0010-0000-0500-000004000000}" name="UK born: _x000a_proportion of notifications (percentage)" dataDxfId="261"/>
    <tableColumn id="5" xr3:uid="{00000000-0010-0000-0500-000005000000}" name="Non-UK born: _x000a_number of notifications" dataDxfId="260"/>
    <tableColumn id="6" xr3:uid="{00000000-0010-0000-0500-000006000000}" name="Non-UK born: _x000a_proportion of notifications (percentage)" dataDxfId="259"/>
    <tableColumn id="7" xr3:uid="{00000000-0010-0000-0500-000007000000}" name="Number of notifications" dataDxfId="258"/>
    <tableColumn id="8" xr3:uid="{00000000-0010-0000-0500-000008000000}" name="Proportion of notifications (percentage)" dataDxfId="257"/>
    <tableColumn id="9" xr3:uid="{00000000-0010-0000-0500-000009000000}" name="Population: ONS" dataDxfId="256"/>
    <tableColumn id="10" xr3:uid="{00000000-0010-0000-0500-00000A000000}" name="Rate per 100,000" dataDxfId="255"/>
    <tableColumn id="11" xr3:uid="{00000000-0010-0000-0500-00000B000000}" name="Lower CI" dataDxfId="254"/>
    <tableColumn id="12" xr3:uid="{00000000-0010-0000-0500-00000C000000}" name="Upper CI" dataDxfId="25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C35DB8-9DE2-4A05-8390-C84CE76C8A73}" name="supplementary_table_5_overall_number_and_rate_of_tb_in_children_aged_less_than_18_years_by_age_and_place_of_birth_england_2011_to_2024__aggregated_data8" displayName="supplementary_table_5_overall_number_and_rate_of_tb_in_children_aged_less_than_18_years_by_age_and_place_of_birth_england_2011_to_2024__aggregated_data8" ref="A4:K22" totalsRowShown="0" headerRowDxfId="252">
  <tableColumns count="11">
    <tableColumn id="1" xr3:uid="{A86E74DF-0920-494B-AA75-DD9E5E576AD4}" name="Age"/>
    <tableColumn id="2" xr3:uid="{588721FF-71CE-4859-95C7-E85B34590867}" name="Population: _x000a_LFS UK born" dataDxfId="251"/>
    <tableColumn id="3" xr3:uid="{308208FC-1B73-4CD3-B41F-295D2C825F62}" name="UK born:_x000a_number of notifications" dataDxfId="250"/>
    <tableColumn id="4" xr3:uid="{BB72F678-CD44-4FE7-B28E-4B305526EACF}" name="UK born: _x000a_rate per 100,000" dataDxfId="249"/>
    <tableColumn id="5" xr3:uid="{92CB5805-A99A-475E-B0A7-E5D4F6637564}" name="UK born: _x000a_lower CI" dataDxfId="248"/>
    <tableColumn id="6" xr3:uid="{453C7CA5-5233-440F-A030-ECA6C5519D65}" name="UK born:_x000a_ upper CI" dataDxfId="247"/>
    <tableColumn id="7" xr3:uid="{12831D4F-B844-4B73-8AD9-6EBD39A57F4D}" name="Population: _x000a_LFS non-UK born" dataDxfId="246"/>
    <tableColumn id="8" xr3:uid="{5FEFCD1D-E311-4538-A5FF-631E2BE482BF}" name="non-UK born: _x000a_number of notifications" dataDxfId="245"/>
    <tableColumn id="9" xr3:uid="{00BD6587-7D74-48FA-B5FC-2BD04F1D263E}" name="non-UK born: _x000a_rate per 100,000" dataDxfId="244"/>
    <tableColumn id="10" xr3:uid="{1D8BA22E-3734-4456-B28C-05DF8274BA6F}" name="non-UK born: _x000a_lower CI" dataDxfId="243"/>
    <tableColumn id="11" xr3:uid="{0905FAA4-E5F1-4FB3-A4EE-72E8AD9AA23B}" name="non-UK born: _x000a_upper CI" dataDxfId="24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6D8F841-251C-401E-BB9A-89F90F329961}" name="supplementary_table_5_5_overall_number_and_rate_of_tb_in_children_aged_less_than_18_years_by_age_and_place_of_birth_using_aps_data_england_2011_to_2024__aggregated_data10" displayName="supplementary_table_5_5_overall_number_and_rate_of_tb_in_children_aged_less_than_18_years_by_age_and_place_of_birth_using_aps_data_england_2011_to_2024__aggregated_data10" ref="A4:K22" totalsRowShown="0" headerRowDxfId="241">
  <tableColumns count="11">
    <tableColumn id="1" xr3:uid="{1DEA4140-785A-422F-B170-DFBC3DB86379}" name="Age"/>
    <tableColumn id="2" xr3:uid="{5A870A7F-E2F5-411D-BB82-CB11A92428C3}" name="Population: _x000a_APS UK born" dataDxfId="240"/>
    <tableColumn id="3" xr3:uid="{0E451D44-E3D2-4834-A09D-133B8141F91D}" name="UK born: _x000a_number of notifications" dataDxfId="239"/>
    <tableColumn id="4" xr3:uid="{7D9D106E-F142-4BEA-A267-46AC204C1EE0}" name="UK born: _x000a_rate per 100,000" dataDxfId="238"/>
    <tableColumn id="5" xr3:uid="{73CD7558-3B97-4517-8F44-ECA38228E2BB}" name="UK born: _x000a_lower CI" dataDxfId="237"/>
    <tableColumn id="6" xr3:uid="{1259CBEC-88EF-4114-A0B5-AF9B389239DA}" name="UK born: _x000a_upper CI" dataDxfId="236"/>
    <tableColumn id="7" xr3:uid="{9B01FDB2-A6AB-4487-A73A-0BF51C58AA2F}" name="Population: _x000a_APS non-UK born" dataDxfId="235"/>
    <tableColumn id="8" xr3:uid="{097CCE76-5AF9-4CB7-9F9E-3492622E3CCD}" name="non-UK born:_x000a_number of notifications" dataDxfId="234"/>
    <tableColumn id="9" xr3:uid="{C96F5166-5916-4A1A-B41E-37C2B6AE3B12}" name="non-UK born: _x000a_rate per 100,000" dataDxfId="233"/>
    <tableColumn id="10" xr3:uid="{3BF03859-0DA6-46F6-B57E-D7FB6BCC7514}" name="non-UK born: lower CI" dataDxfId="232"/>
    <tableColumn id="11" xr3:uid="{59ABFD9D-EF76-4ADA-93A4-190FA428E937}" name="non-UK born: upper CI" dataDxfId="23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BB5184D-1240-4538-820A-184CEDC65BD5}" name="supplementary_table_6_clinical_comorbidities_and_social_risk_factors_for_different_age_groups_of_children_in_england_from_2019_to_2024" displayName="supplementary_table_6_clinical_comorbidities_and_social_risk_factors_for_different_age_groups_of_children_in_england_from_2019_to_2024" ref="A6:V94" totalsRowShown="0">
  <sortState xmlns:xlrd2="http://schemas.microsoft.com/office/spreadsheetml/2017/richdata2" ref="A7:V94">
    <sortCondition ref="C7:C94"/>
  </sortState>
  <tableColumns count="22">
    <tableColumn id="1" xr3:uid="{96659A83-61F9-47E6-BF60-C8898A19BEFD}" name="Year" dataDxfId="230"/>
    <tableColumn id="2" xr3:uid="{25BE2003-512C-484B-8DE3-0CCAC4B9D11B}" name="Age group" dataDxfId="229"/>
    <tableColumn id="23" xr3:uid="{90FE975B-DF76-451C-9D39-8F4D56EBC3F7}" name="Place of birth" dataDxfId="228"/>
    <tableColumn id="3" xr3:uid="{68CC7CE1-5692-4135-B908-72DEF80F82EC}" name="Total notifications" dataDxfId="227"/>
    <tableColumn id="4" xr3:uid="{7C5ED63D-59FE-4F2B-9AF8-FB0A78F9CB9E}" name="Total with diabetes recorded (number)" dataDxfId="226"/>
    <tableColumn id="5" xr3:uid="{D6EB1ACE-0275-4745-96CF-D58DBA3694F0}" name="Diabetes" dataDxfId="225"/>
    <tableColumn id="6" xr3:uid="{14F9EDD2-DE46-46B8-9CE6-56422A6BF9EC}" name="Diabetes (percentage)" dataDxfId="224"/>
    <tableColumn id="7" xr3:uid="{3E621FC3-2073-4E99-B3E5-A49A1D8E9FAE}" name="Total with smoking recorded (number)" dataDxfId="223"/>
    <tableColumn id="8" xr3:uid="{6B53CAA7-DDE7-4A24-9641-5E257AF380DC}" name="Smoking" dataDxfId="222"/>
    <tableColumn id="9" xr3:uid="{3F2F5507-CE07-4535-ACC8-ED1DD6C8EAE0}" name="Smoking (percentage)" dataDxfId="221"/>
    <tableColumn id="10" xr3:uid="{B4A577DE-0A22-42E8-BC09-483E4D017613}" name="Total with HIV recorded (number)" dataDxfId="220"/>
    <tableColumn id="11" xr3:uid="{8269A535-E3C8-4CFB-9A24-6A9001685ED8}" name="HIV" dataDxfId="219"/>
    <tableColumn id="12" xr3:uid="{694AB083-B88A-4222-BE15-AE0E29A7EDEE}" name="HIV (percentage)" dataDxfId="218"/>
    <tableColumn id="13" xr3:uid="{3FBD8A6A-EE54-4E24-8ACD-02CCA4B59071}" name="Total with hepatitis B recorded (number)" dataDxfId="217"/>
    <tableColumn id="14" xr3:uid="{295A21E5-297E-44EB-9003-CC3D76C821EE}" name="Hepatitis B" dataDxfId="216"/>
    <tableColumn id="15" xr3:uid="{6EC2EE6D-5A1E-46BC-8CF4-8CF1AB9AE3C5}" name="Hepatitis B (percentage)" dataDxfId="215"/>
    <tableColumn id="16" xr3:uid="{142FB0D0-867F-4300-879D-F4A53A7A91A3}" name="Total with hepatitis C recorded (number)" dataDxfId="214"/>
    <tableColumn id="17" xr3:uid="{D1C055B2-2C57-4301-8F74-B4906EB4C6AE}" name="Hepatitis C" dataDxfId="213"/>
    <tableColumn id="18" xr3:uid="{AA8E2C1A-592C-42E3-83C4-0B9A60939030}" name="Hepatitis C (percentage)" dataDxfId="212"/>
    <tableColumn id="19" xr3:uid="{497FE1DB-1F90-49A1-8FEE-4863E32D0294}" name="Total with immunosuppression recorded (number)" dataDxfId="211"/>
    <tableColumn id="20" xr3:uid="{30869D67-FACA-4180-8477-E7DC6D25CD8D}" name="Immunosuppression" dataDxfId="210"/>
    <tableColumn id="21" xr3:uid="{926D5BC4-675C-4031-BCF7-21777877A9BC}" name="Immunosuppression (percentage)" dataDxfId="20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0ED10-7353-476E-9C91-99239147890E}">
  <dimension ref="A1:A32"/>
  <sheetViews>
    <sheetView tabSelected="1" workbookViewId="0"/>
  </sheetViews>
  <sheetFormatPr defaultColWidth="11.08984375" defaultRowHeight="15" x14ac:dyDescent="0.25"/>
  <sheetData>
    <row r="1" spans="1:1" ht="21" x14ac:dyDescent="0.4">
      <c r="A1" s="1" t="s">
        <v>889</v>
      </c>
    </row>
    <row r="2" spans="1:1" x14ac:dyDescent="0.25">
      <c r="A2" s="2" t="s">
        <v>0</v>
      </c>
    </row>
    <row r="3" spans="1:1" x14ac:dyDescent="0.25">
      <c r="A3" s="40" t="s">
        <v>768</v>
      </c>
    </row>
    <row r="4" spans="1:1" s="47" customFormat="1" ht="22.8" customHeight="1" x14ac:dyDescent="0.3">
      <c r="A4" s="46" t="s">
        <v>876</v>
      </c>
    </row>
    <row r="5" spans="1:1" x14ac:dyDescent="0.25">
      <c r="A5" s="38" t="str">
        <f>HYPERLINK("#'Supplementary table 1'!A1", "Supplementary Table 1. Numbers and rates of TB notifications in UK born and non-UK born children aged less than 18 years, England, 2011 to 2024")</f>
        <v>Supplementary Table 1. Numbers and rates of TB notifications in UK born and non-UK born children aged less than 18 years, England, 2011 to 2024</v>
      </c>
    </row>
    <row r="6" spans="1:1" x14ac:dyDescent="0.25">
      <c r="A6" s="48" t="str">
        <f>HYPERLINK("#'Supplementary table 1.5'!A1", "Supplementary Table 1.5. Numbers and rates of TB notifications in UK born and non-UK born children aged less than 18 years using APS data, England, 2011 to 2024")</f>
        <v>Supplementary Table 1.5. Numbers and rates of TB notifications in UK born and non-UK born children aged less than 18 years using APS data, England, 2011 to 2024</v>
      </c>
    </row>
    <row r="7" spans="1:1" x14ac:dyDescent="0.25">
      <c r="A7" s="37" t="str">
        <f>HYPERLINK("#'Supplementary table 2'!A1", "Supplementary Table 2. Number and proportion of children aged less than 18 years notified with TB by UKHSA region, England, in 2024")</f>
        <v>Supplementary Table 2. Number and proportion of children aged less than 18 years notified with TB by UKHSA region, England, in 2024</v>
      </c>
    </row>
    <row r="8" spans="1:1" x14ac:dyDescent="0.25">
      <c r="A8" s="37" t="str">
        <f>HYPERLINK("#'Supplementary table 3'!A1", "Supplementary Table 3. Overall number and rate of TB notifications in children aged less than 18 years, by place of birth and ethnic group, England, 2024")</f>
        <v>Supplementary Table 3. Overall number and rate of TB notifications in children aged less than 18 years, by place of birth and ethnic group, England, 2024</v>
      </c>
    </row>
    <row r="9" spans="1:1" x14ac:dyDescent="0.25">
      <c r="A9" s="37" t="str">
        <f>HYPERLINK("#'Supplementary table 3.5'!A1", "Supplementary Table 3.5. Overall number and rate of TB notifications in children aged less than 18 years, by place of birth and ethnic group using APS data, England, 2024")</f>
        <v>Supplementary Table 3.5. Overall number and rate of TB notifications in children aged less than 18 years, by place of birth and ethnic group using APS data, England, 2024</v>
      </c>
    </row>
    <row r="10" spans="1:1" x14ac:dyDescent="0.25">
      <c r="A10" s="37" t="str">
        <f>HYPERLINK("#'Supplementary table 4'!A1", "Supplementary Table 4. Number of children notified with TB by place of birth, age and sex in 2024")</f>
        <v>Supplementary Table 4. Number of children notified with TB by place of birth, age and sex in 2024</v>
      </c>
    </row>
    <row r="11" spans="1:1" x14ac:dyDescent="0.25">
      <c r="A11" s="37" t="str">
        <f>HYPERLINK("#'Supplementary table 5'!A1", "Supplementary Table 5. Overall number and rate of TB in children aged less than 18 years, by age and place of birth, England, 2011 to 2024 (aggregated data)")</f>
        <v>Supplementary Table 5. Overall number and rate of TB in children aged less than 18 years, by age and place of birth, England, 2011 to 2024 (aggregated data)</v>
      </c>
    </row>
    <row r="12" spans="1:1" x14ac:dyDescent="0.25">
      <c r="A12" s="37" t="str">
        <f>HYPERLINK("#'Supplementary table 5.5'!A1", "Supplementary Table 5.5. Overall number and rate of TB in children aged less than 18 years, by age and place of birth, using APS data, England, 2011 to 2024 (aggregated data)")</f>
        <v>Supplementary Table 5.5. Overall number and rate of TB in children aged less than 18 years, by age and place of birth, using APS data, England, 2011 to 2024 (aggregated data)</v>
      </c>
    </row>
    <row r="13" spans="1:1" x14ac:dyDescent="0.25">
      <c r="A13" s="37" t="str">
        <f>HYPERLINK("#'Supplementary table 6'!A1", "Supplementary Table 6. Clinical comorbidities for different age groups in England from 2019 to 2024")</f>
        <v>Supplementary Table 6. Clinical comorbidities for different age groups in England from 2019 to 2024</v>
      </c>
    </row>
    <row r="14" spans="1:1" x14ac:dyDescent="0.25">
      <c r="A14" s="37" t="str">
        <f>HYPERLINK("#'Supplementary table 7'!A1", "Supplementary Table 7. Social risk factors for different age groups in England from 2019 to 2024")</f>
        <v>Supplementary Table 7. Social risk factors for different age groups in England from 2019 to 2024</v>
      </c>
    </row>
    <row r="15" spans="1:1" x14ac:dyDescent="0.25">
      <c r="A15" s="37" t="str">
        <f>HYPERLINK("#'Supplementary table 8'!A1", "Supplementary Table 8. Median diagnostic, reporting and treatment delays for children (less than 18 years) with pulmonary tuberculosis (TB), England, 2019 to 2024")</f>
        <v>Supplementary Table 8. Median diagnostic, reporting and treatment delays for children (less than 18 years) with pulmonary tuberculosis (TB), England, 2019 to 2024</v>
      </c>
    </row>
    <row r="16" spans="1:1" x14ac:dyDescent="0.25">
      <c r="A16" s="37" t="str">
        <f>HYPERLINK("#'Supplementary table 9'!A1", "Supplementary Table 9. Duration from tuberculosis (TB) diagnosis to notification for children (less than 18 years) with pulmonary TB, England, 2019 to 2024")</f>
        <v>Supplementary Table 9. Duration from tuberculosis (TB) diagnosis to notification for children (less than 18 years) with pulmonary TB, England, 2019 to 2024</v>
      </c>
    </row>
    <row r="17" spans="1:1" x14ac:dyDescent="0.25">
      <c r="A17" s="37" t="str">
        <f>HYPERLINK("#'Supplementary table 10'!A1", "Supplementary Table 10. Number and proportion of children aged less than 18 years with culture confirmed TB by site of disease, England, 2024")</f>
        <v>Supplementary Table 10. Number and proportion of children aged less than 18 years with culture confirmed TB by site of disease, England, 2024</v>
      </c>
    </row>
    <row r="18" spans="1:1" x14ac:dyDescent="0.25">
      <c r="A18" s="37" t="str">
        <f>HYPERLINK("#'Supplementary table 11'!A1", "Supplementary Table 11. Proportion of notifications that were cultured 2019 to 2024 England")</f>
        <v>Supplementary Table 11. Proportion of notifications that were cultured 2019 to 2024 England</v>
      </c>
    </row>
    <row r="19" spans="1:1" x14ac:dyDescent="0.25">
      <c r="A19" s="37" t="str">
        <f>HYPERLINK("#'Supplementary table 12'!A1", "Supplementary Table 12. Number and proportion of children less than 18 years with culture confirmed TB by UKHSA region, England, 2024")</f>
        <v>Supplementary Table 12. Number and proportion of children less than 18 years with culture confirmed TB by UKHSA region, England, 2024</v>
      </c>
    </row>
    <row r="20" spans="1:1" x14ac:dyDescent="0.25">
      <c r="A20" s="37" t="str">
        <f>HYPERLINK("#'Supplementary table 13'!A1", "Supplementary Table 13. Enhanced case management (ECM) among children (less than 18 years) with TB by risk group, England, 2024")</f>
        <v>Supplementary Table 13. Enhanced case management (ECM) among children (less than 18 years) with TB by risk group, England, 2024</v>
      </c>
    </row>
    <row r="21" spans="1:1" x14ac:dyDescent="0.25">
      <c r="A21" s="37" t="str">
        <f>HYPERLINK("#'Supplementary table 14'!A1", "Supplementary Table 14. Number and proportion of children (less than 18 years) notified with tuberculosis (TB) who were offered and received directly observed therapy (DOT) or video observed treatment (VOT), England, 2011 to 2024")</f>
        <v>Supplementary Table 14. Number and proportion of children (less than 18 years) notified with tuberculosis (TB) who were offered and received directly observed therapy (DOT) or video observed treatment (VOT), England, 2011 to 2024</v>
      </c>
    </row>
    <row r="22" spans="1:1" x14ac:dyDescent="0.25">
      <c r="A22" s="37" t="str">
        <f>HYPERLINK("#'Supplementary table 15'!A1", "Supplementary Table 15. TB outcome at 12 months for children (less than 18 years) with non-RR or MDR TB with expected treatment duration under 12 months, England, 2011 to 2023")</f>
        <v>Supplementary Table 15. TB outcome at 12 months for children (less than 18 years) with non-RR or MDR TB with expected treatment duration under 12 months, England, 2011 to 2023</v>
      </c>
    </row>
    <row r="23" spans="1:1" x14ac:dyDescent="0.25">
      <c r="A23" s="37" t="str">
        <f>HYPERLINK("#'Supplementary table 16'!A1", "Supplementary Table 16. Last recorded TB outcome for children (less than 18 years) with non-RR or MDR TB with expected treatment duration under 12 months, England, 2011 to 2023")</f>
        <v>Supplementary Table 16. Last recorded TB outcome for children (less than 18 years) with non-RR or MDR TB with expected treatment duration under 12 months, England, 2011 to 2023</v>
      </c>
    </row>
    <row r="24" spans="1:1" x14ac:dyDescent="0.25">
      <c r="A24" s="37" t="str">
        <f>HYPERLINK("#'Supplementary table 17'!A1", "Supplementary Table 17. Treatment completion at 12 months by age group for children (less than 18 years) with non-MDR or RR TB with expected treatment duration under 12 months, England, 2011 to 2023")</f>
        <v>Supplementary Table 17. Treatment completion at 12 months by age group for children (less than 18 years) with non-MDR or RR TB with expected treatment duration under 12 months, England, 2011 to 2023</v>
      </c>
    </row>
    <row r="25" spans="1:1" x14ac:dyDescent="0.25">
      <c r="A25" s="37" t="str">
        <f>HYPERLINK("#'Supplementary table 18'!A1", "Supplementary Table 18. TB outcome at 12 months for children (less than 18 years) with non-MDR or RR TB with expected treatment duration under 12 months by age and sex, England, 2023")</f>
        <v>Supplementary Table 18. TB outcome at 12 months for children (less than 18 years) with non-MDR or RR TB with expected treatment duration under 12 months by age and sex, England, 2023</v>
      </c>
    </row>
    <row r="26" spans="1:1" x14ac:dyDescent="0.25">
      <c r="A26" s="37" t="str">
        <f>HYPERLINK("#'Supplementary table 19'!A1", "Supplementary Table 19. Time to treatment completion for children aged less than 18 years with non-RR or MDR-TB with expected treatment duration under 12 months, England, 2011 to 2023")</f>
        <v>Supplementary Table 19. Time to treatment completion for children aged less than 18 years with non-RR or MDR-TB with expected treatment duration under 12 months, England, 2011 to 2023</v>
      </c>
    </row>
    <row r="27" spans="1:1" x14ac:dyDescent="0.25">
      <c r="A27" s="37" t="str">
        <f>HYPERLINK("#'Supplementary table 20'!A1", "Supplementary Table 20. Last recorded TB treatment outcome by end of follow-up period for children aged less than 18 years with non-RR or MDR TB with severe TB, England, 2011 to 2023")</f>
        <v>Supplementary Table 20. Last recorded TB treatment outcome by end of follow-up period for children aged less than 18 years with non-RR or MDR TB with severe TB, England, 2011 to 2023</v>
      </c>
    </row>
    <row r="28" spans="1:1" x14ac:dyDescent="0.25">
      <c r="A28" s="37" t="str">
        <f>HYPERLINK("#'Supplementary table 21'!A1", "Supplementary Table 21. Last recorded TB treatment outcome by end of follow-up period for the entire non-RR or non MDR-TB cohort for children aged less than 18 years, England, 2011 to 2023")</f>
        <v>Supplementary Table 21. Last recorded TB treatment outcome by end of follow-up period for the entire non-RR or non MDR-TB cohort for children aged less than 18 years, England, 2011 to 2023</v>
      </c>
    </row>
    <row r="29" spans="1:1" x14ac:dyDescent="0.25">
      <c r="A29" s="37" t="str">
        <f>HYPERLINK("#'Supplementary table 22'!A1", "Supplementary Table 22. Last recorded TB treatment outcome by site of disease at end of follow-up period for the entire non-RR or non MDR TB cohort for children aged less than 18 years, England,  2024")</f>
        <v>Supplementary Table 22. Last recorded TB treatment outcome by site of disease at end of follow-up period for the entire non-RR or non MDR TB cohort for children aged less than 18 years, England,  2024</v>
      </c>
    </row>
    <row r="30" spans="1:1" x14ac:dyDescent="0.25">
      <c r="A30" s="37" t="str">
        <f>HYPERLINK("#'Supplementary table 23'!A1", "Supplementary Table 23. Factors affecting treatment completion at last recorded outcome in the entire non-MDR or non-RR cohort for children aged less than 18 years, England, aggregated from 2019 to 2023")</f>
        <v>Supplementary Table 23. Factors affecting treatment completion at last recorded outcome in the entire non-MDR or non-RR cohort for children aged less than 18 years, England, aggregated from 2019 to 2023</v>
      </c>
    </row>
    <row r="31" spans="1:1" x14ac:dyDescent="0.25">
      <c r="A31" s="37" t="str">
        <f>HYPERLINK("#'Supplementary table 24'!A1", "Supplementary Table 24. TB treatment outcome by 24 months for the MDR TB or RR TB cohort for children aged less than 18 years, England, 2011 to 2022")</f>
        <v>Supplementary Table 24. TB treatment outcome by 24 months for the MDR TB or RR TB cohort for children aged less than 18 years, England, 2011 to 2022</v>
      </c>
    </row>
    <row r="32" spans="1:1" x14ac:dyDescent="0.25">
      <c r="A32" s="37" t="str">
        <f>HYPERLINK("#'Supplementary table 25'!A1", "Supplementary Table 25. Last recorded TB treatment outcome by end of follow-up period for the MDR TB or RR TB cohort for children aged less than 18 years, England, 2011 to 2022")</f>
        <v>Supplementary Table 25. Last recorded TB treatment outcome by end of follow-up period for the MDR TB or RR TB cohort for children aged less than 18 years, England, 2011 to 2022</v>
      </c>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262BB-ABDA-410B-9D20-3CB57EAD2691}">
  <dimension ref="A1:V94"/>
  <sheetViews>
    <sheetView workbookViewId="0"/>
  </sheetViews>
  <sheetFormatPr defaultColWidth="11.08984375" defaultRowHeight="15" x14ac:dyDescent="0.25"/>
  <cols>
    <col min="1" max="1" width="9.54296875" customWidth="1"/>
    <col min="2" max="2" width="19" customWidth="1"/>
    <col min="3" max="3" width="25.81640625" customWidth="1"/>
    <col min="4" max="4" width="17.7265625" customWidth="1"/>
    <col min="5" max="5" width="27.81640625" customWidth="1"/>
    <col min="6" max="6" width="11.7265625" customWidth="1"/>
    <col min="7" max="7" width="24.81640625" customWidth="1"/>
    <col min="8" max="8" width="25.7265625" bestFit="1" customWidth="1"/>
    <col min="9" max="9" width="13.1796875" customWidth="1"/>
    <col min="10" max="10" width="20.54296875" customWidth="1"/>
    <col min="11" max="11" width="23.6328125" customWidth="1"/>
    <col min="12" max="12" width="9.26953125" customWidth="1"/>
    <col min="13" max="13" width="14.1796875" customWidth="1"/>
    <col min="14" max="14" width="30.7265625" customWidth="1"/>
    <col min="15" max="15" width="15.26953125" customWidth="1"/>
    <col min="16" max="16" width="16.453125" customWidth="1"/>
    <col min="17" max="17" width="30.7265625" customWidth="1"/>
    <col min="18" max="19" width="15.08984375" customWidth="1"/>
    <col min="20" max="20" width="30.7265625" customWidth="1"/>
    <col min="21" max="21" width="19.90625" customWidth="1"/>
    <col min="22" max="22" width="20.453125" customWidth="1"/>
  </cols>
  <sheetData>
    <row r="1" spans="1:22" ht="21" x14ac:dyDescent="0.4">
      <c r="A1" s="43" t="s">
        <v>704</v>
      </c>
    </row>
    <row r="2" spans="1:22" x14ac:dyDescent="0.25">
      <c r="A2" s="5" t="s">
        <v>770</v>
      </c>
    </row>
    <row r="3" spans="1:22" x14ac:dyDescent="0.25">
      <c r="A3" s="2" t="s">
        <v>753</v>
      </c>
    </row>
    <row r="4" spans="1:22" x14ac:dyDescent="0.25">
      <c r="A4" s="2" t="s">
        <v>754</v>
      </c>
    </row>
    <row r="5" spans="1:22" x14ac:dyDescent="0.25">
      <c r="A5" s="5" t="s">
        <v>796</v>
      </c>
    </row>
    <row r="6" spans="1:22" ht="31.2" x14ac:dyDescent="0.3">
      <c r="A6" s="27" t="s">
        <v>3</v>
      </c>
      <c r="B6" s="27" t="s">
        <v>386</v>
      </c>
      <c r="C6" s="27" t="s">
        <v>444</v>
      </c>
      <c r="D6" s="12" t="s">
        <v>445</v>
      </c>
      <c r="E6" s="12" t="s">
        <v>705</v>
      </c>
      <c r="F6" s="12" t="s">
        <v>706</v>
      </c>
      <c r="G6" s="12" t="s">
        <v>707</v>
      </c>
      <c r="H6" s="12" t="s">
        <v>708</v>
      </c>
      <c r="I6" s="12" t="s">
        <v>709</v>
      </c>
      <c r="J6" s="12" t="s">
        <v>710</v>
      </c>
      <c r="K6" s="12" t="s">
        <v>755</v>
      </c>
      <c r="L6" s="12" t="s">
        <v>756</v>
      </c>
      <c r="M6" s="12" t="s">
        <v>757</v>
      </c>
      <c r="N6" s="12" t="s">
        <v>758</v>
      </c>
      <c r="O6" s="12" t="s">
        <v>759</v>
      </c>
      <c r="P6" s="12" t="s">
        <v>760</v>
      </c>
      <c r="Q6" s="12" t="s">
        <v>761</v>
      </c>
      <c r="R6" s="12" t="s">
        <v>762</v>
      </c>
      <c r="S6" s="12" t="s">
        <v>763</v>
      </c>
      <c r="T6" s="12" t="s">
        <v>764</v>
      </c>
      <c r="U6" s="12" t="s">
        <v>765</v>
      </c>
      <c r="V6" s="12" t="s">
        <v>766</v>
      </c>
    </row>
    <row r="7" spans="1:22" x14ac:dyDescent="0.25">
      <c r="A7" s="2">
        <v>2019</v>
      </c>
      <c r="B7" s="2" t="s">
        <v>388</v>
      </c>
      <c r="C7" s="2" t="s">
        <v>454</v>
      </c>
      <c r="D7" s="3">
        <v>26</v>
      </c>
      <c r="E7" s="3">
        <v>26</v>
      </c>
      <c r="F7" s="3">
        <v>0</v>
      </c>
      <c r="G7" s="3" t="s">
        <v>85</v>
      </c>
      <c r="H7" s="3">
        <v>25</v>
      </c>
      <c r="I7" s="3">
        <v>0</v>
      </c>
      <c r="J7" s="3" t="s">
        <v>85</v>
      </c>
      <c r="K7" s="3">
        <v>19</v>
      </c>
      <c r="L7" s="3">
        <v>0</v>
      </c>
      <c r="M7" s="3" t="s">
        <v>85</v>
      </c>
      <c r="N7" s="3">
        <v>23</v>
      </c>
      <c r="O7" s="3">
        <v>0</v>
      </c>
      <c r="P7" s="3" t="s">
        <v>85</v>
      </c>
      <c r="Q7" s="3">
        <v>23</v>
      </c>
      <c r="R7" s="3">
        <v>0</v>
      </c>
      <c r="S7" s="3" t="s">
        <v>85</v>
      </c>
      <c r="T7" s="3">
        <v>25</v>
      </c>
      <c r="U7" s="3">
        <v>0</v>
      </c>
      <c r="V7" s="3" t="s">
        <v>85</v>
      </c>
    </row>
    <row r="8" spans="1:22" x14ac:dyDescent="0.25">
      <c r="A8" s="2">
        <v>2019</v>
      </c>
      <c r="B8" s="2" t="s">
        <v>390</v>
      </c>
      <c r="C8" s="2" t="s">
        <v>454</v>
      </c>
      <c r="D8" s="3">
        <v>33</v>
      </c>
      <c r="E8" s="3">
        <v>33</v>
      </c>
      <c r="F8" s="3">
        <v>0</v>
      </c>
      <c r="G8" s="3" t="s">
        <v>85</v>
      </c>
      <c r="H8" s="3">
        <v>32</v>
      </c>
      <c r="I8" s="3">
        <v>0</v>
      </c>
      <c r="J8" s="3" t="s">
        <v>85</v>
      </c>
      <c r="K8" s="3">
        <v>23</v>
      </c>
      <c r="L8" s="3">
        <v>0</v>
      </c>
      <c r="M8" s="3" t="s">
        <v>85</v>
      </c>
      <c r="N8" s="3">
        <v>29</v>
      </c>
      <c r="O8" s="3">
        <v>0</v>
      </c>
      <c r="P8" s="3" t="s">
        <v>85</v>
      </c>
      <c r="Q8" s="3">
        <v>29</v>
      </c>
      <c r="R8" s="3">
        <v>0</v>
      </c>
      <c r="S8" s="3" t="s">
        <v>85</v>
      </c>
      <c r="T8" s="3">
        <v>32</v>
      </c>
      <c r="U8" s="3">
        <v>0</v>
      </c>
      <c r="V8" s="3" t="s">
        <v>85</v>
      </c>
    </row>
    <row r="9" spans="1:22" x14ac:dyDescent="0.25">
      <c r="A9" s="2">
        <v>2019</v>
      </c>
      <c r="B9" s="2" t="s">
        <v>391</v>
      </c>
      <c r="C9" s="2" t="s">
        <v>454</v>
      </c>
      <c r="D9" s="3">
        <v>38</v>
      </c>
      <c r="E9" s="3">
        <v>37</v>
      </c>
      <c r="F9" s="3">
        <v>0</v>
      </c>
      <c r="G9" s="3" t="s">
        <v>85</v>
      </c>
      <c r="H9" s="3">
        <v>37</v>
      </c>
      <c r="I9" s="3">
        <v>0</v>
      </c>
      <c r="J9" s="3" t="s">
        <v>85</v>
      </c>
      <c r="K9" s="3">
        <v>26</v>
      </c>
      <c r="L9" s="3">
        <v>0</v>
      </c>
      <c r="M9" s="3" t="s">
        <v>85</v>
      </c>
      <c r="N9" s="3">
        <v>34</v>
      </c>
      <c r="O9" s="3">
        <v>0</v>
      </c>
      <c r="P9" s="3" t="s">
        <v>85</v>
      </c>
      <c r="Q9" s="3">
        <v>34</v>
      </c>
      <c r="R9" s="3">
        <v>0</v>
      </c>
      <c r="S9" s="3" t="s">
        <v>85</v>
      </c>
      <c r="T9" s="3">
        <v>36</v>
      </c>
      <c r="U9" s="3">
        <v>1</v>
      </c>
      <c r="V9" s="3" t="s">
        <v>91</v>
      </c>
    </row>
    <row r="10" spans="1:22" x14ac:dyDescent="0.25">
      <c r="A10" s="2">
        <v>2019</v>
      </c>
      <c r="B10" s="2" t="s">
        <v>392</v>
      </c>
      <c r="C10" s="2" t="s">
        <v>454</v>
      </c>
      <c r="D10" s="3">
        <v>71</v>
      </c>
      <c r="E10" s="3">
        <v>70</v>
      </c>
      <c r="F10" s="3">
        <v>0</v>
      </c>
      <c r="G10" s="3" t="s">
        <v>85</v>
      </c>
      <c r="H10" s="3">
        <v>71</v>
      </c>
      <c r="I10" s="3">
        <v>0</v>
      </c>
      <c r="J10" s="3" t="s">
        <v>85</v>
      </c>
      <c r="K10" s="3">
        <v>60</v>
      </c>
      <c r="L10" s="3">
        <v>0</v>
      </c>
      <c r="M10" s="3" t="s">
        <v>85</v>
      </c>
      <c r="N10" s="3">
        <v>66</v>
      </c>
      <c r="O10" s="3">
        <v>0</v>
      </c>
      <c r="P10" s="3" t="s">
        <v>85</v>
      </c>
      <c r="Q10" s="3">
        <v>66</v>
      </c>
      <c r="R10" s="3">
        <v>0</v>
      </c>
      <c r="S10" s="3" t="s">
        <v>85</v>
      </c>
      <c r="T10" s="3">
        <v>70</v>
      </c>
      <c r="U10" s="3">
        <v>1</v>
      </c>
      <c r="V10" s="3" t="s">
        <v>204</v>
      </c>
    </row>
    <row r="11" spans="1:22" x14ac:dyDescent="0.25">
      <c r="A11" s="2">
        <v>2019</v>
      </c>
      <c r="B11" s="2" t="s">
        <v>393</v>
      </c>
      <c r="C11" s="2" t="s">
        <v>454</v>
      </c>
      <c r="D11" s="3">
        <v>139</v>
      </c>
      <c r="E11" s="3">
        <v>135</v>
      </c>
      <c r="F11" s="3">
        <v>1</v>
      </c>
      <c r="G11" s="3" t="s">
        <v>294</v>
      </c>
      <c r="H11" s="3">
        <v>128</v>
      </c>
      <c r="I11" s="3">
        <v>7</v>
      </c>
      <c r="J11" s="3" t="s">
        <v>80</v>
      </c>
      <c r="K11" s="3">
        <v>123</v>
      </c>
      <c r="L11" s="3">
        <v>3</v>
      </c>
      <c r="M11" s="3" t="s">
        <v>108</v>
      </c>
      <c r="N11" s="3">
        <v>127</v>
      </c>
      <c r="O11" s="3">
        <v>0</v>
      </c>
      <c r="P11" s="3" t="s">
        <v>85</v>
      </c>
      <c r="Q11" s="3">
        <v>126</v>
      </c>
      <c r="R11" s="3">
        <v>1</v>
      </c>
      <c r="S11" s="3" t="s">
        <v>264</v>
      </c>
      <c r="T11" s="3">
        <v>133</v>
      </c>
      <c r="U11" s="3">
        <v>4</v>
      </c>
      <c r="V11" s="3" t="s">
        <v>67</v>
      </c>
    </row>
    <row r="12" spans="1:22" x14ac:dyDescent="0.25">
      <c r="A12" s="2">
        <v>2020</v>
      </c>
      <c r="B12" s="2" t="s">
        <v>388</v>
      </c>
      <c r="C12" s="2" t="s">
        <v>454</v>
      </c>
      <c r="D12" s="3">
        <v>25</v>
      </c>
      <c r="E12" s="3">
        <v>23</v>
      </c>
      <c r="F12" s="3">
        <v>0</v>
      </c>
      <c r="G12" s="3" t="s">
        <v>85</v>
      </c>
      <c r="H12" s="3">
        <v>24</v>
      </c>
      <c r="I12" s="3">
        <v>0</v>
      </c>
      <c r="J12" s="3" t="s">
        <v>85</v>
      </c>
      <c r="K12" s="3">
        <v>16</v>
      </c>
      <c r="L12" s="3">
        <v>0</v>
      </c>
      <c r="M12" s="3" t="s">
        <v>85</v>
      </c>
      <c r="N12" s="3">
        <v>20</v>
      </c>
      <c r="O12" s="3">
        <v>0</v>
      </c>
      <c r="P12" s="3" t="s">
        <v>85</v>
      </c>
      <c r="Q12" s="3">
        <v>19</v>
      </c>
      <c r="R12" s="3">
        <v>0</v>
      </c>
      <c r="S12" s="3" t="s">
        <v>85</v>
      </c>
      <c r="T12" s="3">
        <v>23</v>
      </c>
      <c r="U12" s="3">
        <v>1</v>
      </c>
      <c r="V12" s="3" t="s">
        <v>106</v>
      </c>
    </row>
    <row r="13" spans="1:22" x14ac:dyDescent="0.25">
      <c r="A13" s="2">
        <v>2020</v>
      </c>
      <c r="B13" s="2" t="s">
        <v>390</v>
      </c>
      <c r="C13" s="2" t="s">
        <v>454</v>
      </c>
      <c r="D13" s="3">
        <v>28</v>
      </c>
      <c r="E13" s="3">
        <v>28</v>
      </c>
      <c r="F13" s="3">
        <v>0</v>
      </c>
      <c r="G13" s="3" t="s">
        <v>85</v>
      </c>
      <c r="H13" s="3">
        <v>27</v>
      </c>
      <c r="I13" s="3">
        <v>0</v>
      </c>
      <c r="J13" s="3" t="s">
        <v>85</v>
      </c>
      <c r="K13" s="3">
        <v>19</v>
      </c>
      <c r="L13" s="3">
        <v>0</v>
      </c>
      <c r="M13" s="3" t="s">
        <v>85</v>
      </c>
      <c r="N13" s="3">
        <v>25</v>
      </c>
      <c r="O13" s="3">
        <v>0</v>
      </c>
      <c r="P13" s="3" t="s">
        <v>85</v>
      </c>
      <c r="Q13" s="3">
        <v>25</v>
      </c>
      <c r="R13" s="3">
        <v>0</v>
      </c>
      <c r="S13" s="3" t="s">
        <v>85</v>
      </c>
      <c r="T13" s="3">
        <v>28</v>
      </c>
      <c r="U13" s="3">
        <v>0</v>
      </c>
      <c r="V13" s="3" t="s">
        <v>85</v>
      </c>
    </row>
    <row r="14" spans="1:22" x14ac:dyDescent="0.25">
      <c r="A14" s="2">
        <v>2020</v>
      </c>
      <c r="B14" s="2" t="s">
        <v>391</v>
      </c>
      <c r="C14" s="2" t="s">
        <v>454</v>
      </c>
      <c r="D14" s="3">
        <v>42</v>
      </c>
      <c r="E14" s="3">
        <v>42</v>
      </c>
      <c r="F14" s="3">
        <v>0</v>
      </c>
      <c r="G14" s="3" t="s">
        <v>85</v>
      </c>
      <c r="H14" s="3">
        <v>42</v>
      </c>
      <c r="I14" s="3">
        <v>0</v>
      </c>
      <c r="J14" s="3" t="s">
        <v>85</v>
      </c>
      <c r="K14" s="3">
        <v>27</v>
      </c>
      <c r="L14" s="3">
        <v>0</v>
      </c>
      <c r="M14" s="3" t="s">
        <v>85</v>
      </c>
      <c r="N14" s="3">
        <v>38</v>
      </c>
      <c r="O14" s="3">
        <v>0</v>
      </c>
      <c r="P14" s="3" t="s">
        <v>85</v>
      </c>
      <c r="Q14" s="3">
        <v>38</v>
      </c>
      <c r="R14" s="3">
        <v>0</v>
      </c>
      <c r="S14" s="3" t="s">
        <v>85</v>
      </c>
      <c r="T14" s="3">
        <v>41</v>
      </c>
      <c r="U14" s="3">
        <v>3</v>
      </c>
      <c r="V14" s="3" t="s">
        <v>81</v>
      </c>
    </row>
    <row r="15" spans="1:22" x14ac:dyDescent="0.25">
      <c r="A15" s="2">
        <v>2020</v>
      </c>
      <c r="B15" s="2" t="s">
        <v>392</v>
      </c>
      <c r="C15" s="2" t="s">
        <v>454</v>
      </c>
      <c r="D15" s="3">
        <v>53</v>
      </c>
      <c r="E15" s="3">
        <v>53</v>
      </c>
      <c r="F15" s="3">
        <v>0</v>
      </c>
      <c r="G15" s="3" t="s">
        <v>85</v>
      </c>
      <c r="H15" s="3">
        <v>52</v>
      </c>
      <c r="I15" s="3">
        <v>0</v>
      </c>
      <c r="J15" s="3" t="s">
        <v>85</v>
      </c>
      <c r="K15" s="3">
        <v>40</v>
      </c>
      <c r="L15" s="3">
        <v>0</v>
      </c>
      <c r="M15" s="3" t="s">
        <v>85</v>
      </c>
      <c r="N15" s="3">
        <v>51</v>
      </c>
      <c r="O15" s="3">
        <v>0</v>
      </c>
      <c r="P15" s="3" t="s">
        <v>85</v>
      </c>
      <c r="Q15" s="3">
        <v>50</v>
      </c>
      <c r="R15" s="3">
        <v>0</v>
      </c>
      <c r="S15" s="3" t="s">
        <v>85</v>
      </c>
      <c r="T15" s="3">
        <v>52</v>
      </c>
      <c r="U15" s="3">
        <v>3</v>
      </c>
      <c r="V15" s="3" t="s">
        <v>149</v>
      </c>
    </row>
    <row r="16" spans="1:22" x14ac:dyDescent="0.25">
      <c r="A16" s="2">
        <v>2020</v>
      </c>
      <c r="B16" s="2" t="s">
        <v>393</v>
      </c>
      <c r="C16" s="2" t="s">
        <v>454</v>
      </c>
      <c r="D16" s="3">
        <v>96</v>
      </c>
      <c r="E16" s="3">
        <v>93</v>
      </c>
      <c r="F16" s="3">
        <v>0</v>
      </c>
      <c r="G16" s="3" t="s">
        <v>85</v>
      </c>
      <c r="H16" s="3">
        <v>90</v>
      </c>
      <c r="I16" s="3">
        <v>5</v>
      </c>
      <c r="J16" s="3" t="s">
        <v>409</v>
      </c>
      <c r="K16" s="3">
        <v>90</v>
      </c>
      <c r="L16" s="3">
        <v>2</v>
      </c>
      <c r="M16" s="3" t="s">
        <v>117</v>
      </c>
      <c r="N16" s="3">
        <v>87</v>
      </c>
      <c r="O16" s="3">
        <v>0</v>
      </c>
      <c r="P16" s="3" t="s">
        <v>85</v>
      </c>
      <c r="Q16" s="3">
        <v>87</v>
      </c>
      <c r="R16" s="3">
        <v>0</v>
      </c>
      <c r="S16" s="3" t="s">
        <v>85</v>
      </c>
      <c r="T16" s="3">
        <v>91</v>
      </c>
      <c r="U16" s="3">
        <v>1</v>
      </c>
      <c r="V16" s="3" t="s">
        <v>226</v>
      </c>
    </row>
    <row r="17" spans="1:22" x14ac:dyDescent="0.25">
      <c r="A17" s="2">
        <v>2021</v>
      </c>
      <c r="B17" s="2" t="s">
        <v>388</v>
      </c>
      <c r="C17" s="2" t="s">
        <v>454</v>
      </c>
      <c r="D17" s="3">
        <v>18</v>
      </c>
      <c r="E17" s="3">
        <v>18</v>
      </c>
      <c r="F17" s="3">
        <v>0</v>
      </c>
      <c r="G17" s="3" t="s">
        <v>85</v>
      </c>
      <c r="H17" s="3">
        <v>17</v>
      </c>
      <c r="I17" s="3">
        <v>0</v>
      </c>
      <c r="J17" s="3" t="s">
        <v>85</v>
      </c>
      <c r="K17" s="3">
        <v>12</v>
      </c>
      <c r="L17" s="3">
        <v>0</v>
      </c>
      <c r="M17" s="3" t="s">
        <v>85</v>
      </c>
      <c r="N17" s="3">
        <v>16</v>
      </c>
      <c r="O17" s="3">
        <v>0</v>
      </c>
      <c r="P17" s="3" t="s">
        <v>85</v>
      </c>
      <c r="Q17" s="3">
        <v>16</v>
      </c>
      <c r="R17" s="3">
        <v>0</v>
      </c>
      <c r="S17" s="3" t="s">
        <v>85</v>
      </c>
      <c r="T17" s="3">
        <v>17</v>
      </c>
      <c r="U17" s="3">
        <v>0</v>
      </c>
      <c r="V17" s="3" t="s">
        <v>85</v>
      </c>
    </row>
    <row r="18" spans="1:22" x14ac:dyDescent="0.25">
      <c r="A18" s="2">
        <v>2021</v>
      </c>
      <c r="B18" s="2" t="s">
        <v>390</v>
      </c>
      <c r="C18" s="2" t="s">
        <v>454</v>
      </c>
      <c r="D18" s="3">
        <v>17</v>
      </c>
      <c r="E18" s="3">
        <v>17</v>
      </c>
      <c r="F18" s="3">
        <v>0</v>
      </c>
      <c r="G18" s="3" t="s">
        <v>85</v>
      </c>
      <c r="H18" s="3">
        <v>17</v>
      </c>
      <c r="I18" s="3">
        <v>0</v>
      </c>
      <c r="J18" s="3" t="s">
        <v>85</v>
      </c>
      <c r="K18" s="3">
        <v>15</v>
      </c>
      <c r="L18" s="3">
        <v>0</v>
      </c>
      <c r="M18" s="3" t="s">
        <v>85</v>
      </c>
      <c r="N18" s="3">
        <v>16</v>
      </c>
      <c r="O18" s="3">
        <v>0</v>
      </c>
      <c r="P18" s="3" t="s">
        <v>85</v>
      </c>
      <c r="Q18" s="3">
        <v>16</v>
      </c>
      <c r="R18" s="3">
        <v>0</v>
      </c>
      <c r="S18" s="3" t="s">
        <v>85</v>
      </c>
      <c r="T18" s="3">
        <v>16</v>
      </c>
      <c r="U18" s="3">
        <v>0</v>
      </c>
      <c r="V18" s="3" t="s">
        <v>85</v>
      </c>
    </row>
    <row r="19" spans="1:22" x14ac:dyDescent="0.25">
      <c r="A19" s="2">
        <v>2021</v>
      </c>
      <c r="B19" s="2" t="s">
        <v>391</v>
      </c>
      <c r="C19" s="2" t="s">
        <v>454</v>
      </c>
      <c r="D19" s="3">
        <v>22</v>
      </c>
      <c r="E19" s="3">
        <v>21</v>
      </c>
      <c r="F19" s="3">
        <v>0</v>
      </c>
      <c r="G19" s="3" t="s">
        <v>85</v>
      </c>
      <c r="H19" s="3">
        <v>21</v>
      </c>
      <c r="I19" s="3">
        <v>0</v>
      </c>
      <c r="J19" s="3" t="s">
        <v>85</v>
      </c>
      <c r="K19" s="3">
        <v>14</v>
      </c>
      <c r="L19" s="3">
        <v>0</v>
      </c>
      <c r="M19" s="3" t="s">
        <v>85</v>
      </c>
      <c r="N19" s="3">
        <v>20</v>
      </c>
      <c r="O19" s="3">
        <v>0</v>
      </c>
      <c r="P19" s="3" t="s">
        <v>85</v>
      </c>
      <c r="Q19" s="3">
        <v>20</v>
      </c>
      <c r="R19" s="3">
        <v>0</v>
      </c>
      <c r="S19" s="3" t="s">
        <v>85</v>
      </c>
      <c r="T19" s="3">
        <v>22</v>
      </c>
      <c r="U19" s="3">
        <v>0</v>
      </c>
      <c r="V19" s="3" t="s">
        <v>85</v>
      </c>
    </row>
    <row r="20" spans="1:22" x14ac:dyDescent="0.25">
      <c r="A20" s="2">
        <v>2021</v>
      </c>
      <c r="B20" s="2" t="s">
        <v>392</v>
      </c>
      <c r="C20" s="2" t="s">
        <v>454</v>
      </c>
      <c r="D20" s="3">
        <v>70</v>
      </c>
      <c r="E20" s="3">
        <v>63</v>
      </c>
      <c r="F20" s="3">
        <v>0</v>
      </c>
      <c r="G20" s="3" t="s">
        <v>85</v>
      </c>
      <c r="H20" s="3">
        <v>62</v>
      </c>
      <c r="I20" s="3">
        <v>1</v>
      </c>
      <c r="J20" s="3" t="s">
        <v>220</v>
      </c>
      <c r="K20" s="3">
        <v>66</v>
      </c>
      <c r="L20" s="3">
        <v>0</v>
      </c>
      <c r="M20" s="3" t="s">
        <v>85</v>
      </c>
      <c r="N20" s="3">
        <v>55</v>
      </c>
      <c r="O20" s="3">
        <v>0</v>
      </c>
      <c r="P20" s="3" t="s">
        <v>85</v>
      </c>
      <c r="Q20" s="3">
        <v>55</v>
      </c>
      <c r="R20" s="3">
        <v>0</v>
      </c>
      <c r="S20" s="3" t="s">
        <v>85</v>
      </c>
      <c r="T20" s="3">
        <v>62</v>
      </c>
      <c r="U20" s="3">
        <v>3</v>
      </c>
      <c r="V20" s="3" t="s">
        <v>57</v>
      </c>
    </row>
    <row r="21" spans="1:22" x14ac:dyDescent="0.25">
      <c r="A21" s="2">
        <v>2021</v>
      </c>
      <c r="B21" s="2" t="s">
        <v>393</v>
      </c>
      <c r="C21" s="2" t="s">
        <v>454</v>
      </c>
      <c r="D21" s="3">
        <v>95</v>
      </c>
      <c r="E21" s="3">
        <v>92</v>
      </c>
      <c r="F21" s="3">
        <v>0</v>
      </c>
      <c r="G21" s="3" t="s">
        <v>85</v>
      </c>
      <c r="H21" s="3">
        <v>88</v>
      </c>
      <c r="I21" s="3">
        <v>5</v>
      </c>
      <c r="J21" s="3" t="s">
        <v>209</v>
      </c>
      <c r="K21" s="3">
        <v>88</v>
      </c>
      <c r="L21" s="3">
        <v>1</v>
      </c>
      <c r="M21" s="3" t="s">
        <v>226</v>
      </c>
      <c r="N21" s="3">
        <v>88</v>
      </c>
      <c r="O21" s="3">
        <v>0</v>
      </c>
      <c r="P21" s="3" t="s">
        <v>85</v>
      </c>
      <c r="Q21" s="3">
        <v>89</v>
      </c>
      <c r="R21" s="3">
        <v>1</v>
      </c>
      <c r="S21" s="3" t="s">
        <v>226</v>
      </c>
      <c r="T21" s="3">
        <v>93</v>
      </c>
      <c r="U21" s="3">
        <v>3</v>
      </c>
      <c r="V21" s="3" t="s">
        <v>62</v>
      </c>
    </row>
    <row r="22" spans="1:22" x14ac:dyDescent="0.25">
      <c r="A22" s="2">
        <v>2022</v>
      </c>
      <c r="B22" s="2" t="s">
        <v>388</v>
      </c>
      <c r="C22" s="2" t="s">
        <v>454</v>
      </c>
      <c r="D22" s="3">
        <v>15</v>
      </c>
      <c r="E22" s="3">
        <v>13</v>
      </c>
      <c r="F22" s="3">
        <v>0</v>
      </c>
      <c r="G22" s="3" t="s">
        <v>85</v>
      </c>
      <c r="H22" s="3">
        <v>14</v>
      </c>
      <c r="I22" s="3">
        <v>0</v>
      </c>
      <c r="J22" s="3" t="s">
        <v>85</v>
      </c>
      <c r="K22" s="3">
        <v>11</v>
      </c>
      <c r="L22" s="3">
        <v>0</v>
      </c>
      <c r="M22" s="3" t="s">
        <v>85</v>
      </c>
      <c r="N22" s="3">
        <v>9</v>
      </c>
      <c r="O22" s="3">
        <v>0</v>
      </c>
      <c r="P22" s="3" t="s">
        <v>85</v>
      </c>
      <c r="Q22" s="3">
        <v>9</v>
      </c>
      <c r="R22" s="3">
        <v>0</v>
      </c>
      <c r="S22" s="3" t="s">
        <v>85</v>
      </c>
      <c r="T22" s="3">
        <v>13</v>
      </c>
      <c r="U22" s="3">
        <v>0</v>
      </c>
      <c r="V22" s="3" t="s">
        <v>85</v>
      </c>
    </row>
    <row r="23" spans="1:22" x14ac:dyDescent="0.25">
      <c r="A23" s="2">
        <v>2022</v>
      </c>
      <c r="B23" s="2" t="s">
        <v>390</v>
      </c>
      <c r="C23" s="2" t="s">
        <v>454</v>
      </c>
      <c r="D23" s="3">
        <v>26</v>
      </c>
      <c r="E23" s="3">
        <v>21</v>
      </c>
      <c r="F23" s="3">
        <v>0</v>
      </c>
      <c r="G23" s="3" t="s">
        <v>85</v>
      </c>
      <c r="H23" s="3">
        <v>22</v>
      </c>
      <c r="I23" s="3">
        <v>0</v>
      </c>
      <c r="J23" s="3" t="s">
        <v>85</v>
      </c>
      <c r="K23" s="3">
        <v>17</v>
      </c>
      <c r="L23" s="3">
        <v>0</v>
      </c>
      <c r="M23" s="3" t="s">
        <v>85</v>
      </c>
      <c r="N23" s="3">
        <v>19</v>
      </c>
      <c r="O23" s="3">
        <v>0</v>
      </c>
      <c r="P23" s="3" t="s">
        <v>85</v>
      </c>
      <c r="Q23" s="3">
        <v>19</v>
      </c>
      <c r="R23" s="3">
        <v>0</v>
      </c>
      <c r="S23" s="3" t="s">
        <v>85</v>
      </c>
      <c r="T23" s="3">
        <v>20</v>
      </c>
      <c r="U23" s="3">
        <v>0</v>
      </c>
      <c r="V23" s="3" t="s">
        <v>85</v>
      </c>
    </row>
    <row r="24" spans="1:22" x14ac:dyDescent="0.25">
      <c r="A24" s="2">
        <v>2022</v>
      </c>
      <c r="B24" s="2" t="s">
        <v>391</v>
      </c>
      <c r="C24" s="2" t="s">
        <v>454</v>
      </c>
      <c r="D24" s="3">
        <v>23</v>
      </c>
      <c r="E24" s="3">
        <v>20</v>
      </c>
      <c r="F24" s="3">
        <v>0</v>
      </c>
      <c r="G24" s="3" t="s">
        <v>85</v>
      </c>
      <c r="H24" s="3">
        <v>21</v>
      </c>
      <c r="I24" s="3">
        <v>0</v>
      </c>
      <c r="J24" s="3" t="s">
        <v>85</v>
      </c>
      <c r="K24" s="3">
        <v>18</v>
      </c>
      <c r="L24" s="3">
        <v>0</v>
      </c>
      <c r="M24" s="3" t="s">
        <v>85</v>
      </c>
      <c r="N24" s="3">
        <v>19</v>
      </c>
      <c r="O24" s="3">
        <v>0</v>
      </c>
      <c r="P24" s="3" t="s">
        <v>85</v>
      </c>
      <c r="Q24" s="3">
        <v>18</v>
      </c>
      <c r="R24" s="3">
        <v>0</v>
      </c>
      <c r="S24" s="3" t="s">
        <v>85</v>
      </c>
      <c r="T24" s="3">
        <v>19</v>
      </c>
      <c r="U24" s="3">
        <v>0</v>
      </c>
      <c r="V24" s="3" t="s">
        <v>85</v>
      </c>
    </row>
    <row r="25" spans="1:22" x14ac:dyDescent="0.25">
      <c r="A25" s="2">
        <v>2022</v>
      </c>
      <c r="B25" s="2" t="s">
        <v>392</v>
      </c>
      <c r="C25" s="2" t="s">
        <v>454</v>
      </c>
      <c r="D25" s="3">
        <v>72</v>
      </c>
      <c r="E25" s="3">
        <v>66</v>
      </c>
      <c r="F25" s="3">
        <v>1</v>
      </c>
      <c r="G25" s="3" t="s">
        <v>166</v>
      </c>
      <c r="H25" s="3">
        <v>65</v>
      </c>
      <c r="I25" s="3">
        <v>1</v>
      </c>
      <c r="J25" s="3" t="s">
        <v>166</v>
      </c>
      <c r="K25" s="3">
        <v>66</v>
      </c>
      <c r="L25" s="3">
        <v>0</v>
      </c>
      <c r="M25" s="3" t="s">
        <v>85</v>
      </c>
      <c r="N25" s="3">
        <v>61</v>
      </c>
      <c r="O25" s="3">
        <v>0</v>
      </c>
      <c r="P25" s="3" t="s">
        <v>85</v>
      </c>
      <c r="Q25" s="3">
        <v>61</v>
      </c>
      <c r="R25" s="3">
        <v>0</v>
      </c>
      <c r="S25" s="3" t="s">
        <v>85</v>
      </c>
      <c r="T25" s="3">
        <v>68</v>
      </c>
      <c r="U25" s="3">
        <v>2</v>
      </c>
      <c r="V25" s="3" t="s">
        <v>60</v>
      </c>
    </row>
    <row r="26" spans="1:22" x14ac:dyDescent="0.25">
      <c r="A26" s="2">
        <v>2022</v>
      </c>
      <c r="B26" s="2" t="s">
        <v>393</v>
      </c>
      <c r="C26" s="2" t="s">
        <v>454</v>
      </c>
      <c r="D26" s="3">
        <v>95</v>
      </c>
      <c r="E26" s="3">
        <v>92</v>
      </c>
      <c r="F26" s="3">
        <v>0</v>
      </c>
      <c r="G26" s="3" t="s">
        <v>85</v>
      </c>
      <c r="H26" s="3">
        <v>88</v>
      </c>
      <c r="I26" s="3">
        <v>4</v>
      </c>
      <c r="J26" s="3" t="s">
        <v>184</v>
      </c>
      <c r="K26" s="3">
        <v>86</v>
      </c>
      <c r="L26" s="3">
        <v>2</v>
      </c>
      <c r="M26" s="3" t="s">
        <v>66</v>
      </c>
      <c r="N26" s="3">
        <v>86</v>
      </c>
      <c r="O26" s="3">
        <v>2</v>
      </c>
      <c r="P26" s="3" t="s">
        <v>66</v>
      </c>
      <c r="Q26" s="3">
        <v>86</v>
      </c>
      <c r="R26" s="3">
        <v>0</v>
      </c>
      <c r="S26" s="3" t="s">
        <v>85</v>
      </c>
      <c r="T26" s="3">
        <v>91</v>
      </c>
      <c r="U26" s="3">
        <v>1</v>
      </c>
      <c r="V26" s="3" t="s">
        <v>226</v>
      </c>
    </row>
    <row r="27" spans="1:22" x14ac:dyDescent="0.25">
      <c r="A27" s="2">
        <v>2023</v>
      </c>
      <c r="B27" s="2" t="s">
        <v>388</v>
      </c>
      <c r="C27" s="2" t="s">
        <v>454</v>
      </c>
      <c r="D27" s="3">
        <v>26</v>
      </c>
      <c r="E27" s="3">
        <v>25</v>
      </c>
      <c r="F27" s="3">
        <v>0</v>
      </c>
      <c r="G27" s="3" t="s">
        <v>85</v>
      </c>
      <c r="H27" s="3">
        <v>25</v>
      </c>
      <c r="I27" s="3">
        <v>0</v>
      </c>
      <c r="J27" s="3" t="s">
        <v>85</v>
      </c>
      <c r="K27" s="3">
        <v>20</v>
      </c>
      <c r="L27" s="3">
        <v>0</v>
      </c>
      <c r="M27" s="3" t="s">
        <v>85</v>
      </c>
      <c r="N27" s="3">
        <v>24</v>
      </c>
      <c r="O27" s="3">
        <v>0</v>
      </c>
      <c r="P27" s="3" t="s">
        <v>85</v>
      </c>
      <c r="Q27" s="3">
        <v>24</v>
      </c>
      <c r="R27" s="3">
        <v>0</v>
      </c>
      <c r="S27" s="3" t="s">
        <v>85</v>
      </c>
      <c r="T27" s="3">
        <v>25</v>
      </c>
      <c r="U27" s="3">
        <v>0</v>
      </c>
      <c r="V27" s="3" t="s">
        <v>85</v>
      </c>
    </row>
    <row r="28" spans="1:22" x14ac:dyDescent="0.25">
      <c r="A28" s="2">
        <v>2023</v>
      </c>
      <c r="B28" s="2" t="s">
        <v>390</v>
      </c>
      <c r="C28" s="2" t="s">
        <v>454</v>
      </c>
      <c r="D28" s="3">
        <v>24</v>
      </c>
      <c r="E28" s="3">
        <v>23</v>
      </c>
      <c r="F28" s="3">
        <v>0</v>
      </c>
      <c r="G28" s="3" t="s">
        <v>85</v>
      </c>
      <c r="H28" s="3">
        <v>22</v>
      </c>
      <c r="I28" s="3">
        <v>0</v>
      </c>
      <c r="J28" s="3" t="s">
        <v>85</v>
      </c>
      <c r="K28" s="3">
        <v>18</v>
      </c>
      <c r="L28" s="3">
        <v>0</v>
      </c>
      <c r="M28" s="3" t="s">
        <v>85</v>
      </c>
      <c r="N28" s="3">
        <v>20</v>
      </c>
      <c r="O28" s="3">
        <v>0</v>
      </c>
      <c r="P28" s="3" t="s">
        <v>85</v>
      </c>
      <c r="Q28" s="3">
        <v>20</v>
      </c>
      <c r="R28" s="3">
        <v>0</v>
      </c>
      <c r="S28" s="3" t="s">
        <v>85</v>
      </c>
      <c r="T28" s="3">
        <v>22</v>
      </c>
      <c r="U28" s="3">
        <v>1</v>
      </c>
      <c r="V28" s="3" t="s">
        <v>184</v>
      </c>
    </row>
    <row r="29" spans="1:22" x14ac:dyDescent="0.25">
      <c r="A29" s="2">
        <v>2023</v>
      </c>
      <c r="B29" s="2" t="s">
        <v>391</v>
      </c>
      <c r="C29" s="2" t="s">
        <v>454</v>
      </c>
      <c r="D29" s="3">
        <v>24</v>
      </c>
      <c r="E29" s="3">
        <v>23</v>
      </c>
      <c r="F29" s="3">
        <v>0</v>
      </c>
      <c r="G29" s="3" t="s">
        <v>85</v>
      </c>
      <c r="H29" s="3">
        <v>23</v>
      </c>
      <c r="I29" s="3">
        <v>0</v>
      </c>
      <c r="J29" s="3" t="s">
        <v>85</v>
      </c>
      <c r="K29" s="3">
        <v>19</v>
      </c>
      <c r="L29" s="3">
        <v>0</v>
      </c>
      <c r="M29" s="3" t="s">
        <v>85</v>
      </c>
      <c r="N29" s="3">
        <v>21</v>
      </c>
      <c r="O29" s="3">
        <v>0</v>
      </c>
      <c r="P29" s="3" t="s">
        <v>85</v>
      </c>
      <c r="Q29" s="3">
        <v>22</v>
      </c>
      <c r="R29" s="3">
        <v>0</v>
      </c>
      <c r="S29" s="3" t="s">
        <v>85</v>
      </c>
      <c r="T29" s="3">
        <v>23</v>
      </c>
      <c r="U29" s="3">
        <v>0</v>
      </c>
      <c r="V29" s="3" t="s">
        <v>85</v>
      </c>
    </row>
    <row r="30" spans="1:22" x14ac:dyDescent="0.25">
      <c r="A30" s="2">
        <v>2023</v>
      </c>
      <c r="B30" s="2" t="s">
        <v>392</v>
      </c>
      <c r="C30" s="2" t="s">
        <v>454</v>
      </c>
      <c r="D30" s="3">
        <v>65</v>
      </c>
      <c r="E30" s="3">
        <v>64</v>
      </c>
      <c r="F30" s="3">
        <v>1</v>
      </c>
      <c r="G30" s="3" t="s">
        <v>220</v>
      </c>
      <c r="H30" s="3">
        <v>62</v>
      </c>
      <c r="I30" s="3">
        <v>0</v>
      </c>
      <c r="J30" s="3" t="s">
        <v>85</v>
      </c>
      <c r="K30" s="3">
        <v>55</v>
      </c>
      <c r="L30" s="3">
        <v>0</v>
      </c>
      <c r="M30" s="3" t="s">
        <v>85</v>
      </c>
      <c r="N30" s="3">
        <v>53</v>
      </c>
      <c r="O30" s="3">
        <v>0</v>
      </c>
      <c r="P30" s="3" t="s">
        <v>85</v>
      </c>
      <c r="Q30" s="3">
        <v>53</v>
      </c>
      <c r="R30" s="3">
        <v>0</v>
      </c>
      <c r="S30" s="3" t="s">
        <v>85</v>
      </c>
      <c r="T30" s="3">
        <v>61</v>
      </c>
      <c r="U30" s="3">
        <v>3</v>
      </c>
      <c r="V30" s="3" t="s">
        <v>73</v>
      </c>
    </row>
    <row r="31" spans="1:22" x14ac:dyDescent="0.25">
      <c r="A31" s="2">
        <v>2023</v>
      </c>
      <c r="B31" s="2" t="s">
        <v>393</v>
      </c>
      <c r="C31" s="2" t="s">
        <v>454</v>
      </c>
      <c r="D31" s="3">
        <v>120</v>
      </c>
      <c r="E31" s="3">
        <v>108</v>
      </c>
      <c r="F31" s="3">
        <v>1</v>
      </c>
      <c r="G31" s="3" t="s">
        <v>87</v>
      </c>
      <c r="H31" s="3">
        <v>106</v>
      </c>
      <c r="I31" s="3">
        <v>9</v>
      </c>
      <c r="J31" s="3" t="s">
        <v>90</v>
      </c>
      <c r="K31" s="3">
        <v>105</v>
      </c>
      <c r="L31" s="3">
        <v>0</v>
      </c>
      <c r="M31" s="3" t="s">
        <v>85</v>
      </c>
      <c r="N31" s="3">
        <v>103</v>
      </c>
      <c r="O31" s="3">
        <v>2</v>
      </c>
      <c r="P31" s="3" t="s">
        <v>119</v>
      </c>
      <c r="Q31" s="3">
        <v>104</v>
      </c>
      <c r="R31" s="3">
        <v>0</v>
      </c>
      <c r="S31" s="3" t="s">
        <v>85</v>
      </c>
      <c r="T31" s="3">
        <v>107</v>
      </c>
      <c r="U31" s="3">
        <v>4</v>
      </c>
      <c r="V31" s="3" t="s">
        <v>126</v>
      </c>
    </row>
    <row r="32" spans="1:22" s="35" customFormat="1" x14ac:dyDescent="0.25">
      <c r="A32" s="34">
        <v>2024</v>
      </c>
      <c r="B32" s="34" t="s">
        <v>388</v>
      </c>
      <c r="C32" s="34" t="s">
        <v>454</v>
      </c>
      <c r="D32" s="36">
        <v>31</v>
      </c>
      <c r="E32" s="36">
        <v>27</v>
      </c>
      <c r="F32" s="36">
        <v>0</v>
      </c>
      <c r="G32" s="36" t="s">
        <v>85</v>
      </c>
      <c r="H32" s="36">
        <v>29</v>
      </c>
      <c r="I32" s="36">
        <v>0</v>
      </c>
      <c r="J32" s="36" t="s">
        <v>85</v>
      </c>
      <c r="K32" s="36">
        <v>19</v>
      </c>
      <c r="L32" s="36">
        <v>0</v>
      </c>
      <c r="M32" s="36" t="s">
        <v>85</v>
      </c>
      <c r="N32" s="36">
        <v>25</v>
      </c>
      <c r="O32" s="36">
        <v>0</v>
      </c>
      <c r="P32" s="36" t="s">
        <v>85</v>
      </c>
      <c r="Q32" s="36">
        <v>26</v>
      </c>
      <c r="R32" s="36">
        <v>0</v>
      </c>
      <c r="S32" s="36" t="s">
        <v>85</v>
      </c>
      <c r="T32" s="36">
        <v>27</v>
      </c>
      <c r="U32" s="36">
        <v>0</v>
      </c>
      <c r="V32" s="36" t="s">
        <v>85</v>
      </c>
    </row>
    <row r="33" spans="1:22" s="35" customFormat="1" x14ac:dyDescent="0.25">
      <c r="A33" s="34">
        <v>2024</v>
      </c>
      <c r="B33" s="34" t="s">
        <v>390</v>
      </c>
      <c r="C33" s="34" t="s">
        <v>454</v>
      </c>
      <c r="D33" s="36">
        <v>19</v>
      </c>
      <c r="E33" s="36">
        <v>19</v>
      </c>
      <c r="F33" s="36">
        <v>0</v>
      </c>
      <c r="G33" s="36" t="s">
        <v>85</v>
      </c>
      <c r="H33" s="36">
        <v>18</v>
      </c>
      <c r="I33" s="36">
        <v>0</v>
      </c>
      <c r="J33" s="36" t="s">
        <v>85</v>
      </c>
      <c r="K33" s="36">
        <v>11</v>
      </c>
      <c r="L33" s="36">
        <v>0</v>
      </c>
      <c r="M33" s="36" t="s">
        <v>85</v>
      </c>
      <c r="N33" s="36">
        <v>18</v>
      </c>
      <c r="O33" s="36">
        <v>0</v>
      </c>
      <c r="P33" s="36" t="s">
        <v>85</v>
      </c>
      <c r="Q33" s="36">
        <v>18</v>
      </c>
      <c r="R33" s="36">
        <v>0</v>
      </c>
      <c r="S33" s="36" t="s">
        <v>85</v>
      </c>
      <c r="T33" s="36">
        <v>19</v>
      </c>
      <c r="U33" s="36">
        <v>0</v>
      </c>
      <c r="V33" s="36" t="s">
        <v>85</v>
      </c>
    </row>
    <row r="34" spans="1:22" s="35" customFormat="1" x14ac:dyDescent="0.25">
      <c r="A34" s="34">
        <v>2024</v>
      </c>
      <c r="B34" s="34" t="s">
        <v>391</v>
      </c>
      <c r="C34" s="34" t="s">
        <v>454</v>
      </c>
      <c r="D34" s="36">
        <v>31</v>
      </c>
      <c r="E34" s="36">
        <v>26</v>
      </c>
      <c r="F34" s="36">
        <v>0</v>
      </c>
      <c r="G34" s="36" t="s">
        <v>85</v>
      </c>
      <c r="H34" s="36">
        <v>28</v>
      </c>
      <c r="I34" s="36">
        <v>0</v>
      </c>
      <c r="J34" s="36" t="s">
        <v>85</v>
      </c>
      <c r="K34" s="36">
        <v>28</v>
      </c>
      <c r="L34" s="36">
        <v>0</v>
      </c>
      <c r="M34" s="36" t="s">
        <v>85</v>
      </c>
      <c r="N34" s="36">
        <v>23</v>
      </c>
      <c r="O34" s="36">
        <v>0</v>
      </c>
      <c r="P34" s="36" t="s">
        <v>85</v>
      </c>
      <c r="Q34" s="36">
        <v>22</v>
      </c>
      <c r="R34" s="36">
        <v>0</v>
      </c>
      <c r="S34" s="36" t="s">
        <v>85</v>
      </c>
      <c r="T34" s="36">
        <v>25</v>
      </c>
      <c r="U34" s="36">
        <v>1</v>
      </c>
      <c r="V34" s="36" t="s">
        <v>173</v>
      </c>
    </row>
    <row r="35" spans="1:22" s="35" customFormat="1" x14ac:dyDescent="0.25">
      <c r="A35" s="34">
        <v>2024</v>
      </c>
      <c r="B35" s="34" t="s">
        <v>392</v>
      </c>
      <c r="C35" s="34" t="s">
        <v>454</v>
      </c>
      <c r="D35" s="36">
        <v>75</v>
      </c>
      <c r="E35" s="36">
        <v>66</v>
      </c>
      <c r="F35" s="36">
        <v>0</v>
      </c>
      <c r="G35" s="36" t="s">
        <v>85</v>
      </c>
      <c r="H35" s="36">
        <v>64</v>
      </c>
      <c r="I35" s="36">
        <v>0</v>
      </c>
      <c r="J35" s="36" t="s">
        <v>85</v>
      </c>
      <c r="K35" s="36">
        <v>61</v>
      </c>
      <c r="L35" s="36">
        <v>0</v>
      </c>
      <c r="M35" s="36" t="s">
        <v>85</v>
      </c>
      <c r="N35" s="36">
        <v>60</v>
      </c>
      <c r="O35" s="36">
        <v>0</v>
      </c>
      <c r="P35" s="36" t="s">
        <v>85</v>
      </c>
      <c r="Q35" s="36">
        <v>60</v>
      </c>
      <c r="R35" s="36">
        <v>0</v>
      </c>
      <c r="S35" s="36" t="s">
        <v>85</v>
      </c>
      <c r="T35" s="36">
        <v>66</v>
      </c>
      <c r="U35" s="36">
        <v>1</v>
      </c>
      <c r="V35" s="36" t="s">
        <v>166</v>
      </c>
    </row>
    <row r="36" spans="1:22" s="35" customFormat="1" x14ac:dyDescent="0.25">
      <c r="A36" s="34">
        <v>2024</v>
      </c>
      <c r="B36" s="34" t="s">
        <v>393</v>
      </c>
      <c r="C36" s="34" t="s">
        <v>454</v>
      </c>
      <c r="D36" s="36">
        <v>136</v>
      </c>
      <c r="E36" s="36">
        <v>118</v>
      </c>
      <c r="F36" s="36">
        <v>0</v>
      </c>
      <c r="G36" s="36" t="s">
        <v>85</v>
      </c>
      <c r="H36" s="36">
        <v>120</v>
      </c>
      <c r="I36" s="36">
        <v>10</v>
      </c>
      <c r="J36" s="36" t="s">
        <v>297</v>
      </c>
      <c r="K36" s="36">
        <v>108</v>
      </c>
      <c r="L36" s="36">
        <v>0</v>
      </c>
      <c r="M36" s="36" t="s">
        <v>85</v>
      </c>
      <c r="N36" s="36">
        <v>110</v>
      </c>
      <c r="O36" s="36">
        <v>5</v>
      </c>
      <c r="P36" s="36" t="s">
        <v>184</v>
      </c>
      <c r="Q36" s="36">
        <v>111</v>
      </c>
      <c r="R36" s="36">
        <v>0</v>
      </c>
      <c r="S36" s="36" t="s">
        <v>85</v>
      </c>
      <c r="T36" s="36">
        <v>115</v>
      </c>
      <c r="U36" s="36">
        <v>2</v>
      </c>
      <c r="V36" s="36" t="s">
        <v>164</v>
      </c>
    </row>
    <row r="37" spans="1:22" x14ac:dyDescent="0.25">
      <c r="A37" s="2">
        <v>2019</v>
      </c>
      <c r="B37" s="2" t="s">
        <v>388</v>
      </c>
      <c r="C37" s="2" t="s">
        <v>458</v>
      </c>
      <c r="D37" s="3">
        <v>3</v>
      </c>
      <c r="E37" s="3">
        <v>3</v>
      </c>
      <c r="F37" s="3">
        <v>0</v>
      </c>
      <c r="G37" s="3" t="s">
        <v>85</v>
      </c>
      <c r="H37" s="3">
        <v>3</v>
      </c>
      <c r="I37" s="3">
        <v>0</v>
      </c>
      <c r="J37" s="3" t="s">
        <v>85</v>
      </c>
      <c r="K37" s="3">
        <v>1</v>
      </c>
      <c r="L37" s="3">
        <v>0</v>
      </c>
      <c r="M37" s="3" t="s">
        <v>85</v>
      </c>
      <c r="N37" s="3">
        <v>2</v>
      </c>
      <c r="O37" s="3">
        <v>0</v>
      </c>
      <c r="P37" s="3" t="s">
        <v>85</v>
      </c>
      <c r="Q37" s="3">
        <v>2</v>
      </c>
      <c r="R37" s="3">
        <v>0</v>
      </c>
      <c r="S37" s="3" t="s">
        <v>85</v>
      </c>
      <c r="T37" s="3">
        <v>3</v>
      </c>
      <c r="U37" s="3">
        <v>0</v>
      </c>
      <c r="V37" s="3" t="s">
        <v>85</v>
      </c>
    </row>
    <row r="38" spans="1:22" x14ac:dyDescent="0.25">
      <c r="A38" s="2">
        <v>2019</v>
      </c>
      <c r="B38" s="2" t="s">
        <v>390</v>
      </c>
      <c r="C38" s="2" t="s">
        <v>458</v>
      </c>
      <c r="D38" s="3">
        <v>2</v>
      </c>
      <c r="E38" s="3">
        <v>2</v>
      </c>
      <c r="F38" s="3">
        <v>0</v>
      </c>
      <c r="G38" s="3" t="s">
        <v>85</v>
      </c>
      <c r="H38" s="3">
        <v>2</v>
      </c>
      <c r="I38" s="3">
        <v>0</v>
      </c>
      <c r="J38" s="3" t="s">
        <v>85</v>
      </c>
      <c r="K38" s="3">
        <v>1</v>
      </c>
      <c r="L38" s="3">
        <v>0</v>
      </c>
      <c r="M38" s="3" t="s">
        <v>85</v>
      </c>
      <c r="N38" s="3">
        <v>2</v>
      </c>
      <c r="O38" s="3">
        <v>0</v>
      </c>
      <c r="P38" s="3" t="s">
        <v>85</v>
      </c>
      <c r="Q38" s="3">
        <v>2</v>
      </c>
      <c r="R38" s="3">
        <v>0</v>
      </c>
      <c r="S38" s="3" t="s">
        <v>85</v>
      </c>
      <c r="T38" s="3">
        <v>2</v>
      </c>
      <c r="U38" s="3">
        <v>0</v>
      </c>
      <c r="V38" s="3" t="s">
        <v>85</v>
      </c>
    </row>
    <row r="39" spans="1:22" x14ac:dyDescent="0.25">
      <c r="A39" s="2">
        <v>2019</v>
      </c>
      <c r="B39" s="2" t="s">
        <v>391</v>
      </c>
      <c r="C39" s="2" t="s">
        <v>458</v>
      </c>
      <c r="D39" s="3">
        <v>14</v>
      </c>
      <c r="E39" s="3">
        <v>14</v>
      </c>
      <c r="F39" s="3">
        <v>0</v>
      </c>
      <c r="G39" s="3" t="s">
        <v>85</v>
      </c>
      <c r="H39" s="3">
        <v>13</v>
      </c>
      <c r="I39" s="3">
        <v>0</v>
      </c>
      <c r="J39" s="3" t="s">
        <v>85</v>
      </c>
      <c r="K39" s="3">
        <v>11</v>
      </c>
      <c r="L39" s="3">
        <v>0</v>
      </c>
      <c r="M39" s="3" t="s">
        <v>85</v>
      </c>
      <c r="N39" s="3">
        <v>13</v>
      </c>
      <c r="O39" s="3">
        <v>0</v>
      </c>
      <c r="P39" s="3" t="s">
        <v>85</v>
      </c>
      <c r="Q39" s="3">
        <v>13</v>
      </c>
      <c r="R39" s="3">
        <v>0</v>
      </c>
      <c r="S39" s="3" t="s">
        <v>85</v>
      </c>
      <c r="T39" s="3">
        <v>13</v>
      </c>
      <c r="U39" s="3">
        <v>1</v>
      </c>
      <c r="V39" s="3" t="s">
        <v>92</v>
      </c>
    </row>
    <row r="40" spans="1:22" x14ac:dyDescent="0.25">
      <c r="A40" s="2">
        <v>2019</v>
      </c>
      <c r="B40" s="2" t="s">
        <v>392</v>
      </c>
      <c r="C40" s="2" t="s">
        <v>458</v>
      </c>
      <c r="D40" s="3">
        <v>25</v>
      </c>
      <c r="E40" s="3">
        <v>25</v>
      </c>
      <c r="F40" s="3">
        <v>0</v>
      </c>
      <c r="G40" s="3" t="s">
        <v>85</v>
      </c>
      <c r="H40" s="3">
        <v>25</v>
      </c>
      <c r="I40" s="3">
        <v>0</v>
      </c>
      <c r="J40" s="3" t="s">
        <v>85</v>
      </c>
      <c r="K40" s="3">
        <v>22</v>
      </c>
      <c r="L40" s="3">
        <v>0</v>
      </c>
      <c r="M40" s="3" t="s">
        <v>85</v>
      </c>
      <c r="N40" s="3">
        <v>24</v>
      </c>
      <c r="O40" s="3">
        <v>0</v>
      </c>
      <c r="P40" s="3" t="s">
        <v>85</v>
      </c>
      <c r="Q40" s="3">
        <v>24</v>
      </c>
      <c r="R40" s="3">
        <v>0</v>
      </c>
      <c r="S40" s="3" t="s">
        <v>85</v>
      </c>
      <c r="T40" s="3">
        <v>25</v>
      </c>
      <c r="U40" s="3">
        <v>0</v>
      </c>
      <c r="V40" s="3" t="s">
        <v>85</v>
      </c>
    </row>
    <row r="41" spans="1:22" x14ac:dyDescent="0.25">
      <c r="A41" s="2">
        <v>2019</v>
      </c>
      <c r="B41" s="2" t="s">
        <v>393</v>
      </c>
      <c r="C41" s="2" t="s">
        <v>458</v>
      </c>
      <c r="D41" s="3">
        <v>89</v>
      </c>
      <c r="E41" s="3">
        <v>86</v>
      </c>
      <c r="F41" s="3">
        <v>0</v>
      </c>
      <c r="G41" s="3" t="s">
        <v>85</v>
      </c>
      <c r="H41" s="3">
        <v>81</v>
      </c>
      <c r="I41" s="3">
        <v>6</v>
      </c>
      <c r="J41" s="3" t="s">
        <v>170</v>
      </c>
      <c r="K41" s="3">
        <v>80</v>
      </c>
      <c r="L41" s="3">
        <v>3</v>
      </c>
      <c r="M41" s="3" t="s">
        <v>455</v>
      </c>
      <c r="N41" s="3">
        <v>82</v>
      </c>
      <c r="O41" s="3">
        <v>0</v>
      </c>
      <c r="P41" s="3" t="s">
        <v>85</v>
      </c>
      <c r="Q41" s="3">
        <v>82</v>
      </c>
      <c r="R41" s="3">
        <v>1</v>
      </c>
      <c r="S41" s="3" t="s">
        <v>205</v>
      </c>
      <c r="T41" s="3">
        <v>86</v>
      </c>
      <c r="U41" s="3">
        <v>3</v>
      </c>
      <c r="V41" s="3" t="s">
        <v>371</v>
      </c>
    </row>
    <row r="42" spans="1:22" x14ac:dyDescent="0.25">
      <c r="A42" s="2">
        <v>2020</v>
      </c>
      <c r="B42" s="2" t="s">
        <v>390</v>
      </c>
      <c r="C42" s="2" t="s">
        <v>458</v>
      </c>
      <c r="D42" s="3">
        <v>3</v>
      </c>
      <c r="E42" s="3">
        <v>3</v>
      </c>
      <c r="F42" s="3">
        <v>0</v>
      </c>
      <c r="G42" s="3" t="s">
        <v>85</v>
      </c>
      <c r="H42" s="3">
        <v>3</v>
      </c>
      <c r="I42" s="3">
        <v>0</v>
      </c>
      <c r="J42" s="3" t="s">
        <v>85</v>
      </c>
      <c r="K42" s="3">
        <v>3</v>
      </c>
      <c r="L42" s="3">
        <v>0</v>
      </c>
      <c r="M42" s="3" t="s">
        <v>85</v>
      </c>
      <c r="N42" s="3">
        <v>3</v>
      </c>
      <c r="O42" s="3">
        <v>0</v>
      </c>
      <c r="P42" s="3" t="s">
        <v>85</v>
      </c>
      <c r="Q42" s="3">
        <v>3</v>
      </c>
      <c r="R42" s="3">
        <v>0</v>
      </c>
      <c r="S42" s="3" t="s">
        <v>85</v>
      </c>
      <c r="T42" s="3">
        <v>3</v>
      </c>
      <c r="U42" s="3">
        <v>0</v>
      </c>
      <c r="V42" s="3" t="s">
        <v>85</v>
      </c>
    </row>
    <row r="43" spans="1:22" x14ac:dyDescent="0.25">
      <c r="A43" s="2">
        <v>2020</v>
      </c>
      <c r="B43" s="2" t="s">
        <v>391</v>
      </c>
      <c r="C43" s="2" t="s">
        <v>458</v>
      </c>
      <c r="D43" s="3">
        <v>17</v>
      </c>
      <c r="E43" s="3">
        <v>17</v>
      </c>
      <c r="F43" s="3">
        <v>0</v>
      </c>
      <c r="G43" s="3" t="s">
        <v>85</v>
      </c>
      <c r="H43" s="3">
        <v>17</v>
      </c>
      <c r="I43" s="3">
        <v>0</v>
      </c>
      <c r="J43" s="3" t="s">
        <v>85</v>
      </c>
      <c r="K43" s="3">
        <v>13</v>
      </c>
      <c r="L43" s="3">
        <v>0</v>
      </c>
      <c r="M43" s="3" t="s">
        <v>85</v>
      </c>
      <c r="N43" s="3">
        <v>16</v>
      </c>
      <c r="O43" s="3">
        <v>0</v>
      </c>
      <c r="P43" s="3" t="s">
        <v>85</v>
      </c>
      <c r="Q43" s="3">
        <v>16</v>
      </c>
      <c r="R43" s="3">
        <v>0</v>
      </c>
      <c r="S43" s="3" t="s">
        <v>85</v>
      </c>
      <c r="T43" s="3">
        <v>16</v>
      </c>
      <c r="U43" s="3">
        <v>0</v>
      </c>
      <c r="V43" s="3" t="s">
        <v>85</v>
      </c>
    </row>
    <row r="44" spans="1:22" x14ac:dyDescent="0.25">
      <c r="A44" s="2">
        <v>2020</v>
      </c>
      <c r="B44" s="2" t="s">
        <v>392</v>
      </c>
      <c r="C44" s="2" t="s">
        <v>458</v>
      </c>
      <c r="D44" s="3">
        <v>26</v>
      </c>
      <c r="E44" s="3">
        <v>26</v>
      </c>
      <c r="F44" s="3">
        <v>0</v>
      </c>
      <c r="G44" s="3" t="s">
        <v>85</v>
      </c>
      <c r="H44" s="3">
        <v>25</v>
      </c>
      <c r="I44" s="3">
        <v>0</v>
      </c>
      <c r="J44" s="3" t="s">
        <v>85</v>
      </c>
      <c r="K44" s="3">
        <v>21</v>
      </c>
      <c r="L44" s="3">
        <v>0</v>
      </c>
      <c r="M44" s="3" t="s">
        <v>85</v>
      </c>
      <c r="N44" s="3">
        <v>24</v>
      </c>
      <c r="O44" s="3">
        <v>0</v>
      </c>
      <c r="P44" s="3" t="s">
        <v>85</v>
      </c>
      <c r="Q44" s="3">
        <v>23</v>
      </c>
      <c r="R44" s="3">
        <v>0</v>
      </c>
      <c r="S44" s="3" t="s">
        <v>85</v>
      </c>
      <c r="T44" s="3">
        <v>25</v>
      </c>
      <c r="U44" s="3">
        <v>3</v>
      </c>
      <c r="V44" s="3" t="s">
        <v>399</v>
      </c>
    </row>
    <row r="45" spans="1:22" x14ac:dyDescent="0.25">
      <c r="A45" s="2">
        <v>2020</v>
      </c>
      <c r="B45" s="2" t="s">
        <v>393</v>
      </c>
      <c r="C45" s="2" t="s">
        <v>458</v>
      </c>
      <c r="D45" s="3">
        <v>63</v>
      </c>
      <c r="E45" s="3">
        <v>61</v>
      </c>
      <c r="F45" s="3">
        <v>0</v>
      </c>
      <c r="G45" s="3" t="s">
        <v>85</v>
      </c>
      <c r="H45" s="3">
        <v>59</v>
      </c>
      <c r="I45" s="3">
        <v>3</v>
      </c>
      <c r="J45" s="3" t="s">
        <v>78</v>
      </c>
      <c r="K45" s="3">
        <v>58</v>
      </c>
      <c r="L45" s="3">
        <v>1</v>
      </c>
      <c r="M45" s="3" t="s">
        <v>164</v>
      </c>
      <c r="N45" s="3">
        <v>57</v>
      </c>
      <c r="O45" s="3">
        <v>0</v>
      </c>
      <c r="P45" s="3" t="s">
        <v>85</v>
      </c>
      <c r="Q45" s="3">
        <v>57</v>
      </c>
      <c r="R45" s="3">
        <v>0</v>
      </c>
      <c r="S45" s="3" t="s">
        <v>85</v>
      </c>
      <c r="T45" s="3">
        <v>59</v>
      </c>
      <c r="U45" s="3">
        <v>0</v>
      </c>
      <c r="V45" s="3" t="s">
        <v>85</v>
      </c>
    </row>
    <row r="46" spans="1:22" x14ac:dyDescent="0.25">
      <c r="A46" s="2">
        <v>2021</v>
      </c>
      <c r="B46" s="2" t="s">
        <v>388</v>
      </c>
      <c r="C46" s="2" t="s">
        <v>458</v>
      </c>
      <c r="D46" s="3">
        <v>1</v>
      </c>
      <c r="E46" s="3">
        <v>1</v>
      </c>
      <c r="F46" s="3">
        <v>0</v>
      </c>
      <c r="G46" s="3" t="s">
        <v>85</v>
      </c>
      <c r="H46" s="3">
        <v>1</v>
      </c>
      <c r="I46" s="3">
        <v>0</v>
      </c>
      <c r="J46" s="3" t="s">
        <v>85</v>
      </c>
      <c r="K46" s="3">
        <v>1</v>
      </c>
      <c r="L46" s="3">
        <v>0</v>
      </c>
      <c r="M46" s="3" t="s">
        <v>85</v>
      </c>
      <c r="N46" s="3">
        <v>1</v>
      </c>
      <c r="O46" s="3">
        <v>0</v>
      </c>
      <c r="P46" s="3" t="s">
        <v>85</v>
      </c>
      <c r="Q46" s="3">
        <v>1</v>
      </c>
      <c r="R46" s="3">
        <v>0</v>
      </c>
      <c r="S46" s="3" t="s">
        <v>85</v>
      </c>
      <c r="T46" s="3">
        <v>1</v>
      </c>
      <c r="U46" s="3">
        <v>0</v>
      </c>
      <c r="V46" s="3" t="s">
        <v>85</v>
      </c>
    </row>
    <row r="47" spans="1:22" x14ac:dyDescent="0.25">
      <c r="A47" s="2">
        <v>2021</v>
      </c>
      <c r="B47" s="2" t="s">
        <v>390</v>
      </c>
      <c r="C47" s="2" t="s">
        <v>458</v>
      </c>
      <c r="D47" s="3">
        <v>6</v>
      </c>
      <c r="E47" s="3">
        <v>6</v>
      </c>
      <c r="F47" s="3">
        <v>0</v>
      </c>
      <c r="G47" s="3" t="s">
        <v>85</v>
      </c>
      <c r="H47" s="3">
        <v>6</v>
      </c>
      <c r="I47" s="3">
        <v>0</v>
      </c>
      <c r="J47" s="3" t="s">
        <v>85</v>
      </c>
      <c r="K47" s="3">
        <v>5</v>
      </c>
      <c r="L47" s="3">
        <v>0</v>
      </c>
      <c r="M47" s="3" t="s">
        <v>85</v>
      </c>
      <c r="N47" s="3">
        <v>5</v>
      </c>
      <c r="O47" s="3">
        <v>0</v>
      </c>
      <c r="P47" s="3" t="s">
        <v>85</v>
      </c>
      <c r="Q47" s="3">
        <v>5</v>
      </c>
      <c r="R47" s="3">
        <v>0</v>
      </c>
      <c r="S47" s="3" t="s">
        <v>85</v>
      </c>
      <c r="T47" s="3">
        <v>5</v>
      </c>
      <c r="U47" s="3">
        <v>0</v>
      </c>
      <c r="V47" s="3" t="s">
        <v>85</v>
      </c>
    </row>
    <row r="48" spans="1:22" x14ac:dyDescent="0.25">
      <c r="A48" s="2">
        <v>2021</v>
      </c>
      <c r="B48" s="2" t="s">
        <v>391</v>
      </c>
      <c r="C48" s="2" t="s">
        <v>458</v>
      </c>
      <c r="D48" s="3">
        <v>4</v>
      </c>
      <c r="E48" s="3">
        <v>4</v>
      </c>
      <c r="F48" s="3">
        <v>0</v>
      </c>
      <c r="G48" s="3" t="s">
        <v>85</v>
      </c>
      <c r="H48" s="3">
        <v>3</v>
      </c>
      <c r="I48" s="3">
        <v>0</v>
      </c>
      <c r="J48" s="3" t="s">
        <v>85</v>
      </c>
      <c r="K48" s="3">
        <v>3</v>
      </c>
      <c r="L48" s="3">
        <v>0</v>
      </c>
      <c r="M48" s="3" t="s">
        <v>85</v>
      </c>
      <c r="N48" s="3">
        <v>3</v>
      </c>
      <c r="O48" s="3">
        <v>0</v>
      </c>
      <c r="P48" s="3" t="s">
        <v>85</v>
      </c>
      <c r="Q48" s="3">
        <v>3</v>
      </c>
      <c r="R48" s="3">
        <v>0</v>
      </c>
      <c r="S48" s="3" t="s">
        <v>85</v>
      </c>
      <c r="T48" s="3">
        <v>4</v>
      </c>
      <c r="U48" s="3">
        <v>0</v>
      </c>
      <c r="V48" s="3" t="s">
        <v>85</v>
      </c>
    </row>
    <row r="49" spans="1:22" x14ac:dyDescent="0.25">
      <c r="A49" s="2">
        <v>2021</v>
      </c>
      <c r="B49" s="2" t="s">
        <v>392</v>
      </c>
      <c r="C49" s="2" t="s">
        <v>458</v>
      </c>
      <c r="D49" s="3">
        <v>42</v>
      </c>
      <c r="E49" s="3">
        <v>40</v>
      </c>
      <c r="F49" s="3">
        <v>0</v>
      </c>
      <c r="G49" s="3" t="s">
        <v>85</v>
      </c>
      <c r="H49" s="3">
        <v>38</v>
      </c>
      <c r="I49" s="3">
        <v>0</v>
      </c>
      <c r="J49" s="3" t="s">
        <v>85</v>
      </c>
      <c r="K49" s="3">
        <v>40</v>
      </c>
      <c r="L49" s="3">
        <v>0</v>
      </c>
      <c r="M49" s="3" t="s">
        <v>85</v>
      </c>
      <c r="N49" s="3">
        <v>34</v>
      </c>
      <c r="O49" s="3">
        <v>0</v>
      </c>
      <c r="P49" s="3" t="s">
        <v>85</v>
      </c>
      <c r="Q49" s="3">
        <v>35</v>
      </c>
      <c r="R49" s="3">
        <v>0</v>
      </c>
      <c r="S49" s="3" t="s">
        <v>85</v>
      </c>
      <c r="T49" s="3">
        <v>39</v>
      </c>
      <c r="U49" s="3">
        <v>2</v>
      </c>
      <c r="V49" s="3" t="s">
        <v>78</v>
      </c>
    </row>
    <row r="50" spans="1:22" x14ac:dyDescent="0.25">
      <c r="A50" s="2">
        <v>2021</v>
      </c>
      <c r="B50" s="2" t="s">
        <v>393</v>
      </c>
      <c r="C50" s="2" t="s">
        <v>458</v>
      </c>
      <c r="D50" s="3">
        <v>59</v>
      </c>
      <c r="E50" s="3">
        <v>56</v>
      </c>
      <c r="F50" s="3">
        <v>0</v>
      </c>
      <c r="G50" s="3" t="s">
        <v>85</v>
      </c>
      <c r="H50" s="3">
        <v>55</v>
      </c>
      <c r="I50" s="3">
        <v>4</v>
      </c>
      <c r="J50" s="3" t="s">
        <v>81</v>
      </c>
      <c r="K50" s="3">
        <v>55</v>
      </c>
      <c r="L50" s="3">
        <v>1</v>
      </c>
      <c r="M50" s="3" t="s">
        <v>141</v>
      </c>
      <c r="N50" s="3">
        <v>54</v>
      </c>
      <c r="O50" s="3">
        <v>0</v>
      </c>
      <c r="P50" s="3" t="s">
        <v>85</v>
      </c>
      <c r="Q50" s="3">
        <v>54</v>
      </c>
      <c r="R50" s="3">
        <v>1</v>
      </c>
      <c r="S50" s="3" t="s">
        <v>119</v>
      </c>
      <c r="T50" s="3">
        <v>57</v>
      </c>
      <c r="U50" s="3">
        <v>1</v>
      </c>
      <c r="V50" s="3" t="s">
        <v>141</v>
      </c>
    </row>
    <row r="51" spans="1:22" x14ac:dyDescent="0.25">
      <c r="A51" s="2">
        <v>2022</v>
      </c>
      <c r="B51" s="2" t="s">
        <v>390</v>
      </c>
      <c r="C51" s="2" t="s">
        <v>458</v>
      </c>
      <c r="D51" s="3">
        <v>6</v>
      </c>
      <c r="E51" s="3">
        <v>6</v>
      </c>
      <c r="F51" s="3">
        <v>0</v>
      </c>
      <c r="G51" s="3" t="s">
        <v>85</v>
      </c>
      <c r="H51" s="3">
        <v>6</v>
      </c>
      <c r="I51" s="3">
        <v>0</v>
      </c>
      <c r="J51" s="3" t="s">
        <v>85</v>
      </c>
      <c r="K51" s="3">
        <v>4</v>
      </c>
      <c r="L51" s="3">
        <v>0</v>
      </c>
      <c r="M51" s="3" t="s">
        <v>85</v>
      </c>
      <c r="N51" s="3">
        <v>5</v>
      </c>
      <c r="O51" s="3">
        <v>0</v>
      </c>
      <c r="P51" s="3" t="s">
        <v>85</v>
      </c>
      <c r="Q51" s="3">
        <v>5</v>
      </c>
      <c r="R51" s="3">
        <v>0</v>
      </c>
      <c r="S51" s="3" t="s">
        <v>85</v>
      </c>
      <c r="T51" s="3">
        <v>5</v>
      </c>
      <c r="U51" s="3">
        <v>0</v>
      </c>
      <c r="V51" s="3" t="s">
        <v>85</v>
      </c>
    </row>
    <row r="52" spans="1:22" x14ac:dyDescent="0.25">
      <c r="A52" s="2">
        <v>2022</v>
      </c>
      <c r="B52" s="2" t="s">
        <v>391</v>
      </c>
      <c r="C52" s="2" t="s">
        <v>458</v>
      </c>
      <c r="D52" s="3">
        <v>7</v>
      </c>
      <c r="E52" s="3">
        <v>7</v>
      </c>
      <c r="F52" s="3">
        <v>0</v>
      </c>
      <c r="G52" s="3" t="s">
        <v>85</v>
      </c>
      <c r="H52" s="3">
        <v>7</v>
      </c>
      <c r="I52" s="3">
        <v>0</v>
      </c>
      <c r="J52" s="3" t="s">
        <v>85</v>
      </c>
      <c r="K52" s="3">
        <v>7</v>
      </c>
      <c r="L52" s="3">
        <v>0</v>
      </c>
      <c r="M52" s="3" t="s">
        <v>85</v>
      </c>
      <c r="N52" s="3">
        <v>6</v>
      </c>
      <c r="O52" s="3">
        <v>0</v>
      </c>
      <c r="P52" s="3" t="s">
        <v>85</v>
      </c>
      <c r="Q52" s="3">
        <v>5</v>
      </c>
      <c r="R52" s="3">
        <v>0</v>
      </c>
      <c r="S52" s="3" t="s">
        <v>85</v>
      </c>
      <c r="T52" s="3">
        <v>7</v>
      </c>
      <c r="U52" s="3">
        <v>0</v>
      </c>
      <c r="V52" s="3" t="s">
        <v>85</v>
      </c>
    </row>
    <row r="53" spans="1:22" x14ac:dyDescent="0.25">
      <c r="A53" s="2">
        <v>2022</v>
      </c>
      <c r="B53" s="2" t="s">
        <v>392</v>
      </c>
      <c r="C53" s="2" t="s">
        <v>458</v>
      </c>
      <c r="D53" s="3">
        <v>32</v>
      </c>
      <c r="E53" s="3">
        <v>29</v>
      </c>
      <c r="F53" s="3">
        <v>1</v>
      </c>
      <c r="G53" s="3" t="s">
        <v>82</v>
      </c>
      <c r="H53" s="3">
        <v>31</v>
      </c>
      <c r="I53" s="3">
        <v>0</v>
      </c>
      <c r="J53" s="3" t="s">
        <v>85</v>
      </c>
      <c r="K53" s="3">
        <v>29</v>
      </c>
      <c r="L53" s="3">
        <v>0</v>
      </c>
      <c r="M53" s="3" t="s">
        <v>85</v>
      </c>
      <c r="N53" s="3">
        <v>25</v>
      </c>
      <c r="O53" s="3">
        <v>0</v>
      </c>
      <c r="P53" s="3" t="s">
        <v>85</v>
      </c>
      <c r="Q53" s="3">
        <v>25</v>
      </c>
      <c r="R53" s="3">
        <v>0</v>
      </c>
      <c r="S53" s="3" t="s">
        <v>85</v>
      </c>
      <c r="T53" s="3">
        <v>30</v>
      </c>
      <c r="U53" s="3">
        <v>0</v>
      </c>
      <c r="V53" s="3" t="s">
        <v>85</v>
      </c>
    </row>
    <row r="54" spans="1:22" x14ac:dyDescent="0.25">
      <c r="A54" s="2">
        <v>2022</v>
      </c>
      <c r="B54" s="2" t="s">
        <v>393</v>
      </c>
      <c r="C54" s="2" t="s">
        <v>458</v>
      </c>
      <c r="D54" s="3">
        <v>59</v>
      </c>
      <c r="E54" s="3">
        <v>57</v>
      </c>
      <c r="F54" s="3">
        <v>0</v>
      </c>
      <c r="G54" s="3" t="s">
        <v>85</v>
      </c>
      <c r="H54" s="3">
        <v>53</v>
      </c>
      <c r="I54" s="3">
        <v>4</v>
      </c>
      <c r="J54" s="3" t="s">
        <v>405</v>
      </c>
      <c r="K54" s="3">
        <v>57</v>
      </c>
      <c r="L54" s="3">
        <v>2</v>
      </c>
      <c r="M54" s="3" t="s">
        <v>371</v>
      </c>
      <c r="N54" s="3">
        <v>55</v>
      </c>
      <c r="O54" s="3">
        <v>2</v>
      </c>
      <c r="P54" s="3" t="s">
        <v>105</v>
      </c>
      <c r="Q54" s="3">
        <v>55</v>
      </c>
      <c r="R54" s="3">
        <v>0</v>
      </c>
      <c r="S54" s="3" t="s">
        <v>85</v>
      </c>
      <c r="T54" s="3">
        <v>56</v>
      </c>
      <c r="U54" s="3">
        <v>1</v>
      </c>
      <c r="V54" s="3" t="s">
        <v>141</v>
      </c>
    </row>
    <row r="55" spans="1:22" x14ac:dyDescent="0.25">
      <c r="A55" s="2">
        <v>2023</v>
      </c>
      <c r="B55" s="2" t="s">
        <v>388</v>
      </c>
      <c r="C55" s="2" t="s">
        <v>458</v>
      </c>
      <c r="D55" s="3">
        <v>3</v>
      </c>
      <c r="E55" s="3">
        <v>3</v>
      </c>
      <c r="F55" s="3">
        <v>0</v>
      </c>
      <c r="G55" s="3" t="s">
        <v>85</v>
      </c>
      <c r="H55" s="3">
        <v>3</v>
      </c>
      <c r="I55" s="3">
        <v>0</v>
      </c>
      <c r="J55" s="3" t="s">
        <v>85</v>
      </c>
      <c r="K55" s="3">
        <v>3</v>
      </c>
      <c r="L55" s="3">
        <v>0</v>
      </c>
      <c r="M55" s="3" t="s">
        <v>85</v>
      </c>
      <c r="N55" s="3">
        <v>3</v>
      </c>
      <c r="O55" s="3">
        <v>0</v>
      </c>
      <c r="P55" s="3" t="s">
        <v>85</v>
      </c>
      <c r="Q55" s="3">
        <v>3</v>
      </c>
      <c r="R55" s="3">
        <v>0</v>
      </c>
      <c r="S55" s="3" t="s">
        <v>85</v>
      </c>
      <c r="T55" s="3">
        <v>3</v>
      </c>
      <c r="U55" s="3">
        <v>0</v>
      </c>
      <c r="V55" s="3" t="s">
        <v>85</v>
      </c>
    </row>
    <row r="56" spans="1:22" x14ac:dyDescent="0.25">
      <c r="A56" s="2">
        <v>2023</v>
      </c>
      <c r="B56" s="2" t="s">
        <v>390</v>
      </c>
      <c r="C56" s="2" t="s">
        <v>458</v>
      </c>
      <c r="D56" s="3">
        <v>7</v>
      </c>
      <c r="E56" s="3">
        <v>6</v>
      </c>
      <c r="F56" s="3">
        <v>0</v>
      </c>
      <c r="G56" s="3" t="s">
        <v>85</v>
      </c>
      <c r="H56" s="3">
        <v>6</v>
      </c>
      <c r="I56" s="3">
        <v>0</v>
      </c>
      <c r="J56" s="3" t="s">
        <v>85</v>
      </c>
      <c r="K56" s="3">
        <v>4</v>
      </c>
      <c r="L56" s="3">
        <v>0</v>
      </c>
      <c r="M56" s="3" t="s">
        <v>85</v>
      </c>
      <c r="N56" s="3">
        <v>6</v>
      </c>
      <c r="O56" s="3">
        <v>0</v>
      </c>
      <c r="P56" s="3" t="s">
        <v>85</v>
      </c>
      <c r="Q56" s="3">
        <v>6</v>
      </c>
      <c r="R56" s="3">
        <v>0</v>
      </c>
      <c r="S56" s="3" t="s">
        <v>85</v>
      </c>
      <c r="T56" s="3">
        <v>5</v>
      </c>
      <c r="U56" s="3">
        <v>0</v>
      </c>
      <c r="V56" s="3" t="s">
        <v>85</v>
      </c>
    </row>
    <row r="57" spans="1:22" x14ac:dyDescent="0.25">
      <c r="A57" s="2">
        <v>2023</v>
      </c>
      <c r="B57" s="2" t="s">
        <v>391</v>
      </c>
      <c r="C57" s="2" t="s">
        <v>458</v>
      </c>
      <c r="D57" s="3">
        <v>13</v>
      </c>
      <c r="E57" s="3">
        <v>13</v>
      </c>
      <c r="F57" s="3">
        <v>0</v>
      </c>
      <c r="G57" s="3" t="s">
        <v>85</v>
      </c>
      <c r="H57" s="3">
        <v>13</v>
      </c>
      <c r="I57" s="3">
        <v>0</v>
      </c>
      <c r="J57" s="3" t="s">
        <v>85</v>
      </c>
      <c r="K57" s="3">
        <v>9</v>
      </c>
      <c r="L57" s="3">
        <v>0</v>
      </c>
      <c r="M57" s="3" t="s">
        <v>85</v>
      </c>
      <c r="N57" s="3">
        <v>12</v>
      </c>
      <c r="O57" s="3">
        <v>0</v>
      </c>
      <c r="P57" s="3" t="s">
        <v>85</v>
      </c>
      <c r="Q57" s="3">
        <v>13</v>
      </c>
      <c r="R57" s="3">
        <v>0</v>
      </c>
      <c r="S57" s="3" t="s">
        <v>85</v>
      </c>
      <c r="T57" s="3">
        <v>13</v>
      </c>
      <c r="U57" s="3">
        <v>0</v>
      </c>
      <c r="V57" s="3" t="s">
        <v>85</v>
      </c>
    </row>
    <row r="58" spans="1:22" x14ac:dyDescent="0.25">
      <c r="A58" s="2">
        <v>2023</v>
      </c>
      <c r="B58" s="2" t="s">
        <v>392</v>
      </c>
      <c r="C58" s="2" t="s">
        <v>458</v>
      </c>
      <c r="D58" s="3">
        <v>41</v>
      </c>
      <c r="E58" s="3">
        <v>40</v>
      </c>
      <c r="F58" s="3">
        <v>1</v>
      </c>
      <c r="G58" s="3" t="s">
        <v>93</v>
      </c>
      <c r="H58" s="3">
        <v>39</v>
      </c>
      <c r="I58" s="3">
        <v>0</v>
      </c>
      <c r="J58" s="3" t="s">
        <v>85</v>
      </c>
      <c r="K58" s="3">
        <v>34</v>
      </c>
      <c r="L58" s="3">
        <v>0</v>
      </c>
      <c r="M58" s="3" t="s">
        <v>85</v>
      </c>
      <c r="N58" s="3">
        <v>32</v>
      </c>
      <c r="O58" s="3">
        <v>0</v>
      </c>
      <c r="P58" s="3" t="s">
        <v>85</v>
      </c>
      <c r="Q58" s="3">
        <v>32</v>
      </c>
      <c r="R58" s="3">
        <v>0</v>
      </c>
      <c r="S58" s="3" t="s">
        <v>85</v>
      </c>
      <c r="T58" s="3">
        <v>37</v>
      </c>
      <c r="U58" s="3">
        <v>2</v>
      </c>
      <c r="V58" s="3" t="s">
        <v>248</v>
      </c>
    </row>
    <row r="59" spans="1:22" x14ac:dyDescent="0.25">
      <c r="A59" s="2">
        <v>2023</v>
      </c>
      <c r="B59" s="2" t="s">
        <v>393</v>
      </c>
      <c r="C59" s="2" t="s">
        <v>458</v>
      </c>
      <c r="D59" s="3">
        <v>92</v>
      </c>
      <c r="E59" s="3">
        <v>83</v>
      </c>
      <c r="F59" s="3">
        <v>0</v>
      </c>
      <c r="G59" s="3" t="s">
        <v>85</v>
      </c>
      <c r="H59" s="3">
        <v>82</v>
      </c>
      <c r="I59" s="3">
        <v>7</v>
      </c>
      <c r="J59" s="3" t="s">
        <v>90</v>
      </c>
      <c r="K59" s="3">
        <v>79</v>
      </c>
      <c r="L59" s="3">
        <v>0</v>
      </c>
      <c r="M59" s="3" t="s">
        <v>85</v>
      </c>
      <c r="N59" s="3">
        <v>80</v>
      </c>
      <c r="O59" s="3">
        <v>2</v>
      </c>
      <c r="P59" s="3" t="s">
        <v>93</v>
      </c>
      <c r="Q59" s="3">
        <v>81</v>
      </c>
      <c r="R59" s="3">
        <v>0</v>
      </c>
      <c r="S59" s="3" t="s">
        <v>85</v>
      </c>
      <c r="T59" s="3">
        <v>82</v>
      </c>
      <c r="U59" s="3">
        <v>4</v>
      </c>
      <c r="V59" s="3" t="s">
        <v>73</v>
      </c>
    </row>
    <row r="60" spans="1:22" x14ac:dyDescent="0.25">
      <c r="A60" s="2">
        <v>2024</v>
      </c>
      <c r="B60" s="2" t="s">
        <v>388</v>
      </c>
      <c r="C60" s="2" t="s">
        <v>458</v>
      </c>
      <c r="D60" s="3">
        <v>2</v>
      </c>
      <c r="E60" s="3">
        <v>2</v>
      </c>
      <c r="F60" s="3">
        <v>0</v>
      </c>
      <c r="G60" s="3" t="s">
        <v>85</v>
      </c>
      <c r="H60" s="3">
        <v>2</v>
      </c>
      <c r="I60" s="3">
        <v>0</v>
      </c>
      <c r="J60" s="3" t="s">
        <v>85</v>
      </c>
      <c r="K60" s="3">
        <v>1</v>
      </c>
      <c r="L60" s="3">
        <v>0</v>
      </c>
      <c r="M60" s="3" t="s">
        <v>85</v>
      </c>
      <c r="N60" s="3">
        <v>2</v>
      </c>
      <c r="O60" s="3">
        <v>0</v>
      </c>
      <c r="P60" s="3" t="s">
        <v>85</v>
      </c>
      <c r="Q60" s="3">
        <v>2</v>
      </c>
      <c r="R60" s="3">
        <v>0</v>
      </c>
      <c r="S60" s="3" t="s">
        <v>85</v>
      </c>
      <c r="T60" s="3">
        <v>2</v>
      </c>
      <c r="U60" s="3">
        <v>0</v>
      </c>
      <c r="V60" s="3" t="s">
        <v>85</v>
      </c>
    </row>
    <row r="61" spans="1:22" x14ac:dyDescent="0.25">
      <c r="A61" s="2">
        <v>2024</v>
      </c>
      <c r="B61" s="2" t="s">
        <v>390</v>
      </c>
      <c r="C61" s="2" t="s">
        <v>458</v>
      </c>
      <c r="D61" s="3">
        <v>8</v>
      </c>
      <c r="E61" s="3">
        <v>8</v>
      </c>
      <c r="F61" s="3">
        <v>0</v>
      </c>
      <c r="G61" s="3" t="s">
        <v>85</v>
      </c>
      <c r="H61" s="3">
        <v>7</v>
      </c>
      <c r="I61" s="3">
        <v>0</v>
      </c>
      <c r="J61" s="3" t="s">
        <v>85</v>
      </c>
      <c r="K61" s="3">
        <v>4</v>
      </c>
      <c r="L61" s="3">
        <v>0</v>
      </c>
      <c r="M61" s="3" t="s">
        <v>85</v>
      </c>
      <c r="N61" s="3">
        <v>7</v>
      </c>
      <c r="O61" s="3">
        <v>0</v>
      </c>
      <c r="P61" s="3" t="s">
        <v>85</v>
      </c>
      <c r="Q61" s="3">
        <v>7</v>
      </c>
      <c r="R61" s="3">
        <v>0</v>
      </c>
      <c r="S61" s="3" t="s">
        <v>85</v>
      </c>
      <c r="T61" s="3">
        <v>8</v>
      </c>
      <c r="U61" s="3">
        <v>0</v>
      </c>
      <c r="V61" s="3" t="s">
        <v>85</v>
      </c>
    </row>
    <row r="62" spans="1:22" x14ac:dyDescent="0.25">
      <c r="A62" s="2">
        <v>2024</v>
      </c>
      <c r="B62" s="2" t="s">
        <v>391</v>
      </c>
      <c r="C62" s="2" t="s">
        <v>458</v>
      </c>
      <c r="D62" s="3">
        <v>17</v>
      </c>
      <c r="E62" s="3">
        <v>15</v>
      </c>
      <c r="F62" s="3">
        <v>0</v>
      </c>
      <c r="G62" s="3" t="s">
        <v>85</v>
      </c>
      <c r="H62" s="3">
        <v>16</v>
      </c>
      <c r="I62" s="3">
        <v>0</v>
      </c>
      <c r="J62" s="3" t="s">
        <v>85</v>
      </c>
      <c r="K62" s="3">
        <v>17</v>
      </c>
      <c r="L62" s="3">
        <v>0</v>
      </c>
      <c r="M62" s="3" t="s">
        <v>85</v>
      </c>
      <c r="N62" s="3">
        <v>13</v>
      </c>
      <c r="O62" s="3">
        <v>0</v>
      </c>
      <c r="P62" s="3" t="s">
        <v>85</v>
      </c>
      <c r="Q62" s="3">
        <v>12</v>
      </c>
      <c r="R62" s="3">
        <v>0</v>
      </c>
      <c r="S62" s="3" t="s">
        <v>85</v>
      </c>
      <c r="T62" s="3">
        <v>14</v>
      </c>
      <c r="U62" s="3">
        <v>0</v>
      </c>
      <c r="V62" s="3" t="s">
        <v>85</v>
      </c>
    </row>
    <row r="63" spans="1:22" x14ac:dyDescent="0.25">
      <c r="A63" s="2">
        <v>2024</v>
      </c>
      <c r="B63" s="2" t="s">
        <v>392</v>
      </c>
      <c r="C63" s="2" t="s">
        <v>458</v>
      </c>
      <c r="D63" s="3">
        <v>44</v>
      </c>
      <c r="E63" s="3">
        <v>37</v>
      </c>
      <c r="F63" s="3">
        <v>0</v>
      </c>
      <c r="G63" s="3" t="s">
        <v>85</v>
      </c>
      <c r="H63" s="3">
        <v>36</v>
      </c>
      <c r="I63" s="3">
        <v>0</v>
      </c>
      <c r="J63" s="3" t="s">
        <v>85</v>
      </c>
      <c r="K63" s="3">
        <v>37</v>
      </c>
      <c r="L63" s="3">
        <v>0</v>
      </c>
      <c r="M63" s="3" t="s">
        <v>85</v>
      </c>
      <c r="N63" s="3">
        <v>34</v>
      </c>
      <c r="O63" s="3">
        <v>0</v>
      </c>
      <c r="P63" s="3" t="s">
        <v>85</v>
      </c>
      <c r="Q63" s="3">
        <v>34</v>
      </c>
      <c r="R63" s="3">
        <v>0</v>
      </c>
      <c r="S63" s="3" t="s">
        <v>85</v>
      </c>
      <c r="T63" s="3">
        <v>37</v>
      </c>
      <c r="U63" s="3">
        <v>1</v>
      </c>
      <c r="V63" s="3" t="s">
        <v>83</v>
      </c>
    </row>
    <row r="64" spans="1:22" x14ac:dyDescent="0.25">
      <c r="A64" s="2">
        <v>2024</v>
      </c>
      <c r="B64" s="2" t="s">
        <v>393</v>
      </c>
      <c r="C64" s="2" t="s">
        <v>458</v>
      </c>
      <c r="D64" s="3">
        <v>101</v>
      </c>
      <c r="E64" s="3">
        <v>89</v>
      </c>
      <c r="F64" s="3">
        <v>0</v>
      </c>
      <c r="G64" s="3" t="s">
        <v>85</v>
      </c>
      <c r="H64" s="3">
        <v>88</v>
      </c>
      <c r="I64" s="3">
        <v>9</v>
      </c>
      <c r="J64" s="3" t="s">
        <v>144</v>
      </c>
      <c r="K64" s="3">
        <v>80</v>
      </c>
      <c r="L64" s="3">
        <v>0</v>
      </c>
      <c r="M64" s="3" t="s">
        <v>85</v>
      </c>
      <c r="N64" s="3">
        <v>83</v>
      </c>
      <c r="O64" s="3">
        <v>5</v>
      </c>
      <c r="P64" s="3" t="s">
        <v>434</v>
      </c>
      <c r="Q64" s="3">
        <v>84</v>
      </c>
      <c r="R64" s="3">
        <v>0</v>
      </c>
      <c r="S64" s="3" t="s">
        <v>85</v>
      </c>
      <c r="T64" s="3">
        <v>86</v>
      </c>
      <c r="U64" s="3">
        <v>2</v>
      </c>
      <c r="V64" s="3" t="s">
        <v>66</v>
      </c>
    </row>
    <row r="65" spans="1:22" x14ac:dyDescent="0.25">
      <c r="A65" s="2">
        <v>2019</v>
      </c>
      <c r="B65" s="2" t="s">
        <v>388</v>
      </c>
      <c r="C65" s="2" t="s">
        <v>468</v>
      </c>
      <c r="D65" s="3">
        <v>23</v>
      </c>
      <c r="E65" s="3">
        <v>23</v>
      </c>
      <c r="F65" s="3">
        <v>0</v>
      </c>
      <c r="G65" s="3" t="s">
        <v>85</v>
      </c>
      <c r="H65" s="3">
        <v>22</v>
      </c>
      <c r="I65" s="3">
        <v>0</v>
      </c>
      <c r="J65" s="3" t="s">
        <v>85</v>
      </c>
      <c r="K65" s="3">
        <v>18</v>
      </c>
      <c r="L65" s="3">
        <v>0</v>
      </c>
      <c r="M65" s="3" t="s">
        <v>85</v>
      </c>
      <c r="N65" s="3">
        <v>21</v>
      </c>
      <c r="O65" s="3">
        <v>0</v>
      </c>
      <c r="P65" s="3" t="s">
        <v>85</v>
      </c>
      <c r="Q65" s="3">
        <v>21</v>
      </c>
      <c r="R65" s="3">
        <v>0</v>
      </c>
      <c r="S65" s="3" t="s">
        <v>85</v>
      </c>
      <c r="T65" s="3">
        <v>22</v>
      </c>
      <c r="U65" s="3">
        <v>0</v>
      </c>
      <c r="V65" s="3" t="s">
        <v>85</v>
      </c>
    </row>
    <row r="66" spans="1:22" x14ac:dyDescent="0.25">
      <c r="A66" s="2">
        <v>2019</v>
      </c>
      <c r="B66" s="2" t="s">
        <v>390</v>
      </c>
      <c r="C66" s="2" t="s">
        <v>468</v>
      </c>
      <c r="D66" s="3">
        <v>31</v>
      </c>
      <c r="E66" s="3">
        <v>31</v>
      </c>
      <c r="F66" s="3">
        <v>0</v>
      </c>
      <c r="G66" s="3" t="s">
        <v>85</v>
      </c>
      <c r="H66" s="3">
        <v>30</v>
      </c>
      <c r="I66" s="3">
        <v>0</v>
      </c>
      <c r="J66" s="3" t="s">
        <v>85</v>
      </c>
      <c r="K66" s="3">
        <v>22</v>
      </c>
      <c r="L66" s="3">
        <v>0</v>
      </c>
      <c r="M66" s="3" t="s">
        <v>85</v>
      </c>
      <c r="N66" s="3">
        <v>27</v>
      </c>
      <c r="O66" s="3">
        <v>0</v>
      </c>
      <c r="P66" s="3" t="s">
        <v>85</v>
      </c>
      <c r="Q66" s="3">
        <v>27</v>
      </c>
      <c r="R66" s="3">
        <v>0</v>
      </c>
      <c r="S66" s="3" t="s">
        <v>85</v>
      </c>
      <c r="T66" s="3">
        <v>30</v>
      </c>
      <c r="U66" s="3">
        <v>0</v>
      </c>
      <c r="V66" s="3" t="s">
        <v>85</v>
      </c>
    </row>
    <row r="67" spans="1:22" x14ac:dyDescent="0.25">
      <c r="A67" s="2">
        <v>2019</v>
      </c>
      <c r="B67" s="2" t="s">
        <v>391</v>
      </c>
      <c r="C67" s="2" t="s">
        <v>468</v>
      </c>
      <c r="D67" s="3">
        <v>23</v>
      </c>
      <c r="E67" s="3">
        <v>22</v>
      </c>
      <c r="F67" s="3">
        <v>0</v>
      </c>
      <c r="G67" s="3" t="s">
        <v>85</v>
      </c>
      <c r="H67" s="3">
        <v>23</v>
      </c>
      <c r="I67" s="3">
        <v>0</v>
      </c>
      <c r="J67" s="3" t="s">
        <v>85</v>
      </c>
      <c r="K67" s="3">
        <v>15</v>
      </c>
      <c r="L67" s="3">
        <v>0</v>
      </c>
      <c r="M67" s="3" t="s">
        <v>85</v>
      </c>
      <c r="N67" s="3">
        <v>20</v>
      </c>
      <c r="O67" s="3">
        <v>0</v>
      </c>
      <c r="P67" s="3" t="s">
        <v>85</v>
      </c>
      <c r="Q67" s="3">
        <v>20</v>
      </c>
      <c r="R67" s="3">
        <v>0</v>
      </c>
      <c r="S67" s="3" t="s">
        <v>85</v>
      </c>
      <c r="T67" s="3">
        <v>22</v>
      </c>
      <c r="U67" s="3">
        <v>0</v>
      </c>
      <c r="V67" s="3" t="s">
        <v>85</v>
      </c>
    </row>
    <row r="68" spans="1:22" x14ac:dyDescent="0.25">
      <c r="A68" s="2">
        <v>2019</v>
      </c>
      <c r="B68" s="2" t="s">
        <v>392</v>
      </c>
      <c r="C68" s="2" t="s">
        <v>468</v>
      </c>
      <c r="D68" s="3">
        <v>46</v>
      </c>
      <c r="E68" s="3">
        <v>45</v>
      </c>
      <c r="F68" s="3">
        <v>0</v>
      </c>
      <c r="G68" s="3" t="s">
        <v>85</v>
      </c>
      <c r="H68" s="3">
        <v>46</v>
      </c>
      <c r="I68" s="3">
        <v>0</v>
      </c>
      <c r="J68" s="3" t="s">
        <v>85</v>
      </c>
      <c r="K68" s="3">
        <v>38</v>
      </c>
      <c r="L68" s="3">
        <v>0</v>
      </c>
      <c r="M68" s="3" t="s">
        <v>85</v>
      </c>
      <c r="N68" s="3">
        <v>42</v>
      </c>
      <c r="O68" s="3">
        <v>0</v>
      </c>
      <c r="P68" s="3" t="s">
        <v>85</v>
      </c>
      <c r="Q68" s="3">
        <v>42</v>
      </c>
      <c r="R68" s="3">
        <v>0</v>
      </c>
      <c r="S68" s="3" t="s">
        <v>85</v>
      </c>
      <c r="T68" s="3">
        <v>45</v>
      </c>
      <c r="U68" s="3">
        <v>1</v>
      </c>
      <c r="V68" s="3" t="s">
        <v>117</v>
      </c>
    </row>
    <row r="69" spans="1:22" x14ac:dyDescent="0.25">
      <c r="A69" s="2">
        <v>2019</v>
      </c>
      <c r="B69" s="2" t="s">
        <v>393</v>
      </c>
      <c r="C69" s="2" t="s">
        <v>468</v>
      </c>
      <c r="D69" s="3">
        <v>49</v>
      </c>
      <c r="E69" s="3">
        <v>48</v>
      </c>
      <c r="F69" s="3">
        <v>1</v>
      </c>
      <c r="G69" s="3" t="s">
        <v>110</v>
      </c>
      <c r="H69" s="3">
        <v>46</v>
      </c>
      <c r="I69" s="3">
        <v>1</v>
      </c>
      <c r="J69" s="3" t="s">
        <v>117</v>
      </c>
      <c r="K69" s="3">
        <v>42</v>
      </c>
      <c r="L69" s="3">
        <v>0</v>
      </c>
      <c r="M69" s="3" t="s">
        <v>85</v>
      </c>
      <c r="N69" s="3">
        <v>44</v>
      </c>
      <c r="O69" s="3">
        <v>0</v>
      </c>
      <c r="P69" s="3" t="s">
        <v>85</v>
      </c>
      <c r="Q69" s="3">
        <v>43</v>
      </c>
      <c r="R69" s="3">
        <v>0</v>
      </c>
      <c r="S69" s="3" t="s">
        <v>85</v>
      </c>
      <c r="T69" s="3">
        <v>46</v>
      </c>
      <c r="U69" s="3">
        <v>1</v>
      </c>
      <c r="V69" s="3" t="s">
        <v>117</v>
      </c>
    </row>
    <row r="70" spans="1:22" x14ac:dyDescent="0.25">
      <c r="A70" s="2">
        <v>2020</v>
      </c>
      <c r="B70" s="2" t="s">
        <v>388</v>
      </c>
      <c r="C70" s="2" t="s">
        <v>468</v>
      </c>
      <c r="D70" s="3">
        <v>25</v>
      </c>
      <c r="E70" s="3">
        <v>23</v>
      </c>
      <c r="F70" s="3">
        <v>0</v>
      </c>
      <c r="G70" s="3" t="s">
        <v>85</v>
      </c>
      <c r="H70" s="3">
        <v>24</v>
      </c>
      <c r="I70" s="3">
        <v>0</v>
      </c>
      <c r="J70" s="3" t="s">
        <v>85</v>
      </c>
      <c r="K70" s="3">
        <v>16</v>
      </c>
      <c r="L70" s="3">
        <v>0</v>
      </c>
      <c r="M70" s="3" t="s">
        <v>85</v>
      </c>
      <c r="N70" s="3">
        <v>20</v>
      </c>
      <c r="O70" s="3">
        <v>0</v>
      </c>
      <c r="P70" s="3" t="s">
        <v>85</v>
      </c>
      <c r="Q70" s="3">
        <v>19</v>
      </c>
      <c r="R70" s="3">
        <v>0</v>
      </c>
      <c r="S70" s="3" t="s">
        <v>85</v>
      </c>
      <c r="T70" s="3">
        <v>23</v>
      </c>
      <c r="U70" s="3">
        <v>1</v>
      </c>
      <c r="V70" s="3" t="s">
        <v>106</v>
      </c>
    </row>
    <row r="71" spans="1:22" x14ac:dyDescent="0.25">
      <c r="A71" s="2">
        <v>2020</v>
      </c>
      <c r="B71" s="2" t="s">
        <v>390</v>
      </c>
      <c r="C71" s="2" t="s">
        <v>468</v>
      </c>
      <c r="D71" s="3">
        <v>25</v>
      </c>
      <c r="E71" s="3">
        <v>25</v>
      </c>
      <c r="F71" s="3">
        <v>0</v>
      </c>
      <c r="G71" s="3" t="s">
        <v>85</v>
      </c>
      <c r="H71" s="3">
        <v>24</v>
      </c>
      <c r="I71" s="3">
        <v>0</v>
      </c>
      <c r="J71" s="3" t="s">
        <v>85</v>
      </c>
      <c r="K71" s="3">
        <v>16</v>
      </c>
      <c r="L71" s="3">
        <v>0</v>
      </c>
      <c r="M71" s="3" t="s">
        <v>85</v>
      </c>
      <c r="N71" s="3">
        <v>22</v>
      </c>
      <c r="O71" s="3">
        <v>0</v>
      </c>
      <c r="P71" s="3" t="s">
        <v>85</v>
      </c>
      <c r="Q71" s="3">
        <v>22</v>
      </c>
      <c r="R71" s="3">
        <v>0</v>
      </c>
      <c r="S71" s="3" t="s">
        <v>85</v>
      </c>
      <c r="T71" s="3">
        <v>25</v>
      </c>
      <c r="U71" s="3">
        <v>0</v>
      </c>
      <c r="V71" s="3" t="s">
        <v>85</v>
      </c>
    </row>
    <row r="72" spans="1:22" x14ac:dyDescent="0.25">
      <c r="A72" s="2">
        <v>2020</v>
      </c>
      <c r="B72" s="2" t="s">
        <v>391</v>
      </c>
      <c r="C72" s="2" t="s">
        <v>468</v>
      </c>
      <c r="D72" s="3">
        <v>24</v>
      </c>
      <c r="E72" s="3">
        <v>24</v>
      </c>
      <c r="F72" s="3">
        <v>0</v>
      </c>
      <c r="G72" s="3" t="s">
        <v>85</v>
      </c>
      <c r="H72" s="3">
        <v>24</v>
      </c>
      <c r="I72" s="3">
        <v>0</v>
      </c>
      <c r="J72" s="3" t="s">
        <v>85</v>
      </c>
      <c r="K72" s="3">
        <v>13</v>
      </c>
      <c r="L72" s="3">
        <v>0</v>
      </c>
      <c r="M72" s="3" t="s">
        <v>85</v>
      </c>
      <c r="N72" s="3">
        <v>21</v>
      </c>
      <c r="O72" s="3">
        <v>0</v>
      </c>
      <c r="P72" s="3" t="s">
        <v>85</v>
      </c>
      <c r="Q72" s="3">
        <v>21</v>
      </c>
      <c r="R72" s="3">
        <v>0</v>
      </c>
      <c r="S72" s="3" t="s">
        <v>85</v>
      </c>
      <c r="T72" s="3">
        <v>24</v>
      </c>
      <c r="U72" s="3">
        <v>3</v>
      </c>
      <c r="V72" s="3" t="s">
        <v>171</v>
      </c>
    </row>
    <row r="73" spans="1:22" x14ac:dyDescent="0.25">
      <c r="A73" s="2">
        <v>2020</v>
      </c>
      <c r="B73" s="2" t="s">
        <v>392</v>
      </c>
      <c r="C73" s="2" t="s">
        <v>468</v>
      </c>
      <c r="D73" s="3">
        <v>26</v>
      </c>
      <c r="E73" s="3">
        <v>26</v>
      </c>
      <c r="F73" s="3">
        <v>0</v>
      </c>
      <c r="G73" s="3" t="s">
        <v>85</v>
      </c>
      <c r="H73" s="3">
        <v>26</v>
      </c>
      <c r="I73" s="3">
        <v>0</v>
      </c>
      <c r="J73" s="3" t="s">
        <v>85</v>
      </c>
      <c r="K73" s="3">
        <v>18</v>
      </c>
      <c r="L73" s="3">
        <v>0</v>
      </c>
      <c r="M73" s="3" t="s">
        <v>85</v>
      </c>
      <c r="N73" s="3">
        <v>26</v>
      </c>
      <c r="O73" s="3">
        <v>0</v>
      </c>
      <c r="P73" s="3" t="s">
        <v>85</v>
      </c>
      <c r="Q73" s="3">
        <v>26</v>
      </c>
      <c r="R73" s="3">
        <v>0</v>
      </c>
      <c r="S73" s="3" t="s">
        <v>85</v>
      </c>
      <c r="T73" s="3">
        <v>26</v>
      </c>
      <c r="U73" s="3">
        <v>0</v>
      </c>
      <c r="V73" s="3" t="s">
        <v>85</v>
      </c>
    </row>
    <row r="74" spans="1:22" x14ac:dyDescent="0.25">
      <c r="A74" s="2">
        <v>2020</v>
      </c>
      <c r="B74" s="2" t="s">
        <v>393</v>
      </c>
      <c r="C74" s="2" t="s">
        <v>468</v>
      </c>
      <c r="D74" s="3">
        <v>33</v>
      </c>
      <c r="E74" s="3">
        <v>32</v>
      </c>
      <c r="F74" s="3">
        <v>0</v>
      </c>
      <c r="G74" s="3" t="s">
        <v>85</v>
      </c>
      <c r="H74" s="3">
        <v>31</v>
      </c>
      <c r="I74" s="3">
        <v>2</v>
      </c>
      <c r="J74" s="3" t="s">
        <v>250</v>
      </c>
      <c r="K74" s="3">
        <v>32</v>
      </c>
      <c r="L74" s="3">
        <v>1</v>
      </c>
      <c r="M74" s="3" t="s">
        <v>72</v>
      </c>
      <c r="N74" s="3">
        <v>30</v>
      </c>
      <c r="O74" s="3">
        <v>0</v>
      </c>
      <c r="P74" s="3" t="s">
        <v>85</v>
      </c>
      <c r="Q74" s="3">
        <v>30</v>
      </c>
      <c r="R74" s="3">
        <v>0</v>
      </c>
      <c r="S74" s="3" t="s">
        <v>85</v>
      </c>
      <c r="T74" s="3">
        <v>32</v>
      </c>
      <c r="U74" s="3">
        <v>1</v>
      </c>
      <c r="V74" s="3" t="s">
        <v>72</v>
      </c>
    </row>
    <row r="75" spans="1:22" x14ac:dyDescent="0.25">
      <c r="A75" s="2">
        <v>2021</v>
      </c>
      <c r="B75" s="2" t="s">
        <v>388</v>
      </c>
      <c r="C75" s="2" t="s">
        <v>468</v>
      </c>
      <c r="D75" s="3">
        <v>17</v>
      </c>
      <c r="E75" s="3">
        <v>17</v>
      </c>
      <c r="F75" s="3">
        <v>0</v>
      </c>
      <c r="G75" s="3" t="s">
        <v>85</v>
      </c>
      <c r="H75" s="3">
        <v>16</v>
      </c>
      <c r="I75" s="3">
        <v>0</v>
      </c>
      <c r="J75" s="3" t="s">
        <v>85</v>
      </c>
      <c r="K75" s="3">
        <v>11</v>
      </c>
      <c r="L75" s="3">
        <v>0</v>
      </c>
      <c r="M75" s="3" t="s">
        <v>85</v>
      </c>
      <c r="N75" s="3">
        <v>15</v>
      </c>
      <c r="O75" s="3">
        <v>0</v>
      </c>
      <c r="P75" s="3" t="s">
        <v>85</v>
      </c>
      <c r="Q75" s="3">
        <v>15</v>
      </c>
      <c r="R75" s="3">
        <v>0</v>
      </c>
      <c r="S75" s="3" t="s">
        <v>85</v>
      </c>
      <c r="T75" s="3">
        <v>16</v>
      </c>
      <c r="U75" s="3">
        <v>0</v>
      </c>
      <c r="V75" s="3" t="s">
        <v>85</v>
      </c>
    </row>
    <row r="76" spans="1:22" x14ac:dyDescent="0.25">
      <c r="A76" s="2">
        <v>2021</v>
      </c>
      <c r="B76" s="2" t="s">
        <v>390</v>
      </c>
      <c r="C76" s="2" t="s">
        <v>468</v>
      </c>
      <c r="D76" s="3">
        <v>11</v>
      </c>
      <c r="E76" s="3">
        <v>11</v>
      </c>
      <c r="F76" s="3">
        <v>0</v>
      </c>
      <c r="G76" s="3" t="s">
        <v>85</v>
      </c>
      <c r="H76" s="3">
        <v>11</v>
      </c>
      <c r="I76" s="3">
        <v>0</v>
      </c>
      <c r="J76" s="3" t="s">
        <v>85</v>
      </c>
      <c r="K76" s="3">
        <v>10</v>
      </c>
      <c r="L76" s="3">
        <v>0</v>
      </c>
      <c r="M76" s="3" t="s">
        <v>85</v>
      </c>
      <c r="N76" s="3">
        <v>11</v>
      </c>
      <c r="O76" s="3">
        <v>0</v>
      </c>
      <c r="P76" s="3" t="s">
        <v>85</v>
      </c>
      <c r="Q76" s="3">
        <v>11</v>
      </c>
      <c r="R76" s="3">
        <v>0</v>
      </c>
      <c r="S76" s="3" t="s">
        <v>85</v>
      </c>
      <c r="T76" s="3">
        <v>11</v>
      </c>
      <c r="U76" s="3">
        <v>0</v>
      </c>
      <c r="V76" s="3" t="s">
        <v>85</v>
      </c>
    </row>
    <row r="77" spans="1:22" x14ac:dyDescent="0.25">
      <c r="A77" s="2">
        <v>2021</v>
      </c>
      <c r="B77" s="2" t="s">
        <v>391</v>
      </c>
      <c r="C77" s="2" t="s">
        <v>468</v>
      </c>
      <c r="D77" s="3">
        <v>18</v>
      </c>
      <c r="E77" s="3">
        <v>17</v>
      </c>
      <c r="F77" s="3">
        <v>0</v>
      </c>
      <c r="G77" s="3" t="s">
        <v>85</v>
      </c>
      <c r="H77" s="3">
        <v>18</v>
      </c>
      <c r="I77" s="3">
        <v>0</v>
      </c>
      <c r="J77" s="3" t="s">
        <v>85</v>
      </c>
      <c r="K77" s="3">
        <v>11</v>
      </c>
      <c r="L77" s="3">
        <v>0</v>
      </c>
      <c r="M77" s="3" t="s">
        <v>85</v>
      </c>
      <c r="N77" s="3">
        <v>17</v>
      </c>
      <c r="O77" s="3">
        <v>0</v>
      </c>
      <c r="P77" s="3" t="s">
        <v>85</v>
      </c>
      <c r="Q77" s="3">
        <v>17</v>
      </c>
      <c r="R77" s="3">
        <v>0</v>
      </c>
      <c r="S77" s="3" t="s">
        <v>85</v>
      </c>
      <c r="T77" s="3">
        <v>18</v>
      </c>
      <c r="U77" s="3">
        <v>0</v>
      </c>
      <c r="V77" s="3" t="s">
        <v>85</v>
      </c>
    </row>
    <row r="78" spans="1:22" x14ac:dyDescent="0.25">
      <c r="A78" s="2">
        <v>2021</v>
      </c>
      <c r="B78" s="2" t="s">
        <v>392</v>
      </c>
      <c r="C78" s="2" t="s">
        <v>468</v>
      </c>
      <c r="D78" s="3">
        <v>28</v>
      </c>
      <c r="E78" s="3">
        <v>23</v>
      </c>
      <c r="F78" s="3">
        <v>0</v>
      </c>
      <c r="G78" s="3" t="s">
        <v>85</v>
      </c>
      <c r="H78" s="3">
        <v>24</v>
      </c>
      <c r="I78" s="3">
        <v>1</v>
      </c>
      <c r="J78" s="3" t="s">
        <v>435</v>
      </c>
      <c r="K78" s="3">
        <v>26</v>
      </c>
      <c r="L78" s="3">
        <v>0</v>
      </c>
      <c r="M78" s="3" t="s">
        <v>85</v>
      </c>
      <c r="N78" s="3">
        <v>21</v>
      </c>
      <c r="O78" s="3">
        <v>0</v>
      </c>
      <c r="P78" s="3" t="s">
        <v>85</v>
      </c>
      <c r="Q78" s="3">
        <v>20</v>
      </c>
      <c r="R78" s="3">
        <v>0</v>
      </c>
      <c r="S78" s="3" t="s">
        <v>85</v>
      </c>
      <c r="T78" s="3">
        <v>23</v>
      </c>
      <c r="U78" s="3">
        <v>1</v>
      </c>
      <c r="V78" s="3" t="s">
        <v>106</v>
      </c>
    </row>
    <row r="79" spans="1:22" x14ac:dyDescent="0.25">
      <c r="A79" s="2">
        <v>2021</v>
      </c>
      <c r="B79" s="2" t="s">
        <v>393</v>
      </c>
      <c r="C79" s="2" t="s">
        <v>468</v>
      </c>
      <c r="D79" s="3">
        <v>36</v>
      </c>
      <c r="E79" s="3">
        <v>36</v>
      </c>
      <c r="F79" s="3">
        <v>0</v>
      </c>
      <c r="G79" s="3" t="s">
        <v>85</v>
      </c>
      <c r="H79" s="3">
        <v>33</v>
      </c>
      <c r="I79" s="3">
        <v>1</v>
      </c>
      <c r="J79" s="3" t="s">
        <v>67</v>
      </c>
      <c r="K79" s="3">
        <v>33</v>
      </c>
      <c r="L79" s="3">
        <v>0</v>
      </c>
      <c r="M79" s="3" t="s">
        <v>85</v>
      </c>
      <c r="N79" s="3">
        <v>34</v>
      </c>
      <c r="O79" s="3">
        <v>0</v>
      </c>
      <c r="P79" s="3" t="s">
        <v>85</v>
      </c>
      <c r="Q79" s="3">
        <v>35</v>
      </c>
      <c r="R79" s="3">
        <v>0</v>
      </c>
      <c r="S79" s="3" t="s">
        <v>85</v>
      </c>
      <c r="T79" s="3">
        <v>36</v>
      </c>
      <c r="U79" s="3">
        <v>2</v>
      </c>
      <c r="V79" s="3" t="s">
        <v>409</v>
      </c>
    </row>
    <row r="80" spans="1:22" x14ac:dyDescent="0.25">
      <c r="A80" s="2">
        <v>2022</v>
      </c>
      <c r="B80" s="2" t="s">
        <v>388</v>
      </c>
      <c r="C80" s="2" t="s">
        <v>468</v>
      </c>
      <c r="D80" s="3">
        <v>15</v>
      </c>
      <c r="E80" s="3">
        <v>13</v>
      </c>
      <c r="F80" s="3">
        <v>0</v>
      </c>
      <c r="G80" s="3" t="s">
        <v>85</v>
      </c>
      <c r="H80" s="3">
        <v>14</v>
      </c>
      <c r="I80" s="3">
        <v>0</v>
      </c>
      <c r="J80" s="3" t="s">
        <v>85</v>
      </c>
      <c r="K80" s="3">
        <v>11</v>
      </c>
      <c r="L80" s="3">
        <v>0</v>
      </c>
      <c r="M80" s="3" t="s">
        <v>85</v>
      </c>
      <c r="N80" s="3">
        <v>9</v>
      </c>
      <c r="O80" s="3">
        <v>0</v>
      </c>
      <c r="P80" s="3" t="s">
        <v>85</v>
      </c>
      <c r="Q80" s="3">
        <v>9</v>
      </c>
      <c r="R80" s="3">
        <v>0</v>
      </c>
      <c r="S80" s="3" t="s">
        <v>85</v>
      </c>
      <c r="T80" s="3">
        <v>13</v>
      </c>
      <c r="U80" s="3">
        <v>0</v>
      </c>
      <c r="V80" s="3" t="s">
        <v>85</v>
      </c>
    </row>
    <row r="81" spans="1:22" x14ac:dyDescent="0.25">
      <c r="A81" s="2">
        <v>2022</v>
      </c>
      <c r="B81" s="2" t="s">
        <v>390</v>
      </c>
      <c r="C81" s="2" t="s">
        <v>468</v>
      </c>
      <c r="D81" s="3">
        <v>20</v>
      </c>
      <c r="E81" s="3">
        <v>15</v>
      </c>
      <c r="F81" s="3">
        <v>0</v>
      </c>
      <c r="G81" s="3" t="s">
        <v>85</v>
      </c>
      <c r="H81" s="3">
        <v>16</v>
      </c>
      <c r="I81" s="3">
        <v>0</v>
      </c>
      <c r="J81" s="3" t="s">
        <v>85</v>
      </c>
      <c r="K81" s="3">
        <v>13</v>
      </c>
      <c r="L81" s="3">
        <v>0</v>
      </c>
      <c r="M81" s="3" t="s">
        <v>85</v>
      </c>
      <c r="N81" s="3">
        <v>14</v>
      </c>
      <c r="O81" s="3">
        <v>0</v>
      </c>
      <c r="P81" s="3" t="s">
        <v>85</v>
      </c>
      <c r="Q81" s="3">
        <v>14</v>
      </c>
      <c r="R81" s="3">
        <v>0</v>
      </c>
      <c r="S81" s="3" t="s">
        <v>85</v>
      </c>
      <c r="T81" s="3">
        <v>15</v>
      </c>
      <c r="U81" s="3">
        <v>0</v>
      </c>
      <c r="V81" s="3" t="s">
        <v>85</v>
      </c>
    </row>
    <row r="82" spans="1:22" x14ac:dyDescent="0.25">
      <c r="A82" s="2">
        <v>2022</v>
      </c>
      <c r="B82" s="2" t="s">
        <v>391</v>
      </c>
      <c r="C82" s="2" t="s">
        <v>468</v>
      </c>
      <c r="D82" s="3">
        <v>16</v>
      </c>
      <c r="E82" s="3">
        <v>13</v>
      </c>
      <c r="F82" s="3">
        <v>0</v>
      </c>
      <c r="G82" s="3" t="s">
        <v>85</v>
      </c>
      <c r="H82" s="3">
        <v>14</v>
      </c>
      <c r="I82" s="3">
        <v>0</v>
      </c>
      <c r="J82" s="3" t="s">
        <v>85</v>
      </c>
      <c r="K82" s="3">
        <v>11</v>
      </c>
      <c r="L82" s="3">
        <v>0</v>
      </c>
      <c r="M82" s="3" t="s">
        <v>85</v>
      </c>
      <c r="N82" s="3">
        <v>13</v>
      </c>
      <c r="O82" s="3">
        <v>0</v>
      </c>
      <c r="P82" s="3" t="s">
        <v>85</v>
      </c>
      <c r="Q82" s="3">
        <v>13</v>
      </c>
      <c r="R82" s="3">
        <v>0</v>
      </c>
      <c r="S82" s="3" t="s">
        <v>85</v>
      </c>
      <c r="T82" s="3">
        <v>12</v>
      </c>
      <c r="U82" s="3">
        <v>0</v>
      </c>
      <c r="V82" s="3" t="s">
        <v>85</v>
      </c>
    </row>
    <row r="83" spans="1:22" x14ac:dyDescent="0.25">
      <c r="A83" s="2">
        <v>2022</v>
      </c>
      <c r="B83" s="2" t="s">
        <v>392</v>
      </c>
      <c r="C83" s="2" t="s">
        <v>468</v>
      </c>
      <c r="D83" s="3">
        <v>39</v>
      </c>
      <c r="E83" s="3">
        <v>37</v>
      </c>
      <c r="F83" s="3">
        <v>0</v>
      </c>
      <c r="G83" s="3" t="s">
        <v>85</v>
      </c>
      <c r="H83" s="3">
        <v>34</v>
      </c>
      <c r="I83" s="3">
        <v>1</v>
      </c>
      <c r="J83" s="3" t="s">
        <v>60</v>
      </c>
      <c r="K83" s="3">
        <v>36</v>
      </c>
      <c r="L83" s="3">
        <v>0</v>
      </c>
      <c r="M83" s="3" t="s">
        <v>85</v>
      </c>
      <c r="N83" s="3">
        <v>36</v>
      </c>
      <c r="O83" s="3">
        <v>0</v>
      </c>
      <c r="P83" s="3" t="s">
        <v>85</v>
      </c>
      <c r="Q83" s="3">
        <v>36</v>
      </c>
      <c r="R83" s="3">
        <v>0</v>
      </c>
      <c r="S83" s="3" t="s">
        <v>85</v>
      </c>
      <c r="T83" s="3">
        <v>38</v>
      </c>
      <c r="U83" s="3">
        <v>2</v>
      </c>
      <c r="V83" s="3" t="s">
        <v>266</v>
      </c>
    </row>
    <row r="84" spans="1:22" x14ac:dyDescent="0.25">
      <c r="A84" s="2">
        <v>2022</v>
      </c>
      <c r="B84" s="2" t="s">
        <v>393</v>
      </c>
      <c r="C84" s="2" t="s">
        <v>468</v>
      </c>
      <c r="D84" s="3">
        <v>36</v>
      </c>
      <c r="E84" s="3">
        <v>35</v>
      </c>
      <c r="F84" s="3">
        <v>0</v>
      </c>
      <c r="G84" s="3" t="s">
        <v>85</v>
      </c>
      <c r="H84" s="3">
        <v>35</v>
      </c>
      <c r="I84" s="3">
        <v>0</v>
      </c>
      <c r="J84" s="3" t="s">
        <v>85</v>
      </c>
      <c r="K84" s="3">
        <v>29</v>
      </c>
      <c r="L84" s="3">
        <v>0</v>
      </c>
      <c r="M84" s="3" t="s">
        <v>85</v>
      </c>
      <c r="N84" s="3">
        <v>31</v>
      </c>
      <c r="O84" s="3">
        <v>0</v>
      </c>
      <c r="P84" s="3" t="s">
        <v>85</v>
      </c>
      <c r="Q84" s="3">
        <v>31</v>
      </c>
      <c r="R84" s="3">
        <v>0</v>
      </c>
      <c r="S84" s="3" t="s">
        <v>85</v>
      </c>
      <c r="T84" s="3">
        <v>35</v>
      </c>
      <c r="U84" s="3">
        <v>0</v>
      </c>
      <c r="V84" s="3" t="s">
        <v>85</v>
      </c>
    </row>
    <row r="85" spans="1:22" x14ac:dyDescent="0.25">
      <c r="A85" s="2">
        <v>2023</v>
      </c>
      <c r="B85" s="2" t="s">
        <v>388</v>
      </c>
      <c r="C85" s="2" t="s">
        <v>468</v>
      </c>
      <c r="D85" s="3">
        <v>23</v>
      </c>
      <c r="E85" s="3">
        <v>22</v>
      </c>
      <c r="F85" s="3">
        <v>0</v>
      </c>
      <c r="G85" s="3" t="s">
        <v>85</v>
      </c>
      <c r="H85" s="3">
        <v>22</v>
      </c>
      <c r="I85" s="3">
        <v>0</v>
      </c>
      <c r="J85" s="3" t="s">
        <v>85</v>
      </c>
      <c r="K85" s="3">
        <v>17</v>
      </c>
      <c r="L85" s="3">
        <v>0</v>
      </c>
      <c r="M85" s="3" t="s">
        <v>85</v>
      </c>
      <c r="N85" s="3">
        <v>21</v>
      </c>
      <c r="O85" s="3">
        <v>0</v>
      </c>
      <c r="P85" s="3" t="s">
        <v>85</v>
      </c>
      <c r="Q85" s="3">
        <v>21</v>
      </c>
      <c r="R85" s="3">
        <v>0</v>
      </c>
      <c r="S85" s="3" t="s">
        <v>85</v>
      </c>
      <c r="T85" s="3">
        <v>22</v>
      </c>
      <c r="U85" s="3">
        <v>0</v>
      </c>
      <c r="V85" s="3" t="s">
        <v>85</v>
      </c>
    </row>
    <row r="86" spans="1:22" x14ac:dyDescent="0.25">
      <c r="A86" s="2">
        <v>2023</v>
      </c>
      <c r="B86" s="2" t="s">
        <v>390</v>
      </c>
      <c r="C86" s="2" t="s">
        <v>468</v>
      </c>
      <c r="D86" s="3">
        <v>17</v>
      </c>
      <c r="E86" s="3">
        <v>17</v>
      </c>
      <c r="F86" s="3">
        <v>0</v>
      </c>
      <c r="G86" s="3" t="s">
        <v>85</v>
      </c>
      <c r="H86" s="3">
        <v>16</v>
      </c>
      <c r="I86" s="3">
        <v>0</v>
      </c>
      <c r="J86" s="3" t="s">
        <v>85</v>
      </c>
      <c r="K86" s="3">
        <v>14</v>
      </c>
      <c r="L86" s="3">
        <v>0</v>
      </c>
      <c r="M86" s="3" t="s">
        <v>85</v>
      </c>
      <c r="N86" s="3">
        <v>14</v>
      </c>
      <c r="O86" s="3">
        <v>0</v>
      </c>
      <c r="P86" s="3" t="s">
        <v>85</v>
      </c>
      <c r="Q86" s="3">
        <v>14</v>
      </c>
      <c r="R86" s="3">
        <v>0</v>
      </c>
      <c r="S86" s="3" t="s">
        <v>85</v>
      </c>
      <c r="T86" s="3">
        <v>17</v>
      </c>
      <c r="U86" s="3">
        <v>1</v>
      </c>
      <c r="V86" s="3" t="s">
        <v>185</v>
      </c>
    </row>
    <row r="87" spans="1:22" x14ac:dyDescent="0.25">
      <c r="A87" s="2">
        <v>2023</v>
      </c>
      <c r="B87" s="2" t="s">
        <v>391</v>
      </c>
      <c r="C87" s="2" t="s">
        <v>468</v>
      </c>
      <c r="D87" s="3">
        <v>11</v>
      </c>
      <c r="E87" s="3">
        <v>10</v>
      </c>
      <c r="F87" s="3">
        <v>0</v>
      </c>
      <c r="G87" s="3" t="s">
        <v>85</v>
      </c>
      <c r="H87" s="3">
        <v>10</v>
      </c>
      <c r="I87" s="3">
        <v>0</v>
      </c>
      <c r="J87" s="3" t="s">
        <v>85</v>
      </c>
      <c r="K87" s="3">
        <v>10</v>
      </c>
      <c r="L87" s="3">
        <v>0</v>
      </c>
      <c r="M87" s="3" t="s">
        <v>85</v>
      </c>
      <c r="N87" s="3">
        <v>9</v>
      </c>
      <c r="O87" s="3">
        <v>0</v>
      </c>
      <c r="P87" s="3" t="s">
        <v>85</v>
      </c>
      <c r="Q87" s="3">
        <v>9</v>
      </c>
      <c r="R87" s="3">
        <v>0</v>
      </c>
      <c r="S87" s="3" t="s">
        <v>85</v>
      </c>
      <c r="T87" s="3">
        <v>10</v>
      </c>
      <c r="U87" s="3">
        <v>0</v>
      </c>
      <c r="V87" s="3" t="s">
        <v>85</v>
      </c>
    </row>
    <row r="88" spans="1:22" x14ac:dyDescent="0.25">
      <c r="A88" s="2">
        <v>2023</v>
      </c>
      <c r="B88" s="2" t="s">
        <v>392</v>
      </c>
      <c r="C88" s="2" t="s">
        <v>468</v>
      </c>
      <c r="D88" s="3">
        <v>24</v>
      </c>
      <c r="E88" s="3">
        <v>24</v>
      </c>
      <c r="F88" s="3">
        <v>0</v>
      </c>
      <c r="G88" s="3" t="s">
        <v>85</v>
      </c>
      <c r="H88" s="3">
        <v>23</v>
      </c>
      <c r="I88" s="3">
        <v>0</v>
      </c>
      <c r="J88" s="3" t="s">
        <v>85</v>
      </c>
      <c r="K88" s="3">
        <v>21</v>
      </c>
      <c r="L88" s="3">
        <v>0</v>
      </c>
      <c r="M88" s="3" t="s">
        <v>85</v>
      </c>
      <c r="N88" s="3">
        <v>21</v>
      </c>
      <c r="O88" s="3">
        <v>0</v>
      </c>
      <c r="P88" s="3" t="s">
        <v>85</v>
      </c>
      <c r="Q88" s="3">
        <v>21</v>
      </c>
      <c r="R88" s="3">
        <v>0</v>
      </c>
      <c r="S88" s="3" t="s">
        <v>85</v>
      </c>
      <c r="T88" s="3">
        <v>24</v>
      </c>
      <c r="U88" s="3">
        <v>1</v>
      </c>
      <c r="V88" s="3" t="s">
        <v>435</v>
      </c>
    </row>
    <row r="89" spans="1:22" x14ac:dyDescent="0.25">
      <c r="A89" s="2">
        <v>2023</v>
      </c>
      <c r="B89" s="2" t="s">
        <v>393</v>
      </c>
      <c r="C89" s="2" t="s">
        <v>468</v>
      </c>
      <c r="D89" s="3">
        <v>28</v>
      </c>
      <c r="E89" s="3">
        <v>25</v>
      </c>
      <c r="F89" s="3">
        <v>1</v>
      </c>
      <c r="G89" s="3" t="s">
        <v>173</v>
      </c>
      <c r="H89" s="3">
        <v>24</v>
      </c>
      <c r="I89" s="3">
        <v>2</v>
      </c>
      <c r="J89" s="3" t="s">
        <v>297</v>
      </c>
      <c r="K89" s="3">
        <v>26</v>
      </c>
      <c r="L89" s="3">
        <v>0</v>
      </c>
      <c r="M89" s="3" t="s">
        <v>85</v>
      </c>
      <c r="N89" s="3">
        <v>23</v>
      </c>
      <c r="O89" s="3">
        <v>0</v>
      </c>
      <c r="P89" s="3" t="s">
        <v>85</v>
      </c>
      <c r="Q89" s="3">
        <v>23</v>
      </c>
      <c r="R89" s="3">
        <v>0</v>
      </c>
      <c r="S89" s="3" t="s">
        <v>85</v>
      </c>
      <c r="T89" s="3">
        <v>25</v>
      </c>
      <c r="U89" s="3">
        <v>0</v>
      </c>
      <c r="V89" s="3" t="s">
        <v>85</v>
      </c>
    </row>
    <row r="90" spans="1:22" x14ac:dyDescent="0.25">
      <c r="A90" s="2">
        <v>2024</v>
      </c>
      <c r="B90" s="2" t="s">
        <v>388</v>
      </c>
      <c r="C90" s="2" t="s">
        <v>468</v>
      </c>
      <c r="D90" s="3">
        <v>29</v>
      </c>
      <c r="E90" s="3">
        <v>25</v>
      </c>
      <c r="F90" s="3">
        <v>0</v>
      </c>
      <c r="G90" s="3" t="s">
        <v>85</v>
      </c>
      <c r="H90" s="3">
        <v>27</v>
      </c>
      <c r="I90" s="3">
        <v>0</v>
      </c>
      <c r="J90" s="3" t="s">
        <v>85</v>
      </c>
      <c r="K90" s="3">
        <v>18</v>
      </c>
      <c r="L90" s="3">
        <v>0</v>
      </c>
      <c r="M90" s="3" t="s">
        <v>85</v>
      </c>
      <c r="N90" s="3">
        <v>23</v>
      </c>
      <c r="O90" s="3">
        <v>0</v>
      </c>
      <c r="P90" s="3" t="s">
        <v>85</v>
      </c>
      <c r="Q90" s="3">
        <v>24</v>
      </c>
      <c r="R90" s="3">
        <v>0</v>
      </c>
      <c r="S90" s="3" t="s">
        <v>85</v>
      </c>
      <c r="T90" s="3">
        <v>25</v>
      </c>
      <c r="U90" s="3">
        <v>0</v>
      </c>
      <c r="V90" s="3" t="s">
        <v>85</v>
      </c>
    </row>
    <row r="91" spans="1:22" x14ac:dyDescent="0.25">
      <c r="A91" s="2">
        <v>2024</v>
      </c>
      <c r="B91" s="2" t="s">
        <v>390</v>
      </c>
      <c r="C91" s="2" t="s">
        <v>468</v>
      </c>
      <c r="D91" s="3">
        <v>11</v>
      </c>
      <c r="E91" s="3">
        <v>11</v>
      </c>
      <c r="F91" s="3">
        <v>0</v>
      </c>
      <c r="G91" s="3" t="s">
        <v>85</v>
      </c>
      <c r="H91" s="3">
        <v>11</v>
      </c>
      <c r="I91" s="3">
        <v>0</v>
      </c>
      <c r="J91" s="3" t="s">
        <v>85</v>
      </c>
      <c r="K91" s="3">
        <v>7</v>
      </c>
      <c r="L91" s="3">
        <v>0</v>
      </c>
      <c r="M91" s="3" t="s">
        <v>85</v>
      </c>
      <c r="N91" s="3">
        <v>11</v>
      </c>
      <c r="O91" s="3">
        <v>0</v>
      </c>
      <c r="P91" s="3" t="s">
        <v>85</v>
      </c>
      <c r="Q91" s="3">
        <v>11</v>
      </c>
      <c r="R91" s="3">
        <v>0</v>
      </c>
      <c r="S91" s="3" t="s">
        <v>85</v>
      </c>
      <c r="T91" s="3">
        <v>11</v>
      </c>
      <c r="U91" s="3">
        <v>0</v>
      </c>
      <c r="V91" s="3" t="s">
        <v>85</v>
      </c>
    </row>
    <row r="92" spans="1:22" x14ac:dyDescent="0.25">
      <c r="A92" s="2">
        <v>2024</v>
      </c>
      <c r="B92" s="2" t="s">
        <v>391</v>
      </c>
      <c r="C92" s="2" t="s">
        <v>468</v>
      </c>
      <c r="D92" s="3">
        <v>14</v>
      </c>
      <c r="E92" s="3">
        <v>11</v>
      </c>
      <c r="F92" s="3">
        <v>0</v>
      </c>
      <c r="G92" s="3" t="s">
        <v>85</v>
      </c>
      <c r="H92" s="3">
        <v>12</v>
      </c>
      <c r="I92" s="3">
        <v>0</v>
      </c>
      <c r="J92" s="3" t="s">
        <v>85</v>
      </c>
      <c r="K92" s="3">
        <v>11</v>
      </c>
      <c r="L92" s="3">
        <v>0</v>
      </c>
      <c r="M92" s="3" t="s">
        <v>85</v>
      </c>
      <c r="N92" s="3">
        <v>10</v>
      </c>
      <c r="O92" s="3">
        <v>0</v>
      </c>
      <c r="P92" s="3" t="s">
        <v>85</v>
      </c>
      <c r="Q92" s="3">
        <v>10</v>
      </c>
      <c r="R92" s="3">
        <v>0</v>
      </c>
      <c r="S92" s="3" t="s">
        <v>85</v>
      </c>
      <c r="T92" s="3">
        <v>11</v>
      </c>
      <c r="U92" s="3">
        <v>1</v>
      </c>
      <c r="V92" s="3" t="s">
        <v>282</v>
      </c>
    </row>
    <row r="93" spans="1:22" x14ac:dyDescent="0.25">
      <c r="A93" s="2">
        <v>2024</v>
      </c>
      <c r="B93" s="2" t="s">
        <v>392</v>
      </c>
      <c r="C93" s="2" t="s">
        <v>468</v>
      </c>
      <c r="D93" s="3">
        <v>31</v>
      </c>
      <c r="E93" s="3">
        <v>29</v>
      </c>
      <c r="F93" s="3">
        <v>0</v>
      </c>
      <c r="G93" s="3" t="s">
        <v>85</v>
      </c>
      <c r="H93" s="3">
        <v>28</v>
      </c>
      <c r="I93" s="3">
        <v>0</v>
      </c>
      <c r="J93" s="3" t="s">
        <v>85</v>
      </c>
      <c r="K93" s="3">
        <v>24</v>
      </c>
      <c r="L93" s="3">
        <v>0</v>
      </c>
      <c r="M93" s="3" t="s">
        <v>85</v>
      </c>
      <c r="N93" s="3">
        <v>26</v>
      </c>
      <c r="O93" s="3">
        <v>0</v>
      </c>
      <c r="P93" s="3" t="s">
        <v>85</v>
      </c>
      <c r="Q93" s="3">
        <v>26</v>
      </c>
      <c r="R93" s="3">
        <v>0</v>
      </c>
      <c r="S93" s="3" t="s">
        <v>85</v>
      </c>
      <c r="T93" s="3">
        <v>29</v>
      </c>
      <c r="U93" s="3">
        <v>0</v>
      </c>
      <c r="V93" s="3" t="s">
        <v>85</v>
      </c>
    </row>
    <row r="94" spans="1:22" x14ac:dyDescent="0.25">
      <c r="A94" s="2">
        <v>2024</v>
      </c>
      <c r="B94" s="2" t="s">
        <v>393</v>
      </c>
      <c r="C94" s="2" t="s">
        <v>468</v>
      </c>
      <c r="D94" s="3">
        <v>35</v>
      </c>
      <c r="E94" s="3">
        <v>29</v>
      </c>
      <c r="F94" s="3">
        <v>0</v>
      </c>
      <c r="G94" s="3" t="s">
        <v>85</v>
      </c>
      <c r="H94" s="3">
        <v>32</v>
      </c>
      <c r="I94" s="3">
        <v>1</v>
      </c>
      <c r="J94" s="3" t="s">
        <v>72</v>
      </c>
      <c r="K94" s="3">
        <v>28</v>
      </c>
      <c r="L94" s="3">
        <v>0</v>
      </c>
      <c r="M94" s="3" t="s">
        <v>85</v>
      </c>
      <c r="N94" s="3">
        <v>27</v>
      </c>
      <c r="O94" s="3">
        <v>0</v>
      </c>
      <c r="P94" s="3" t="s">
        <v>85</v>
      </c>
      <c r="Q94" s="3">
        <v>27</v>
      </c>
      <c r="R94" s="3">
        <v>0</v>
      </c>
      <c r="S94" s="3" t="s">
        <v>85</v>
      </c>
      <c r="T94" s="3">
        <v>29</v>
      </c>
      <c r="U94" s="3">
        <v>0</v>
      </c>
      <c r="V94" s="3" t="s">
        <v>85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383B-0648-468D-9A27-703777CCDA34}">
  <dimension ref="A1:P93"/>
  <sheetViews>
    <sheetView workbookViewId="0"/>
  </sheetViews>
  <sheetFormatPr defaultColWidth="11.08984375" defaultRowHeight="15" x14ac:dyDescent="0.25"/>
  <cols>
    <col min="1" max="1" width="8.7265625" customWidth="1"/>
    <col min="2" max="2" width="18.90625" customWidth="1"/>
    <col min="3" max="3" width="26.7265625" customWidth="1"/>
    <col min="4" max="4" width="18.54296875" customWidth="1"/>
    <col min="5" max="5" width="25.90625" customWidth="1"/>
    <col min="6" max="6" width="12.6328125" customWidth="1"/>
    <col min="7" max="7" width="19.7265625" customWidth="1"/>
    <col min="8" max="8" width="30.7265625" customWidth="1"/>
    <col min="9" max="9" width="15.26953125" customWidth="1"/>
    <col min="10" max="10" width="15" customWidth="1"/>
    <col min="11" max="11" width="30.7265625" customWidth="1"/>
    <col min="12" max="12" width="14.36328125" customWidth="1"/>
    <col min="13" max="13" width="16.81640625" customWidth="1"/>
    <col min="14" max="14" width="30.7265625" customWidth="1"/>
    <col min="15" max="15" width="15" customWidth="1"/>
    <col min="16" max="16" width="18" customWidth="1"/>
    <col min="17" max="22" width="30.7265625" customWidth="1"/>
  </cols>
  <sheetData>
    <row r="1" spans="1:16" ht="21" x14ac:dyDescent="0.4">
      <c r="A1" s="26" t="s">
        <v>752</v>
      </c>
    </row>
    <row r="2" spans="1:16" x14ac:dyDescent="0.25">
      <c r="A2" s="5" t="s">
        <v>770</v>
      </c>
    </row>
    <row r="3" spans="1:16" x14ac:dyDescent="0.25">
      <c r="A3" s="2" t="s">
        <v>767</v>
      </c>
    </row>
    <row r="4" spans="1:16" x14ac:dyDescent="0.25">
      <c r="A4" s="5" t="s">
        <v>797</v>
      </c>
    </row>
    <row r="5" spans="1:16" ht="31.2" x14ac:dyDescent="0.3">
      <c r="A5" s="27" t="s">
        <v>3</v>
      </c>
      <c r="B5" s="27" t="s">
        <v>386</v>
      </c>
      <c r="C5" s="27" t="s">
        <v>444</v>
      </c>
      <c r="D5" s="12" t="s">
        <v>445</v>
      </c>
      <c r="E5" s="12" t="s">
        <v>711</v>
      </c>
      <c r="F5" s="12" t="s">
        <v>446</v>
      </c>
      <c r="G5" s="12" t="s">
        <v>447</v>
      </c>
      <c r="H5" s="12" t="s">
        <v>712</v>
      </c>
      <c r="I5" s="12" t="s">
        <v>448</v>
      </c>
      <c r="J5" s="12" t="s">
        <v>449</v>
      </c>
      <c r="K5" s="12" t="s">
        <v>713</v>
      </c>
      <c r="L5" s="12" t="s">
        <v>450</v>
      </c>
      <c r="M5" s="12" t="s">
        <v>451</v>
      </c>
      <c r="N5" s="12" t="s">
        <v>714</v>
      </c>
      <c r="O5" s="12" t="s">
        <v>452</v>
      </c>
      <c r="P5" s="12" t="s">
        <v>453</v>
      </c>
    </row>
    <row r="6" spans="1:16" x14ac:dyDescent="0.25">
      <c r="A6" s="2">
        <v>2019</v>
      </c>
      <c r="B6" s="2" t="s">
        <v>388</v>
      </c>
      <c r="C6" s="2" t="s">
        <v>454</v>
      </c>
      <c r="D6" s="3">
        <v>26</v>
      </c>
      <c r="E6" s="3">
        <v>26</v>
      </c>
      <c r="F6" s="3">
        <v>0</v>
      </c>
      <c r="G6" s="3" t="s">
        <v>85</v>
      </c>
      <c r="H6" s="3">
        <v>26</v>
      </c>
      <c r="I6" s="3">
        <v>0</v>
      </c>
      <c r="J6" s="3" t="s">
        <v>85</v>
      </c>
      <c r="K6" s="3">
        <v>26</v>
      </c>
      <c r="L6" s="3">
        <v>1</v>
      </c>
      <c r="M6" s="3" t="s">
        <v>455</v>
      </c>
      <c r="N6" s="3">
        <v>23</v>
      </c>
      <c r="O6" s="3">
        <v>0</v>
      </c>
      <c r="P6" s="3" t="s">
        <v>85</v>
      </c>
    </row>
    <row r="7" spans="1:16" x14ac:dyDescent="0.25">
      <c r="A7" s="2">
        <v>2019</v>
      </c>
      <c r="B7" s="2" t="s">
        <v>390</v>
      </c>
      <c r="C7" s="2" t="s">
        <v>454</v>
      </c>
      <c r="D7" s="3">
        <v>33</v>
      </c>
      <c r="E7" s="3">
        <v>32</v>
      </c>
      <c r="F7" s="3">
        <v>0</v>
      </c>
      <c r="G7" s="3" t="s">
        <v>85</v>
      </c>
      <c r="H7" s="3">
        <v>32</v>
      </c>
      <c r="I7" s="3">
        <v>0</v>
      </c>
      <c r="J7" s="3" t="s">
        <v>85</v>
      </c>
      <c r="K7" s="3">
        <v>32</v>
      </c>
      <c r="L7" s="3">
        <v>0</v>
      </c>
      <c r="M7" s="3" t="s">
        <v>85</v>
      </c>
      <c r="N7" s="3">
        <v>31</v>
      </c>
      <c r="O7" s="3">
        <v>0</v>
      </c>
      <c r="P7" s="3" t="s">
        <v>85</v>
      </c>
    </row>
    <row r="8" spans="1:16" x14ac:dyDescent="0.25">
      <c r="A8" s="2">
        <v>2019</v>
      </c>
      <c r="B8" s="2" t="s">
        <v>391</v>
      </c>
      <c r="C8" s="2" t="s">
        <v>454</v>
      </c>
      <c r="D8" s="3">
        <v>38</v>
      </c>
      <c r="E8" s="3">
        <v>38</v>
      </c>
      <c r="F8" s="3">
        <v>0</v>
      </c>
      <c r="G8" s="3" t="s">
        <v>85</v>
      </c>
      <c r="H8" s="3">
        <v>35</v>
      </c>
      <c r="I8" s="3">
        <v>0</v>
      </c>
      <c r="J8" s="3" t="s">
        <v>85</v>
      </c>
      <c r="K8" s="3">
        <v>37</v>
      </c>
      <c r="L8" s="3">
        <v>0</v>
      </c>
      <c r="M8" s="3" t="s">
        <v>85</v>
      </c>
      <c r="N8" s="3">
        <v>24</v>
      </c>
      <c r="O8" s="3">
        <v>0</v>
      </c>
      <c r="P8" s="3" t="s">
        <v>85</v>
      </c>
    </row>
    <row r="9" spans="1:16" x14ac:dyDescent="0.25">
      <c r="A9" s="2">
        <v>2019</v>
      </c>
      <c r="B9" s="2" t="s">
        <v>392</v>
      </c>
      <c r="C9" s="2" t="s">
        <v>454</v>
      </c>
      <c r="D9" s="3">
        <v>71</v>
      </c>
      <c r="E9" s="3">
        <v>71</v>
      </c>
      <c r="F9" s="3">
        <v>0</v>
      </c>
      <c r="G9" s="3" t="s">
        <v>85</v>
      </c>
      <c r="H9" s="3">
        <v>71</v>
      </c>
      <c r="I9" s="3">
        <v>0</v>
      </c>
      <c r="J9" s="3" t="s">
        <v>85</v>
      </c>
      <c r="K9" s="3">
        <v>70</v>
      </c>
      <c r="L9" s="3">
        <v>0</v>
      </c>
      <c r="M9" s="3" t="s">
        <v>85</v>
      </c>
      <c r="N9" s="3">
        <v>47</v>
      </c>
      <c r="O9" s="3">
        <v>1</v>
      </c>
      <c r="P9" s="3" t="s">
        <v>110</v>
      </c>
    </row>
    <row r="10" spans="1:16" x14ac:dyDescent="0.25">
      <c r="A10" s="2">
        <v>2019</v>
      </c>
      <c r="B10" s="2" t="s">
        <v>393</v>
      </c>
      <c r="C10" s="2" t="s">
        <v>454</v>
      </c>
      <c r="D10" s="3">
        <v>139</v>
      </c>
      <c r="E10" s="3">
        <v>136</v>
      </c>
      <c r="F10" s="3">
        <v>1</v>
      </c>
      <c r="G10" s="3" t="s">
        <v>294</v>
      </c>
      <c r="H10" s="3">
        <v>135</v>
      </c>
      <c r="I10" s="3">
        <v>3</v>
      </c>
      <c r="J10" s="3" t="s">
        <v>117</v>
      </c>
      <c r="K10" s="3">
        <v>132</v>
      </c>
      <c r="L10" s="3">
        <v>21</v>
      </c>
      <c r="M10" s="3" t="s">
        <v>202</v>
      </c>
      <c r="N10" s="3">
        <v>57</v>
      </c>
      <c r="O10" s="3">
        <v>8</v>
      </c>
      <c r="P10" s="3" t="s">
        <v>244</v>
      </c>
    </row>
    <row r="11" spans="1:16" x14ac:dyDescent="0.25">
      <c r="A11" s="2">
        <v>2020</v>
      </c>
      <c r="B11" s="2" t="s">
        <v>388</v>
      </c>
      <c r="C11" s="2" t="s">
        <v>454</v>
      </c>
      <c r="D11" s="3">
        <v>25</v>
      </c>
      <c r="E11" s="3">
        <v>22</v>
      </c>
      <c r="F11" s="3">
        <v>0</v>
      </c>
      <c r="G11" s="3" t="s">
        <v>85</v>
      </c>
      <c r="H11" s="3">
        <v>23</v>
      </c>
      <c r="I11" s="3">
        <v>0</v>
      </c>
      <c r="J11" s="3" t="s">
        <v>85</v>
      </c>
      <c r="K11" s="3">
        <v>24</v>
      </c>
      <c r="L11" s="3">
        <v>1</v>
      </c>
      <c r="M11" s="3" t="s">
        <v>435</v>
      </c>
      <c r="N11" s="3">
        <v>25</v>
      </c>
      <c r="O11" s="3">
        <v>0</v>
      </c>
      <c r="P11" s="3" t="s">
        <v>85</v>
      </c>
    </row>
    <row r="12" spans="1:16" x14ac:dyDescent="0.25">
      <c r="A12" s="2">
        <v>2020</v>
      </c>
      <c r="B12" s="2" t="s">
        <v>390</v>
      </c>
      <c r="C12" s="2" t="s">
        <v>454</v>
      </c>
      <c r="D12" s="3">
        <v>28</v>
      </c>
      <c r="E12" s="3">
        <v>28</v>
      </c>
      <c r="F12" s="3">
        <v>0</v>
      </c>
      <c r="G12" s="3" t="s">
        <v>85</v>
      </c>
      <c r="H12" s="3">
        <v>28</v>
      </c>
      <c r="I12" s="3">
        <v>0</v>
      </c>
      <c r="J12" s="3" t="s">
        <v>85</v>
      </c>
      <c r="K12" s="3">
        <v>28</v>
      </c>
      <c r="L12" s="3">
        <v>1</v>
      </c>
      <c r="M12" s="3" t="s">
        <v>105</v>
      </c>
      <c r="N12" s="3">
        <v>26</v>
      </c>
      <c r="O12" s="3">
        <v>0</v>
      </c>
      <c r="P12" s="3" t="s">
        <v>85</v>
      </c>
    </row>
    <row r="13" spans="1:16" x14ac:dyDescent="0.25">
      <c r="A13" s="2">
        <v>2020</v>
      </c>
      <c r="B13" s="2" t="s">
        <v>391</v>
      </c>
      <c r="C13" s="2" t="s">
        <v>454</v>
      </c>
      <c r="D13" s="3">
        <v>42</v>
      </c>
      <c r="E13" s="3">
        <v>41</v>
      </c>
      <c r="F13" s="3">
        <v>0</v>
      </c>
      <c r="G13" s="3" t="s">
        <v>85</v>
      </c>
      <c r="H13" s="3">
        <v>42</v>
      </c>
      <c r="I13" s="3">
        <v>0</v>
      </c>
      <c r="J13" s="3" t="s">
        <v>85</v>
      </c>
      <c r="K13" s="3">
        <v>42</v>
      </c>
      <c r="L13" s="3">
        <v>2</v>
      </c>
      <c r="M13" s="3" t="s">
        <v>57</v>
      </c>
      <c r="N13" s="3">
        <v>27</v>
      </c>
      <c r="O13" s="3">
        <v>1</v>
      </c>
      <c r="P13" s="3" t="s">
        <v>126</v>
      </c>
    </row>
    <row r="14" spans="1:16" x14ac:dyDescent="0.25">
      <c r="A14" s="2">
        <v>2020</v>
      </c>
      <c r="B14" s="2" t="s">
        <v>392</v>
      </c>
      <c r="C14" s="2" t="s">
        <v>454</v>
      </c>
      <c r="D14" s="3">
        <v>53</v>
      </c>
      <c r="E14" s="3">
        <v>53</v>
      </c>
      <c r="F14" s="3">
        <v>0</v>
      </c>
      <c r="G14" s="3" t="s">
        <v>85</v>
      </c>
      <c r="H14" s="3">
        <v>53</v>
      </c>
      <c r="I14" s="3">
        <v>0</v>
      </c>
      <c r="J14" s="3" t="s">
        <v>85</v>
      </c>
      <c r="K14" s="3">
        <v>53</v>
      </c>
      <c r="L14" s="3">
        <v>1</v>
      </c>
      <c r="M14" s="3" t="s">
        <v>119</v>
      </c>
      <c r="N14" s="3">
        <v>28</v>
      </c>
      <c r="O14" s="3">
        <v>0</v>
      </c>
      <c r="P14" s="3" t="s">
        <v>85</v>
      </c>
    </row>
    <row r="15" spans="1:16" x14ac:dyDescent="0.25">
      <c r="A15" s="2">
        <v>2020</v>
      </c>
      <c r="B15" s="2" t="s">
        <v>393</v>
      </c>
      <c r="C15" s="2" t="s">
        <v>454</v>
      </c>
      <c r="D15" s="3">
        <v>96</v>
      </c>
      <c r="E15" s="3">
        <v>93</v>
      </c>
      <c r="F15" s="3">
        <v>2</v>
      </c>
      <c r="G15" s="3" t="s">
        <v>117</v>
      </c>
      <c r="H15" s="3">
        <v>93</v>
      </c>
      <c r="I15" s="3">
        <v>0</v>
      </c>
      <c r="J15" s="3" t="s">
        <v>85</v>
      </c>
      <c r="K15" s="3">
        <v>93</v>
      </c>
      <c r="L15" s="3">
        <v>9</v>
      </c>
      <c r="M15" s="3" t="s">
        <v>249</v>
      </c>
      <c r="N15" s="3">
        <v>45</v>
      </c>
      <c r="O15" s="3">
        <v>8</v>
      </c>
      <c r="P15" s="3" t="s">
        <v>306</v>
      </c>
    </row>
    <row r="16" spans="1:16" x14ac:dyDescent="0.25">
      <c r="A16" s="2">
        <v>2021</v>
      </c>
      <c r="B16" s="2" t="s">
        <v>388</v>
      </c>
      <c r="C16" s="2" t="s">
        <v>454</v>
      </c>
      <c r="D16" s="3">
        <v>18</v>
      </c>
      <c r="E16" s="3">
        <v>17</v>
      </c>
      <c r="F16" s="3">
        <v>0</v>
      </c>
      <c r="G16" s="3" t="s">
        <v>85</v>
      </c>
      <c r="H16" s="3">
        <v>17</v>
      </c>
      <c r="I16" s="3">
        <v>0</v>
      </c>
      <c r="J16" s="3" t="s">
        <v>85</v>
      </c>
      <c r="K16" s="3">
        <v>17</v>
      </c>
      <c r="L16" s="3">
        <v>0</v>
      </c>
      <c r="M16" s="3" t="s">
        <v>85</v>
      </c>
      <c r="N16" s="3">
        <v>18</v>
      </c>
      <c r="O16" s="3">
        <v>0</v>
      </c>
      <c r="P16" s="3" t="s">
        <v>85</v>
      </c>
    </row>
    <row r="17" spans="1:16" x14ac:dyDescent="0.25">
      <c r="A17" s="2">
        <v>2021</v>
      </c>
      <c r="B17" s="2" t="s">
        <v>390</v>
      </c>
      <c r="C17" s="2" t="s">
        <v>454</v>
      </c>
      <c r="D17" s="3">
        <v>17</v>
      </c>
      <c r="E17" s="3">
        <v>17</v>
      </c>
      <c r="F17" s="3">
        <v>0</v>
      </c>
      <c r="G17" s="3" t="s">
        <v>85</v>
      </c>
      <c r="H17" s="3">
        <v>17</v>
      </c>
      <c r="I17" s="3">
        <v>0</v>
      </c>
      <c r="J17" s="3" t="s">
        <v>85</v>
      </c>
      <c r="K17" s="3">
        <v>16</v>
      </c>
      <c r="L17" s="3">
        <v>0</v>
      </c>
      <c r="M17" s="3" t="s">
        <v>85</v>
      </c>
      <c r="N17" s="3">
        <v>14</v>
      </c>
      <c r="O17" s="3">
        <v>1</v>
      </c>
      <c r="P17" s="3" t="s">
        <v>241</v>
      </c>
    </row>
    <row r="18" spans="1:16" x14ac:dyDescent="0.25">
      <c r="A18" s="2">
        <v>2021</v>
      </c>
      <c r="B18" s="2" t="s">
        <v>391</v>
      </c>
      <c r="C18" s="2" t="s">
        <v>454</v>
      </c>
      <c r="D18" s="3">
        <v>22</v>
      </c>
      <c r="E18" s="3">
        <v>22</v>
      </c>
      <c r="F18" s="3">
        <v>0</v>
      </c>
      <c r="G18" s="3" t="s">
        <v>85</v>
      </c>
      <c r="H18" s="3">
        <v>22</v>
      </c>
      <c r="I18" s="3">
        <v>0</v>
      </c>
      <c r="J18" s="3" t="s">
        <v>85</v>
      </c>
      <c r="K18" s="3">
        <v>22</v>
      </c>
      <c r="L18" s="3">
        <v>0</v>
      </c>
      <c r="M18" s="3" t="s">
        <v>85</v>
      </c>
      <c r="N18" s="3">
        <v>20</v>
      </c>
      <c r="O18" s="3">
        <v>0</v>
      </c>
      <c r="P18" s="3" t="s">
        <v>85</v>
      </c>
    </row>
    <row r="19" spans="1:16" x14ac:dyDescent="0.25">
      <c r="A19" s="2">
        <v>2021</v>
      </c>
      <c r="B19" s="2" t="s">
        <v>392</v>
      </c>
      <c r="C19" s="2" t="s">
        <v>454</v>
      </c>
      <c r="D19" s="3">
        <v>70</v>
      </c>
      <c r="E19" s="3">
        <v>65</v>
      </c>
      <c r="F19" s="3">
        <v>0</v>
      </c>
      <c r="G19" s="3" t="s">
        <v>85</v>
      </c>
      <c r="H19" s="3">
        <v>63</v>
      </c>
      <c r="I19" s="3">
        <v>1</v>
      </c>
      <c r="J19" s="3" t="s">
        <v>220</v>
      </c>
      <c r="K19" s="3">
        <v>63</v>
      </c>
      <c r="L19" s="3">
        <v>1</v>
      </c>
      <c r="M19" s="3" t="s">
        <v>220</v>
      </c>
      <c r="N19" s="3">
        <v>45</v>
      </c>
      <c r="O19" s="3">
        <v>4</v>
      </c>
      <c r="P19" s="3" t="s">
        <v>292</v>
      </c>
    </row>
    <row r="20" spans="1:16" x14ac:dyDescent="0.25">
      <c r="A20" s="2">
        <v>2021</v>
      </c>
      <c r="B20" s="2" t="s">
        <v>393</v>
      </c>
      <c r="C20" s="2" t="s">
        <v>454</v>
      </c>
      <c r="D20" s="3">
        <v>95</v>
      </c>
      <c r="E20" s="3">
        <v>91</v>
      </c>
      <c r="F20" s="3">
        <v>3</v>
      </c>
      <c r="G20" s="3" t="s">
        <v>84</v>
      </c>
      <c r="H20" s="3">
        <v>91</v>
      </c>
      <c r="I20" s="3">
        <v>1</v>
      </c>
      <c r="J20" s="3" t="s">
        <v>226</v>
      </c>
      <c r="K20" s="3">
        <v>93</v>
      </c>
      <c r="L20" s="3">
        <v>5</v>
      </c>
      <c r="M20" s="3" t="s">
        <v>248</v>
      </c>
      <c r="N20" s="3">
        <v>60</v>
      </c>
      <c r="O20" s="3">
        <v>16</v>
      </c>
      <c r="P20" s="3" t="s">
        <v>456</v>
      </c>
    </row>
    <row r="21" spans="1:16" x14ac:dyDescent="0.25">
      <c r="A21" s="2">
        <v>2022</v>
      </c>
      <c r="B21" s="2" t="s">
        <v>388</v>
      </c>
      <c r="C21" s="2" t="s">
        <v>454</v>
      </c>
      <c r="D21" s="3">
        <v>15</v>
      </c>
      <c r="E21" s="3">
        <v>14</v>
      </c>
      <c r="F21" s="3">
        <v>0</v>
      </c>
      <c r="G21" s="3" t="s">
        <v>85</v>
      </c>
      <c r="H21" s="3">
        <v>14</v>
      </c>
      <c r="I21" s="3">
        <v>0</v>
      </c>
      <c r="J21" s="3" t="s">
        <v>85</v>
      </c>
      <c r="K21" s="3">
        <v>13</v>
      </c>
      <c r="L21" s="3">
        <v>0</v>
      </c>
      <c r="M21" s="3" t="s">
        <v>85</v>
      </c>
      <c r="N21" s="3">
        <v>15</v>
      </c>
      <c r="O21" s="3">
        <v>0</v>
      </c>
      <c r="P21" s="3" t="s">
        <v>85</v>
      </c>
    </row>
    <row r="22" spans="1:16" x14ac:dyDescent="0.25">
      <c r="A22" s="2">
        <v>2022</v>
      </c>
      <c r="B22" s="2" t="s">
        <v>390</v>
      </c>
      <c r="C22" s="2" t="s">
        <v>454</v>
      </c>
      <c r="D22" s="3">
        <v>26</v>
      </c>
      <c r="E22" s="3">
        <v>22</v>
      </c>
      <c r="F22" s="3">
        <v>0</v>
      </c>
      <c r="G22" s="3" t="s">
        <v>85</v>
      </c>
      <c r="H22" s="3">
        <v>22</v>
      </c>
      <c r="I22" s="3">
        <v>0</v>
      </c>
      <c r="J22" s="3" t="s">
        <v>85</v>
      </c>
      <c r="K22" s="3">
        <v>22</v>
      </c>
      <c r="L22" s="3">
        <v>0</v>
      </c>
      <c r="M22" s="3" t="s">
        <v>85</v>
      </c>
      <c r="N22" s="3">
        <v>26</v>
      </c>
      <c r="O22" s="3">
        <v>1</v>
      </c>
      <c r="P22" s="3" t="s">
        <v>455</v>
      </c>
    </row>
    <row r="23" spans="1:16" x14ac:dyDescent="0.25">
      <c r="A23" s="2">
        <v>2022</v>
      </c>
      <c r="B23" s="2" t="s">
        <v>391</v>
      </c>
      <c r="C23" s="2" t="s">
        <v>454</v>
      </c>
      <c r="D23" s="3">
        <v>23</v>
      </c>
      <c r="E23" s="3">
        <v>21</v>
      </c>
      <c r="F23" s="3">
        <v>0</v>
      </c>
      <c r="G23" s="3" t="s">
        <v>85</v>
      </c>
      <c r="H23" s="3">
        <v>21</v>
      </c>
      <c r="I23" s="3">
        <v>0</v>
      </c>
      <c r="J23" s="3" t="s">
        <v>85</v>
      </c>
      <c r="K23" s="3">
        <v>21</v>
      </c>
      <c r="L23" s="3">
        <v>0</v>
      </c>
      <c r="M23" s="3" t="s">
        <v>85</v>
      </c>
      <c r="N23" s="3">
        <v>23</v>
      </c>
      <c r="O23" s="3">
        <v>2</v>
      </c>
      <c r="P23" s="3" t="s">
        <v>436</v>
      </c>
    </row>
    <row r="24" spans="1:16" x14ac:dyDescent="0.25">
      <c r="A24" s="2">
        <v>2022</v>
      </c>
      <c r="B24" s="2" t="s">
        <v>392</v>
      </c>
      <c r="C24" s="2" t="s">
        <v>454</v>
      </c>
      <c r="D24" s="3">
        <v>72</v>
      </c>
      <c r="E24" s="3">
        <v>66</v>
      </c>
      <c r="F24" s="3">
        <v>0</v>
      </c>
      <c r="G24" s="3" t="s">
        <v>85</v>
      </c>
      <c r="H24" s="3">
        <v>67</v>
      </c>
      <c r="I24" s="3">
        <v>0</v>
      </c>
      <c r="J24" s="3" t="s">
        <v>85</v>
      </c>
      <c r="K24" s="3">
        <v>67</v>
      </c>
      <c r="L24" s="3">
        <v>0</v>
      </c>
      <c r="M24" s="3" t="s">
        <v>85</v>
      </c>
      <c r="N24" s="3">
        <v>69</v>
      </c>
      <c r="O24" s="3">
        <v>6</v>
      </c>
      <c r="P24" s="3" t="s">
        <v>436</v>
      </c>
    </row>
    <row r="25" spans="1:16" x14ac:dyDescent="0.25">
      <c r="A25" s="2">
        <v>2022</v>
      </c>
      <c r="B25" s="2" t="s">
        <v>393</v>
      </c>
      <c r="C25" s="2" t="s">
        <v>454</v>
      </c>
      <c r="D25" s="3">
        <v>95</v>
      </c>
      <c r="E25" s="3">
        <v>93</v>
      </c>
      <c r="F25" s="3">
        <v>1</v>
      </c>
      <c r="G25" s="3" t="s">
        <v>226</v>
      </c>
      <c r="H25" s="3">
        <v>93</v>
      </c>
      <c r="I25" s="3">
        <v>1</v>
      </c>
      <c r="J25" s="3" t="s">
        <v>226</v>
      </c>
      <c r="K25" s="3">
        <v>94</v>
      </c>
      <c r="L25" s="3">
        <v>18</v>
      </c>
      <c r="M25" s="3" t="s">
        <v>418</v>
      </c>
      <c r="N25" s="3">
        <v>93</v>
      </c>
      <c r="O25" s="3">
        <v>29</v>
      </c>
      <c r="P25" s="3" t="s">
        <v>115</v>
      </c>
    </row>
    <row r="26" spans="1:16" x14ac:dyDescent="0.25">
      <c r="A26" s="2">
        <v>2023</v>
      </c>
      <c r="B26" s="2" t="s">
        <v>388</v>
      </c>
      <c r="C26" s="2" t="s">
        <v>454</v>
      </c>
      <c r="D26" s="3">
        <v>26</v>
      </c>
      <c r="E26" s="3">
        <v>25</v>
      </c>
      <c r="F26" s="3">
        <v>0</v>
      </c>
      <c r="G26" s="3" t="s">
        <v>85</v>
      </c>
      <c r="H26" s="3">
        <v>25</v>
      </c>
      <c r="I26" s="3">
        <v>0</v>
      </c>
      <c r="J26" s="3" t="s">
        <v>85</v>
      </c>
      <c r="K26" s="3">
        <v>25</v>
      </c>
      <c r="L26" s="3">
        <v>1</v>
      </c>
      <c r="M26" s="3" t="s">
        <v>173</v>
      </c>
      <c r="N26" s="3">
        <v>26</v>
      </c>
      <c r="O26" s="3">
        <v>1</v>
      </c>
      <c r="P26" s="3" t="s">
        <v>455</v>
      </c>
    </row>
    <row r="27" spans="1:16" x14ac:dyDescent="0.25">
      <c r="A27" s="2">
        <v>2023</v>
      </c>
      <c r="B27" s="2" t="s">
        <v>390</v>
      </c>
      <c r="C27" s="2" t="s">
        <v>454</v>
      </c>
      <c r="D27" s="3">
        <v>24</v>
      </c>
      <c r="E27" s="3">
        <v>23</v>
      </c>
      <c r="F27" s="3">
        <v>0</v>
      </c>
      <c r="G27" s="3" t="s">
        <v>85</v>
      </c>
      <c r="H27" s="3">
        <v>23</v>
      </c>
      <c r="I27" s="3">
        <v>0</v>
      </c>
      <c r="J27" s="3" t="s">
        <v>85</v>
      </c>
      <c r="K27" s="3">
        <v>23</v>
      </c>
      <c r="L27" s="3">
        <v>0</v>
      </c>
      <c r="M27" s="3" t="s">
        <v>85</v>
      </c>
      <c r="N27" s="3">
        <v>23</v>
      </c>
      <c r="O27" s="3">
        <v>2</v>
      </c>
      <c r="P27" s="3" t="s">
        <v>436</v>
      </c>
    </row>
    <row r="28" spans="1:16" x14ac:dyDescent="0.25">
      <c r="A28" s="2">
        <v>2023</v>
      </c>
      <c r="B28" s="2" t="s">
        <v>391</v>
      </c>
      <c r="C28" s="2" t="s">
        <v>454</v>
      </c>
      <c r="D28" s="3">
        <v>24</v>
      </c>
      <c r="E28" s="3">
        <v>23</v>
      </c>
      <c r="F28" s="3">
        <v>0</v>
      </c>
      <c r="G28" s="3" t="s">
        <v>85</v>
      </c>
      <c r="H28" s="3">
        <v>23</v>
      </c>
      <c r="I28" s="3">
        <v>0</v>
      </c>
      <c r="J28" s="3" t="s">
        <v>85</v>
      </c>
      <c r="K28" s="3">
        <v>22</v>
      </c>
      <c r="L28" s="3">
        <v>0</v>
      </c>
      <c r="M28" s="3" t="s">
        <v>85</v>
      </c>
      <c r="N28" s="3">
        <v>24</v>
      </c>
      <c r="O28" s="3">
        <v>0</v>
      </c>
      <c r="P28" s="3" t="s">
        <v>85</v>
      </c>
    </row>
    <row r="29" spans="1:16" x14ac:dyDescent="0.25">
      <c r="A29" s="2">
        <v>2023</v>
      </c>
      <c r="B29" s="2" t="s">
        <v>392</v>
      </c>
      <c r="C29" s="2" t="s">
        <v>454</v>
      </c>
      <c r="D29" s="3">
        <v>65</v>
      </c>
      <c r="E29" s="3">
        <v>64</v>
      </c>
      <c r="F29" s="3">
        <v>0</v>
      </c>
      <c r="G29" s="3" t="s">
        <v>85</v>
      </c>
      <c r="H29" s="3">
        <v>64</v>
      </c>
      <c r="I29" s="3">
        <v>0</v>
      </c>
      <c r="J29" s="3" t="s">
        <v>85</v>
      </c>
      <c r="K29" s="3">
        <v>64</v>
      </c>
      <c r="L29" s="3">
        <v>2</v>
      </c>
      <c r="M29" s="3" t="s">
        <v>72</v>
      </c>
      <c r="N29" s="3">
        <v>61</v>
      </c>
      <c r="O29" s="3">
        <v>3</v>
      </c>
      <c r="P29" s="3" t="s">
        <v>73</v>
      </c>
    </row>
    <row r="30" spans="1:16" x14ac:dyDescent="0.25">
      <c r="A30" s="2">
        <v>2023</v>
      </c>
      <c r="B30" s="2" t="s">
        <v>393</v>
      </c>
      <c r="C30" s="2" t="s">
        <v>454</v>
      </c>
      <c r="D30" s="3">
        <v>120</v>
      </c>
      <c r="E30" s="3">
        <v>111</v>
      </c>
      <c r="F30" s="3">
        <v>1</v>
      </c>
      <c r="G30" s="3" t="s">
        <v>87</v>
      </c>
      <c r="H30" s="3">
        <v>109</v>
      </c>
      <c r="I30" s="3">
        <v>4</v>
      </c>
      <c r="J30" s="3" t="s">
        <v>126</v>
      </c>
      <c r="K30" s="3">
        <v>106</v>
      </c>
      <c r="L30" s="3">
        <v>20</v>
      </c>
      <c r="M30" s="3" t="s">
        <v>457</v>
      </c>
      <c r="N30" s="3">
        <v>111</v>
      </c>
      <c r="O30" s="3">
        <v>43</v>
      </c>
      <c r="P30" s="3" t="s">
        <v>89</v>
      </c>
    </row>
    <row r="31" spans="1:16" x14ac:dyDescent="0.25">
      <c r="A31" s="2">
        <v>2024</v>
      </c>
      <c r="B31" s="2" t="s">
        <v>388</v>
      </c>
      <c r="C31" s="2" t="s">
        <v>454</v>
      </c>
      <c r="D31" s="3">
        <v>31</v>
      </c>
      <c r="E31" s="3">
        <v>29</v>
      </c>
      <c r="F31" s="3">
        <v>0</v>
      </c>
      <c r="G31" s="3" t="s">
        <v>85</v>
      </c>
      <c r="H31" s="3">
        <v>29</v>
      </c>
      <c r="I31" s="3">
        <v>0</v>
      </c>
      <c r="J31" s="3" t="s">
        <v>85</v>
      </c>
      <c r="K31" s="3">
        <v>29</v>
      </c>
      <c r="L31" s="3">
        <v>0</v>
      </c>
      <c r="M31" s="3" t="s">
        <v>85</v>
      </c>
      <c r="N31" s="3">
        <v>31</v>
      </c>
      <c r="O31" s="3">
        <v>0</v>
      </c>
      <c r="P31" s="3" t="s">
        <v>85</v>
      </c>
    </row>
    <row r="32" spans="1:16" x14ac:dyDescent="0.25">
      <c r="A32" s="2">
        <v>2024</v>
      </c>
      <c r="B32" s="2" t="s">
        <v>390</v>
      </c>
      <c r="C32" s="2" t="s">
        <v>454</v>
      </c>
      <c r="D32" s="3">
        <v>19</v>
      </c>
      <c r="E32" s="3">
        <v>18</v>
      </c>
      <c r="F32" s="3">
        <v>0</v>
      </c>
      <c r="G32" s="3" t="s">
        <v>85</v>
      </c>
      <c r="H32" s="3">
        <v>18</v>
      </c>
      <c r="I32" s="3">
        <v>0</v>
      </c>
      <c r="J32" s="3" t="s">
        <v>85</v>
      </c>
      <c r="K32" s="3">
        <v>18</v>
      </c>
      <c r="L32" s="3">
        <v>0</v>
      </c>
      <c r="M32" s="3" t="s">
        <v>85</v>
      </c>
      <c r="N32" s="3">
        <v>19</v>
      </c>
      <c r="O32" s="3">
        <v>2</v>
      </c>
      <c r="P32" s="3" t="s">
        <v>319</v>
      </c>
    </row>
    <row r="33" spans="1:16" x14ac:dyDescent="0.25">
      <c r="A33" s="2">
        <v>2024</v>
      </c>
      <c r="B33" s="2" t="s">
        <v>391</v>
      </c>
      <c r="C33" s="2" t="s">
        <v>454</v>
      </c>
      <c r="D33" s="3">
        <v>31</v>
      </c>
      <c r="E33" s="3">
        <v>28</v>
      </c>
      <c r="F33" s="3">
        <v>0</v>
      </c>
      <c r="G33" s="3" t="s">
        <v>85</v>
      </c>
      <c r="H33" s="3">
        <v>28</v>
      </c>
      <c r="I33" s="3">
        <v>0</v>
      </c>
      <c r="J33" s="3" t="s">
        <v>85</v>
      </c>
      <c r="K33" s="3">
        <v>28</v>
      </c>
      <c r="L33" s="3">
        <v>0</v>
      </c>
      <c r="M33" s="3" t="s">
        <v>85</v>
      </c>
      <c r="N33" s="3">
        <v>30</v>
      </c>
      <c r="O33" s="3">
        <v>0</v>
      </c>
      <c r="P33" s="3" t="s">
        <v>85</v>
      </c>
    </row>
    <row r="34" spans="1:16" x14ac:dyDescent="0.25">
      <c r="A34" s="2">
        <v>2024</v>
      </c>
      <c r="B34" s="2" t="s">
        <v>392</v>
      </c>
      <c r="C34" s="2" t="s">
        <v>454</v>
      </c>
      <c r="D34" s="3">
        <v>75</v>
      </c>
      <c r="E34" s="3">
        <v>66</v>
      </c>
      <c r="F34" s="3">
        <v>0</v>
      </c>
      <c r="G34" s="3" t="s">
        <v>85</v>
      </c>
      <c r="H34" s="3">
        <v>66</v>
      </c>
      <c r="I34" s="3">
        <v>0</v>
      </c>
      <c r="J34" s="3" t="s">
        <v>85</v>
      </c>
      <c r="K34" s="3">
        <v>66</v>
      </c>
      <c r="L34" s="3">
        <v>0</v>
      </c>
      <c r="M34" s="3" t="s">
        <v>85</v>
      </c>
      <c r="N34" s="3">
        <v>65</v>
      </c>
      <c r="O34" s="3">
        <v>0</v>
      </c>
      <c r="P34" s="3" t="s">
        <v>85</v>
      </c>
    </row>
    <row r="35" spans="1:16" x14ac:dyDescent="0.25">
      <c r="A35" s="2">
        <v>2024</v>
      </c>
      <c r="B35" s="2" t="s">
        <v>393</v>
      </c>
      <c r="C35" s="2" t="s">
        <v>454</v>
      </c>
      <c r="D35" s="3">
        <v>136</v>
      </c>
      <c r="E35" s="3">
        <v>124</v>
      </c>
      <c r="F35" s="3">
        <v>1</v>
      </c>
      <c r="G35" s="3" t="s">
        <v>264</v>
      </c>
      <c r="H35" s="3">
        <v>121</v>
      </c>
      <c r="I35" s="3">
        <v>0</v>
      </c>
      <c r="J35" s="3" t="s">
        <v>85</v>
      </c>
      <c r="K35" s="3">
        <v>126</v>
      </c>
      <c r="L35" s="3">
        <v>18</v>
      </c>
      <c r="M35" s="3" t="s">
        <v>211</v>
      </c>
      <c r="N35" s="3">
        <v>122</v>
      </c>
      <c r="O35" s="3">
        <v>43</v>
      </c>
      <c r="P35" s="3" t="s">
        <v>427</v>
      </c>
    </row>
    <row r="36" spans="1:16" x14ac:dyDescent="0.25">
      <c r="A36" s="2">
        <v>2019</v>
      </c>
      <c r="B36" s="2" t="s">
        <v>388</v>
      </c>
      <c r="C36" s="2" t="s">
        <v>458</v>
      </c>
      <c r="D36" s="3">
        <v>3</v>
      </c>
      <c r="E36" s="3">
        <v>3</v>
      </c>
      <c r="F36" s="3">
        <v>0</v>
      </c>
      <c r="G36" s="3" t="s">
        <v>85</v>
      </c>
      <c r="H36" s="3">
        <v>3</v>
      </c>
      <c r="I36" s="3">
        <v>0</v>
      </c>
      <c r="J36" s="3" t="s">
        <v>85</v>
      </c>
      <c r="K36" s="3">
        <v>3</v>
      </c>
      <c r="L36" s="3">
        <v>1</v>
      </c>
      <c r="M36" s="3" t="s">
        <v>313</v>
      </c>
      <c r="N36" s="3">
        <v>0</v>
      </c>
      <c r="O36" s="3">
        <v>0</v>
      </c>
      <c r="P36" s="3" t="s">
        <v>85</v>
      </c>
    </row>
    <row r="37" spans="1:16" x14ac:dyDescent="0.25">
      <c r="A37" s="2">
        <v>2019</v>
      </c>
      <c r="B37" s="2" t="s">
        <v>390</v>
      </c>
      <c r="C37" s="2" t="s">
        <v>458</v>
      </c>
      <c r="D37" s="3">
        <v>2</v>
      </c>
      <c r="E37" s="3">
        <v>2</v>
      </c>
      <c r="F37" s="3">
        <v>0</v>
      </c>
      <c r="G37" s="3" t="s">
        <v>85</v>
      </c>
      <c r="H37" s="3">
        <v>2</v>
      </c>
      <c r="I37" s="3">
        <v>0</v>
      </c>
      <c r="J37" s="3" t="s">
        <v>85</v>
      </c>
      <c r="K37" s="3">
        <v>1</v>
      </c>
      <c r="L37" s="3">
        <v>0</v>
      </c>
      <c r="M37" s="3" t="s">
        <v>85</v>
      </c>
      <c r="N37" s="3">
        <v>0</v>
      </c>
      <c r="O37" s="3">
        <v>0</v>
      </c>
      <c r="P37" s="3" t="s">
        <v>85</v>
      </c>
    </row>
    <row r="38" spans="1:16" x14ac:dyDescent="0.25">
      <c r="A38" s="2">
        <v>2019</v>
      </c>
      <c r="B38" s="2" t="s">
        <v>391</v>
      </c>
      <c r="C38" s="2" t="s">
        <v>458</v>
      </c>
      <c r="D38" s="3">
        <v>14</v>
      </c>
      <c r="E38" s="3">
        <v>14</v>
      </c>
      <c r="F38" s="3">
        <v>0</v>
      </c>
      <c r="G38" s="3" t="s">
        <v>85</v>
      </c>
      <c r="H38" s="3">
        <v>12</v>
      </c>
      <c r="I38" s="3">
        <v>0</v>
      </c>
      <c r="J38" s="3" t="s">
        <v>85</v>
      </c>
      <c r="K38" s="3">
        <v>13</v>
      </c>
      <c r="L38" s="3">
        <v>0</v>
      </c>
      <c r="M38" s="3" t="s">
        <v>85</v>
      </c>
      <c r="N38" s="3">
        <v>1</v>
      </c>
      <c r="O38" s="3">
        <v>0</v>
      </c>
      <c r="P38" s="3" t="s">
        <v>85</v>
      </c>
    </row>
    <row r="39" spans="1:16" x14ac:dyDescent="0.25">
      <c r="A39" s="2">
        <v>2019</v>
      </c>
      <c r="B39" s="2" t="s">
        <v>392</v>
      </c>
      <c r="C39" s="2" t="s">
        <v>458</v>
      </c>
      <c r="D39" s="3">
        <v>25</v>
      </c>
      <c r="E39" s="3">
        <v>25</v>
      </c>
      <c r="F39" s="3">
        <v>0</v>
      </c>
      <c r="G39" s="3" t="s">
        <v>85</v>
      </c>
      <c r="H39" s="3">
        <v>25</v>
      </c>
      <c r="I39" s="3">
        <v>0</v>
      </c>
      <c r="J39" s="3" t="s">
        <v>85</v>
      </c>
      <c r="K39" s="3">
        <v>24</v>
      </c>
      <c r="L39" s="3">
        <v>0</v>
      </c>
      <c r="M39" s="3" t="s">
        <v>85</v>
      </c>
      <c r="N39" s="3">
        <v>1</v>
      </c>
      <c r="O39" s="3">
        <v>1</v>
      </c>
      <c r="P39" s="3" t="s">
        <v>459</v>
      </c>
    </row>
    <row r="40" spans="1:16" x14ac:dyDescent="0.25">
      <c r="A40" s="2">
        <v>2019</v>
      </c>
      <c r="B40" s="2" t="s">
        <v>393</v>
      </c>
      <c r="C40" s="2" t="s">
        <v>458</v>
      </c>
      <c r="D40" s="3">
        <v>89</v>
      </c>
      <c r="E40" s="3">
        <v>86</v>
      </c>
      <c r="F40" s="3">
        <v>1</v>
      </c>
      <c r="G40" s="3" t="s">
        <v>205</v>
      </c>
      <c r="H40" s="3">
        <v>85</v>
      </c>
      <c r="I40" s="3">
        <v>2</v>
      </c>
      <c r="J40" s="3" t="s">
        <v>108</v>
      </c>
      <c r="K40" s="3">
        <v>82</v>
      </c>
      <c r="L40" s="3">
        <v>21</v>
      </c>
      <c r="M40" s="3" t="s">
        <v>460</v>
      </c>
      <c r="N40" s="3">
        <v>8</v>
      </c>
      <c r="O40" s="3">
        <v>8</v>
      </c>
      <c r="P40" s="3" t="s">
        <v>459</v>
      </c>
    </row>
    <row r="41" spans="1:16" x14ac:dyDescent="0.25">
      <c r="A41" s="2">
        <v>2020</v>
      </c>
      <c r="B41" s="2" t="s">
        <v>390</v>
      </c>
      <c r="C41" s="2" t="s">
        <v>458</v>
      </c>
      <c r="D41" s="3">
        <v>3</v>
      </c>
      <c r="E41" s="3">
        <v>3</v>
      </c>
      <c r="F41" s="3">
        <v>0</v>
      </c>
      <c r="G41" s="3" t="s">
        <v>85</v>
      </c>
      <c r="H41" s="3">
        <v>3</v>
      </c>
      <c r="I41" s="3">
        <v>0</v>
      </c>
      <c r="J41" s="3" t="s">
        <v>85</v>
      </c>
      <c r="K41" s="3">
        <v>3</v>
      </c>
      <c r="L41" s="3">
        <v>0</v>
      </c>
      <c r="M41" s="3" t="s">
        <v>85</v>
      </c>
      <c r="N41" s="3">
        <v>1</v>
      </c>
      <c r="O41" s="3">
        <v>0</v>
      </c>
      <c r="P41" s="3" t="s">
        <v>85</v>
      </c>
    </row>
    <row r="42" spans="1:16" x14ac:dyDescent="0.25">
      <c r="A42" s="2">
        <v>2020</v>
      </c>
      <c r="B42" s="2" t="s">
        <v>391</v>
      </c>
      <c r="C42" s="2" t="s">
        <v>458</v>
      </c>
      <c r="D42" s="3">
        <v>17</v>
      </c>
      <c r="E42" s="3">
        <v>16</v>
      </c>
      <c r="F42" s="3">
        <v>0</v>
      </c>
      <c r="G42" s="3" t="s">
        <v>85</v>
      </c>
      <c r="H42" s="3">
        <v>17</v>
      </c>
      <c r="I42" s="3">
        <v>0</v>
      </c>
      <c r="J42" s="3" t="s">
        <v>85</v>
      </c>
      <c r="K42" s="3">
        <v>17</v>
      </c>
      <c r="L42" s="3">
        <v>2</v>
      </c>
      <c r="M42" s="3" t="s">
        <v>208</v>
      </c>
      <c r="N42" s="3">
        <v>3</v>
      </c>
      <c r="O42" s="3">
        <v>1</v>
      </c>
      <c r="P42" s="3" t="s">
        <v>313</v>
      </c>
    </row>
    <row r="43" spans="1:16" x14ac:dyDescent="0.25">
      <c r="A43" s="2">
        <v>2020</v>
      </c>
      <c r="B43" s="2" t="s">
        <v>392</v>
      </c>
      <c r="C43" s="2" t="s">
        <v>458</v>
      </c>
      <c r="D43" s="3">
        <v>26</v>
      </c>
      <c r="E43" s="3">
        <v>26</v>
      </c>
      <c r="F43" s="3">
        <v>0</v>
      </c>
      <c r="G43" s="3" t="s">
        <v>85</v>
      </c>
      <c r="H43" s="3">
        <v>26</v>
      </c>
      <c r="I43" s="3">
        <v>0</v>
      </c>
      <c r="J43" s="3" t="s">
        <v>85</v>
      </c>
      <c r="K43" s="3">
        <v>26</v>
      </c>
      <c r="L43" s="3">
        <v>1</v>
      </c>
      <c r="M43" s="3" t="s">
        <v>455</v>
      </c>
      <c r="N43" s="3">
        <v>2</v>
      </c>
      <c r="O43" s="3">
        <v>0</v>
      </c>
      <c r="P43" s="3" t="s">
        <v>85</v>
      </c>
    </row>
    <row r="44" spans="1:16" x14ac:dyDescent="0.25">
      <c r="A44" s="2">
        <v>2020</v>
      </c>
      <c r="B44" s="2" t="s">
        <v>393</v>
      </c>
      <c r="C44" s="2" t="s">
        <v>458</v>
      </c>
      <c r="D44" s="3">
        <v>63</v>
      </c>
      <c r="E44" s="3">
        <v>60</v>
      </c>
      <c r="F44" s="3">
        <v>1</v>
      </c>
      <c r="G44" s="3" t="s">
        <v>164</v>
      </c>
      <c r="H44" s="3">
        <v>60</v>
      </c>
      <c r="I44" s="3">
        <v>0</v>
      </c>
      <c r="J44" s="3" t="s">
        <v>85</v>
      </c>
      <c r="K44" s="3">
        <v>60</v>
      </c>
      <c r="L44" s="3">
        <v>9</v>
      </c>
      <c r="M44" s="3" t="s">
        <v>461</v>
      </c>
      <c r="N44" s="3">
        <v>12</v>
      </c>
      <c r="O44" s="3">
        <v>8</v>
      </c>
      <c r="P44" s="3" t="s">
        <v>462</v>
      </c>
    </row>
    <row r="45" spans="1:16" x14ac:dyDescent="0.25">
      <c r="A45" s="2">
        <v>2021</v>
      </c>
      <c r="B45" s="2" t="s">
        <v>388</v>
      </c>
      <c r="C45" s="2" t="s">
        <v>458</v>
      </c>
      <c r="D45" s="3">
        <v>1</v>
      </c>
      <c r="E45" s="3">
        <v>1</v>
      </c>
      <c r="F45" s="3">
        <v>0</v>
      </c>
      <c r="G45" s="3" t="s">
        <v>85</v>
      </c>
      <c r="H45" s="3">
        <v>1</v>
      </c>
      <c r="I45" s="3">
        <v>0</v>
      </c>
      <c r="J45" s="3" t="s">
        <v>85</v>
      </c>
      <c r="K45" s="3">
        <v>1</v>
      </c>
      <c r="L45" s="3">
        <v>0</v>
      </c>
      <c r="M45" s="3" t="s">
        <v>85</v>
      </c>
      <c r="N45" s="3">
        <v>1</v>
      </c>
      <c r="O45" s="3">
        <v>0</v>
      </c>
      <c r="P45" s="3" t="s">
        <v>85</v>
      </c>
    </row>
    <row r="46" spans="1:16" x14ac:dyDescent="0.25">
      <c r="A46" s="2">
        <v>2021</v>
      </c>
      <c r="B46" s="2" t="s">
        <v>390</v>
      </c>
      <c r="C46" s="2" t="s">
        <v>458</v>
      </c>
      <c r="D46" s="3">
        <v>6</v>
      </c>
      <c r="E46" s="3">
        <v>6</v>
      </c>
      <c r="F46" s="3">
        <v>0</v>
      </c>
      <c r="G46" s="3" t="s">
        <v>85</v>
      </c>
      <c r="H46" s="3">
        <v>6</v>
      </c>
      <c r="I46" s="3">
        <v>0</v>
      </c>
      <c r="J46" s="3" t="s">
        <v>85</v>
      </c>
      <c r="K46" s="3">
        <v>6</v>
      </c>
      <c r="L46" s="3">
        <v>0</v>
      </c>
      <c r="M46" s="3" t="s">
        <v>85</v>
      </c>
      <c r="N46" s="3">
        <v>3</v>
      </c>
      <c r="O46" s="3">
        <v>1</v>
      </c>
      <c r="P46" s="3" t="s">
        <v>313</v>
      </c>
    </row>
    <row r="47" spans="1:16" x14ac:dyDescent="0.25">
      <c r="A47" s="2">
        <v>2021</v>
      </c>
      <c r="B47" s="2" t="s">
        <v>391</v>
      </c>
      <c r="C47" s="2" t="s">
        <v>458</v>
      </c>
      <c r="D47" s="3">
        <v>4</v>
      </c>
      <c r="E47" s="3">
        <v>4</v>
      </c>
      <c r="F47" s="3">
        <v>0</v>
      </c>
      <c r="G47" s="3" t="s">
        <v>85</v>
      </c>
      <c r="H47" s="3">
        <v>4</v>
      </c>
      <c r="I47" s="3">
        <v>0</v>
      </c>
      <c r="J47" s="3" t="s">
        <v>85</v>
      </c>
      <c r="K47" s="3">
        <v>4</v>
      </c>
      <c r="L47" s="3">
        <v>0</v>
      </c>
      <c r="M47" s="3" t="s">
        <v>85</v>
      </c>
      <c r="N47" s="3">
        <v>2</v>
      </c>
      <c r="O47" s="3">
        <v>0</v>
      </c>
      <c r="P47" s="3" t="s">
        <v>85</v>
      </c>
    </row>
    <row r="48" spans="1:16" x14ac:dyDescent="0.25">
      <c r="A48" s="2">
        <v>2021</v>
      </c>
      <c r="B48" s="2" t="s">
        <v>392</v>
      </c>
      <c r="C48" s="2" t="s">
        <v>458</v>
      </c>
      <c r="D48" s="3">
        <v>42</v>
      </c>
      <c r="E48" s="3">
        <v>41</v>
      </c>
      <c r="F48" s="3">
        <v>0</v>
      </c>
      <c r="G48" s="3" t="s">
        <v>85</v>
      </c>
      <c r="H48" s="3">
        <v>39</v>
      </c>
      <c r="I48" s="3">
        <v>0</v>
      </c>
      <c r="J48" s="3" t="s">
        <v>85</v>
      </c>
      <c r="K48" s="3">
        <v>39</v>
      </c>
      <c r="L48" s="3">
        <v>1</v>
      </c>
      <c r="M48" s="3" t="s">
        <v>61</v>
      </c>
      <c r="N48" s="3">
        <v>17</v>
      </c>
      <c r="O48" s="3">
        <v>4</v>
      </c>
      <c r="P48" s="3" t="s">
        <v>369</v>
      </c>
    </row>
    <row r="49" spans="1:16" x14ac:dyDescent="0.25">
      <c r="A49" s="2">
        <v>2021</v>
      </c>
      <c r="B49" s="2" t="s">
        <v>393</v>
      </c>
      <c r="C49" s="2" t="s">
        <v>458</v>
      </c>
      <c r="D49" s="3">
        <v>59</v>
      </c>
      <c r="E49" s="3">
        <v>55</v>
      </c>
      <c r="F49" s="3">
        <v>3</v>
      </c>
      <c r="G49" s="3" t="s">
        <v>80</v>
      </c>
      <c r="H49" s="3">
        <v>55</v>
      </c>
      <c r="I49" s="3">
        <v>1</v>
      </c>
      <c r="J49" s="3" t="s">
        <v>141</v>
      </c>
      <c r="K49" s="3">
        <v>58</v>
      </c>
      <c r="L49" s="3">
        <v>5</v>
      </c>
      <c r="M49" s="3" t="s">
        <v>231</v>
      </c>
      <c r="N49" s="3">
        <v>24</v>
      </c>
      <c r="O49" s="3">
        <v>16</v>
      </c>
      <c r="P49" s="3" t="s">
        <v>462</v>
      </c>
    </row>
    <row r="50" spans="1:16" x14ac:dyDescent="0.25">
      <c r="A50" s="2">
        <v>2022</v>
      </c>
      <c r="B50" s="2" t="s">
        <v>390</v>
      </c>
      <c r="C50" s="2" t="s">
        <v>458</v>
      </c>
      <c r="D50" s="3">
        <v>6</v>
      </c>
      <c r="E50" s="3">
        <v>6</v>
      </c>
      <c r="F50" s="3">
        <v>0</v>
      </c>
      <c r="G50" s="3" t="s">
        <v>85</v>
      </c>
      <c r="H50" s="3">
        <v>6</v>
      </c>
      <c r="I50" s="3">
        <v>0</v>
      </c>
      <c r="J50" s="3" t="s">
        <v>85</v>
      </c>
      <c r="K50" s="3">
        <v>6</v>
      </c>
      <c r="L50" s="3">
        <v>0</v>
      </c>
      <c r="M50" s="3" t="s">
        <v>85</v>
      </c>
      <c r="N50" s="3">
        <v>6</v>
      </c>
      <c r="O50" s="3">
        <v>1</v>
      </c>
      <c r="P50" s="3" t="s">
        <v>463</v>
      </c>
    </row>
    <row r="51" spans="1:16" x14ac:dyDescent="0.25">
      <c r="A51" s="2">
        <v>2022</v>
      </c>
      <c r="B51" s="2" t="s">
        <v>391</v>
      </c>
      <c r="C51" s="2" t="s">
        <v>458</v>
      </c>
      <c r="D51" s="3">
        <v>7</v>
      </c>
      <c r="E51" s="3">
        <v>7</v>
      </c>
      <c r="F51" s="3">
        <v>0</v>
      </c>
      <c r="G51" s="3" t="s">
        <v>85</v>
      </c>
      <c r="H51" s="3">
        <v>7</v>
      </c>
      <c r="I51" s="3">
        <v>0</v>
      </c>
      <c r="J51" s="3" t="s">
        <v>85</v>
      </c>
      <c r="K51" s="3">
        <v>7</v>
      </c>
      <c r="L51" s="3">
        <v>0</v>
      </c>
      <c r="M51" s="3" t="s">
        <v>85</v>
      </c>
      <c r="N51" s="3">
        <v>7</v>
      </c>
      <c r="O51" s="3">
        <v>2</v>
      </c>
      <c r="P51" s="3" t="s">
        <v>284</v>
      </c>
    </row>
    <row r="52" spans="1:16" x14ac:dyDescent="0.25">
      <c r="A52" s="2">
        <v>2022</v>
      </c>
      <c r="B52" s="2" t="s">
        <v>392</v>
      </c>
      <c r="C52" s="2" t="s">
        <v>458</v>
      </c>
      <c r="D52" s="3">
        <v>32</v>
      </c>
      <c r="E52" s="3">
        <v>31</v>
      </c>
      <c r="F52" s="3">
        <v>0</v>
      </c>
      <c r="G52" s="3" t="s">
        <v>85</v>
      </c>
      <c r="H52" s="3">
        <v>31</v>
      </c>
      <c r="I52" s="3">
        <v>0</v>
      </c>
      <c r="J52" s="3" t="s">
        <v>85</v>
      </c>
      <c r="K52" s="3">
        <v>31</v>
      </c>
      <c r="L52" s="3">
        <v>0</v>
      </c>
      <c r="M52" s="3" t="s">
        <v>85</v>
      </c>
      <c r="N52" s="3">
        <v>30</v>
      </c>
      <c r="O52" s="3">
        <v>6</v>
      </c>
      <c r="P52" s="3" t="s">
        <v>212</v>
      </c>
    </row>
    <row r="53" spans="1:16" x14ac:dyDescent="0.25">
      <c r="A53" s="2">
        <v>2022</v>
      </c>
      <c r="B53" s="2" t="s">
        <v>393</v>
      </c>
      <c r="C53" s="2" t="s">
        <v>458</v>
      </c>
      <c r="D53" s="3">
        <v>59</v>
      </c>
      <c r="E53" s="3">
        <v>58</v>
      </c>
      <c r="F53" s="3">
        <v>1</v>
      </c>
      <c r="G53" s="3" t="s">
        <v>164</v>
      </c>
      <c r="H53" s="3">
        <v>57</v>
      </c>
      <c r="I53" s="3">
        <v>0</v>
      </c>
      <c r="J53" s="3" t="s">
        <v>85</v>
      </c>
      <c r="K53" s="3">
        <v>58</v>
      </c>
      <c r="L53" s="3">
        <v>18</v>
      </c>
      <c r="M53" s="3" t="s">
        <v>270</v>
      </c>
      <c r="N53" s="3">
        <v>57</v>
      </c>
      <c r="O53" s="3">
        <v>29</v>
      </c>
      <c r="P53" s="3" t="s">
        <v>464</v>
      </c>
    </row>
    <row r="54" spans="1:16" x14ac:dyDescent="0.25">
      <c r="A54" s="2">
        <v>2023</v>
      </c>
      <c r="B54" s="2" t="s">
        <v>388</v>
      </c>
      <c r="C54" s="2" t="s">
        <v>458</v>
      </c>
      <c r="D54" s="3">
        <v>3</v>
      </c>
      <c r="E54" s="3">
        <v>3</v>
      </c>
      <c r="F54" s="3">
        <v>0</v>
      </c>
      <c r="G54" s="3" t="s">
        <v>85</v>
      </c>
      <c r="H54" s="3">
        <v>3</v>
      </c>
      <c r="I54" s="3">
        <v>0</v>
      </c>
      <c r="J54" s="3" t="s">
        <v>85</v>
      </c>
      <c r="K54" s="3">
        <v>3</v>
      </c>
      <c r="L54" s="3">
        <v>0</v>
      </c>
      <c r="M54" s="3" t="s">
        <v>85</v>
      </c>
      <c r="N54" s="3">
        <v>3</v>
      </c>
      <c r="O54" s="3">
        <v>1</v>
      </c>
      <c r="P54" s="3" t="s">
        <v>313</v>
      </c>
    </row>
    <row r="55" spans="1:16" x14ac:dyDescent="0.25">
      <c r="A55" s="2">
        <v>2023</v>
      </c>
      <c r="B55" s="2" t="s">
        <v>390</v>
      </c>
      <c r="C55" s="2" t="s">
        <v>458</v>
      </c>
      <c r="D55" s="3">
        <v>7</v>
      </c>
      <c r="E55" s="3">
        <v>6</v>
      </c>
      <c r="F55" s="3">
        <v>0</v>
      </c>
      <c r="G55" s="3" t="s">
        <v>85</v>
      </c>
      <c r="H55" s="3">
        <v>6</v>
      </c>
      <c r="I55" s="3">
        <v>0</v>
      </c>
      <c r="J55" s="3" t="s">
        <v>85</v>
      </c>
      <c r="K55" s="3">
        <v>6</v>
      </c>
      <c r="L55" s="3">
        <v>0</v>
      </c>
      <c r="M55" s="3" t="s">
        <v>85</v>
      </c>
      <c r="N55" s="3">
        <v>6</v>
      </c>
      <c r="O55" s="3">
        <v>2</v>
      </c>
      <c r="P55" s="3" t="s">
        <v>313</v>
      </c>
    </row>
    <row r="56" spans="1:16" x14ac:dyDescent="0.25">
      <c r="A56" s="2">
        <v>2023</v>
      </c>
      <c r="B56" s="2" t="s">
        <v>391</v>
      </c>
      <c r="C56" s="2" t="s">
        <v>458</v>
      </c>
      <c r="D56" s="3">
        <v>13</v>
      </c>
      <c r="E56" s="3">
        <v>13</v>
      </c>
      <c r="F56" s="3">
        <v>0</v>
      </c>
      <c r="G56" s="3" t="s">
        <v>85</v>
      </c>
      <c r="H56" s="3">
        <v>13</v>
      </c>
      <c r="I56" s="3">
        <v>0</v>
      </c>
      <c r="J56" s="3" t="s">
        <v>85</v>
      </c>
      <c r="K56" s="3">
        <v>12</v>
      </c>
      <c r="L56" s="3">
        <v>0</v>
      </c>
      <c r="M56" s="3" t="s">
        <v>85</v>
      </c>
      <c r="N56" s="3">
        <v>13</v>
      </c>
      <c r="O56" s="3">
        <v>0</v>
      </c>
      <c r="P56" s="3" t="s">
        <v>85</v>
      </c>
    </row>
    <row r="57" spans="1:16" x14ac:dyDescent="0.25">
      <c r="A57" s="2">
        <v>2023</v>
      </c>
      <c r="B57" s="2" t="s">
        <v>392</v>
      </c>
      <c r="C57" s="2" t="s">
        <v>458</v>
      </c>
      <c r="D57" s="3">
        <v>41</v>
      </c>
      <c r="E57" s="3">
        <v>40</v>
      </c>
      <c r="F57" s="3">
        <v>0</v>
      </c>
      <c r="G57" s="3" t="s">
        <v>85</v>
      </c>
      <c r="H57" s="3">
        <v>40</v>
      </c>
      <c r="I57" s="3">
        <v>0</v>
      </c>
      <c r="J57" s="3" t="s">
        <v>85</v>
      </c>
      <c r="K57" s="3">
        <v>40</v>
      </c>
      <c r="L57" s="3">
        <v>2</v>
      </c>
      <c r="M57" s="3" t="s">
        <v>188</v>
      </c>
      <c r="N57" s="3">
        <v>37</v>
      </c>
      <c r="O57" s="3">
        <v>3</v>
      </c>
      <c r="P57" s="3" t="s">
        <v>465</v>
      </c>
    </row>
    <row r="58" spans="1:16" x14ac:dyDescent="0.25">
      <c r="A58" s="2">
        <v>2023</v>
      </c>
      <c r="B58" s="2" t="s">
        <v>393</v>
      </c>
      <c r="C58" s="2" t="s">
        <v>458</v>
      </c>
      <c r="D58" s="3">
        <v>92</v>
      </c>
      <c r="E58" s="3">
        <v>87</v>
      </c>
      <c r="F58" s="3">
        <v>1</v>
      </c>
      <c r="G58" s="3" t="s">
        <v>226</v>
      </c>
      <c r="H58" s="3">
        <v>85</v>
      </c>
      <c r="I58" s="3">
        <v>2</v>
      </c>
      <c r="J58" s="3" t="s">
        <v>108</v>
      </c>
      <c r="K58" s="3">
        <v>82</v>
      </c>
      <c r="L58" s="3">
        <v>19</v>
      </c>
      <c r="M58" s="3" t="s">
        <v>95</v>
      </c>
      <c r="N58" s="3">
        <v>83</v>
      </c>
      <c r="O58" s="3">
        <v>43</v>
      </c>
      <c r="P58" s="3" t="s">
        <v>238</v>
      </c>
    </row>
    <row r="59" spans="1:16" s="35" customFormat="1" x14ac:dyDescent="0.25">
      <c r="A59" s="34">
        <v>2024</v>
      </c>
      <c r="B59" s="34" t="s">
        <v>388</v>
      </c>
      <c r="C59" s="34" t="s">
        <v>458</v>
      </c>
      <c r="D59" s="36">
        <v>2</v>
      </c>
      <c r="E59" s="36">
        <v>2</v>
      </c>
      <c r="F59" s="36">
        <v>0</v>
      </c>
      <c r="G59" s="36" t="s">
        <v>85</v>
      </c>
      <c r="H59" s="36">
        <v>2</v>
      </c>
      <c r="I59" s="36">
        <v>0</v>
      </c>
      <c r="J59" s="36" t="s">
        <v>85</v>
      </c>
      <c r="K59" s="36">
        <v>2</v>
      </c>
      <c r="L59" s="36">
        <v>0</v>
      </c>
      <c r="M59" s="36" t="s">
        <v>85</v>
      </c>
      <c r="N59" s="36">
        <v>2</v>
      </c>
      <c r="O59" s="36">
        <v>0</v>
      </c>
      <c r="P59" s="36" t="s">
        <v>85</v>
      </c>
    </row>
    <row r="60" spans="1:16" s="35" customFormat="1" x14ac:dyDescent="0.25">
      <c r="A60" s="34">
        <v>2024</v>
      </c>
      <c r="B60" s="34" t="s">
        <v>390</v>
      </c>
      <c r="C60" s="34" t="s">
        <v>458</v>
      </c>
      <c r="D60" s="36">
        <v>8</v>
      </c>
      <c r="E60" s="36">
        <v>7</v>
      </c>
      <c r="F60" s="36">
        <v>0</v>
      </c>
      <c r="G60" s="36" t="s">
        <v>85</v>
      </c>
      <c r="H60" s="36">
        <v>7</v>
      </c>
      <c r="I60" s="36">
        <v>0</v>
      </c>
      <c r="J60" s="36" t="s">
        <v>85</v>
      </c>
      <c r="K60" s="36">
        <v>7</v>
      </c>
      <c r="L60" s="36">
        <v>0</v>
      </c>
      <c r="M60" s="36" t="s">
        <v>85</v>
      </c>
      <c r="N60" s="36">
        <v>8</v>
      </c>
      <c r="O60" s="36">
        <v>2</v>
      </c>
      <c r="P60" s="36" t="s">
        <v>325</v>
      </c>
    </row>
    <row r="61" spans="1:16" s="35" customFormat="1" x14ac:dyDescent="0.25">
      <c r="A61" s="34">
        <v>2024</v>
      </c>
      <c r="B61" s="34" t="s">
        <v>391</v>
      </c>
      <c r="C61" s="34" t="s">
        <v>458</v>
      </c>
      <c r="D61" s="36">
        <v>17</v>
      </c>
      <c r="E61" s="36">
        <v>16</v>
      </c>
      <c r="F61" s="36">
        <v>0</v>
      </c>
      <c r="G61" s="36" t="s">
        <v>85</v>
      </c>
      <c r="H61" s="36">
        <v>16</v>
      </c>
      <c r="I61" s="36">
        <v>0</v>
      </c>
      <c r="J61" s="36" t="s">
        <v>85</v>
      </c>
      <c r="K61" s="36">
        <v>16</v>
      </c>
      <c r="L61" s="36">
        <v>0</v>
      </c>
      <c r="M61" s="36" t="s">
        <v>85</v>
      </c>
      <c r="N61" s="36">
        <v>16</v>
      </c>
      <c r="O61" s="36">
        <v>0</v>
      </c>
      <c r="P61" s="36" t="s">
        <v>85</v>
      </c>
    </row>
    <row r="62" spans="1:16" s="35" customFormat="1" x14ac:dyDescent="0.25">
      <c r="A62" s="34">
        <v>2024</v>
      </c>
      <c r="B62" s="34" t="s">
        <v>392</v>
      </c>
      <c r="C62" s="34" t="s">
        <v>458</v>
      </c>
      <c r="D62" s="36">
        <v>44</v>
      </c>
      <c r="E62" s="36">
        <v>38</v>
      </c>
      <c r="F62" s="36">
        <v>0</v>
      </c>
      <c r="G62" s="36" t="s">
        <v>85</v>
      </c>
      <c r="H62" s="36">
        <v>38</v>
      </c>
      <c r="I62" s="36">
        <v>0</v>
      </c>
      <c r="J62" s="36" t="s">
        <v>85</v>
      </c>
      <c r="K62" s="36">
        <v>38</v>
      </c>
      <c r="L62" s="36">
        <v>0</v>
      </c>
      <c r="M62" s="36" t="s">
        <v>85</v>
      </c>
      <c r="N62" s="36">
        <v>34</v>
      </c>
      <c r="O62" s="36">
        <v>0</v>
      </c>
      <c r="P62" s="36" t="s">
        <v>85</v>
      </c>
    </row>
    <row r="63" spans="1:16" x14ac:dyDescent="0.25">
      <c r="A63" s="2">
        <v>2024</v>
      </c>
      <c r="B63" s="2" t="s">
        <v>393</v>
      </c>
      <c r="C63" s="2" t="s">
        <v>458</v>
      </c>
      <c r="D63" s="3">
        <v>101</v>
      </c>
      <c r="E63" s="3">
        <v>92</v>
      </c>
      <c r="F63" s="3">
        <v>1</v>
      </c>
      <c r="G63" s="3" t="s">
        <v>226</v>
      </c>
      <c r="H63" s="3">
        <v>89</v>
      </c>
      <c r="I63" s="3">
        <v>0</v>
      </c>
      <c r="J63" s="3" t="s">
        <v>85</v>
      </c>
      <c r="K63" s="3">
        <v>92</v>
      </c>
      <c r="L63" s="3">
        <v>18</v>
      </c>
      <c r="M63" s="3" t="s">
        <v>466</v>
      </c>
      <c r="N63" s="3">
        <v>87</v>
      </c>
      <c r="O63" s="3">
        <v>43</v>
      </c>
      <c r="P63" s="3" t="s">
        <v>467</v>
      </c>
    </row>
    <row r="64" spans="1:16" x14ac:dyDescent="0.25">
      <c r="A64" s="2">
        <v>2019</v>
      </c>
      <c r="B64" s="2" t="s">
        <v>388</v>
      </c>
      <c r="C64" s="2" t="s">
        <v>468</v>
      </c>
      <c r="D64" s="3">
        <v>23</v>
      </c>
      <c r="E64" s="3">
        <v>23</v>
      </c>
      <c r="F64" s="3">
        <v>0</v>
      </c>
      <c r="G64" s="3" t="s">
        <v>85</v>
      </c>
      <c r="H64" s="3">
        <v>23</v>
      </c>
      <c r="I64" s="3">
        <v>0</v>
      </c>
      <c r="J64" s="3" t="s">
        <v>85</v>
      </c>
      <c r="K64" s="3">
        <v>23</v>
      </c>
      <c r="L64" s="3">
        <v>0</v>
      </c>
      <c r="M64" s="3" t="s">
        <v>85</v>
      </c>
      <c r="N64" s="3">
        <v>23</v>
      </c>
      <c r="O64" s="3">
        <v>0</v>
      </c>
      <c r="P64" s="3" t="s">
        <v>85</v>
      </c>
    </row>
    <row r="65" spans="1:16" x14ac:dyDescent="0.25">
      <c r="A65" s="2">
        <v>2019</v>
      </c>
      <c r="B65" s="2" t="s">
        <v>390</v>
      </c>
      <c r="C65" s="2" t="s">
        <v>468</v>
      </c>
      <c r="D65" s="3">
        <v>31</v>
      </c>
      <c r="E65" s="3">
        <v>30</v>
      </c>
      <c r="F65" s="3">
        <v>0</v>
      </c>
      <c r="G65" s="3" t="s">
        <v>85</v>
      </c>
      <c r="H65" s="3">
        <v>30</v>
      </c>
      <c r="I65" s="3">
        <v>0</v>
      </c>
      <c r="J65" s="3" t="s">
        <v>85</v>
      </c>
      <c r="K65" s="3">
        <v>31</v>
      </c>
      <c r="L65" s="3">
        <v>0</v>
      </c>
      <c r="M65" s="3" t="s">
        <v>85</v>
      </c>
      <c r="N65" s="3">
        <v>31</v>
      </c>
      <c r="O65" s="3">
        <v>0</v>
      </c>
      <c r="P65" s="3" t="s">
        <v>85</v>
      </c>
    </row>
    <row r="66" spans="1:16" x14ac:dyDescent="0.25">
      <c r="A66" s="2">
        <v>2019</v>
      </c>
      <c r="B66" s="2" t="s">
        <v>391</v>
      </c>
      <c r="C66" s="2" t="s">
        <v>468</v>
      </c>
      <c r="D66" s="3">
        <v>23</v>
      </c>
      <c r="E66" s="3">
        <v>23</v>
      </c>
      <c r="F66" s="3">
        <v>0</v>
      </c>
      <c r="G66" s="3" t="s">
        <v>85</v>
      </c>
      <c r="H66" s="3">
        <v>22</v>
      </c>
      <c r="I66" s="3">
        <v>0</v>
      </c>
      <c r="J66" s="3" t="s">
        <v>85</v>
      </c>
      <c r="K66" s="3">
        <v>23</v>
      </c>
      <c r="L66" s="3">
        <v>0</v>
      </c>
      <c r="M66" s="3" t="s">
        <v>85</v>
      </c>
      <c r="N66" s="3">
        <v>23</v>
      </c>
      <c r="O66" s="3">
        <v>0</v>
      </c>
      <c r="P66" s="3" t="s">
        <v>85</v>
      </c>
    </row>
    <row r="67" spans="1:16" x14ac:dyDescent="0.25">
      <c r="A67" s="2">
        <v>2019</v>
      </c>
      <c r="B67" s="2" t="s">
        <v>392</v>
      </c>
      <c r="C67" s="2" t="s">
        <v>468</v>
      </c>
      <c r="D67" s="3">
        <v>46</v>
      </c>
      <c r="E67" s="3">
        <v>46</v>
      </c>
      <c r="F67" s="3">
        <v>0</v>
      </c>
      <c r="G67" s="3" t="s">
        <v>85</v>
      </c>
      <c r="H67" s="3">
        <v>46</v>
      </c>
      <c r="I67" s="3">
        <v>0</v>
      </c>
      <c r="J67" s="3" t="s">
        <v>85</v>
      </c>
      <c r="K67" s="3">
        <v>46</v>
      </c>
      <c r="L67" s="3">
        <v>0</v>
      </c>
      <c r="M67" s="3" t="s">
        <v>85</v>
      </c>
      <c r="N67" s="3">
        <v>46</v>
      </c>
      <c r="O67" s="3">
        <v>0</v>
      </c>
      <c r="P67" s="3" t="s">
        <v>85</v>
      </c>
    </row>
    <row r="68" spans="1:16" x14ac:dyDescent="0.25">
      <c r="A68" s="2">
        <v>2019</v>
      </c>
      <c r="B68" s="2" t="s">
        <v>393</v>
      </c>
      <c r="C68" s="2" t="s">
        <v>468</v>
      </c>
      <c r="D68" s="3">
        <v>49</v>
      </c>
      <c r="E68" s="3">
        <v>49</v>
      </c>
      <c r="F68" s="3">
        <v>0</v>
      </c>
      <c r="G68" s="3" t="s">
        <v>85</v>
      </c>
      <c r="H68" s="3">
        <v>49</v>
      </c>
      <c r="I68" s="3">
        <v>1</v>
      </c>
      <c r="J68" s="3" t="s">
        <v>167</v>
      </c>
      <c r="K68" s="3">
        <v>49</v>
      </c>
      <c r="L68" s="3">
        <v>0</v>
      </c>
      <c r="M68" s="3" t="s">
        <v>85</v>
      </c>
      <c r="N68" s="3">
        <v>49</v>
      </c>
      <c r="O68" s="3">
        <v>0</v>
      </c>
      <c r="P68" s="3" t="s">
        <v>85</v>
      </c>
    </row>
    <row r="69" spans="1:16" x14ac:dyDescent="0.25">
      <c r="A69" s="2">
        <v>2020</v>
      </c>
      <c r="B69" s="2" t="s">
        <v>388</v>
      </c>
      <c r="C69" s="2" t="s">
        <v>468</v>
      </c>
      <c r="D69" s="3">
        <v>25</v>
      </c>
      <c r="E69" s="3">
        <v>22</v>
      </c>
      <c r="F69" s="3">
        <v>0</v>
      </c>
      <c r="G69" s="3" t="s">
        <v>85</v>
      </c>
      <c r="H69" s="3">
        <v>23</v>
      </c>
      <c r="I69" s="3">
        <v>0</v>
      </c>
      <c r="J69" s="3" t="s">
        <v>85</v>
      </c>
      <c r="K69" s="3">
        <v>24</v>
      </c>
      <c r="L69" s="3">
        <v>1</v>
      </c>
      <c r="M69" s="3" t="s">
        <v>435</v>
      </c>
      <c r="N69" s="3">
        <v>25</v>
      </c>
      <c r="O69" s="3">
        <v>0</v>
      </c>
      <c r="P69" s="3" t="s">
        <v>85</v>
      </c>
    </row>
    <row r="70" spans="1:16" x14ac:dyDescent="0.25">
      <c r="A70" s="2">
        <v>2020</v>
      </c>
      <c r="B70" s="2" t="s">
        <v>390</v>
      </c>
      <c r="C70" s="2" t="s">
        <v>468</v>
      </c>
      <c r="D70" s="3">
        <v>25</v>
      </c>
      <c r="E70" s="3">
        <v>25</v>
      </c>
      <c r="F70" s="3">
        <v>0</v>
      </c>
      <c r="G70" s="3" t="s">
        <v>85</v>
      </c>
      <c r="H70" s="3">
        <v>25</v>
      </c>
      <c r="I70" s="3">
        <v>0</v>
      </c>
      <c r="J70" s="3" t="s">
        <v>85</v>
      </c>
      <c r="K70" s="3">
        <v>25</v>
      </c>
      <c r="L70" s="3">
        <v>1</v>
      </c>
      <c r="M70" s="3" t="s">
        <v>173</v>
      </c>
      <c r="N70" s="3">
        <v>25</v>
      </c>
      <c r="O70" s="3">
        <v>0</v>
      </c>
      <c r="P70" s="3" t="s">
        <v>85</v>
      </c>
    </row>
    <row r="71" spans="1:16" x14ac:dyDescent="0.25">
      <c r="A71" s="2">
        <v>2020</v>
      </c>
      <c r="B71" s="2" t="s">
        <v>391</v>
      </c>
      <c r="C71" s="2" t="s">
        <v>468</v>
      </c>
      <c r="D71" s="3">
        <v>24</v>
      </c>
      <c r="E71" s="3">
        <v>24</v>
      </c>
      <c r="F71" s="3">
        <v>0</v>
      </c>
      <c r="G71" s="3" t="s">
        <v>85</v>
      </c>
      <c r="H71" s="3">
        <v>24</v>
      </c>
      <c r="I71" s="3">
        <v>0</v>
      </c>
      <c r="J71" s="3" t="s">
        <v>85</v>
      </c>
      <c r="K71" s="3">
        <v>24</v>
      </c>
      <c r="L71" s="3">
        <v>0</v>
      </c>
      <c r="M71" s="3" t="s">
        <v>85</v>
      </c>
      <c r="N71" s="3">
        <v>24</v>
      </c>
      <c r="O71" s="3">
        <v>0</v>
      </c>
      <c r="P71" s="3" t="s">
        <v>85</v>
      </c>
    </row>
    <row r="72" spans="1:16" x14ac:dyDescent="0.25">
      <c r="A72" s="2">
        <v>2020</v>
      </c>
      <c r="B72" s="2" t="s">
        <v>392</v>
      </c>
      <c r="C72" s="2" t="s">
        <v>468</v>
      </c>
      <c r="D72" s="3">
        <v>26</v>
      </c>
      <c r="E72" s="3">
        <v>26</v>
      </c>
      <c r="F72" s="3">
        <v>0</v>
      </c>
      <c r="G72" s="3" t="s">
        <v>85</v>
      </c>
      <c r="H72" s="3">
        <v>26</v>
      </c>
      <c r="I72" s="3">
        <v>0</v>
      </c>
      <c r="J72" s="3" t="s">
        <v>85</v>
      </c>
      <c r="K72" s="3">
        <v>26</v>
      </c>
      <c r="L72" s="3">
        <v>0</v>
      </c>
      <c r="M72" s="3" t="s">
        <v>85</v>
      </c>
      <c r="N72" s="3">
        <v>26</v>
      </c>
      <c r="O72" s="3">
        <v>0</v>
      </c>
      <c r="P72" s="3" t="s">
        <v>85</v>
      </c>
    </row>
    <row r="73" spans="1:16" x14ac:dyDescent="0.25">
      <c r="A73" s="2">
        <v>2020</v>
      </c>
      <c r="B73" s="2" t="s">
        <v>393</v>
      </c>
      <c r="C73" s="2" t="s">
        <v>468</v>
      </c>
      <c r="D73" s="3">
        <v>33</v>
      </c>
      <c r="E73" s="3">
        <v>33</v>
      </c>
      <c r="F73" s="3">
        <v>1</v>
      </c>
      <c r="G73" s="3" t="s">
        <v>67</v>
      </c>
      <c r="H73" s="3">
        <v>33</v>
      </c>
      <c r="I73" s="3">
        <v>0</v>
      </c>
      <c r="J73" s="3" t="s">
        <v>85</v>
      </c>
      <c r="K73" s="3">
        <v>33</v>
      </c>
      <c r="L73" s="3">
        <v>0</v>
      </c>
      <c r="M73" s="3" t="s">
        <v>85</v>
      </c>
      <c r="N73" s="3">
        <v>33</v>
      </c>
      <c r="O73" s="3">
        <v>0</v>
      </c>
      <c r="P73" s="3" t="s">
        <v>85</v>
      </c>
    </row>
    <row r="74" spans="1:16" x14ac:dyDescent="0.25">
      <c r="A74" s="2">
        <v>2021</v>
      </c>
      <c r="B74" s="2" t="s">
        <v>388</v>
      </c>
      <c r="C74" s="2" t="s">
        <v>468</v>
      </c>
      <c r="D74" s="3">
        <v>17</v>
      </c>
      <c r="E74" s="3">
        <v>16</v>
      </c>
      <c r="F74" s="3">
        <v>0</v>
      </c>
      <c r="G74" s="3" t="s">
        <v>85</v>
      </c>
      <c r="H74" s="3">
        <v>16</v>
      </c>
      <c r="I74" s="3">
        <v>0</v>
      </c>
      <c r="J74" s="3" t="s">
        <v>85</v>
      </c>
      <c r="K74" s="3">
        <v>16</v>
      </c>
      <c r="L74" s="3">
        <v>0</v>
      </c>
      <c r="M74" s="3" t="s">
        <v>85</v>
      </c>
      <c r="N74" s="3">
        <v>17</v>
      </c>
      <c r="O74" s="3">
        <v>0</v>
      </c>
      <c r="P74" s="3" t="s">
        <v>85</v>
      </c>
    </row>
    <row r="75" spans="1:16" x14ac:dyDescent="0.25">
      <c r="A75" s="2">
        <v>2021</v>
      </c>
      <c r="B75" s="2" t="s">
        <v>390</v>
      </c>
      <c r="C75" s="2" t="s">
        <v>468</v>
      </c>
      <c r="D75" s="3">
        <v>11</v>
      </c>
      <c r="E75" s="3">
        <v>11</v>
      </c>
      <c r="F75" s="3">
        <v>0</v>
      </c>
      <c r="G75" s="3" t="s">
        <v>85</v>
      </c>
      <c r="H75" s="3">
        <v>11</v>
      </c>
      <c r="I75" s="3">
        <v>0</v>
      </c>
      <c r="J75" s="3" t="s">
        <v>85</v>
      </c>
      <c r="K75" s="3">
        <v>10</v>
      </c>
      <c r="L75" s="3">
        <v>0</v>
      </c>
      <c r="M75" s="3" t="s">
        <v>85</v>
      </c>
      <c r="N75" s="3">
        <v>11</v>
      </c>
      <c r="O75" s="3">
        <v>0</v>
      </c>
      <c r="P75" s="3" t="s">
        <v>85</v>
      </c>
    </row>
    <row r="76" spans="1:16" x14ac:dyDescent="0.25">
      <c r="A76" s="2">
        <v>2021</v>
      </c>
      <c r="B76" s="2" t="s">
        <v>391</v>
      </c>
      <c r="C76" s="2" t="s">
        <v>468</v>
      </c>
      <c r="D76" s="3">
        <v>18</v>
      </c>
      <c r="E76" s="3">
        <v>18</v>
      </c>
      <c r="F76" s="3">
        <v>0</v>
      </c>
      <c r="G76" s="3" t="s">
        <v>85</v>
      </c>
      <c r="H76" s="3">
        <v>18</v>
      </c>
      <c r="I76" s="3">
        <v>0</v>
      </c>
      <c r="J76" s="3" t="s">
        <v>85</v>
      </c>
      <c r="K76" s="3">
        <v>18</v>
      </c>
      <c r="L76" s="3">
        <v>0</v>
      </c>
      <c r="M76" s="3" t="s">
        <v>85</v>
      </c>
      <c r="N76" s="3">
        <v>18</v>
      </c>
      <c r="O76" s="3">
        <v>0</v>
      </c>
      <c r="P76" s="3" t="s">
        <v>85</v>
      </c>
    </row>
    <row r="77" spans="1:16" x14ac:dyDescent="0.25">
      <c r="A77" s="2">
        <v>2021</v>
      </c>
      <c r="B77" s="2" t="s">
        <v>392</v>
      </c>
      <c r="C77" s="2" t="s">
        <v>468</v>
      </c>
      <c r="D77" s="3">
        <v>28</v>
      </c>
      <c r="E77" s="3">
        <v>24</v>
      </c>
      <c r="F77" s="3">
        <v>0</v>
      </c>
      <c r="G77" s="3" t="s">
        <v>85</v>
      </c>
      <c r="H77" s="3">
        <v>24</v>
      </c>
      <c r="I77" s="3">
        <v>1</v>
      </c>
      <c r="J77" s="3" t="s">
        <v>435</v>
      </c>
      <c r="K77" s="3">
        <v>24</v>
      </c>
      <c r="L77" s="3">
        <v>0</v>
      </c>
      <c r="M77" s="3" t="s">
        <v>85</v>
      </c>
      <c r="N77" s="3">
        <v>28</v>
      </c>
      <c r="O77" s="3">
        <v>0</v>
      </c>
      <c r="P77" s="3" t="s">
        <v>85</v>
      </c>
    </row>
    <row r="78" spans="1:16" x14ac:dyDescent="0.25">
      <c r="A78" s="2">
        <v>2021</v>
      </c>
      <c r="B78" s="2" t="s">
        <v>393</v>
      </c>
      <c r="C78" s="2" t="s">
        <v>468</v>
      </c>
      <c r="D78" s="3">
        <v>36</v>
      </c>
      <c r="E78" s="3">
        <v>36</v>
      </c>
      <c r="F78" s="3">
        <v>0</v>
      </c>
      <c r="G78" s="3" t="s">
        <v>85</v>
      </c>
      <c r="H78" s="3">
        <v>36</v>
      </c>
      <c r="I78" s="3">
        <v>0</v>
      </c>
      <c r="J78" s="3" t="s">
        <v>85</v>
      </c>
      <c r="K78" s="3">
        <v>35</v>
      </c>
      <c r="L78" s="3">
        <v>0</v>
      </c>
      <c r="M78" s="3" t="s">
        <v>85</v>
      </c>
      <c r="N78" s="3">
        <v>36</v>
      </c>
      <c r="O78" s="3">
        <v>0</v>
      </c>
      <c r="P78" s="3" t="s">
        <v>85</v>
      </c>
    </row>
    <row r="79" spans="1:16" x14ac:dyDescent="0.25">
      <c r="A79" s="2">
        <v>2022</v>
      </c>
      <c r="B79" s="2" t="s">
        <v>388</v>
      </c>
      <c r="C79" s="2" t="s">
        <v>468</v>
      </c>
      <c r="D79" s="3">
        <v>15</v>
      </c>
      <c r="E79" s="3">
        <v>14</v>
      </c>
      <c r="F79" s="3">
        <v>0</v>
      </c>
      <c r="G79" s="3" t="s">
        <v>85</v>
      </c>
      <c r="H79" s="3">
        <v>14</v>
      </c>
      <c r="I79" s="3">
        <v>0</v>
      </c>
      <c r="J79" s="3" t="s">
        <v>85</v>
      </c>
      <c r="K79" s="3">
        <v>13</v>
      </c>
      <c r="L79" s="3">
        <v>0</v>
      </c>
      <c r="M79" s="3" t="s">
        <v>85</v>
      </c>
      <c r="N79" s="3">
        <v>15</v>
      </c>
      <c r="O79" s="3">
        <v>0</v>
      </c>
      <c r="P79" s="3" t="s">
        <v>85</v>
      </c>
    </row>
    <row r="80" spans="1:16" x14ac:dyDescent="0.25">
      <c r="A80" s="2">
        <v>2022</v>
      </c>
      <c r="B80" s="2" t="s">
        <v>390</v>
      </c>
      <c r="C80" s="2" t="s">
        <v>468</v>
      </c>
      <c r="D80" s="3">
        <v>20</v>
      </c>
      <c r="E80" s="3">
        <v>16</v>
      </c>
      <c r="F80" s="3">
        <v>0</v>
      </c>
      <c r="G80" s="3" t="s">
        <v>85</v>
      </c>
      <c r="H80" s="3">
        <v>16</v>
      </c>
      <c r="I80" s="3">
        <v>0</v>
      </c>
      <c r="J80" s="3" t="s">
        <v>85</v>
      </c>
      <c r="K80" s="3">
        <v>16</v>
      </c>
      <c r="L80" s="3">
        <v>0</v>
      </c>
      <c r="M80" s="3" t="s">
        <v>85</v>
      </c>
      <c r="N80" s="3">
        <v>20</v>
      </c>
      <c r="O80" s="3">
        <v>0</v>
      </c>
      <c r="P80" s="3" t="s">
        <v>85</v>
      </c>
    </row>
    <row r="81" spans="1:16" x14ac:dyDescent="0.25">
      <c r="A81" s="2">
        <v>2022</v>
      </c>
      <c r="B81" s="2" t="s">
        <v>391</v>
      </c>
      <c r="C81" s="2" t="s">
        <v>468</v>
      </c>
      <c r="D81" s="3">
        <v>16</v>
      </c>
      <c r="E81" s="3">
        <v>14</v>
      </c>
      <c r="F81" s="3">
        <v>0</v>
      </c>
      <c r="G81" s="3" t="s">
        <v>85</v>
      </c>
      <c r="H81" s="3">
        <v>14</v>
      </c>
      <c r="I81" s="3">
        <v>0</v>
      </c>
      <c r="J81" s="3" t="s">
        <v>85</v>
      </c>
      <c r="K81" s="3">
        <v>14</v>
      </c>
      <c r="L81" s="3">
        <v>0</v>
      </c>
      <c r="M81" s="3" t="s">
        <v>85</v>
      </c>
      <c r="N81" s="3">
        <v>16</v>
      </c>
      <c r="O81" s="3">
        <v>0</v>
      </c>
      <c r="P81" s="3" t="s">
        <v>85</v>
      </c>
    </row>
    <row r="82" spans="1:16" x14ac:dyDescent="0.25">
      <c r="A82" s="2">
        <v>2022</v>
      </c>
      <c r="B82" s="2" t="s">
        <v>392</v>
      </c>
      <c r="C82" s="2" t="s">
        <v>468</v>
      </c>
      <c r="D82" s="3">
        <v>39</v>
      </c>
      <c r="E82" s="3">
        <v>35</v>
      </c>
      <c r="F82" s="3">
        <v>0</v>
      </c>
      <c r="G82" s="3" t="s">
        <v>85</v>
      </c>
      <c r="H82" s="3">
        <v>36</v>
      </c>
      <c r="I82" s="3">
        <v>0</v>
      </c>
      <c r="J82" s="3" t="s">
        <v>85</v>
      </c>
      <c r="K82" s="3">
        <v>36</v>
      </c>
      <c r="L82" s="3">
        <v>0</v>
      </c>
      <c r="M82" s="3" t="s">
        <v>85</v>
      </c>
      <c r="N82" s="3">
        <v>39</v>
      </c>
      <c r="O82" s="3">
        <v>0</v>
      </c>
      <c r="P82" s="3" t="s">
        <v>85</v>
      </c>
    </row>
    <row r="83" spans="1:16" x14ac:dyDescent="0.25">
      <c r="A83" s="2">
        <v>2022</v>
      </c>
      <c r="B83" s="2" t="s">
        <v>393</v>
      </c>
      <c r="C83" s="2" t="s">
        <v>468</v>
      </c>
      <c r="D83" s="3">
        <v>36</v>
      </c>
      <c r="E83" s="3">
        <v>35</v>
      </c>
      <c r="F83" s="3">
        <v>0</v>
      </c>
      <c r="G83" s="3" t="s">
        <v>85</v>
      </c>
      <c r="H83" s="3">
        <v>36</v>
      </c>
      <c r="I83" s="3">
        <v>1</v>
      </c>
      <c r="J83" s="3" t="s">
        <v>91</v>
      </c>
      <c r="K83" s="3">
        <v>36</v>
      </c>
      <c r="L83" s="3">
        <v>0</v>
      </c>
      <c r="M83" s="3" t="s">
        <v>85</v>
      </c>
      <c r="N83" s="3">
        <v>36</v>
      </c>
      <c r="O83" s="3">
        <v>0</v>
      </c>
      <c r="P83" s="3" t="s">
        <v>85</v>
      </c>
    </row>
    <row r="84" spans="1:16" x14ac:dyDescent="0.25">
      <c r="A84" s="2">
        <v>2023</v>
      </c>
      <c r="B84" s="2" t="s">
        <v>388</v>
      </c>
      <c r="C84" s="2" t="s">
        <v>468</v>
      </c>
      <c r="D84" s="3">
        <v>23</v>
      </c>
      <c r="E84" s="3">
        <v>22</v>
      </c>
      <c r="F84" s="3">
        <v>0</v>
      </c>
      <c r="G84" s="3" t="s">
        <v>85</v>
      </c>
      <c r="H84" s="3">
        <v>22</v>
      </c>
      <c r="I84" s="3">
        <v>0</v>
      </c>
      <c r="J84" s="3" t="s">
        <v>85</v>
      </c>
      <c r="K84" s="3">
        <v>22</v>
      </c>
      <c r="L84" s="3">
        <v>1</v>
      </c>
      <c r="M84" s="3" t="s">
        <v>184</v>
      </c>
      <c r="N84" s="3">
        <v>23</v>
      </c>
      <c r="O84" s="3">
        <v>0</v>
      </c>
      <c r="P84" s="3" t="s">
        <v>85</v>
      </c>
    </row>
    <row r="85" spans="1:16" x14ac:dyDescent="0.25">
      <c r="A85" s="2">
        <v>2023</v>
      </c>
      <c r="B85" s="2" t="s">
        <v>390</v>
      </c>
      <c r="C85" s="2" t="s">
        <v>468</v>
      </c>
      <c r="D85" s="3">
        <v>17</v>
      </c>
      <c r="E85" s="3">
        <v>17</v>
      </c>
      <c r="F85" s="3">
        <v>0</v>
      </c>
      <c r="G85" s="3" t="s">
        <v>85</v>
      </c>
      <c r="H85" s="3">
        <v>17</v>
      </c>
      <c r="I85" s="3">
        <v>0</v>
      </c>
      <c r="J85" s="3" t="s">
        <v>85</v>
      </c>
      <c r="K85" s="3">
        <v>17</v>
      </c>
      <c r="L85" s="3">
        <v>0</v>
      </c>
      <c r="M85" s="3" t="s">
        <v>85</v>
      </c>
      <c r="N85" s="3">
        <v>17</v>
      </c>
      <c r="O85" s="3">
        <v>0</v>
      </c>
      <c r="P85" s="3" t="s">
        <v>85</v>
      </c>
    </row>
    <row r="86" spans="1:16" x14ac:dyDescent="0.25">
      <c r="A86" s="2">
        <v>2023</v>
      </c>
      <c r="B86" s="2" t="s">
        <v>391</v>
      </c>
      <c r="C86" s="2" t="s">
        <v>468</v>
      </c>
      <c r="D86" s="3">
        <v>11</v>
      </c>
      <c r="E86" s="3">
        <v>10</v>
      </c>
      <c r="F86" s="3">
        <v>0</v>
      </c>
      <c r="G86" s="3" t="s">
        <v>85</v>
      </c>
      <c r="H86" s="3">
        <v>10</v>
      </c>
      <c r="I86" s="3">
        <v>0</v>
      </c>
      <c r="J86" s="3" t="s">
        <v>85</v>
      </c>
      <c r="K86" s="3">
        <v>10</v>
      </c>
      <c r="L86" s="3">
        <v>0</v>
      </c>
      <c r="M86" s="3" t="s">
        <v>85</v>
      </c>
      <c r="N86" s="3">
        <v>11</v>
      </c>
      <c r="O86" s="3">
        <v>0</v>
      </c>
      <c r="P86" s="3" t="s">
        <v>85</v>
      </c>
    </row>
    <row r="87" spans="1:16" x14ac:dyDescent="0.25">
      <c r="A87" s="2">
        <v>2023</v>
      </c>
      <c r="B87" s="2" t="s">
        <v>392</v>
      </c>
      <c r="C87" s="2" t="s">
        <v>468</v>
      </c>
      <c r="D87" s="3">
        <v>24</v>
      </c>
      <c r="E87" s="3">
        <v>24</v>
      </c>
      <c r="F87" s="3">
        <v>0</v>
      </c>
      <c r="G87" s="3" t="s">
        <v>85</v>
      </c>
      <c r="H87" s="3">
        <v>24</v>
      </c>
      <c r="I87" s="3">
        <v>0</v>
      </c>
      <c r="J87" s="3" t="s">
        <v>85</v>
      </c>
      <c r="K87" s="3">
        <v>24</v>
      </c>
      <c r="L87" s="3">
        <v>0</v>
      </c>
      <c r="M87" s="3" t="s">
        <v>85</v>
      </c>
      <c r="N87" s="3">
        <v>24</v>
      </c>
      <c r="O87" s="3">
        <v>0</v>
      </c>
      <c r="P87" s="3" t="s">
        <v>85</v>
      </c>
    </row>
    <row r="88" spans="1:16" x14ac:dyDescent="0.25">
      <c r="A88" s="2">
        <v>2023</v>
      </c>
      <c r="B88" s="2" t="s">
        <v>393</v>
      </c>
      <c r="C88" s="2" t="s">
        <v>468</v>
      </c>
      <c r="D88" s="3">
        <v>28</v>
      </c>
      <c r="E88" s="3">
        <v>24</v>
      </c>
      <c r="F88" s="3">
        <v>0</v>
      </c>
      <c r="G88" s="3" t="s">
        <v>85</v>
      </c>
      <c r="H88" s="3">
        <v>24</v>
      </c>
      <c r="I88" s="3">
        <v>2</v>
      </c>
      <c r="J88" s="3" t="s">
        <v>297</v>
      </c>
      <c r="K88" s="3">
        <v>24</v>
      </c>
      <c r="L88" s="3">
        <v>1</v>
      </c>
      <c r="M88" s="3" t="s">
        <v>435</v>
      </c>
      <c r="N88" s="3">
        <v>28</v>
      </c>
      <c r="O88" s="3">
        <v>0</v>
      </c>
      <c r="P88" s="3" t="s">
        <v>85</v>
      </c>
    </row>
    <row r="89" spans="1:16" s="35" customFormat="1" x14ac:dyDescent="0.25">
      <c r="A89" s="34">
        <v>2024</v>
      </c>
      <c r="B89" s="34" t="s">
        <v>388</v>
      </c>
      <c r="C89" s="34" t="s">
        <v>468</v>
      </c>
      <c r="D89" s="36">
        <v>29</v>
      </c>
      <c r="E89" s="36">
        <v>27</v>
      </c>
      <c r="F89" s="36">
        <v>0</v>
      </c>
      <c r="G89" s="36" t="s">
        <v>85</v>
      </c>
      <c r="H89" s="36">
        <v>27</v>
      </c>
      <c r="I89" s="36">
        <v>0</v>
      </c>
      <c r="J89" s="36" t="s">
        <v>85</v>
      </c>
      <c r="K89" s="36">
        <v>27</v>
      </c>
      <c r="L89" s="36">
        <v>0</v>
      </c>
      <c r="M89" s="36" t="s">
        <v>85</v>
      </c>
      <c r="N89" s="36">
        <v>29</v>
      </c>
      <c r="O89" s="36">
        <v>0</v>
      </c>
      <c r="P89" s="36" t="s">
        <v>85</v>
      </c>
    </row>
    <row r="90" spans="1:16" s="35" customFormat="1" x14ac:dyDescent="0.25">
      <c r="A90" s="34">
        <v>2024</v>
      </c>
      <c r="B90" s="34" t="s">
        <v>390</v>
      </c>
      <c r="C90" s="34" t="s">
        <v>468</v>
      </c>
      <c r="D90" s="36">
        <v>11</v>
      </c>
      <c r="E90" s="36">
        <v>11</v>
      </c>
      <c r="F90" s="36">
        <v>0</v>
      </c>
      <c r="G90" s="36" t="s">
        <v>85</v>
      </c>
      <c r="H90" s="36">
        <v>11</v>
      </c>
      <c r="I90" s="36">
        <v>0</v>
      </c>
      <c r="J90" s="36" t="s">
        <v>85</v>
      </c>
      <c r="K90" s="36">
        <v>11</v>
      </c>
      <c r="L90" s="36">
        <v>0</v>
      </c>
      <c r="M90" s="36" t="s">
        <v>85</v>
      </c>
      <c r="N90" s="36">
        <v>11</v>
      </c>
      <c r="O90" s="36">
        <v>0</v>
      </c>
      <c r="P90" s="36" t="s">
        <v>85</v>
      </c>
    </row>
    <row r="91" spans="1:16" s="35" customFormat="1" x14ac:dyDescent="0.25">
      <c r="A91" s="34">
        <v>2024</v>
      </c>
      <c r="B91" s="34" t="s">
        <v>391</v>
      </c>
      <c r="C91" s="34" t="s">
        <v>468</v>
      </c>
      <c r="D91" s="36">
        <v>14</v>
      </c>
      <c r="E91" s="36">
        <v>12</v>
      </c>
      <c r="F91" s="36">
        <v>0</v>
      </c>
      <c r="G91" s="36" t="s">
        <v>85</v>
      </c>
      <c r="H91" s="36">
        <v>12</v>
      </c>
      <c r="I91" s="36">
        <v>0</v>
      </c>
      <c r="J91" s="36" t="s">
        <v>85</v>
      </c>
      <c r="K91" s="36">
        <v>12</v>
      </c>
      <c r="L91" s="36">
        <v>0</v>
      </c>
      <c r="M91" s="36" t="s">
        <v>85</v>
      </c>
      <c r="N91" s="36">
        <v>14</v>
      </c>
      <c r="O91" s="36">
        <v>0</v>
      </c>
      <c r="P91" s="36" t="s">
        <v>85</v>
      </c>
    </row>
    <row r="92" spans="1:16" s="35" customFormat="1" x14ac:dyDescent="0.25">
      <c r="A92" s="34">
        <v>2024</v>
      </c>
      <c r="B92" s="34" t="s">
        <v>392</v>
      </c>
      <c r="C92" s="34" t="s">
        <v>468</v>
      </c>
      <c r="D92" s="36">
        <v>31</v>
      </c>
      <c r="E92" s="36">
        <v>28</v>
      </c>
      <c r="F92" s="36">
        <v>0</v>
      </c>
      <c r="G92" s="36" t="s">
        <v>85</v>
      </c>
      <c r="H92" s="36">
        <v>28</v>
      </c>
      <c r="I92" s="36">
        <v>0</v>
      </c>
      <c r="J92" s="36" t="s">
        <v>85</v>
      </c>
      <c r="K92" s="36">
        <v>28</v>
      </c>
      <c r="L92" s="36">
        <v>0</v>
      </c>
      <c r="M92" s="36" t="s">
        <v>85</v>
      </c>
      <c r="N92" s="36">
        <v>31</v>
      </c>
      <c r="O92" s="36">
        <v>0</v>
      </c>
      <c r="P92" s="36" t="s">
        <v>85</v>
      </c>
    </row>
    <row r="93" spans="1:16" x14ac:dyDescent="0.25">
      <c r="A93" s="2">
        <v>2024</v>
      </c>
      <c r="B93" s="2" t="s">
        <v>393</v>
      </c>
      <c r="C93" s="2" t="s">
        <v>468</v>
      </c>
      <c r="D93" s="3">
        <v>35</v>
      </c>
      <c r="E93" s="3">
        <v>32</v>
      </c>
      <c r="F93" s="3">
        <v>0</v>
      </c>
      <c r="G93" s="3" t="s">
        <v>85</v>
      </c>
      <c r="H93" s="3">
        <v>32</v>
      </c>
      <c r="I93" s="3">
        <v>0</v>
      </c>
      <c r="J93" s="3" t="s">
        <v>85</v>
      </c>
      <c r="K93" s="3">
        <v>34</v>
      </c>
      <c r="L93" s="3">
        <v>0</v>
      </c>
      <c r="M93" s="3" t="s">
        <v>85</v>
      </c>
      <c r="N93" s="3">
        <v>35</v>
      </c>
      <c r="O93" s="3">
        <v>0</v>
      </c>
      <c r="P93" s="3" t="s">
        <v>85</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3"/>
  <sheetViews>
    <sheetView zoomScaleNormal="100" workbookViewId="0"/>
  </sheetViews>
  <sheetFormatPr defaultColWidth="11.08984375" defaultRowHeight="15" x14ac:dyDescent="0.25"/>
  <cols>
    <col min="1" max="1" width="8.26953125" customWidth="1"/>
    <col min="2" max="2" width="10.90625" customWidth="1"/>
    <col min="3" max="3" width="13.81640625" customWidth="1"/>
    <col min="4" max="4" width="13.54296875" customWidth="1"/>
    <col min="5" max="5" width="13.26953125" customWidth="1"/>
    <col min="6" max="6" width="12.54296875" customWidth="1"/>
    <col min="7" max="7" width="13.26953125" customWidth="1"/>
    <col min="8" max="8" width="14.81640625" customWidth="1"/>
    <col min="9" max="9" width="15" customWidth="1"/>
    <col min="10" max="10" width="15.6328125" customWidth="1"/>
    <col min="11" max="11" width="22.08984375" customWidth="1"/>
    <col min="12" max="13" width="17.7265625" customWidth="1"/>
    <col min="14" max="14" width="18.54296875" customWidth="1"/>
    <col min="15" max="15" width="18.90625" customWidth="1"/>
    <col min="16" max="16" width="19" customWidth="1"/>
  </cols>
  <sheetData>
    <row r="1" spans="1:16" ht="21" x14ac:dyDescent="0.4">
      <c r="A1" s="42" t="s">
        <v>751</v>
      </c>
    </row>
    <row r="2" spans="1:16" x14ac:dyDescent="0.25">
      <c r="A2" s="5" t="s">
        <v>770</v>
      </c>
    </row>
    <row r="3" spans="1:16" x14ac:dyDescent="0.25">
      <c r="A3" s="2" t="s">
        <v>469</v>
      </c>
    </row>
    <row r="4" spans="1:16" x14ac:dyDescent="0.25">
      <c r="A4" s="2" t="s">
        <v>470</v>
      </c>
    </row>
    <row r="5" spans="1:16" x14ac:dyDescent="0.25">
      <c r="A5" s="2" t="s">
        <v>471</v>
      </c>
    </row>
    <row r="6" spans="1:16" x14ac:dyDescent="0.25">
      <c r="A6" s="2" t="s">
        <v>472</v>
      </c>
    </row>
    <row r="7" spans="1:16" ht="78" x14ac:dyDescent="0.3">
      <c r="A7" s="6" t="s">
        <v>3</v>
      </c>
      <c r="B7" s="13" t="s">
        <v>473</v>
      </c>
      <c r="C7" s="13" t="s">
        <v>474</v>
      </c>
      <c r="D7" s="13" t="s">
        <v>475</v>
      </c>
      <c r="E7" s="13" t="s">
        <v>476</v>
      </c>
      <c r="F7" s="13" t="s">
        <v>477</v>
      </c>
      <c r="G7" s="13" t="s">
        <v>478</v>
      </c>
      <c r="H7" s="13" t="s">
        <v>479</v>
      </c>
      <c r="I7" s="13" t="s">
        <v>480</v>
      </c>
      <c r="J7" s="13" t="s">
        <v>481</v>
      </c>
      <c r="K7" s="13" t="s">
        <v>482</v>
      </c>
      <c r="L7" s="13" t="s">
        <v>483</v>
      </c>
      <c r="M7" s="13" t="s">
        <v>484</v>
      </c>
      <c r="N7" s="13" t="s">
        <v>485</v>
      </c>
      <c r="O7" s="13" t="s">
        <v>486</v>
      </c>
      <c r="P7" s="13" t="s">
        <v>487</v>
      </c>
    </row>
    <row r="8" spans="1:16" x14ac:dyDescent="0.25">
      <c r="A8" t="s">
        <v>239</v>
      </c>
      <c r="B8">
        <v>39</v>
      </c>
      <c r="C8">
        <v>21</v>
      </c>
      <c r="D8">
        <v>85</v>
      </c>
      <c r="E8">
        <v>37</v>
      </c>
      <c r="F8">
        <v>17</v>
      </c>
      <c r="G8">
        <v>83</v>
      </c>
      <c r="H8">
        <v>4</v>
      </c>
      <c r="I8">
        <v>1</v>
      </c>
      <c r="J8">
        <v>9</v>
      </c>
      <c r="K8">
        <v>9</v>
      </c>
      <c r="L8">
        <v>2</v>
      </c>
      <c r="M8">
        <v>31</v>
      </c>
      <c r="N8">
        <v>13</v>
      </c>
      <c r="O8">
        <v>4</v>
      </c>
      <c r="P8" s="3">
        <v>36</v>
      </c>
    </row>
    <row r="9" spans="1:16" x14ac:dyDescent="0.25">
      <c r="A9" t="s">
        <v>255</v>
      </c>
      <c r="B9">
        <v>39</v>
      </c>
      <c r="C9">
        <v>17</v>
      </c>
      <c r="D9">
        <v>90</v>
      </c>
      <c r="E9">
        <v>39</v>
      </c>
      <c r="F9">
        <v>15</v>
      </c>
      <c r="G9">
        <v>89</v>
      </c>
      <c r="H9">
        <v>4</v>
      </c>
      <c r="I9">
        <v>0</v>
      </c>
      <c r="J9">
        <v>8</v>
      </c>
      <c r="K9">
        <v>12</v>
      </c>
      <c r="L9">
        <v>4</v>
      </c>
      <c r="M9">
        <v>32</v>
      </c>
      <c r="N9">
        <v>12</v>
      </c>
      <c r="O9">
        <v>5</v>
      </c>
      <c r="P9" s="3">
        <v>33</v>
      </c>
    </row>
    <row r="10" spans="1:16" x14ac:dyDescent="0.25">
      <c r="A10" t="s">
        <v>274</v>
      </c>
      <c r="B10">
        <v>50</v>
      </c>
      <c r="C10">
        <v>27</v>
      </c>
      <c r="D10">
        <v>103</v>
      </c>
      <c r="E10">
        <v>49</v>
      </c>
      <c r="F10">
        <v>27</v>
      </c>
      <c r="G10">
        <v>101</v>
      </c>
      <c r="H10">
        <v>3</v>
      </c>
      <c r="I10">
        <v>0</v>
      </c>
      <c r="J10">
        <v>7</v>
      </c>
      <c r="K10">
        <v>17</v>
      </c>
      <c r="L10">
        <v>6</v>
      </c>
      <c r="M10">
        <v>50</v>
      </c>
      <c r="N10">
        <v>17</v>
      </c>
      <c r="O10">
        <v>7</v>
      </c>
      <c r="P10" s="3">
        <v>48</v>
      </c>
    </row>
    <row r="11" spans="1:16" x14ac:dyDescent="0.25">
      <c r="A11" t="s">
        <v>287</v>
      </c>
      <c r="B11">
        <v>49</v>
      </c>
      <c r="C11">
        <v>24</v>
      </c>
      <c r="D11">
        <v>87</v>
      </c>
      <c r="E11">
        <v>45</v>
      </c>
      <c r="F11">
        <v>20</v>
      </c>
      <c r="G11">
        <v>86</v>
      </c>
      <c r="H11">
        <v>2</v>
      </c>
      <c r="I11">
        <v>0</v>
      </c>
      <c r="J11">
        <v>9</v>
      </c>
      <c r="K11">
        <v>17</v>
      </c>
      <c r="L11">
        <v>4</v>
      </c>
      <c r="M11">
        <v>40</v>
      </c>
      <c r="N11">
        <v>20</v>
      </c>
      <c r="O11">
        <v>6</v>
      </c>
      <c r="P11" s="3">
        <v>41</v>
      </c>
    </row>
    <row r="12" spans="1:16" x14ac:dyDescent="0.25">
      <c r="A12" t="s">
        <v>301</v>
      </c>
      <c r="B12">
        <v>44</v>
      </c>
      <c r="C12">
        <v>23</v>
      </c>
      <c r="D12">
        <v>95</v>
      </c>
      <c r="E12">
        <v>42</v>
      </c>
      <c r="F12">
        <v>22</v>
      </c>
      <c r="G12">
        <v>96</v>
      </c>
      <c r="H12">
        <v>2</v>
      </c>
      <c r="I12">
        <v>0</v>
      </c>
      <c r="J12">
        <v>7</v>
      </c>
      <c r="K12">
        <v>22</v>
      </c>
      <c r="L12">
        <v>6</v>
      </c>
      <c r="M12">
        <v>47</v>
      </c>
      <c r="N12">
        <v>23</v>
      </c>
      <c r="O12">
        <v>7</v>
      </c>
      <c r="P12" s="3">
        <v>49</v>
      </c>
    </row>
    <row r="13" spans="1:16" x14ac:dyDescent="0.25">
      <c r="A13" t="s">
        <v>315</v>
      </c>
      <c r="B13">
        <v>46</v>
      </c>
      <c r="C13">
        <v>26</v>
      </c>
      <c r="D13">
        <v>95</v>
      </c>
      <c r="E13">
        <v>45</v>
      </c>
      <c r="F13">
        <v>24</v>
      </c>
      <c r="G13">
        <v>90</v>
      </c>
      <c r="H13">
        <v>3</v>
      </c>
      <c r="I13">
        <v>0</v>
      </c>
      <c r="J13">
        <v>7</v>
      </c>
      <c r="K13">
        <v>18</v>
      </c>
      <c r="L13">
        <v>7</v>
      </c>
      <c r="M13">
        <v>52</v>
      </c>
      <c r="N13">
        <v>19</v>
      </c>
      <c r="O13">
        <v>8</v>
      </c>
      <c r="P13" s="3">
        <v>54</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
  <sheetViews>
    <sheetView zoomScaleNormal="100" workbookViewId="0"/>
  </sheetViews>
  <sheetFormatPr defaultColWidth="11.08984375" defaultRowHeight="15" x14ac:dyDescent="0.25"/>
  <cols>
    <col min="1" max="1" width="9.08984375" style="22" customWidth="1"/>
    <col min="2" max="2" width="14.54296875" style="22" customWidth="1"/>
    <col min="3" max="3" width="23.81640625" style="22" customWidth="1"/>
    <col min="4" max="4" width="21.08984375" style="22" customWidth="1"/>
    <col min="5" max="5" width="24.7265625" style="22" customWidth="1"/>
    <col min="6" max="6" width="14.54296875" style="22" customWidth="1"/>
    <col min="7" max="7" width="23.1796875" style="22" customWidth="1"/>
    <col min="8" max="8" width="14.54296875" style="22" customWidth="1"/>
    <col min="9" max="9" width="14.54296875" customWidth="1"/>
    <col min="10" max="10" width="11.54296875" customWidth="1"/>
  </cols>
  <sheetData>
    <row r="1" spans="1:10" ht="21" x14ac:dyDescent="0.25">
      <c r="A1" s="21" t="s">
        <v>750</v>
      </c>
    </row>
    <row r="2" spans="1:10" x14ac:dyDescent="0.25">
      <c r="A2" s="44" t="s">
        <v>770</v>
      </c>
    </row>
    <row r="3" spans="1:10" x14ac:dyDescent="0.25">
      <c r="A3" s="23" t="s">
        <v>488</v>
      </c>
    </row>
    <row r="4" spans="1:10" x14ac:dyDescent="0.25">
      <c r="A4" s="23" t="s">
        <v>489</v>
      </c>
    </row>
    <row r="5" spans="1:10" s="45" customFormat="1" ht="63.45" customHeight="1" x14ac:dyDescent="0.3">
      <c r="A5" s="27" t="s">
        <v>3</v>
      </c>
      <c r="B5" s="13" t="s">
        <v>799</v>
      </c>
      <c r="C5" s="13" t="s">
        <v>798</v>
      </c>
      <c r="D5" s="13" t="s">
        <v>800</v>
      </c>
      <c r="E5" s="13" t="s">
        <v>801</v>
      </c>
      <c r="F5" s="13" t="s">
        <v>802</v>
      </c>
      <c r="G5" s="13" t="s">
        <v>803</v>
      </c>
      <c r="H5" s="12" t="s">
        <v>490</v>
      </c>
      <c r="I5" s="12" t="s">
        <v>491</v>
      </c>
      <c r="J5" s="13" t="s">
        <v>885</v>
      </c>
    </row>
    <row r="6" spans="1:10" x14ac:dyDescent="0.25">
      <c r="A6" s="22" t="s">
        <v>239</v>
      </c>
      <c r="B6" s="24">
        <v>100</v>
      </c>
      <c r="C6" s="25">
        <v>50.8</v>
      </c>
      <c r="D6" s="24">
        <v>76</v>
      </c>
      <c r="E6" s="49">
        <v>38.6</v>
      </c>
      <c r="F6" s="24">
        <v>21</v>
      </c>
      <c r="G6" s="24" t="s">
        <v>281</v>
      </c>
      <c r="H6" s="24">
        <v>9</v>
      </c>
      <c r="I6" s="3">
        <v>4.5999999999999996</v>
      </c>
      <c r="J6" s="3">
        <v>197</v>
      </c>
    </row>
    <row r="7" spans="1:10" x14ac:dyDescent="0.25">
      <c r="A7" s="22" t="s">
        <v>255</v>
      </c>
      <c r="B7" s="24">
        <v>82</v>
      </c>
      <c r="C7" s="25">
        <v>51.6</v>
      </c>
      <c r="D7" s="24">
        <v>72</v>
      </c>
      <c r="E7" s="49">
        <v>45.3</v>
      </c>
      <c r="F7" s="24">
        <v>5</v>
      </c>
      <c r="G7" s="24" t="s">
        <v>72</v>
      </c>
      <c r="H7" s="24">
        <v>5</v>
      </c>
      <c r="I7" s="3">
        <v>3.1</v>
      </c>
      <c r="J7" s="3">
        <v>159</v>
      </c>
    </row>
    <row r="8" spans="1:10" x14ac:dyDescent="0.25">
      <c r="A8" s="22" t="s">
        <v>274</v>
      </c>
      <c r="B8" s="24">
        <v>62</v>
      </c>
      <c r="C8" s="25">
        <v>50.8</v>
      </c>
      <c r="D8" s="24">
        <v>52</v>
      </c>
      <c r="E8" s="49">
        <v>42.6</v>
      </c>
      <c r="F8" s="24">
        <v>8</v>
      </c>
      <c r="G8" s="24" t="s">
        <v>365</v>
      </c>
      <c r="H8" s="24">
        <v>13</v>
      </c>
      <c r="I8" s="3">
        <v>10.7</v>
      </c>
      <c r="J8" s="3">
        <v>122</v>
      </c>
    </row>
    <row r="9" spans="1:10" x14ac:dyDescent="0.25">
      <c r="A9" s="22" t="s">
        <v>287</v>
      </c>
      <c r="B9" s="24">
        <v>84</v>
      </c>
      <c r="C9" s="25">
        <v>57.1</v>
      </c>
      <c r="D9" s="24">
        <v>50</v>
      </c>
      <c r="E9" s="49">
        <v>34</v>
      </c>
      <c r="F9" s="24">
        <v>13</v>
      </c>
      <c r="G9" s="24" t="s">
        <v>322</v>
      </c>
      <c r="H9" s="24">
        <v>11</v>
      </c>
      <c r="I9" s="3">
        <v>7.5</v>
      </c>
      <c r="J9" s="3">
        <v>147</v>
      </c>
    </row>
    <row r="10" spans="1:10" x14ac:dyDescent="0.25">
      <c r="A10" s="22" t="s">
        <v>301</v>
      </c>
      <c r="B10" s="24">
        <v>99</v>
      </c>
      <c r="C10" s="25">
        <v>63.5</v>
      </c>
      <c r="D10" s="24">
        <v>48</v>
      </c>
      <c r="E10" s="49">
        <v>30.8</v>
      </c>
      <c r="F10" s="24">
        <v>9</v>
      </c>
      <c r="G10" s="24" t="s">
        <v>149</v>
      </c>
      <c r="H10" s="24">
        <v>11</v>
      </c>
      <c r="I10" s="3">
        <v>7.1</v>
      </c>
      <c r="J10" s="3">
        <v>156</v>
      </c>
    </row>
    <row r="11" spans="1:10" x14ac:dyDescent="0.25">
      <c r="A11" s="22" t="s">
        <v>315</v>
      </c>
      <c r="B11" s="24">
        <v>117</v>
      </c>
      <c r="C11" s="25">
        <v>59.1</v>
      </c>
      <c r="D11" s="24">
        <v>69</v>
      </c>
      <c r="E11" s="49">
        <v>34.799999999999997</v>
      </c>
      <c r="F11" s="24">
        <v>12</v>
      </c>
      <c r="G11" s="24" t="s">
        <v>412</v>
      </c>
      <c r="H11" s="24">
        <v>14</v>
      </c>
      <c r="I11" s="3">
        <v>7.1</v>
      </c>
      <c r="J11" s="3">
        <v>198</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
  <sheetViews>
    <sheetView workbookViewId="0"/>
  </sheetViews>
  <sheetFormatPr defaultColWidth="11.08984375" defaultRowHeight="15" x14ac:dyDescent="0.25"/>
  <cols>
    <col min="1" max="1" width="30.7265625" customWidth="1"/>
    <col min="2" max="2" width="21.90625" customWidth="1"/>
    <col min="3" max="3" width="22.81640625" customWidth="1"/>
    <col min="4" max="4" width="36.54296875" customWidth="1"/>
    <col min="5" max="5" width="23" customWidth="1"/>
    <col min="6" max="6" width="36.6328125" customWidth="1"/>
  </cols>
  <sheetData>
    <row r="1" spans="1:6" ht="21" x14ac:dyDescent="0.4">
      <c r="A1" s="1" t="s">
        <v>749</v>
      </c>
    </row>
    <row r="2" spans="1:6" x14ac:dyDescent="0.25">
      <c r="A2" s="5" t="s">
        <v>770</v>
      </c>
    </row>
    <row r="3" spans="1:6" s="2" customFormat="1" ht="33" customHeight="1" x14ac:dyDescent="0.3">
      <c r="A3" s="4" t="s">
        <v>493</v>
      </c>
      <c r="B3" s="13" t="s">
        <v>494</v>
      </c>
      <c r="C3" s="13" t="s">
        <v>804</v>
      </c>
      <c r="D3" s="13" t="s">
        <v>805</v>
      </c>
      <c r="E3" s="13" t="s">
        <v>806</v>
      </c>
      <c r="F3" s="13" t="s">
        <v>807</v>
      </c>
    </row>
    <row r="4" spans="1:6" x14ac:dyDescent="0.25">
      <c r="A4" t="s">
        <v>495</v>
      </c>
      <c r="B4" s="3">
        <v>93</v>
      </c>
      <c r="C4" s="3">
        <v>43</v>
      </c>
      <c r="D4" s="3" t="s">
        <v>496</v>
      </c>
      <c r="E4" s="3">
        <v>50</v>
      </c>
      <c r="F4" s="3" t="s">
        <v>497</v>
      </c>
    </row>
    <row r="5" spans="1:6" x14ac:dyDescent="0.25">
      <c r="A5" t="s">
        <v>498</v>
      </c>
      <c r="B5" s="3">
        <v>199</v>
      </c>
      <c r="C5" s="3">
        <v>108</v>
      </c>
      <c r="D5" s="3" t="s">
        <v>499</v>
      </c>
      <c r="E5" s="3">
        <v>91</v>
      </c>
      <c r="F5" s="3" t="s">
        <v>327</v>
      </c>
    </row>
    <row r="6" spans="1:6" x14ac:dyDescent="0.25">
      <c r="A6" t="s">
        <v>343</v>
      </c>
      <c r="B6" s="3">
        <v>292</v>
      </c>
      <c r="C6" s="3">
        <v>151</v>
      </c>
      <c r="D6" s="8">
        <v>51.7</v>
      </c>
      <c r="E6" s="3">
        <v>141</v>
      </c>
      <c r="F6" s="3">
        <v>48.3</v>
      </c>
    </row>
    <row r="7" spans="1:6" x14ac:dyDescent="0.25">
      <c r="B7" s="3"/>
      <c r="C7" s="3"/>
      <c r="D7" s="3"/>
      <c r="E7" s="3"/>
      <c r="F7" s="3"/>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D0A6-A1CF-4A48-83CE-C36A82CB2DCE}">
  <dimension ref="A1:H33"/>
  <sheetViews>
    <sheetView workbookViewId="0"/>
  </sheetViews>
  <sheetFormatPr defaultColWidth="11.08984375" defaultRowHeight="15" x14ac:dyDescent="0.25"/>
  <cols>
    <col min="1" max="1" width="16.26953125" customWidth="1"/>
    <col min="2" max="2" width="10.54296875" customWidth="1"/>
    <col min="3" max="3" width="16.54296875" customWidth="1"/>
    <col min="4" max="4" width="13.08984375" customWidth="1"/>
    <col min="5" max="5" width="21.08984375" customWidth="1"/>
    <col min="6" max="6" width="21.90625" customWidth="1"/>
    <col min="7" max="7" width="19.7265625" customWidth="1"/>
    <col min="8" max="8" width="23.7265625" customWidth="1"/>
  </cols>
  <sheetData>
    <row r="1" spans="1:8" ht="21" x14ac:dyDescent="0.4">
      <c r="A1" s="1" t="s">
        <v>748</v>
      </c>
    </row>
    <row r="2" spans="1:8" x14ac:dyDescent="0.25">
      <c r="A2" s="5" t="s">
        <v>770</v>
      </c>
    </row>
    <row r="3" spans="1:8" s="2" customFormat="1" ht="31.2" x14ac:dyDescent="0.3">
      <c r="A3" s="4" t="s">
        <v>386</v>
      </c>
      <c r="B3" s="4" t="s">
        <v>3</v>
      </c>
      <c r="C3" s="13" t="s">
        <v>500</v>
      </c>
      <c r="D3" s="13" t="s">
        <v>501</v>
      </c>
      <c r="E3" s="13" t="s">
        <v>502</v>
      </c>
      <c r="F3" s="13" t="s">
        <v>503</v>
      </c>
      <c r="G3" s="13" t="s">
        <v>504</v>
      </c>
      <c r="H3" s="13" t="s">
        <v>505</v>
      </c>
    </row>
    <row r="4" spans="1:8" x14ac:dyDescent="0.25">
      <c r="A4" t="s">
        <v>388</v>
      </c>
      <c r="B4" s="2">
        <v>2024</v>
      </c>
      <c r="C4">
        <v>31</v>
      </c>
      <c r="D4">
        <v>8</v>
      </c>
      <c r="E4" s="20">
        <v>25.8</v>
      </c>
      <c r="F4">
        <v>28</v>
      </c>
      <c r="G4">
        <v>8</v>
      </c>
      <c r="H4" s="20">
        <v>28.6</v>
      </c>
    </row>
    <row r="5" spans="1:8" x14ac:dyDescent="0.25">
      <c r="A5" t="s">
        <v>390</v>
      </c>
      <c r="B5" s="2">
        <v>2024</v>
      </c>
      <c r="C5">
        <v>19</v>
      </c>
      <c r="D5">
        <v>4</v>
      </c>
      <c r="E5" s="20">
        <v>21.1</v>
      </c>
      <c r="F5">
        <v>12</v>
      </c>
      <c r="G5">
        <v>2</v>
      </c>
      <c r="H5" s="20">
        <v>16.7</v>
      </c>
    </row>
    <row r="6" spans="1:8" x14ac:dyDescent="0.25">
      <c r="A6" t="s">
        <v>391</v>
      </c>
      <c r="B6" s="2">
        <v>2024</v>
      </c>
      <c r="C6">
        <v>31</v>
      </c>
      <c r="D6">
        <v>6</v>
      </c>
      <c r="E6" s="20">
        <v>19.399999999999999</v>
      </c>
      <c r="F6">
        <v>23</v>
      </c>
      <c r="G6">
        <v>4</v>
      </c>
      <c r="H6" s="20">
        <v>17.399999999999999</v>
      </c>
    </row>
    <row r="7" spans="1:8" x14ac:dyDescent="0.25">
      <c r="A7" t="s">
        <v>392</v>
      </c>
      <c r="B7" s="2">
        <v>2024</v>
      </c>
      <c r="C7">
        <v>75</v>
      </c>
      <c r="D7">
        <v>38</v>
      </c>
      <c r="E7" s="20">
        <v>50.7</v>
      </c>
      <c r="F7">
        <v>49</v>
      </c>
      <c r="G7">
        <v>26</v>
      </c>
      <c r="H7" s="20">
        <v>53.1</v>
      </c>
    </row>
    <row r="8" spans="1:8" x14ac:dyDescent="0.25">
      <c r="A8" t="s">
        <v>393</v>
      </c>
      <c r="B8" s="2">
        <v>2024</v>
      </c>
      <c r="C8">
        <v>136</v>
      </c>
      <c r="D8">
        <v>95</v>
      </c>
      <c r="E8" s="20">
        <v>69.900000000000006</v>
      </c>
      <c r="F8">
        <v>87</v>
      </c>
      <c r="G8">
        <v>68</v>
      </c>
      <c r="H8" s="20">
        <v>78.2</v>
      </c>
    </row>
    <row r="9" spans="1:8" x14ac:dyDescent="0.25">
      <c r="A9" t="s">
        <v>388</v>
      </c>
      <c r="B9" s="2">
        <v>2023</v>
      </c>
      <c r="C9">
        <v>26</v>
      </c>
      <c r="D9">
        <v>15</v>
      </c>
      <c r="E9" s="20">
        <v>57.7</v>
      </c>
      <c r="F9">
        <v>20</v>
      </c>
      <c r="G9">
        <v>12</v>
      </c>
      <c r="H9" s="20">
        <v>60</v>
      </c>
    </row>
    <row r="10" spans="1:8" x14ac:dyDescent="0.25">
      <c r="A10" t="s">
        <v>390</v>
      </c>
      <c r="B10" s="2">
        <v>2023</v>
      </c>
      <c r="C10">
        <v>24</v>
      </c>
      <c r="D10">
        <v>5</v>
      </c>
      <c r="E10" s="20">
        <v>20.8</v>
      </c>
      <c r="F10">
        <v>16</v>
      </c>
      <c r="G10">
        <v>3</v>
      </c>
      <c r="H10" s="20">
        <v>18.8</v>
      </c>
    </row>
    <row r="11" spans="1:8" x14ac:dyDescent="0.25">
      <c r="A11" t="s">
        <v>391</v>
      </c>
      <c r="B11" s="2">
        <v>2023</v>
      </c>
      <c r="C11">
        <v>24</v>
      </c>
      <c r="D11">
        <v>7</v>
      </c>
      <c r="E11" s="20">
        <v>29.2</v>
      </c>
      <c r="F11">
        <v>12</v>
      </c>
      <c r="G11">
        <v>3</v>
      </c>
      <c r="H11" s="20">
        <v>25</v>
      </c>
    </row>
    <row r="12" spans="1:8" x14ac:dyDescent="0.25">
      <c r="A12" t="s">
        <v>392</v>
      </c>
      <c r="B12" s="2">
        <v>2023</v>
      </c>
      <c r="C12">
        <v>65</v>
      </c>
      <c r="D12">
        <v>21</v>
      </c>
      <c r="E12" s="20">
        <v>32.299999999999997</v>
      </c>
      <c r="F12">
        <v>32</v>
      </c>
      <c r="G12">
        <v>14</v>
      </c>
      <c r="H12" s="20">
        <v>43.8</v>
      </c>
    </row>
    <row r="13" spans="1:8" x14ac:dyDescent="0.25">
      <c r="A13" t="s">
        <v>393</v>
      </c>
      <c r="B13" s="2">
        <v>2023</v>
      </c>
      <c r="C13">
        <v>120</v>
      </c>
      <c r="D13">
        <v>73</v>
      </c>
      <c r="E13" s="20">
        <v>60.8</v>
      </c>
      <c r="F13">
        <v>76</v>
      </c>
      <c r="G13">
        <v>54</v>
      </c>
      <c r="H13" s="20">
        <v>71.099999999999994</v>
      </c>
    </row>
    <row r="14" spans="1:8" x14ac:dyDescent="0.25">
      <c r="A14" t="s">
        <v>388</v>
      </c>
      <c r="B14" s="2">
        <v>2022</v>
      </c>
      <c r="C14">
        <v>15</v>
      </c>
      <c r="D14">
        <v>4</v>
      </c>
      <c r="E14" s="20">
        <v>26.7</v>
      </c>
      <c r="F14">
        <v>11</v>
      </c>
      <c r="G14">
        <v>3</v>
      </c>
      <c r="H14" s="20">
        <v>27.3</v>
      </c>
    </row>
    <row r="15" spans="1:8" x14ac:dyDescent="0.25">
      <c r="A15" t="s">
        <v>390</v>
      </c>
      <c r="B15" s="2">
        <v>2022</v>
      </c>
      <c r="C15">
        <v>26</v>
      </c>
      <c r="D15">
        <v>4</v>
      </c>
      <c r="E15" s="20">
        <v>15.4</v>
      </c>
      <c r="F15">
        <v>18</v>
      </c>
      <c r="G15">
        <v>2</v>
      </c>
      <c r="H15" s="20">
        <v>11.1</v>
      </c>
    </row>
    <row r="16" spans="1:8" x14ac:dyDescent="0.25">
      <c r="A16" t="s">
        <v>391</v>
      </c>
      <c r="B16" s="2">
        <v>2022</v>
      </c>
      <c r="C16">
        <v>23</v>
      </c>
      <c r="D16">
        <v>7</v>
      </c>
      <c r="E16" s="20">
        <v>30.4</v>
      </c>
      <c r="F16">
        <v>15</v>
      </c>
      <c r="G16">
        <v>3</v>
      </c>
      <c r="H16" s="20">
        <v>20</v>
      </c>
    </row>
    <row r="17" spans="1:8" x14ac:dyDescent="0.25">
      <c r="A17" t="s">
        <v>392</v>
      </c>
      <c r="B17" s="2">
        <v>2022</v>
      </c>
      <c r="C17">
        <v>72</v>
      </c>
      <c r="D17">
        <v>38</v>
      </c>
      <c r="E17" s="20">
        <v>52.8</v>
      </c>
      <c r="F17">
        <v>45</v>
      </c>
      <c r="G17">
        <v>27</v>
      </c>
      <c r="H17" s="20">
        <v>60</v>
      </c>
    </row>
    <row r="18" spans="1:8" x14ac:dyDescent="0.25">
      <c r="A18" t="s">
        <v>393</v>
      </c>
      <c r="B18" s="2">
        <v>2022</v>
      </c>
      <c r="C18">
        <v>95</v>
      </c>
      <c r="D18">
        <v>61</v>
      </c>
      <c r="E18" s="20">
        <v>64.2</v>
      </c>
      <c r="F18">
        <v>58</v>
      </c>
      <c r="G18">
        <v>43</v>
      </c>
      <c r="H18" s="20">
        <v>74.099999999999994</v>
      </c>
    </row>
    <row r="19" spans="1:8" x14ac:dyDescent="0.25">
      <c r="A19" t="s">
        <v>388</v>
      </c>
      <c r="B19" s="2">
        <v>2021</v>
      </c>
      <c r="C19">
        <v>18</v>
      </c>
      <c r="D19">
        <v>6</v>
      </c>
      <c r="E19" s="20">
        <v>33.299999999999997</v>
      </c>
      <c r="F19">
        <v>12</v>
      </c>
      <c r="G19">
        <v>6</v>
      </c>
      <c r="H19" s="20">
        <v>50</v>
      </c>
    </row>
    <row r="20" spans="1:8" x14ac:dyDescent="0.25">
      <c r="A20" t="s">
        <v>390</v>
      </c>
      <c r="B20" s="2">
        <v>2021</v>
      </c>
      <c r="C20">
        <v>17</v>
      </c>
      <c r="D20">
        <v>1</v>
      </c>
      <c r="E20" s="20">
        <v>5.9</v>
      </c>
      <c r="F20">
        <v>13</v>
      </c>
      <c r="G20">
        <v>0</v>
      </c>
      <c r="H20" s="20">
        <v>0</v>
      </c>
    </row>
    <row r="21" spans="1:8" x14ac:dyDescent="0.25">
      <c r="A21" t="s">
        <v>391</v>
      </c>
      <c r="B21" s="2">
        <v>2021</v>
      </c>
      <c r="C21">
        <v>22</v>
      </c>
      <c r="D21">
        <v>5</v>
      </c>
      <c r="E21" s="20">
        <v>22.7</v>
      </c>
      <c r="F21">
        <v>12</v>
      </c>
      <c r="G21">
        <v>4</v>
      </c>
      <c r="H21" s="20">
        <v>33.299999999999997</v>
      </c>
    </row>
    <row r="22" spans="1:8" x14ac:dyDescent="0.25">
      <c r="A22" t="s">
        <v>392</v>
      </c>
      <c r="B22" s="2">
        <v>2021</v>
      </c>
      <c r="C22">
        <v>70</v>
      </c>
      <c r="D22">
        <v>30</v>
      </c>
      <c r="E22" s="20">
        <v>42.9</v>
      </c>
      <c r="F22">
        <v>32</v>
      </c>
      <c r="G22">
        <v>17</v>
      </c>
      <c r="H22" s="20">
        <v>53.1</v>
      </c>
    </row>
    <row r="23" spans="1:8" x14ac:dyDescent="0.25">
      <c r="A23" t="s">
        <v>393</v>
      </c>
      <c r="B23" s="2">
        <v>2021</v>
      </c>
      <c r="C23">
        <v>95</v>
      </c>
      <c r="D23">
        <v>52</v>
      </c>
      <c r="E23" s="20">
        <v>54.7</v>
      </c>
      <c r="F23">
        <v>53</v>
      </c>
      <c r="G23">
        <v>36</v>
      </c>
      <c r="H23" s="20">
        <v>67.900000000000006</v>
      </c>
    </row>
    <row r="24" spans="1:8" x14ac:dyDescent="0.25">
      <c r="A24" t="s">
        <v>388</v>
      </c>
      <c r="B24" s="2">
        <v>2020</v>
      </c>
      <c r="C24">
        <v>25</v>
      </c>
      <c r="D24">
        <v>7</v>
      </c>
      <c r="E24" s="20">
        <v>28</v>
      </c>
      <c r="F24">
        <v>20</v>
      </c>
      <c r="G24">
        <v>6</v>
      </c>
      <c r="H24" s="20">
        <v>30</v>
      </c>
    </row>
    <row r="25" spans="1:8" x14ac:dyDescent="0.25">
      <c r="A25" t="s">
        <v>390</v>
      </c>
      <c r="B25" s="2">
        <v>2020</v>
      </c>
      <c r="C25">
        <v>28</v>
      </c>
      <c r="D25">
        <v>4</v>
      </c>
      <c r="E25" s="20">
        <v>14.3</v>
      </c>
      <c r="F25">
        <v>24</v>
      </c>
      <c r="G25">
        <v>4</v>
      </c>
      <c r="H25" s="20">
        <v>16.7</v>
      </c>
    </row>
    <row r="26" spans="1:8" x14ac:dyDescent="0.25">
      <c r="A26" t="s">
        <v>391</v>
      </c>
      <c r="B26" s="2">
        <v>2020</v>
      </c>
      <c r="C26">
        <v>42</v>
      </c>
      <c r="D26">
        <v>7</v>
      </c>
      <c r="E26" s="20">
        <v>16.7</v>
      </c>
      <c r="F26">
        <v>26</v>
      </c>
      <c r="G26">
        <v>3</v>
      </c>
      <c r="H26" s="20">
        <v>11.5</v>
      </c>
    </row>
    <row r="27" spans="1:8" x14ac:dyDescent="0.25">
      <c r="A27" t="s">
        <v>392</v>
      </c>
      <c r="B27" s="2">
        <v>2020</v>
      </c>
      <c r="C27">
        <v>53</v>
      </c>
      <c r="D27">
        <v>25</v>
      </c>
      <c r="E27" s="20">
        <v>47.2</v>
      </c>
      <c r="F27">
        <v>25</v>
      </c>
      <c r="G27">
        <v>11</v>
      </c>
      <c r="H27" s="20">
        <v>44</v>
      </c>
    </row>
    <row r="28" spans="1:8" x14ac:dyDescent="0.25">
      <c r="A28" t="s">
        <v>393</v>
      </c>
      <c r="B28" s="2">
        <v>2020</v>
      </c>
      <c r="C28">
        <v>96</v>
      </c>
      <c r="D28">
        <v>72</v>
      </c>
      <c r="E28" s="20">
        <v>75</v>
      </c>
      <c r="F28">
        <v>64</v>
      </c>
      <c r="G28">
        <v>53</v>
      </c>
      <c r="H28" s="20">
        <v>82.8</v>
      </c>
    </row>
    <row r="29" spans="1:8" x14ac:dyDescent="0.25">
      <c r="A29" t="s">
        <v>388</v>
      </c>
      <c r="B29" s="2">
        <v>2019</v>
      </c>
      <c r="C29">
        <v>26</v>
      </c>
      <c r="D29">
        <v>6</v>
      </c>
      <c r="E29" s="20">
        <v>23.1</v>
      </c>
      <c r="F29">
        <v>19</v>
      </c>
      <c r="G29">
        <v>5</v>
      </c>
      <c r="H29" s="20">
        <v>26.3</v>
      </c>
    </row>
    <row r="30" spans="1:8" x14ac:dyDescent="0.25">
      <c r="A30" t="s">
        <v>390</v>
      </c>
      <c r="B30" s="2">
        <v>2019</v>
      </c>
      <c r="C30">
        <v>33</v>
      </c>
      <c r="D30">
        <v>7</v>
      </c>
      <c r="E30" s="20">
        <v>21.2</v>
      </c>
      <c r="F30">
        <v>24</v>
      </c>
      <c r="G30">
        <v>7</v>
      </c>
      <c r="H30" s="20">
        <v>29.2</v>
      </c>
    </row>
    <row r="31" spans="1:8" x14ac:dyDescent="0.25">
      <c r="A31" t="s">
        <v>391</v>
      </c>
      <c r="B31" s="2">
        <v>2019</v>
      </c>
      <c r="C31">
        <v>38</v>
      </c>
      <c r="D31">
        <v>8</v>
      </c>
      <c r="E31" s="20">
        <v>21.1</v>
      </c>
      <c r="F31">
        <v>23</v>
      </c>
      <c r="G31">
        <v>6</v>
      </c>
      <c r="H31" s="20">
        <v>26.1</v>
      </c>
    </row>
    <row r="32" spans="1:8" x14ac:dyDescent="0.25">
      <c r="A32" t="s">
        <v>392</v>
      </c>
      <c r="B32" s="2">
        <v>2019</v>
      </c>
      <c r="C32">
        <v>71</v>
      </c>
      <c r="D32">
        <v>27</v>
      </c>
      <c r="E32" s="20">
        <v>38</v>
      </c>
      <c r="F32">
        <v>44</v>
      </c>
      <c r="G32">
        <v>23</v>
      </c>
      <c r="H32" s="20">
        <v>52.3</v>
      </c>
    </row>
    <row r="33" spans="1:8" x14ac:dyDescent="0.25">
      <c r="A33" t="s">
        <v>393</v>
      </c>
      <c r="B33" s="2">
        <v>2019</v>
      </c>
      <c r="C33">
        <v>139</v>
      </c>
      <c r="D33">
        <v>72</v>
      </c>
      <c r="E33" s="20">
        <v>51.8</v>
      </c>
      <c r="F33">
        <v>87</v>
      </c>
      <c r="G33">
        <v>56</v>
      </c>
      <c r="H33" s="20">
        <v>64.400000000000006</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2C00-6D07-49C5-BDCE-33F92D3B505F}">
  <dimension ref="A1:D13"/>
  <sheetViews>
    <sheetView workbookViewId="0"/>
  </sheetViews>
  <sheetFormatPr defaultColWidth="11.08984375" defaultRowHeight="15" x14ac:dyDescent="0.25"/>
  <cols>
    <col min="1" max="1" width="25.08984375" customWidth="1"/>
    <col min="2" max="2" width="22.7265625" customWidth="1"/>
    <col min="3" max="3" width="21.90625" customWidth="1"/>
    <col min="4" max="4" width="36.54296875" customWidth="1"/>
  </cols>
  <sheetData>
    <row r="1" spans="1:4" ht="21" x14ac:dyDescent="0.4">
      <c r="A1" s="1" t="s">
        <v>886</v>
      </c>
    </row>
    <row r="2" spans="1:4" x14ac:dyDescent="0.25">
      <c r="A2" s="2" t="s">
        <v>770</v>
      </c>
    </row>
    <row r="3" spans="1:4" x14ac:dyDescent="0.25">
      <c r="A3" s="2" t="s">
        <v>506</v>
      </c>
    </row>
    <row r="4" spans="1:4" s="2" customFormat="1" ht="34.799999999999997" customHeight="1" x14ac:dyDescent="0.3">
      <c r="A4" s="4" t="s">
        <v>507</v>
      </c>
      <c r="B4" s="13" t="s">
        <v>494</v>
      </c>
      <c r="C4" s="13" t="s">
        <v>804</v>
      </c>
      <c r="D4" s="13" t="s">
        <v>805</v>
      </c>
    </row>
    <row r="5" spans="1:4" x14ac:dyDescent="0.25">
      <c r="A5" t="s">
        <v>332</v>
      </c>
      <c r="B5">
        <v>30</v>
      </c>
      <c r="C5">
        <v>20</v>
      </c>
      <c r="D5" s="3" t="s">
        <v>462</v>
      </c>
    </row>
    <row r="6" spans="1:4" x14ac:dyDescent="0.25">
      <c r="A6" t="s">
        <v>333</v>
      </c>
      <c r="B6">
        <v>26</v>
      </c>
      <c r="C6">
        <v>14</v>
      </c>
      <c r="D6" s="3" t="s">
        <v>497</v>
      </c>
    </row>
    <row r="7" spans="1:4" x14ac:dyDescent="0.25">
      <c r="A7" t="s">
        <v>334</v>
      </c>
      <c r="B7">
        <v>80</v>
      </c>
      <c r="C7">
        <v>36</v>
      </c>
      <c r="D7" s="3" t="s">
        <v>508</v>
      </c>
    </row>
    <row r="8" spans="1:4" x14ac:dyDescent="0.25">
      <c r="A8" t="s">
        <v>336</v>
      </c>
      <c r="B8">
        <v>15</v>
      </c>
      <c r="C8">
        <v>8</v>
      </c>
      <c r="D8" s="3" t="s">
        <v>154</v>
      </c>
    </row>
    <row r="9" spans="1:4" x14ac:dyDescent="0.25">
      <c r="A9" t="s">
        <v>337</v>
      </c>
      <c r="B9">
        <v>52</v>
      </c>
      <c r="C9">
        <v>19</v>
      </c>
      <c r="D9" s="3" t="s">
        <v>440</v>
      </c>
    </row>
    <row r="10" spans="1:4" x14ac:dyDescent="0.25">
      <c r="A10" t="s">
        <v>338</v>
      </c>
      <c r="B10">
        <v>26</v>
      </c>
      <c r="C10">
        <v>16</v>
      </c>
      <c r="D10" s="3" t="s">
        <v>509</v>
      </c>
    </row>
    <row r="11" spans="1:4" x14ac:dyDescent="0.25">
      <c r="A11" t="s">
        <v>339</v>
      </c>
      <c r="B11">
        <v>8</v>
      </c>
      <c r="C11">
        <v>3</v>
      </c>
      <c r="D11" s="3" t="s">
        <v>510</v>
      </c>
    </row>
    <row r="12" spans="1:4" x14ac:dyDescent="0.25">
      <c r="A12" t="s">
        <v>340</v>
      </c>
      <c r="B12">
        <v>40</v>
      </c>
      <c r="C12">
        <v>23</v>
      </c>
      <c r="D12" s="3" t="s">
        <v>511</v>
      </c>
    </row>
    <row r="13" spans="1:4" x14ac:dyDescent="0.25">
      <c r="A13" t="s">
        <v>342</v>
      </c>
      <c r="B13">
        <v>15</v>
      </c>
      <c r="C13">
        <v>12</v>
      </c>
      <c r="D13" s="3" t="s">
        <v>512</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03062-6F32-4065-B695-ED7A60C24A35}">
  <dimension ref="A1:I14"/>
  <sheetViews>
    <sheetView workbookViewId="0"/>
  </sheetViews>
  <sheetFormatPr defaultColWidth="11.08984375" defaultRowHeight="15" x14ac:dyDescent="0.25"/>
  <cols>
    <col min="1" max="1" width="17.26953125" customWidth="1"/>
    <col min="2" max="2" width="17" customWidth="1"/>
    <col min="3" max="3" width="9.6328125" customWidth="1"/>
    <col min="4" max="9" width="15.453125" customWidth="1"/>
    <col min="10" max="14" width="30.7265625" customWidth="1"/>
  </cols>
  <sheetData>
    <row r="1" spans="1:9" ht="21" x14ac:dyDescent="0.4">
      <c r="A1" s="1" t="s">
        <v>747</v>
      </c>
    </row>
    <row r="2" spans="1:9" x14ac:dyDescent="0.25">
      <c r="A2" s="5" t="s">
        <v>770</v>
      </c>
    </row>
    <row r="3" spans="1:9" s="2" customFormat="1" ht="46.8" x14ac:dyDescent="0.3">
      <c r="A3" s="4" t="s">
        <v>663</v>
      </c>
      <c r="B3" s="4" t="s">
        <v>733</v>
      </c>
      <c r="C3" s="13" t="s">
        <v>343</v>
      </c>
      <c r="D3" s="13" t="s">
        <v>514</v>
      </c>
      <c r="E3" s="13" t="s">
        <v>515</v>
      </c>
      <c r="F3" s="13" t="s">
        <v>516</v>
      </c>
      <c r="G3" s="13" t="s">
        <v>517</v>
      </c>
      <c r="H3" s="13" t="s">
        <v>518</v>
      </c>
      <c r="I3" s="13" t="s">
        <v>519</v>
      </c>
    </row>
    <row r="4" spans="1:9" x14ac:dyDescent="0.25">
      <c r="A4" t="s">
        <v>386</v>
      </c>
      <c r="B4" t="s">
        <v>388</v>
      </c>
      <c r="C4" s="3">
        <v>31</v>
      </c>
      <c r="D4" s="3">
        <v>16</v>
      </c>
      <c r="E4" s="9">
        <v>51.6</v>
      </c>
      <c r="F4" s="3">
        <v>3</v>
      </c>
      <c r="G4" s="9">
        <v>9.6999999999999993</v>
      </c>
      <c r="H4" s="3">
        <v>8</v>
      </c>
      <c r="I4" s="9">
        <v>25.8</v>
      </c>
    </row>
    <row r="5" spans="1:9" x14ac:dyDescent="0.25">
      <c r="A5" t="s">
        <v>386</v>
      </c>
      <c r="B5" t="s">
        <v>390</v>
      </c>
      <c r="C5" s="3">
        <v>19</v>
      </c>
      <c r="D5" s="3">
        <v>11</v>
      </c>
      <c r="E5" s="9">
        <v>57.9</v>
      </c>
      <c r="F5" s="3">
        <v>2</v>
      </c>
      <c r="G5" s="9">
        <v>10.5</v>
      </c>
      <c r="H5" s="3">
        <v>4</v>
      </c>
      <c r="I5" s="9">
        <v>21.1</v>
      </c>
    </row>
    <row r="6" spans="1:9" x14ac:dyDescent="0.25">
      <c r="A6" t="s">
        <v>386</v>
      </c>
      <c r="B6" t="s">
        <v>391</v>
      </c>
      <c r="C6" s="3">
        <v>31</v>
      </c>
      <c r="D6" s="3">
        <v>13</v>
      </c>
      <c r="E6" s="9">
        <v>41.9</v>
      </c>
      <c r="F6" s="3">
        <v>7</v>
      </c>
      <c r="G6" s="9">
        <v>22.6</v>
      </c>
      <c r="H6" s="3">
        <v>9</v>
      </c>
      <c r="I6" s="9">
        <v>29</v>
      </c>
    </row>
    <row r="7" spans="1:9" x14ac:dyDescent="0.25">
      <c r="A7" t="s">
        <v>386</v>
      </c>
      <c r="B7" t="s">
        <v>392</v>
      </c>
      <c r="C7" s="3">
        <v>75</v>
      </c>
      <c r="D7" s="3">
        <v>35</v>
      </c>
      <c r="E7" s="9">
        <v>46.7</v>
      </c>
      <c r="F7" s="3">
        <v>9</v>
      </c>
      <c r="G7" s="9">
        <v>12</v>
      </c>
      <c r="H7" s="3">
        <v>25</v>
      </c>
      <c r="I7" s="9">
        <v>33.299999999999997</v>
      </c>
    </row>
    <row r="8" spans="1:9" x14ac:dyDescent="0.25">
      <c r="A8" t="s">
        <v>386</v>
      </c>
      <c r="B8" t="s">
        <v>393</v>
      </c>
      <c r="C8" s="3">
        <v>136</v>
      </c>
      <c r="D8" s="3">
        <v>52</v>
      </c>
      <c r="E8" s="9">
        <v>38.200000000000003</v>
      </c>
      <c r="F8" s="3">
        <v>20</v>
      </c>
      <c r="G8" s="9">
        <v>14.7</v>
      </c>
      <c r="H8" s="3">
        <v>31</v>
      </c>
      <c r="I8" s="9">
        <v>22.8</v>
      </c>
    </row>
    <row r="9" spans="1:9" x14ac:dyDescent="0.25">
      <c r="A9" t="s">
        <v>444</v>
      </c>
      <c r="B9" t="s">
        <v>520</v>
      </c>
      <c r="C9" s="3">
        <v>172</v>
      </c>
      <c r="D9" s="3">
        <v>73</v>
      </c>
      <c r="E9" s="9">
        <v>42.4</v>
      </c>
      <c r="F9" s="3">
        <v>28</v>
      </c>
      <c r="G9" s="9">
        <v>16.3</v>
      </c>
      <c r="H9" s="3">
        <v>48</v>
      </c>
      <c r="I9" s="9">
        <v>27.9</v>
      </c>
    </row>
    <row r="10" spans="1:9" x14ac:dyDescent="0.25">
      <c r="A10" t="s">
        <v>444</v>
      </c>
      <c r="B10" t="s">
        <v>468</v>
      </c>
      <c r="C10" s="3">
        <v>120</v>
      </c>
      <c r="D10" s="3">
        <v>54</v>
      </c>
      <c r="E10" s="9">
        <v>45</v>
      </c>
      <c r="F10" s="3">
        <v>13</v>
      </c>
      <c r="G10" s="9">
        <v>10.8</v>
      </c>
      <c r="H10" s="3">
        <v>29</v>
      </c>
      <c r="I10" s="9">
        <v>24.2</v>
      </c>
    </row>
    <row r="11" spans="1:9" x14ac:dyDescent="0.25">
      <c r="A11" t="s">
        <v>387</v>
      </c>
      <c r="B11" t="s">
        <v>389</v>
      </c>
      <c r="C11" s="3">
        <v>133</v>
      </c>
      <c r="D11" s="3">
        <v>58</v>
      </c>
      <c r="E11" s="9">
        <v>43.6</v>
      </c>
      <c r="F11" s="3">
        <v>20</v>
      </c>
      <c r="G11" s="9">
        <v>15</v>
      </c>
      <c r="H11" s="3">
        <v>38</v>
      </c>
      <c r="I11" s="9">
        <v>28.6</v>
      </c>
    </row>
    <row r="12" spans="1:9" x14ac:dyDescent="0.25">
      <c r="A12" t="s">
        <v>387</v>
      </c>
      <c r="B12" t="s">
        <v>394</v>
      </c>
      <c r="C12" s="3">
        <v>159</v>
      </c>
      <c r="D12" s="3">
        <v>69</v>
      </c>
      <c r="E12" s="9">
        <v>43.4</v>
      </c>
      <c r="F12" s="3">
        <v>21</v>
      </c>
      <c r="G12" s="9">
        <v>13.2</v>
      </c>
      <c r="H12" s="3">
        <v>39</v>
      </c>
      <c r="I12" s="9">
        <v>24.5</v>
      </c>
    </row>
    <row r="13" spans="1:9" x14ac:dyDescent="0.25">
      <c r="A13" t="s">
        <v>493</v>
      </c>
      <c r="B13" t="s">
        <v>521</v>
      </c>
      <c r="C13" s="3">
        <v>93</v>
      </c>
      <c r="D13" s="3">
        <v>37</v>
      </c>
      <c r="E13" s="9">
        <v>39.799999999999997</v>
      </c>
      <c r="F13" s="3">
        <v>13</v>
      </c>
      <c r="G13" s="9">
        <v>14</v>
      </c>
      <c r="H13" s="3">
        <v>23</v>
      </c>
      <c r="I13" s="9">
        <v>24.7</v>
      </c>
    </row>
    <row r="14" spans="1:9" x14ac:dyDescent="0.25">
      <c r="A14" t="s">
        <v>493</v>
      </c>
      <c r="B14" t="s">
        <v>498</v>
      </c>
      <c r="C14" s="3">
        <v>199</v>
      </c>
      <c r="D14" s="3">
        <v>90</v>
      </c>
      <c r="E14" s="9">
        <v>45.2</v>
      </c>
      <c r="F14" s="3">
        <v>28</v>
      </c>
      <c r="G14" s="9">
        <v>14.1</v>
      </c>
      <c r="H14" s="3">
        <v>54</v>
      </c>
      <c r="I14" s="9">
        <v>27.1</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CCBC4-CED2-40E5-B2B5-AA40497C17C2}">
  <dimension ref="A1:O19"/>
  <sheetViews>
    <sheetView workbookViewId="0"/>
  </sheetViews>
  <sheetFormatPr defaultColWidth="11.08984375" defaultRowHeight="15" x14ac:dyDescent="0.25"/>
  <cols>
    <col min="2" max="2" width="11.90625" style="3" customWidth="1"/>
    <col min="3" max="3" width="14.1796875" style="3" customWidth="1"/>
    <col min="4" max="4" width="24.54296875" style="3" customWidth="1"/>
    <col min="5" max="5" width="15.90625" style="3" customWidth="1"/>
    <col min="6" max="6" width="24" style="3" customWidth="1"/>
    <col min="7" max="7" width="21.7265625" style="3" customWidth="1"/>
    <col min="8" max="8" width="31.81640625" style="3" customWidth="1"/>
    <col min="9" max="9" width="14.453125" style="3" customWidth="1"/>
    <col min="10" max="10" width="24.36328125" style="3" customWidth="1"/>
    <col min="11" max="11" width="20.6328125" style="3" customWidth="1"/>
    <col min="12" max="12" width="18.81640625" style="3" customWidth="1"/>
    <col min="13" max="13" width="24.90625" style="3" customWidth="1"/>
    <col min="14" max="14" width="22.90625" style="3" customWidth="1"/>
    <col min="15" max="15" width="33.453125" style="3" customWidth="1"/>
  </cols>
  <sheetData>
    <row r="1" spans="1:15" ht="21" x14ac:dyDescent="0.4">
      <c r="A1" s="1" t="s">
        <v>746</v>
      </c>
    </row>
    <row r="2" spans="1:15" x14ac:dyDescent="0.25">
      <c r="A2" s="5" t="s">
        <v>770</v>
      </c>
    </row>
    <row r="3" spans="1:15" x14ac:dyDescent="0.25">
      <c r="A3" s="5" t="s">
        <v>808</v>
      </c>
    </row>
    <row r="4" spans="1:15" x14ac:dyDescent="0.25">
      <c r="A4" s="5" t="s">
        <v>809</v>
      </c>
    </row>
    <row r="5" spans="1:15" s="2" customFormat="1" ht="62.4" x14ac:dyDescent="0.3">
      <c r="A5" s="4" t="s">
        <v>3</v>
      </c>
      <c r="B5" s="13" t="s">
        <v>522</v>
      </c>
      <c r="C5" s="13" t="s">
        <v>810</v>
      </c>
      <c r="D5" s="13" t="s">
        <v>811</v>
      </c>
      <c r="E5" s="13" t="s">
        <v>812</v>
      </c>
      <c r="F5" s="13" t="s">
        <v>813</v>
      </c>
      <c r="G5" s="13" t="s">
        <v>814</v>
      </c>
      <c r="H5" s="13" t="s">
        <v>815</v>
      </c>
      <c r="I5" s="13" t="s">
        <v>816</v>
      </c>
      <c r="J5" s="13" t="s">
        <v>817</v>
      </c>
      <c r="K5" s="13" t="s">
        <v>818</v>
      </c>
      <c r="L5" s="13" t="s">
        <v>819</v>
      </c>
      <c r="M5" s="13" t="s">
        <v>820</v>
      </c>
      <c r="N5" s="13" t="s">
        <v>821</v>
      </c>
      <c r="O5" s="13" t="s">
        <v>822</v>
      </c>
    </row>
    <row r="6" spans="1:15" x14ac:dyDescent="0.25">
      <c r="A6" s="51">
        <v>2011</v>
      </c>
      <c r="B6" s="3">
        <v>542</v>
      </c>
      <c r="C6" s="3">
        <v>89</v>
      </c>
      <c r="D6" s="9">
        <v>16.399999999999999</v>
      </c>
      <c r="E6" s="7" t="s">
        <v>49</v>
      </c>
      <c r="F6" s="7" t="s">
        <v>49</v>
      </c>
      <c r="G6" s="3">
        <v>453</v>
      </c>
      <c r="H6" s="9">
        <v>83.6</v>
      </c>
      <c r="I6" s="3">
        <v>89</v>
      </c>
      <c r="J6" s="9">
        <v>16.399999999999999</v>
      </c>
      <c r="K6" s="9">
        <v>100</v>
      </c>
      <c r="L6" s="7" t="s">
        <v>49</v>
      </c>
      <c r="M6" s="7" t="s">
        <v>49</v>
      </c>
      <c r="N6" s="3">
        <v>453</v>
      </c>
      <c r="O6" s="9">
        <v>83.6</v>
      </c>
    </row>
    <row r="7" spans="1:15" x14ac:dyDescent="0.25">
      <c r="A7" s="51">
        <v>2012</v>
      </c>
      <c r="B7" s="3">
        <v>579</v>
      </c>
      <c r="C7" s="3">
        <v>129</v>
      </c>
      <c r="D7" s="9">
        <v>22.3</v>
      </c>
      <c r="E7" s="7" t="s">
        <v>49</v>
      </c>
      <c r="F7" s="7" t="s">
        <v>49</v>
      </c>
      <c r="G7" s="3">
        <v>450</v>
      </c>
      <c r="H7" s="9">
        <v>77.7</v>
      </c>
      <c r="I7" s="3">
        <v>129</v>
      </c>
      <c r="J7" s="9">
        <v>22.3</v>
      </c>
      <c r="K7" s="9">
        <v>100</v>
      </c>
      <c r="L7" s="7" t="s">
        <v>49</v>
      </c>
      <c r="M7" s="7" t="s">
        <v>49</v>
      </c>
      <c r="N7" s="3">
        <v>450</v>
      </c>
      <c r="O7" s="9">
        <v>77.7</v>
      </c>
    </row>
    <row r="8" spans="1:15" x14ac:dyDescent="0.25">
      <c r="A8" s="51">
        <v>2013</v>
      </c>
      <c r="B8" s="3">
        <v>453</v>
      </c>
      <c r="C8" s="3">
        <v>86</v>
      </c>
      <c r="D8" s="9">
        <v>19</v>
      </c>
      <c r="E8" s="7" t="s">
        <v>49</v>
      </c>
      <c r="F8" s="7" t="s">
        <v>49</v>
      </c>
      <c r="G8" s="3">
        <v>367</v>
      </c>
      <c r="H8" s="9">
        <v>81</v>
      </c>
      <c r="I8" s="3">
        <v>86</v>
      </c>
      <c r="J8" s="9">
        <v>19</v>
      </c>
      <c r="K8" s="9">
        <v>100</v>
      </c>
      <c r="L8" s="7" t="s">
        <v>49</v>
      </c>
      <c r="M8" s="7" t="s">
        <v>49</v>
      </c>
      <c r="N8" s="3">
        <v>367</v>
      </c>
      <c r="O8" s="9">
        <v>81</v>
      </c>
    </row>
    <row r="9" spans="1:15" x14ac:dyDescent="0.25">
      <c r="A9" s="51">
        <v>2014</v>
      </c>
      <c r="B9" s="3">
        <v>422</v>
      </c>
      <c r="C9" s="3">
        <v>111</v>
      </c>
      <c r="D9" s="9">
        <v>26.3</v>
      </c>
      <c r="E9" s="7" t="s">
        <v>49</v>
      </c>
      <c r="F9" s="7" t="s">
        <v>49</v>
      </c>
      <c r="G9" s="3">
        <v>311</v>
      </c>
      <c r="H9" s="9">
        <v>73.7</v>
      </c>
      <c r="I9" s="3">
        <v>111</v>
      </c>
      <c r="J9" s="9">
        <v>26.3</v>
      </c>
      <c r="K9" s="9">
        <v>100</v>
      </c>
      <c r="L9" s="7" t="s">
        <v>49</v>
      </c>
      <c r="M9" s="7" t="s">
        <v>49</v>
      </c>
      <c r="N9" s="3">
        <v>311</v>
      </c>
      <c r="O9" s="9">
        <v>73.7</v>
      </c>
    </row>
    <row r="10" spans="1:15" x14ac:dyDescent="0.25">
      <c r="A10" s="51">
        <v>2015</v>
      </c>
      <c r="B10" s="3">
        <v>348</v>
      </c>
      <c r="C10" s="3">
        <v>84</v>
      </c>
      <c r="D10" s="9">
        <v>24.1</v>
      </c>
      <c r="E10" s="7" t="s">
        <v>49</v>
      </c>
      <c r="F10" s="7" t="s">
        <v>49</v>
      </c>
      <c r="G10" s="3">
        <v>264</v>
      </c>
      <c r="H10" s="9">
        <v>75.900000000000006</v>
      </c>
      <c r="I10" s="3">
        <v>84</v>
      </c>
      <c r="J10" s="9">
        <v>24.1</v>
      </c>
      <c r="K10" s="9">
        <v>100</v>
      </c>
      <c r="L10" s="7" t="s">
        <v>49</v>
      </c>
      <c r="M10" s="7" t="s">
        <v>49</v>
      </c>
      <c r="N10" s="3">
        <v>264</v>
      </c>
      <c r="O10" s="9">
        <v>75.900000000000006</v>
      </c>
    </row>
    <row r="11" spans="1:15" x14ac:dyDescent="0.25">
      <c r="A11" s="51">
        <v>2016</v>
      </c>
      <c r="B11" s="3">
        <v>341</v>
      </c>
      <c r="C11" s="3">
        <v>94</v>
      </c>
      <c r="D11" s="9">
        <v>27.6</v>
      </c>
      <c r="E11" s="7" t="s">
        <v>49</v>
      </c>
      <c r="F11" s="7" t="s">
        <v>49</v>
      </c>
      <c r="G11" s="3">
        <v>247</v>
      </c>
      <c r="H11" s="9">
        <v>72.400000000000006</v>
      </c>
      <c r="I11" s="3">
        <v>94</v>
      </c>
      <c r="J11" s="9">
        <v>27.6</v>
      </c>
      <c r="K11" s="9">
        <v>100</v>
      </c>
      <c r="L11" s="7" t="s">
        <v>49</v>
      </c>
      <c r="M11" s="7" t="s">
        <v>49</v>
      </c>
      <c r="N11" s="3">
        <v>247</v>
      </c>
      <c r="O11" s="9">
        <v>72.400000000000006</v>
      </c>
    </row>
    <row r="12" spans="1:15" x14ac:dyDescent="0.25">
      <c r="A12" s="51">
        <v>2017</v>
      </c>
      <c r="B12" s="3">
        <v>297</v>
      </c>
      <c r="C12" s="3">
        <v>83</v>
      </c>
      <c r="D12" s="9">
        <v>27.9</v>
      </c>
      <c r="E12" s="3">
        <v>3</v>
      </c>
      <c r="F12" s="9">
        <v>1</v>
      </c>
      <c r="G12" s="3">
        <v>211</v>
      </c>
      <c r="H12" s="9">
        <v>71</v>
      </c>
      <c r="I12" s="3">
        <v>83</v>
      </c>
      <c r="J12" s="9">
        <v>27.9</v>
      </c>
      <c r="K12" s="9">
        <v>100</v>
      </c>
      <c r="L12" s="7" t="s">
        <v>49</v>
      </c>
      <c r="M12" s="7" t="s">
        <v>49</v>
      </c>
      <c r="N12" s="3">
        <v>214</v>
      </c>
      <c r="O12" s="9">
        <v>72.099999999999994</v>
      </c>
    </row>
    <row r="13" spans="1:15" x14ac:dyDescent="0.25">
      <c r="A13" s="51">
        <v>2018</v>
      </c>
      <c r="B13" s="3">
        <v>275</v>
      </c>
      <c r="C13" s="3">
        <v>89</v>
      </c>
      <c r="D13" s="9">
        <v>32.4</v>
      </c>
      <c r="E13" s="3">
        <v>14</v>
      </c>
      <c r="F13" s="9">
        <v>5.0999999999999996</v>
      </c>
      <c r="G13" s="3">
        <v>172</v>
      </c>
      <c r="H13" s="9">
        <v>62.5</v>
      </c>
      <c r="I13" s="3">
        <v>81</v>
      </c>
      <c r="J13" s="9">
        <v>29.5</v>
      </c>
      <c r="K13" s="9">
        <v>91</v>
      </c>
      <c r="L13" s="3">
        <v>5</v>
      </c>
      <c r="M13" s="33">
        <v>1.8</v>
      </c>
      <c r="N13" s="3">
        <v>189</v>
      </c>
      <c r="O13" s="9">
        <v>68.7</v>
      </c>
    </row>
    <row r="14" spans="1:15" x14ac:dyDescent="0.25">
      <c r="A14" s="51">
        <v>2019</v>
      </c>
      <c r="B14" s="3">
        <v>307</v>
      </c>
      <c r="C14" s="3">
        <v>80</v>
      </c>
      <c r="D14" s="9">
        <v>26.1</v>
      </c>
      <c r="E14" s="3">
        <v>17</v>
      </c>
      <c r="F14" s="9">
        <v>5.5</v>
      </c>
      <c r="G14" s="3">
        <v>210</v>
      </c>
      <c r="H14" s="9">
        <v>68.400000000000006</v>
      </c>
      <c r="I14" s="3">
        <v>68</v>
      </c>
      <c r="J14" s="9">
        <v>22.1</v>
      </c>
      <c r="K14" s="9">
        <v>85</v>
      </c>
      <c r="L14" s="3">
        <v>9</v>
      </c>
      <c r="M14" s="33">
        <v>2.9</v>
      </c>
      <c r="N14" s="3">
        <v>230</v>
      </c>
      <c r="O14" s="9">
        <v>74.900000000000006</v>
      </c>
    </row>
    <row r="15" spans="1:15" x14ac:dyDescent="0.25">
      <c r="A15" s="51">
        <v>2020</v>
      </c>
      <c r="B15" s="3">
        <v>244</v>
      </c>
      <c r="C15" s="3">
        <v>69</v>
      </c>
      <c r="D15" s="9">
        <v>28.3</v>
      </c>
      <c r="E15" s="3">
        <v>35</v>
      </c>
      <c r="F15" s="9">
        <v>14.3</v>
      </c>
      <c r="G15" s="3">
        <v>140</v>
      </c>
      <c r="H15" s="9">
        <v>57.4</v>
      </c>
      <c r="I15" s="3">
        <v>64</v>
      </c>
      <c r="J15" s="9">
        <v>26.2</v>
      </c>
      <c r="K15" s="9">
        <v>92.8</v>
      </c>
      <c r="L15" s="3">
        <v>3</v>
      </c>
      <c r="M15" s="33">
        <v>1.2</v>
      </c>
      <c r="N15" s="3">
        <v>177</v>
      </c>
      <c r="O15" s="9">
        <v>72.5</v>
      </c>
    </row>
    <row r="16" spans="1:15" x14ac:dyDescent="0.25">
      <c r="A16" s="51">
        <v>2021</v>
      </c>
      <c r="B16" s="3">
        <v>222</v>
      </c>
      <c r="C16" s="3">
        <v>53</v>
      </c>
      <c r="D16" s="9">
        <v>23.9</v>
      </c>
      <c r="E16" s="3">
        <v>106</v>
      </c>
      <c r="F16" s="9">
        <v>47.7</v>
      </c>
      <c r="G16" s="3">
        <v>63</v>
      </c>
      <c r="H16" s="9">
        <v>28.4</v>
      </c>
      <c r="I16" s="3">
        <v>42</v>
      </c>
      <c r="J16" s="9">
        <v>18.899999999999999</v>
      </c>
      <c r="K16" s="9">
        <v>79.2</v>
      </c>
      <c r="L16" s="3">
        <v>10</v>
      </c>
      <c r="M16" s="33">
        <v>4.5</v>
      </c>
      <c r="N16" s="3">
        <v>170</v>
      </c>
      <c r="O16" s="9">
        <v>76.599999999999994</v>
      </c>
    </row>
    <row r="17" spans="1:15" x14ac:dyDescent="0.25">
      <c r="A17" s="51">
        <v>2022</v>
      </c>
      <c r="B17" s="3">
        <v>231</v>
      </c>
      <c r="C17" s="3">
        <v>62</v>
      </c>
      <c r="D17" s="9">
        <v>26.8</v>
      </c>
      <c r="E17" s="3">
        <v>162</v>
      </c>
      <c r="F17" s="9">
        <v>70.099999999999994</v>
      </c>
      <c r="G17" s="3">
        <v>7</v>
      </c>
      <c r="H17" s="9">
        <v>3</v>
      </c>
      <c r="I17" s="3">
        <v>50</v>
      </c>
      <c r="J17" s="9">
        <v>21.6</v>
      </c>
      <c r="K17" s="9">
        <v>80.599999999999994</v>
      </c>
      <c r="L17" s="3">
        <v>10</v>
      </c>
      <c r="M17" s="33">
        <v>4.3</v>
      </c>
      <c r="N17" s="3">
        <v>171</v>
      </c>
      <c r="O17" s="9">
        <v>74</v>
      </c>
    </row>
    <row r="18" spans="1:15" x14ac:dyDescent="0.25">
      <c r="A18" s="51">
        <v>2023</v>
      </c>
      <c r="B18" s="3">
        <v>259</v>
      </c>
      <c r="C18" s="3">
        <v>82</v>
      </c>
      <c r="D18" s="9">
        <v>31.7</v>
      </c>
      <c r="E18" s="3">
        <v>168</v>
      </c>
      <c r="F18" s="9">
        <v>64.900000000000006</v>
      </c>
      <c r="G18" s="3">
        <v>9</v>
      </c>
      <c r="H18" s="9">
        <v>3.5</v>
      </c>
      <c r="I18" s="3">
        <v>65</v>
      </c>
      <c r="J18" s="9">
        <v>25.1</v>
      </c>
      <c r="K18" s="9">
        <v>79.3</v>
      </c>
      <c r="L18" s="3">
        <v>11</v>
      </c>
      <c r="M18" s="33">
        <v>4.2</v>
      </c>
      <c r="N18" s="3">
        <v>183</v>
      </c>
      <c r="O18" s="9">
        <v>70.7</v>
      </c>
    </row>
    <row r="19" spans="1:15" x14ac:dyDescent="0.25">
      <c r="A19" s="51">
        <v>2024</v>
      </c>
      <c r="B19" s="3">
        <v>292</v>
      </c>
      <c r="C19" s="3">
        <v>75</v>
      </c>
      <c r="D19" s="9">
        <v>25.7</v>
      </c>
      <c r="E19" s="3">
        <v>203</v>
      </c>
      <c r="F19" s="9">
        <v>69.5</v>
      </c>
      <c r="G19" s="3">
        <v>14</v>
      </c>
      <c r="H19" s="9">
        <v>4.8</v>
      </c>
      <c r="I19" s="3">
        <v>63</v>
      </c>
      <c r="J19" s="9">
        <v>21.6</v>
      </c>
      <c r="K19" s="9">
        <v>84</v>
      </c>
      <c r="L19" s="3">
        <v>7</v>
      </c>
      <c r="M19" s="33">
        <v>2.4</v>
      </c>
      <c r="N19" s="3">
        <v>222</v>
      </c>
      <c r="O19" s="9">
        <v>76</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A6E2-88A8-4EF2-ACEE-9B7B5B12480F}">
  <dimension ref="A1:N20"/>
  <sheetViews>
    <sheetView workbookViewId="0"/>
  </sheetViews>
  <sheetFormatPr defaultColWidth="11.08984375" defaultRowHeight="15" x14ac:dyDescent="0.25"/>
  <cols>
    <col min="1" max="1" width="8.90625" customWidth="1"/>
    <col min="2" max="2" width="17.7265625" customWidth="1"/>
    <col min="3" max="3" width="24.54296875" customWidth="1"/>
    <col min="4" max="4" width="26.6328125" customWidth="1"/>
    <col min="5" max="5" width="10" customWidth="1"/>
    <col min="6" max="6" width="24.1796875" customWidth="1"/>
    <col min="7" max="7" width="19.08984375" customWidth="1"/>
    <col min="8" max="8" width="22.81640625" customWidth="1"/>
    <col min="9" max="9" width="18.90625" customWidth="1"/>
    <col min="10" max="10" width="22.90625" customWidth="1"/>
    <col min="11" max="11" width="20.453125" customWidth="1"/>
    <col min="12" max="12" width="22.90625" customWidth="1"/>
    <col min="13" max="13" width="15.81640625" customWidth="1"/>
    <col min="14" max="14" width="22.54296875" customWidth="1"/>
  </cols>
  <sheetData>
    <row r="1" spans="1:14" ht="21" x14ac:dyDescent="0.4">
      <c r="A1" s="42" t="s">
        <v>745</v>
      </c>
    </row>
    <row r="2" spans="1:14" x14ac:dyDescent="0.25">
      <c r="A2" s="5" t="s">
        <v>770</v>
      </c>
    </row>
    <row r="3" spans="1:14" x14ac:dyDescent="0.25">
      <c r="A3" s="2" t="s">
        <v>861</v>
      </c>
    </row>
    <row r="4" spans="1:14" x14ac:dyDescent="0.25">
      <c r="A4" s="2" t="s">
        <v>524</v>
      </c>
    </row>
    <row r="5" spans="1:14" x14ac:dyDescent="0.25">
      <c r="A5" s="2" t="s">
        <v>525</v>
      </c>
    </row>
    <row r="6" spans="1:14" x14ac:dyDescent="0.25">
      <c r="A6" s="2" t="s">
        <v>526</v>
      </c>
    </row>
    <row r="7" spans="1:14" s="2" customFormat="1" ht="33.6" customHeight="1" x14ac:dyDescent="0.3">
      <c r="A7" s="4" t="s">
        <v>3</v>
      </c>
      <c r="B7" s="13" t="s">
        <v>522</v>
      </c>
      <c r="C7" s="13" t="s">
        <v>723</v>
      </c>
      <c r="D7" s="13" t="s">
        <v>823</v>
      </c>
      <c r="E7" s="13" t="s">
        <v>824</v>
      </c>
      <c r="F7" s="13" t="s">
        <v>825</v>
      </c>
      <c r="G7" s="13" t="s">
        <v>826</v>
      </c>
      <c r="H7" s="13" t="s">
        <v>828</v>
      </c>
      <c r="I7" s="13" t="s">
        <v>829</v>
      </c>
      <c r="J7" s="13" t="s">
        <v>830</v>
      </c>
      <c r="K7" s="13" t="s">
        <v>831</v>
      </c>
      <c r="L7" s="13" t="s">
        <v>832</v>
      </c>
      <c r="M7" s="13" t="s">
        <v>833</v>
      </c>
      <c r="N7" s="13" t="s">
        <v>835</v>
      </c>
    </row>
    <row r="8" spans="1:14" x14ac:dyDescent="0.25">
      <c r="A8" t="s">
        <v>56</v>
      </c>
      <c r="B8" s="3">
        <v>506</v>
      </c>
      <c r="C8" s="3">
        <v>458</v>
      </c>
      <c r="D8" s="3" t="s">
        <v>535</v>
      </c>
      <c r="E8" s="3">
        <v>0</v>
      </c>
      <c r="F8" s="3" t="s">
        <v>85</v>
      </c>
      <c r="G8" s="3">
        <v>15</v>
      </c>
      <c r="H8" s="3" t="s">
        <v>67</v>
      </c>
      <c r="I8" s="3">
        <v>22</v>
      </c>
      <c r="J8" s="3" t="s">
        <v>106</v>
      </c>
      <c r="K8" s="3">
        <v>0</v>
      </c>
      <c r="L8" s="3" t="s">
        <v>85</v>
      </c>
      <c r="M8" s="3">
        <v>11</v>
      </c>
      <c r="N8" s="3" t="s">
        <v>117</v>
      </c>
    </row>
    <row r="9" spans="1:14" x14ac:dyDescent="0.25">
      <c r="A9" t="s">
        <v>77</v>
      </c>
      <c r="B9" s="3">
        <v>540</v>
      </c>
      <c r="C9" s="3">
        <v>517</v>
      </c>
      <c r="D9" s="3" t="s">
        <v>536</v>
      </c>
      <c r="E9" s="3">
        <v>0</v>
      </c>
      <c r="F9" s="3" t="s">
        <v>85</v>
      </c>
      <c r="G9" s="3">
        <v>3</v>
      </c>
      <c r="H9" s="3" t="s">
        <v>279</v>
      </c>
      <c r="I9" s="3">
        <v>14</v>
      </c>
      <c r="J9" s="3" t="s">
        <v>61</v>
      </c>
      <c r="K9" s="3">
        <v>2</v>
      </c>
      <c r="L9" s="3" t="s">
        <v>357</v>
      </c>
      <c r="M9" s="3">
        <v>4</v>
      </c>
      <c r="N9" s="3" t="s">
        <v>294</v>
      </c>
    </row>
    <row r="10" spans="1:14" x14ac:dyDescent="0.25">
      <c r="A10" t="s">
        <v>104</v>
      </c>
      <c r="B10" s="3">
        <v>430</v>
      </c>
      <c r="C10" s="3">
        <v>400</v>
      </c>
      <c r="D10" s="3" t="s">
        <v>537</v>
      </c>
      <c r="E10" s="3">
        <v>0</v>
      </c>
      <c r="F10" s="3" t="s">
        <v>85</v>
      </c>
      <c r="G10" s="3">
        <v>6</v>
      </c>
      <c r="H10" s="3" t="s">
        <v>204</v>
      </c>
      <c r="I10" s="3">
        <v>22</v>
      </c>
      <c r="J10" s="3" t="s">
        <v>78</v>
      </c>
      <c r="K10" s="3">
        <v>1</v>
      </c>
      <c r="L10" s="3" t="s">
        <v>538</v>
      </c>
      <c r="M10" s="3">
        <v>1</v>
      </c>
      <c r="N10" s="3" t="s">
        <v>538</v>
      </c>
    </row>
    <row r="11" spans="1:14" x14ac:dyDescent="0.25">
      <c r="A11" t="s">
        <v>133</v>
      </c>
      <c r="B11" s="3">
        <v>398</v>
      </c>
      <c r="C11" s="3">
        <v>374</v>
      </c>
      <c r="D11" s="3" t="s">
        <v>539</v>
      </c>
      <c r="E11" s="3">
        <v>0</v>
      </c>
      <c r="F11" s="3" t="s">
        <v>85</v>
      </c>
      <c r="G11" s="3">
        <v>4</v>
      </c>
      <c r="H11" s="3" t="s">
        <v>257</v>
      </c>
      <c r="I11" s="3">
        <v>17</v>
      </c>
      <c r="J11" s="3" t="s">
        <v>106</v>
      </c>
      <c r="K11" s="3">
        <v>0</v>
      </c>
      <c r="L11" s="3" t="s">
        <v>85</v>
      </c>
      <c r="M11" s="3">
        <v>3</v>
      </c>
      <c r="N11" s="3" t="s">
        <v>264</v>
      </c>
    </row>
    <row r="12" spans="1:14" x14ac:dyDescent="0.25">
      <c r="A12" t="s">
        <v>155</v>
      </c>
      <c r="B12" s="3">
        <v>325</v>
      </c>
      <c r="C12" s="3">
        <v>306</v>
      </c>
      <c r="D12" s="3" t="s">
        <v>540</v>
      </c>
      <c r="E12" s="3">
        <v>0</v>
      </c>
      <c r="F12" s="3" t="s">
        <v>85</v>
      </c>
      <c r="G12" s="3">
        <v>3</v>
      </c>
      <c r="H12" s="3" t="s">
        <v>87</v>
      </c>
      <c r="I12" s="3">
        <v>15</v>
      </c>
      <c r="J12" s="3" t="s">
        <v>147</v>
      </c>
      <c r="K12" s="3">
        <v>0</v>
      </c>
      <c r="L12" s="3" t="s">
        <v>85</v>
      </c>
      <c r="M12" s="3">
        <v>1</v>
      </c>
      <c r="N12" s="3" t="s">
        <v>358</v>
      </c>
    </row>
    <row r="13" spans="1:14" x14ac:dyDescent="0.25">
      <c r="A13" t="s">
        <v>177</v>
      </c>
      <c r="B13" s="3">
        <v>307</v>
      </c>
      <c r="C13" s="3">
        <v>294</v>
      </c>
      <c r="D13" s="3" t="s">
        <v>541</v>
      </c>
      <c r="E13" s="3">
        <v>0</v>
      </c>
      <c r="F13" s="3" t="s">
        <v>85</v>
      </c>
      <c r="G13" s="3">
        <v>2</v>
      </c>
      <c r="H13" s="3" t="s">
        <v>294</v>
      </c>
      <c r="I13" s="3">
        <v>10</v>
      </c>
      <c r="J13" s="3" t="s">
        <v>84</v>
      </c>
      <c r="K13" s="3">
        <v>0</v>
      </c>
      <c r="L13" s="3" t="s">
        <v>85</v>
      </c>
      <c r="M13" s="3">
        <v>1</v>
      </c>
      <c r="N13" s="3" t="s">
        <v>358</v>
      </c>
    </row>
    <row r="14" spans="1:14" x14ac:dyDescent="0.25">
      <c r="A14" t="s">
        <v>196</v>
      </c>
      <c r="B14" s="3">
        <v>269</v>
      </c>
      <c r="C14" s="3">
        <v>250</v>
      </c>
      <c r="D14" s="3" t="s">
        <v>542</v>
      </c>
      <c r="E14" s="3">
        <v>1</v>
      </c>
      <c r="F14" s="3" t="s">
        <v>357</v>
      </c>
      <c r="G14" s="3">
        <v>6</v>
      </c>
      <c r="H14" s="3" t="s">
        <v>117</v>
      </c>
      <c r="I14" s="3">
        <v>12</v>
      </c>
      <c r="J14" s="3" t="s">
        <v>184</v>
      </c>
      <c r="K14" s="3">
        <v>0</v>
      </c>
      <c r="L14" s="3" t="s">
        <v>85</v>
      </c>
      <c r="M14" s="3">
        <v>0</v>
      </c>
      <c r="N14" s="3" t="s">
        <v>85</v>
      </c>
    </row>
    <row r="15" spans="1:14" x14ac:dyDescent="0.25">
      <c r="A15" t="s">
        <v>217</v>
      </c>
      <c r="B15" s="3">
        <v>255</v>
      </c>
      <c r="C15" s="3">
        <v>235</v>
      </c>
      <c r="D15" s="3" t="s">
        <v>543</v>
      </c>
      <c r="E15" s="3">
        <v>0</v>
      </c>
      <c r="F15" s="3" t="s">
        <v>85</v>
      </c>
      <c r="G15" s="3">
        <v>7</v>
      </c>
      <c r="H15" s="3" t="s">
        <v>83</v>
      </c>
      <c r="I15" s="3">
        <v>8</v>
      </c>
      <c r="J15" s="3" t="s">
        <v>72</v>
      </c>
      <c r="K15" s="3">
        <v>2</v>
      </c>
      <c r="L15" s="3" t="s">
        <v>264</v>
      </c>
      <c r="M15" s="3">
        <v>3</v>
      </c>
      <c r="N15" s="3" t="s">
        <v>205</v>
      </c>
    </row>
    <row r="16" spans="1:14" x14ac:dyDescent="0.25">
      <c r="A16" t="s">
        <v>239</v>
      </c>
      <c r="B16" s="3">
        <v>280</v>
      </c>
      <c r="C16" s="3">
        <v>263</v>
      </c>
      <c r="D16" s="3" t="s">
        <v>544</v>
      </c>
      <c r="E16" s="3">
        <v>0</v>
      </c>
      <c r="F16" s="3" t="s">
        <v>85</v>
      </c>
      <c r="G16" s="3">
        <v>5</v>
      </c>
      <c r="H16" s="3" t="s">
        <v>141</v>
      </c>
      <c r="I16" s="3">
        <v>5</v>
      </c>
      <c r="J16" s="3" t="s">
        <v>141</v>
      </c>
      <c r="K16" s="3">
        <v>1</v>
      </c>
      <c r="L16" s="3" t="s">
        <v>357</v>
      </c>
      <c r="M16" s="3">
        <v>6</v>
      </c>
      <c r="N16" s="3" t="s">
        <v>110</v>
      </c>
    </row>
    <row r="17" spans="1:14" x14ac:dyDescent="0.25">
      <c r="A17" t="s">
        <v>255</v>
      </c>
      <c r="B17" s="3">
        <v>226</v>
      </c>
      <c r="C17" s="3">
        <v>206</v>
      </c>
      <c r="D17" s="3" t="s">
        <v>545</v>
      </c>
      <c r="E17" s="3">
        <v>1</v>
      </c>
      <c r="F17" s="3" t="s">
        <v>357</v>
      </c>
      <c r="G17" s="3">
        <v>1</v>
      </c>
      <c r="H17" s="3" t="s">
        <v>357</v>
      </c>
      <c r="I17" s="3">
        <v>13</v>
      </c>
      <c r="J17" s="3" t="s">
        <v>149</v>
      </c>
      <c r="K17" s="3">
        <v>0</v>
      </c>
      <c r="L17" s="3" t="s">
        <v>85</v>
      </c>
      <c r="M17" s="3">
        <v>5</v>
      </c>
      <c r="N17" s="3" t="s">
        <v>117</v>
      </c>
    </row>
    <row r="18" spans="1:14" x14ac:dyDescent="0.25">
      <c r="A18" t="s">
        <v>274</v>
      </c>
      <c r="B18" s="3">
        <v>200</v>
      </c>
      <c r="C18" s="3">
        <v>183</v>
      </c>
      <c r="D18" s="3" t="s">
        <v>546</v>
      </c>
      <c r="E18" s="3">
        <v>0</v>
      </c>
      <c r="F18" s="3" t="s">
        <v>85</v>
      </c>
      <c r="G18" s="3">
        <v>3</v>
      </c>
      <c r="H18" s="3" t="s">
        <v>166</v>
      </c>
      <c r="I18" s="3">
        <v>3</v>
      </c>
      <c r="J18" s="3" t="s">
        <v>166</v>
      </c>
      <c r="K18" s="3">
        <v>5</v>
      </c>
      <c r="L18" s="3" t="s">
        <v>93</v>
      </c>
      <c r="M18" s="3">
        <v>6</v>
      </c>
      <c r="N18" s="3" t="s">
        <v>67</v>
      </c>
    </row>
    <row r="19" spans="1:14" x14ac:dyDescent="0.25">
      <c r="A19" t="s">
        <v>287</v>
      </c>
      <c r="B19" s="3">
        <v>210</v>
      </c>
      <c r="C19" s="3">
        <v>191</v>
      </c>
      <c r="D19" s="3" t="s">
        <v>547</v>
      </c>
      <c r="E19" s="3">
        <v>0</v>
      </c>
      <c r="F19" s="3" t="s">
        <v>85</v>
      </c>
      <c r="G19" s="3">
        <v>3</v>
      </c>
      <c r="H19" s="3" t="s">
        <v>204</v>
      </c>
      <c r="I19" s="3">
        <v>7</v>
      </c>
      <c r="J19" s="3" t="s">
        <v>84</v>
      </c>
      <c r="K19" s="3">
        <v>3</v>
      </c>
      <c r="L19" s="3" t="s">
        <v>204</v>
      </c>
      <c r="M19" s="3">
        <v>6</v>
      </c>
      <c r="N19" s="3" t="s">
        <v>60</v>
      </c>
    </row>
    <row r="20" spans="1:14" x14ac:dyDescent="0.25">
      <c r="A20" t="s">
        <v>301</v>
      </c>
      <c r="B20" s="3">
        <v>233</v>
      </c>
      <c r="C20" s="3">
        <v>214</v>
      </c>
      <c r="D20" s="3" t="s">
        <v>548</v>
      </c>
      <c r="E20" s="3">
        <v>0</v>
      </c>
      <c r="F20" s="3" t="s">
        <v>85</v>
      </c>
      <c r="G20" s="3">
        <v>1</v>
      </c>
      <c r="H20" s="3" t="s">
        <v>357</v>
      </c>
      <c r="I20" s="3">
        <v>3</v>
      </c>
      <c r="J20" s="3" t="s">
        <v>227</v>
      </c>
      <c r="K20" s="3">
        <v>3</v>
      </c>
      <c r="L20" s="3" t="s">
        <v>227</v>
      </c>
      <c r="M20" s="3">
        <v>12</v>
      </c>
      <c r="N20" s="3" t="s">
        <v>59</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2"/>
  <sheetViews>
    <sheetView zoomScaleNormal="100" workbookViewId="0"/>
  </sheetViews>
  <sheetFormatPr defaultColWidth="11.08984375" defaultRowHeight="15" x14ac:dyDescent="0.25"/>
  <cols>
    <col min="1" max="1" width="7.36328125" customWidth="1"/>
    <col min="2" max="2" width="14.54296875" customWidth="1"/>
    <col min="3" max="3" width="15" customWidth="1"/>
    <col min="4" max="4" width="19.90625" customWidth="1"/>
    <col min="5" max="5" width="15" customWidth="1"/>
    <col min="6" max="6" width="18.26953125" customWidth="1"/>
    <col min="7" max="8" width="15" customWidth="1"/>
    <col min="9" max="9" width="17.7265625" customWidth="1"/>
    <col min="10" max="10" width="15" customWidth="1"/>
    <col min="11" max="11" width="21.453125" customWidth="1"/>
    <col min="12" max="12" width="15" customWidth="1"/>
    <col min="13" max="13" width="20.7265625" customWidth="1"/>
    <col min="14" max="16" width="15" customWidth="1"/>
    <col min="17" max="17" width="20.1796875" customWidth="1"/>
    <col min="18" max="18" width="23.36328125" customWidth="1"/>
    <col min="19" max="19" width="15" customWidth="1"/>
    <col min="20" max="20" width="21.1796875" customWidth="1"/>
    <col min="21" max="22" width="15" customWidth="1"/>
    <col min="23" max="23" width="17.1796875" customWidth="1"/>
    <col min="24" max="24" width="18.1796875" customWidth="1"/>
    <col min="25" max="25" width="22.7265625" customWidth="1"/>
    <col min="26" max="26" width="28.54296875" customWidth="1"/>
    <col min="27" max="27" width="15" customWidth="1"/>
    <col min="28" max="28" width="23.453125" customWidth="1"/>
    <col min="29" max="30" width="15" customWidth="1"/>
    <col min="31" max="31" width="21.90625" customWidth="1"/>
    <col min="32" max="32" width="21.6328125" customWidth="1"/>
    <col min="33" max="33" width="26.81640625" customWidth="1"/>
    <col min="34" max="34" width="20.54296875" customWidth="1"/>
    <col min="35" max="35" width="26" customWidth="1"/>
    <col min="36" max="37" width="15" customWidth="1"/>
    <col min="38" max="38" width="20.54296875" customWidth="1"/>
    <col min="39" max="39" width="22.36328125" customWidth="1"/>
    <col min="40" max="40" width="28" customWidth="1"/>
    <col min="41" max="41" width="18.453125" customWidth="1"/>
    <col min="42" max="42" width="23.6328125" customWidth="1"/>
    <col min="43" max="44" width="15" customWidth="1"/>
    <col min="45" max="45" width="21.453125" customWidth="1"/>
    <col min="46" max="46" width="23.26953125" customWidth="1"/>
    <col min="47" max="47" width="29.90625" customWidth="1"/>
    <col min="48" max="48" width="21.08984375" customWidth="1"/>
    <col min="49" max="49" width="27.54296875" customWidth="1"/>
    <col min="50" max="51" width="15" customWidth="1"/>
  </cols>
  <sheetData>
    <row r="1" spans="1:51" ht="21" x14ac:dyDescent="0.4">
      <c r="A1" s="1" t="s">
        <v>877</v>
      </c>
    </row>
    <row r="2" spans="1:51" x14ac:dyDescent="0.25">
      <c r="A2" s="5" t="s">
        <v>770</v>
      </c>
    </row>
    <row r="3" spans="1:51" x14ac:dyDescent="0.25">
      <c r="A3" s="2" t="s">
        <v>2</v>
      </c>
    </row>
    <row r="4" spans="1:51" x14ac:dyDescent="0.25">
      <c r="A4" s="5" t="s">
        <v>771</v>
      </c>
    </row>
    <row r="5" spans="1:51" x14ac:dyDescent="0.25">
      <c r="A5" s="5" t="s">
        <v>887</v>
      </c>
    </row>
    <row r="6" spans="1:51" x14ac:dyDescent="0.25">
      <c r="A6" s="5" t="s">
        <v>769</v>
      </c>
    </row>
    <row r="7" spans="1:51" s="41" customFormat="1" ht="46.8" x14ac:dyDescent="0.3">
      <c r="A7" s="4" t="s">
        <v>3</v>
      </c>
      <c r="B7" s="13" t="s">
        <v>4</v>
      </c>
      <c r="C7" s="13" t="s">
        <v>5</v>
      </c>
      <c r="D7" s="13" t="s">
        <v>6</v>
      </c>
      <c r="E7" s="13" t="s">
        <v>7</v>
      </c>
      <c r="F7" s="13" t="s">
        <v>8</v>
      </c>
      <c r="G7" s="13" t="s">
        <v>9</v>
      </c>
      <c r="H7" s="13" t="s">
        <v>10</v>
      </c>
      <c r="I7" s="13" t="s">
        <v>879</v>
      </c>
      <c r="J7" s="12" t="s">
        <v>11</v>
      </c>
      <c r="K7" s="13" t="s">
        <v>12</v>
      </c>
      <c r="L7" s="13" t="s">
        <v>13</v>
      </c>
      <c r="M7" s="13" t="s">
        <v>14</v>
      </c>
      <c r="N7" s="13" t="s">
        <v>15</v>
      </c>
      <c r="O7" s="13" t="s">
        <v>16</v>
      </c>
      <c r="P7" s="13" t="s">
        <v>17</v>
      </c>
      <c r="Q7" s="13" t="s">
        <v>880</v>
      </c>
      <c r="R7" s="13" t="s">
        <v>18</v>
      </c>
      <c r="S7" s="13" t="s">
        <v>19</v>
      </c>
      <c r="T7" s="13" t="s">
        <v>20</v>
      </c>
      <c r="U7" s="13" t="s">
        <v>21</v>
      </c>
      <c r="V7" s="13" t="s">
        <v>22</v>
      </c>
      <c r="W7" s="13" t="s">
        <v>23</v>
      </c>
      <c r="X7" s="13" t="s">
        <v>24</v>
      </c>
      <c r="Y7" s="13" t="s">
        <v>881</v>
      </c>
      <c r="Z7" s="13" t="s">
        <v>25</v>
      </c>
      <c r="AA7" s="13" t="s">
        <v>26</v>
      </c>
      <c r="AB7" s="13" t="s">
        <v>27</v>
      </c>
      <c r="AC7" s="13" t="s">
        <v>28</v>
      </c>
      <c r="AD7" s="13" t="s">
        <v>29</v>
      </c>
      <c r="AE7" s="13" t="s">
        <v>30</v>
      </c>
      <c r="AF7" s="13" t="s">
        <v>882</v>
      </c>
      <c r="AG7" s="13" t="s">
        <v>31</v>
      </c>
      <c r="AH7" s="13" t="s">
        <v>32</v>
      </c>
      <c r="AI7" s="13" t="s">
        <v>33</v>
      </c>
      <c r="AJ7" s="13" t="s">
        <v>34</v>
      </c>
      <c r="AK7" s="13" t="s">
        <v>35</v>
      </c>
      <c r="AL7" s="13" t="s">
        <v>36</v>
      </c>
      <c r="AM7" s="13" t="s">
        <v>883</v>
      </c>
      <c r="AN7" s="13" t="s">
        <v>38</v>
      </c>
      <c r="AO7" s="13" t="s">
        <v>39</v>
      </c>
      <c r="AP7" s="13" t="s">
        <v>40</v>
      </c>
      <c r="AQ7" s="13" t="s">
        <v>41</v>
      </c>
      <c r="AR7" s="13" t="s">
        <v>42</v>
      </c>
      <c r="AS7" s="13" t="s">
        <v>43</v>
      </c>
      <c r="AT7" s="13" t="s">
        <v>884</v>
      </c>
      <c r="AU7" s="13" t="s">
        <v>44</v>
      </c>
      <c r="AV7" s="13" t="s">
        <v>45</v>
      </c>
      <c r="AW7" s="13" t="s">
        <v>46</v>
      </c>
      <c r="AX7" s="13" t="s">
        <v>47</v>
      </c>
      <c r="AY7" s="13" t="s">
        <v>48</v>
      </c>
    </row>
    <row r="8" spans="1:51" x14ac:dyDescent="0.25">
      <c r="A8" s="18">
        <v>2011</v>
      </c>
      <c r="B8" s="14">
        <v>11340751</v>
      </c>
      <c r="C8" s="16">
        <v>542</v>
      </c>
      <c r="D8" s="19" t="s">
        <v>716</v>
      </c>
      <c r="E8" s="19">
        <v>4.8</v>
      </c>
      <c r="F8" s="19" t="s">
        <v>716</v>
      </c>
      <c r="G8" s="19">
        <v>4.4000000000000004</v>
      </c>
      <c r="H8" s="19">
        <v>5.2</v>
      </c>
      <c r="I8" s="16">
        <v>303</v>
      </c>
      <c r="J8" s="17">
        <v>10614635</v>
      </c>
      <c r="K8" s="16" t="s">
        <v>716</v>
      </c>
      <c r="L8" s="19">
        <v>2.9</v>
      </c>
      <c r="M8" s="19" t="s">
        <v>716</v>
      </c>
      <c r="N8" s="19">
        <v>2.6</v>
      </c>
      <c r="O8" s="19">
        <v>3.2</v>
      </c>
      <c r="P8" s="17">
        <v>656548</v>
      </c>
      <c r="Q8" s="16">
        <v>227</v>
      </c>
      <c r="R8" s="19" t="s">
        <v>716</v>
      </c>
      <c r="S8" s="16">
        <v>34.6</v>
      </c>
      <c r="T8" s="19" t="s">
        <v>716</v>
      </c>
      <c r="U8" s="19">
        <v>30.4</v>
      </c>
      <c r="V8" s="16">
        <v>39.4</v>
      </c>
      <c r="W8" s="16">
        <v>12</v>
      </c>
      <c r="X8" s="17">
        <v>8834949</v>
      </c>
      <c r="Y8" s="16">
        <v>234</v>
      </c>
      <c r="Z8" s="19" t="s">
        <v>716</v>
      </c>
      <c r="AA8" s="19">
        <v>2.6</v>
      </c>
      <c r="AB8" s="19" t="s">
        <v>716</v>
      </c>
      <c r="AC8" s="19">
        <v>2.2999999999999998</v>
      </c>
      <c r="AD8" s="19">
        <v>3</v>
      </c>
      <c r="AE8" s="17">
        <v>498492</v>
      </c>
      <c r="AF8" s="16">
        <v>133</v>
      </c>
      <c r="AG8" s="19" t="s">
        <v>716</v>
      </c>
      <c r="AH8" s="19">
        <v>26.7</v>
      </c>
      <c r="AI8" s="19" t="s">
        <v>716</v>
      </c>
      <c r="AJ8" s="19">
        <v>22.5</v>
      </c>
      <c r="AK8" s="19">
        <v>31.6</v>
      </c>
      <c r="AL8" s="17">
        <v>1759956</v>
      </c>
      <c r="AM8" s="16">
        <v>69</v>
      </c>
      <c r="AN8" s="19" t="s">
        <v>716</v>
      </c>
      <c r="AO8" s="19">
        <v>3.9</v>
      </c>
      <c r="AP8" s="19" t="s">
        <v>716</v>
      </c>
      <c r="AQ8" s="19">
        <v>3.1</v>
      </c>
      <c r="AR8" s="19">
        <v>4.9000000000000004</v>
      </c>
      <c r="AS8" s="17">
        <v>158056</v>
      </c>
      <c r="AT8" s="16">
        <v>94</v>
      </c>
      <c r="AU8" s="19" t="s">
        <v>716</v>
      </c>
      <c r="AV8" s="19">
        <v>59.5</v>
      </c>
      <c r="AW8" s="19" t="s">
        <v>716</v>
      </c>
      <c r="AX8" s="19">
        <v>48.6</v>
      </c>
      <c r="AY8" s="19">
        <v>72.8</v>
      </c>
    </row>
    <row r="9" spans="1:51" x14ac:dyDescent="0.25">
      <c r="A9" s="18">
        <v>2012</v>
      </c>
      <c r="B9" s="14">
        <v>11403970</v>
      </c>
      <c r="C9" s="16">
        <v>579</v>
      </c>
      <c r="D9" s="19">
        <v>6.8</v>
      </c>
      <c r="E9" s="19">
        <v>5.0999999999999996</v>
      </c>
      <c r="F9" s="19">
        <v>6.3</v>
      </c>
      <c r="G9" s="19">
        <v>4.7</v>
      </c>
      <c r="H9" s="19">
        <v>5.5</v>
      </c>
      <c r="I9" s="16">
        <v>325</v>
      </c>
      <c r="J9" s="17">
        <v>10659803</v>
      </c>
      <c r="K9" s="16">
        <v>7.3</v>
      </c>
      <c r="L9" s="19">
        <v>3</v>
      </c>
      <c r="M9" s="19">
        <v>3.4</v>
      </c>
      <c r="N9" s="19">
        <v>2.7</v>
      </c>
      <c r="O9" s="19">
        <v>3.3</v>
      </c>
      <c r="P9" s="17">
        <v>691145</v>
      </c>
      <c r="Q9" s="16">
        <v>227</v>
      </c>
      <c r="R9" s="16">
        <v>0</v>
      </c>
      <c r="S9" s="16">
        <v>32.799999999999997</v>
      </c>
      <c r="T9" s="16">
        <v>-5.2</v>
      </c>
      <c r="U9" s="19">
        <v>28.8</v>
      </c>
      <c r="V9" s="16">
        <v>37.4</v>
      </c>
      <c r="W9" s="16">
        <v>27</v>
      </c>
      <c r="X9" s="17">
        <v>9040596</v>
      </c>
      <c r="Y9" s="16">
        <v>254</v>
      </c>
      <c r="Z9" s="19">
        <v>8.5</v>
      </c>
      <c r="AA9" s="19">
        <v>2.9</v>
      </c>
      <c r="AB9" s="19">
        <v>11.5</v>
      </c>
      <c r="AC9" s="19">
        <v>2.6</v>
      </c>
      <c r="AD9" s="19">
        <v>3.3</v>
      </c>
      <c r="AE9" s="17">
        <v>503828</v>
      </c>
      <c r="AF9" s="16">
        <v>119</v>
      </c>
      <c r="AG9" s="19">
        <v>-10.5</v>
      </c>
      <c r="AH9" s="19">
        <v>22.4</v>
      </c>
      <c r="AI9" s="19">
        <v>-16.100000000000001</v>
      </c>
      <c r="AJ9" s="19">
        <v>18.7</v>
      </c>
      <c r="AK9" s="19">
        <v>26.8</v>
      </c>
      <c r="AL9" s="17">
        <v>1675900</v>
      </c>
      <c r="AM9" s="16">
        <v>71</v>
      </c>
      <c r="AN9" s="19">
        <v>2.9</v>
      </c>
      <c r="AO9" s="19">
        <v>4</v>
      </c>
      <c r="AP9" s="19">
        <v>2.6</v>
      </c>
      <c r="AQ9" s="19">
        <v>3.2</v>
      </c>
      <c r="AR9" s="19">
        <v>5</v>
      </c>
      <c r="AS9" s="17">
        <v>179986</v>
      </c>
      <c r="AT9" s="16">
        <v>108</v>
      </c>
      <c r="AU9" s="19">
        <v>14.9</v>
      </c>
      <c r="AV9" s="19">
        <v>67.3</v>
      </c>
      <c r="AW9" s="19">
        <v>13.1</v>
      </c>
      <c r="AX9" s="19">
        <v>55.7</v>
      </c>
      <c r="AY9" s="19">
        <v>81.3</v>
      </c>
    </row>
    <row r="10" spans="1:51" x14ac:dyDescent="0.25">
      <c r="A10" s="18">
        <v>2013</v>
      </c>
      <c r="B10" s="14">
        <v>11473080</v>
      </c>
      <c r="C10" s="16">
        <v>453</v>
      </c>
      <c r="D10" s="19">
        <v>-21.8</v>
      </c>
      <c r="E10" s="19">
        <v>3.9</v>
      </c>
      <c r="F10" s="19">
        <v>-23.5</v>
      </c>
      <c r="G10" s="19">
        <v>3.6</v>
      </c>
      <c r="H10" s="19">
        <v>4.3</v>
      </c>
      <c r="I10" s="16">
        <v>259</v>
      </c>
      <c r="J10" s="17">
        <v>10742064</v>
      </c>
      <c r="K10" s="16">
        <v>-20.3</v>
      </c>
      <c r="L10" s="19">
        <v>2.4</v>
      </c>
      <c r="M10" s="19">
        <v>-20</v>
      </c>
      <c r="N10" s="19">
        <v>2.1</v>
      </c>
      <c r="O10" s="19">
        <v>2.7</v>
      </c>
      <c r="P10" s="17">
        <v>683814</v>
      </c>
      <c r="Q10" s="16">
        <v>180</v>
      </c>
      <c r="R10" s="16">
        <v>-20.7</v>
      </c>
      <c r="S10" s="16">
        <v>26.3</v>
      </c>
      <c r="T10" s="16">
        <v>-19.8</v>
      </c>
      <c r="U10" s="19">
        <v>22.7</v>
      </c>
      <c r="V10" s="16">
        <v>30.4</v>
      </c>
      <c r="W10" s="16">
        <v>14</v>
      </c>
      <c r="X10" s="17">
        <v>9145345</v>
      </c>
      <c r="Y10" s="16">
        <v>196</v>
      </c>
      <c r="Z10" s="19">
        <v>-22.8</v>
      </c>
      <c r="AA10" s="19">
        <v>2.2000000000000002</v>
      </c>
      <c r="AB10" s="19">
        <v>-24.1</v>
      </c>
      <c r="AC10" s="19">
        <v>1.9</v>
      </c>
      <c r="AD10" s="19">
        <v>2.5</v>
      </c>
      <c r="AE10" s="17">
        <v>616580</v>
      </c>
      <c r="AF10" s="16">
        <v>85</v>
      </c>
      <c r="AG10" s="19">
        <v>-28.6</v>
      </c>
      <c r="AH10" s="19">
        <v>16.899999999999999</v>
      </c>
      <c r="AI10" s="19">
        <v>-24.6</v>
      </c>
      <c r="AJ10" s="19">
        <v>13.7</v>
      </c>
      <c r="AK10" s="19">
        <v>20.9</v>
      </c>
      <c r="AL10" s="17">
        <v>1595778</v>
      </c>
      <c r="AM10" s="16">
        <v>63</v>
      </c>
      <c r="AN10" s="19">
        <v>-11.3</v>
      </c>
      <c r="AO10" s="19">
        <v>3.7</v>
      </c>
      <c r="AP10" s="19">
        <v>-7.5</v>
      </c>
      <c r="AQ10" s="19">
        <v>2.9</v>
      </c>
      <c r="AR10" s="19">
        <v>4.7</v>
      </c>
      <c r="AS10" s="17">
        <v>194793</v>
      </c>
      <c r="AT10" s="16">
        <v>95</v>
      </c>
      <c r="AU10" s="19">
        <v>-12</v>
      </c>
      <c r="AV10" s="19">
        <v>52.8</v>
      </c>
      <c r="AW10" s="19">
        <v>-21.5</v>
      </c>
      <c r="AX10" s="19">
        <v>43.2</v>
      </c>
      <c r="AY10" s="19">
        <v>64.599999999999994</v>
      </c>
    </row>
    <row r="11" spans="1:51" x14ac:dyDescent="0.25">
      <c r="A11" s="18">
        <v>2014</v>
      </c>
      <c r="B11" s="14">
        <v>11535489</v>
      </c>
      <c r="C11" s="16">
        <v>422</v>
      </c>
      <c r="D11" s="19">
        <v>-6.8</v>
      </c>
      <c r="E11" s="19">
        <v>3.7</v>
      </c>
      <c r="F11" s="19">
        <v>-5.0999999999999996</v>
      </c>
      <c r="G11" s="19">
        <v>3.4</v>
      </c>
      <c r="H11" s="19">
        <v>4.0999999999999996</v>
      </c>
      <c r="I11" s="16">
        <v>264</v>
      </c>
      <c r="J11" s="17">
        <v>10763716</v>
      </c>
      <c r="K11" s="16">
        <v>1.9</v>
      </c>
      <c r="L11" s="19">
        <v>2.5</v>
      </c>
      <c r="M11" s="19">
        <v>4.2</v>
      </c>
      <c r="N11" s="19">
        <v>2.2000000000000002</v>
      </c>
      <c r="O11" s="19">
        <v>2.8</v>
      </c>
      <c r="P11" s="17">
        <v>739215</v>
      </c>
      <c r="Q11" s="16">
        <v>149</v>
      </c>
      <c r="R11" s="16">
        <v>-17.2</v>
      </c>
      <c r="S11" s="16">
        <v>20.2</v>
      </c>
      <c r="T11" s="16">
        <v>-23.2</v>
      </c>
      <c r="U11" s="19">
        <v>17.2</v>
      </c>
      <c r="V11" s="16">
        <v>23.7</v>
      </c>
      <c r="W11" s="16">
        <v>9</v>
      </c>
      <c r="X11" s="17">
        <v>9346774</v>
      </c>
      <c r="Y11" s="16">
        <v>187</v>
      </c>
      <c r="Z11" s="19">
        <v>-4.5999999999999996</v>
      </c>
      <c r="AA11" s="19">
        <v>2.1</v>
      </c>
      <c r="AB11" s="19">
        <v>-4.5</v>
      </c>
      <c r="AC11" s="19">
        <v>1.8</v>
      </c>
      <c r="AD11" s="19">
        <v>2.4</v>
      </c>
      <c r="AE11" s="17">
        <v>628805</v>
      </c>
      <c r="AF11" s="16">
        <v>72</v>
      </c>
      <c r="AG11" s="19">
        <v>-15.3</v>
      </c>
      <c r="AH11" s="19">
        <v>12.7</v>
      </c>
      <c r="AI11" s="19">
        <v>-24.9</v>
      </c>
      <c r="AJ11" s="19">
        <v>10.1</v>
      </c>
      <c r="AK11" s="19">
        <v>16</v>
      </c>
      <c r="AL11" s="17">
        <v>1561650</v>
      </c>
      <c r="AM11" s="16">
        <v>77</v>
      </c>
      <c r="AN11" s="19">
        <v>22.2</v>
      </c>
      <c r="AO11" s="19">
        <v>4.5999999999999996</v>
      </c>
      <c r="AP11" s="19">
        <v>24.3</v>
      </c>
      <c r="AQ11" s="19">
        <v>3.7</v>
      </c>
      <c r="AR11" s="19">
        <v>5.8</v>
      </c>
      <c r="AS11" s="17">
        <v>228137</v>
      </c>
      <c r="AT11" s="16">
        <v>77</v>
      </c>
      <c r="AU11" s="19">
        <v>-18.899999999999999</v>
      </c>
      <c r="AV11" s="19">
        <v>45</v>
      </c>
      <c r="AW11" s="19">
        <v>-14.8</v>
      </c>
      <c r="AX11" s="19">
        <v>36</v>
      </c>
      <c r="AY11" s="19">
        <v>56.3</v>
      </c>
    </row>
    <row r="12" spans="1:51" x14ac:dyDescent="0.25">
      <c r="A12" s="18">
        <v>2015</v>
      </c>
      <c r="B12" s="14">
        <v>11593891</v>
      </c>
      <c r="C12" s="16">
        <v>348</v>
      </c>
      <c r="D12" s="19">
        <v>-17.5</v>
      </c>
      <c r="E12" s="19">
        <v>3</v>
      </c>
      <c r="F12" s="19">
        <v>-18.899999999999999</v>
      </c>
      <c r="G12" s="19">
        <v>2.7</v>
      </c>
      <c r="H12" s="19">
        <v>3.3</v>
      </c>
      <c r="I12" s="16">
        <v>224</v>
      </c>
      <c r="J12" s="17">
        <v>10785834</v>
      </c>
      <c r="K12" s="16">
        <v>-15.2</v>
      </c>
      <c r="L12" s="19">
        <v>2.1</v>
      </c>
      <c r="M12" s="19">
        <v>-16</v>
      </c>
      <c r="N12" s="19">
        <v>1.8</v>
      </c>
      <c r="O12" s="19">
        <v>2.4</v>
      </c>
      <c r="P12" s="17">
        <v>811373</v>
      </c>
      <c r="Q12" s="16">
        <v>117</v>
      </c>
      <c r="R12" s="16">
        <v>-21.5</v>
      </c>
      <c r="S12" s="16">
        <v>14.4</v>
      </c>
      <c r="T12" s="16">
        <v>-28.7</v>
      </c>
      <c r="U12" s="19">
        <v>12</v>
      </c>
      <c r="V12" s="16">
        <v>17.3</v>
      </c>
      <c r="W12" s="16">
        <v>7</v>
      </c>
      <c r="X12" s="17">
        <v>9536575</v>
      </c>
      <c r="Y12" s="16">
        <v>157</v>
      </c>
      <c r="Z12" s="19">
        <v>-16</v>
      </c>
      <c r="AA12" s="19">
        <v>1.7</v>
      </c>
      <c r="AB12" s="19">
        <v>-19</v>
      </c>
      <c r="AC12" s="19">
        <v>1.5</v>
      </c>
      <c r="AD12" s="19">
        <v>2</v>
      </c>
      <c r="AE12" s="17">
        <v>640738</v>
      </c>
      <c r="AF12" s="16">
        <v>54</v>
      </c>
      <c r="AG12" s="19">
        <v>-25</v>
      </c>
      <c r="AH12" s="19">
        <v>8.8000000000000007</v>
      </c>
      <c r="AI12" s="19">
        <v>-30.7</v>
      </c>
      <c r="AJ12" s="19">
        <v>6.7</v>
      </c>
      <c r="AK12" s="19">
        <v>11.5</v>
      </c>
      <c r="AL12" s="17">
        <v>1677439</v>
      </c>
      <c r="AM12" s="16">
        <v>67</v>
      </c>
      <c r="AN12" s="19">
        <v>-13</v>
      </c>
      <c r="AO12" s="19">
        <v>4.0999999999999996</v>
      </c>
      <c r="AP12" s="19">
        <v>-10.9</v>
      </c>
      <c r="AQ12" s="19">
        <v>3.2</v>
      </c>
      <c r="AR12" s="19">
        <v>5.2</v>
      </c>
      <c r="AS12" s="17">
        <v>213402</v>
      </c>
      <c r="AT12" s="16">
        <v>63</v>
      </c>
      <c r="AU12" s="19">
        <v>-18.2</v>
      </c>
      <c r="AV12" s="19">
        <v>32.299999999999997</v>
      </c>
      <c r="AW12" s="19">
        <v>-28.2</v>
      </c>
      <c r="AX12" s="19">
        <v>25.2</v>
      </c>
      <c r="AY12" s="19">
        <v>41.3</v>
      </c>
    </row>
    <row r="13" spans="1:51" x14ac:dyDescent="0.25">
      <c r="A13" s="18">
        <v>2016</v>
      </c>
      <c r="B13" s="14">
        <v>11671521</v>
      </c>
      <c r="C13" s="16">
        <v>341</v>
      </c>
      <c r="D13" s="19">
        <v>-2</v>
      </c>
      <c r="E13" s="19">
        <v>2.9</v>
      </c>
      <c r="F13" s="19">
        <v>-3.3</v>
      </c>
      <c r="G13" s="19">
        <v>2.6</v>
      </c>
      <c r="H13" s="19">
        <v>3.2</v>
      </c>
      <c r="I13" s="16">
        <v>213</v>
      </c>
      <c r="J13" s="17">
        <v>10834706</v>
      </c>
      <c r="K13" s="16">
        <v>-4.9000000000000004</v>
      </c>
      <c r="L13" s="19">
        <v>2</v>
      </c>
      <c r="M13" s="19">
        <v>-4.8</v>
      </c>
      <c r="N13" s="19">
        <v>1.7</v>
      </c>
      <c r="O13" s="19">
        <v>2.2999999999999998</v>
      </c>
      <c r="P13" s="17">
        <v>816244</v>
      </c>
      <c r="Q13" s="16">
        <v>125</v>
      </c>
      <c r="R13" s="16">
        <v>6.8</v>
      </c>
      <c r="S13" s="16">
        <v>15.3</v>
      </c>
      <c r="T13" s="16">
        <v>6.3</v>
      </c>
      <c r="U13" s="19">
        <v>12.8</v>
      </c>
      <c r="V13" s="16">
        <v>18.2</v>
      </c>
      <c r="W13" s="16">
        <v>3</v>
      </c>
      <c r="X13" s="17">
        <v>9571257</v>
      </c>
      <c r="Y13" s="16">
        <v>164</v>
      </c>
      <c r="Z13" s="19">
        <v>4.5</v>
      </c>
      <c r="AA13" s="19">
        <v>1.8</v>
      </c>
      <c r="AB13" s="19">
        <v>5.9</v>
      </c>
      <c r="AC13" s="19">
        <v>1.5</v>
      </c>
      <c r="AD13" s="19">
        <v>2.1</v>
      </c>
      <c r="AE13" s="17">
        <v>660945</v>
      </c>
      <c r="AF13" s="16">
        <v>43</v>
      </c>
      <c r="AG13" s="19">
        <v>-20.399999999999999</v>
      </c>
      <c r="AH13" s="19">
        <v>6.9</v>
      </c>
      <c r="AI13" s="19">
        <v>-21.6</v>
      </c>
      <c r="AJ13" s="19">
        <v>5.0999999999999996</v>
      </c>
      <c r="AK13" s="19">
        <v>9.3000000000000007</v>
      </c>
      <c r="AL13" s="17">
        <v>1668406</v>
      </c>
      <c r="AM13" s="16">
        <v>49</v>
      </c>
      <c r="AN13" s="19">
        <v>-26.9</v>
      </c>
      <c r="AO13" s="19">
        <v>3.1</v>
      </c>
      <c r="AP13" s="19">
        <v>-24.4</v>
      </c>
      <c r="AQ13" s="19">
        <v>2.2999999999999998</v>
      </c>
      <c r="AR13" s="19">
        <v>4.0999999999999996</v>
      </c>
      <c r="AS13" s="17">
        <v>231073</v>
      </c>
      <c r="AT13" s="16">
        <v>82</v>
      </c>
      <c r="AU13" s="19">
        <v>30.2</v>
      </c>
      <c r="AV13" s="19">
        <v>42.2</v>
      </c>
      <c r="AW13" s="19">
        <v>30.7</v>
      </c>
      <c r="AX13" s="19">
        <v>34</v>
      </c>
      <c r="AY13" s="19">
        <v>52.4</v>
      </c>
    </row>
    <row r="14" spans="1:51" x14ac:dyDescent="0.25">
      <c r="A14" s="18">
        <v>2017</v>
      </c>
      <c r="B14" s="14">
        <v>11716740</v>
      </c>
      <c r="C14" s="16">
        <v>297</v>
      </c>
      <c r="D14" s="19">
        <v>-12.9</v>
      </c>
      <c r="E14" s="19">
        <v>2.5</v>
      </c>
      <c r="F14" s="19">
        <v>-13.8</v>
      </c>
      <c r="G14" s="19">
        <v>2.2000000000000002</v>
      </c>
      <c r="H14" s="19">
        <v>2.8</v>
      </c>
      <c r="I14" s="16">
        <v>183</v>
      </c>
      <c r="J14" s="17">
        <v>10882063</v>
      </c>
      <c r="K14" s="16">
        <v>-14.1</v>
      </c>
      <c r="L14" s="19">
        <v>1.7</v>
      </c>
      <c r="M14" s="19">
        <v>-15</v>
      </c>
      <c r="N14" s="19">
        <v>1.5</v>
      </c>
      <c r="O14" s="19">
        <v>2</v>
      </c>
      <c r="P14" s="17">
        <v>856942</v>
      </c>
      <c r="Q14" s="16">
        <v>110</v>
      </c>
      <c r="R14" s="16">
        <v>-12</v>
      </c>
      <c r="S14" s="16">
        <v>12.8</v>
      </c>
      <c r="T14" s="16">
        <v>-16.3</v>
      </c>
      <c r="U14" s="19">
        <v>10.6</v>
      </c>
      <c r="V14" s="16">
        <v>15.4</v>
      </c>
      <c r="W14" s="16">
        <v>4</v>
      </c>
      <c r="X14" s="17">
        <v>8868287</v>
      </c>
      <c r="Y14" s="16">
        <v>127</v>
      </c>
      <c r="Z14" s="19">
        <v>-22.6</v>
      </c>
      <c r="AA14" s="19">
        <v>1.4</v>
      </c>
      <c r="AB14" s="19">
        <v>-22.2</v>
      </c>
      <c r="AC14" s="19">
        <v>1.2</v>
      </c>
      <c r="AD14" s="19">
        <v>1.7</v>
      </c>
      <c r="AE14" s="17">
        <v>882380</v>
      </c>
      <c r="AF14" s="16">
        <v>48</v>
      </c>
      <c r="AG14" s="19">
        <v>11.6</v>
      </c>
      <c r="AH14" s="19">
        <v>7.6</v>
      </c>
      <c r="AI14" s="19">
        <v>10.1</v>
      </c>
      <c r="AJ14" s="19">
        <v>5.7</v>
      </c>
      <c r="AK14" s="19">
        <v>10.1</v>
      </c>
      <c r="AL14" s="17">
        <v>1755327</v>
      </c>
      <c r="AM14" s="16">
        <v>56</v>
      </c>
      <c r="AN14" s="19">
        <v>14.3</v>
      </c>
      <c r="AO14" s="19">
        <v>3.6</v>
      </c>
      <c r="AP14" s="19">
        <v>16.100000000000001</v>
      </c>
      <c r="AQ14" s="19">
        <v>2.8</v>
      </c>
      <c r="AR14" s="19">
        <v>4.7</v>
      </c>
      <c r="AS14" s="17">
        <v>225789</v>
      </c>
      <c r="AT14" s="16">
        <v>62</v>
      </c>
      <c r="AU14" s="19">
        <v>-24.4</v>
      </c>
      <c r="AV14" s="19">
        <v>27.2</v>
      </c>
      <c r="AW14" s="19">
        <v>-35.5</v>
      </c>
      <c r="AX14" s="19">
        <v>21.2</v>
      </c>
      <c r="AY14" s="19">
        <v>34.9</v>
      </c>
    </row>
    <row r="15" spans="1:51" x14ac:dyDescent="0.25">
      <c r="A15" s="18">
        <v>2018</v>
      </c>
      <c r="B15" s="14">
        <v>11755593</v>
      </c>
      <c r="C15" s="16">
        <v>275</v>
      </c>
      <c r="D15" s="19">
        <v>-7.4</v>
      </c>
      <c r="E15" s="19">
        <v>2.2999999999999998</v>
      </c>
      <c r="F15" s="19">
        <v>-8</v>
      </c>
      <c r="G15" s="19">
        <v>2</v>
      </c>
      <c r="H15" s="19">
        <v>2.6</v>
      </c>
      <c r="I15" s="16">
        <v>154</v>
      </c>
      <c r="J15" s="17">
        <v>11062038</v>
      </c>
      <c r="K15" s="16">
        <v>-15.8</v>
      </c>
      <c r="L15" s="19">
        <v>1.4</v>
      </c>
      <c r="M15" s="19">
        <v>-17.600000000000001</v>
      </c>
      <c r="N15" s="19">
        <v>1.2</v>
      </c>
      <c r="O15" s="19">
        <v>1.6</v>
      </c>
      <c r="P15" s="17">
        <v>818107</v>
      </c>
      <c r="Q15" s="16">
        <v>119</v>
      </c>
      <c r="R15" s="16">
        <v>8.1999999999999993</v>
      </c>
      <c r="S15" s="16">
        <v>14.5</v>
      </c>
      <c r="T15" s="16">
        <v>13.3</v>
      </c>
      <c r="U15" s="19">
        <v>12.1</v>
      </c>
      <c r="V15" s="16">
        <v>17.399999999999999</v>
      </c>
      <c r="W15" s="16">
        <v>2</v>
      </c>
      <c r="X15" s="17">
        <v>8834949</v>
      </c>
      <c r="Y15" s="16">
        <v>108</v>
      </c>
      <c r="Z15" s="19">
        <v>-15</v>
      </c>
      <c r="AA15" s="19">
        <v>1.1000000000000001</v>
      </c>
      <c r="AB15" s="19">
        <v>-21.4</v>
      </c>
      <c r="AC15" s="19">
        <v>0.9</v>
      </c>
      <c r="AD15" s="19">
        <v>1.3</v>
      </c>
      <c r="AE15" s="17">
        <v>498492</v>
      </c>
      <c r="AF15" s="16">
        <v>39</v>
      </c>
      <c r="AG15" s="19">
        <v>-18.8</v>
      </c>
      <c r="AH15" s="19">
        <v>6.1</v>
      </c>
      <c r="AI15" s="19">
        <v>-19.7</v>
      </c>
      <c r="AJ15" s="19">
        <v>4.5</v>
      </c>
      <c r="AK15" s="19">
        <v>8.3000000000000007</v>
      </c>
      <c r="AL15" s="17">
        <v>1759956</v>
      </c>
      <c r="AM15" s="16">
        <v>46</v>
      </c>
      <c r="AN15" s="19">
        <v>-17.899999999999999</v>
      </c>
      <c r="AO15" s="19">
        <v>2.9</v>
      </c>
      <c r="AP15" s="19">
        <v>-19.399999999999999</v>
      </c>
      <c r="AQ15" s="19">
        <v>2.2000000000000002</v>
      </c>
      <c r="AR15" s="19">
        <v>3.9</v>
      </c>
      <c r="AS15" s="17">
        <v>158056</v>
      </c>
      <c r="AT15" s="16">
        <v>80</v>
      </c>
      <c r="AU15" s="19">
        <v>29</v>
      </c>
      <c r="AV15" s="19">
        <v>44</v>
      </c>
      <c r="AW15" s="19">
        <v>61.8</v>
      </c>
      <c r="AX15" s="19">
        <v>35.299999999999997</v>
      </c>
      <c r="AY15" s="19">
        <v>54.8</v>
      </c>
    </row>
    <row r="16" spans="1:51" x14ac:dyDescent="0.25">
      <c r="A16" s="18">
        <v>2019</v>
      </c>
      <c r="B16" s="14">
        <v>11790492</v>
      </c>
      <c r="C16" s="16">
        <v>307</v>
      </c>
      <c r="D16" s="19">
        <v>11.6</v>
      </c>
      <c r="E16" s="19">
        <v>2.6</v>
      </c>
      <c r="F16" s="19">
        <v>13</v>
      </c>
      <c r="G16" s="19">
        <v>2.2999999999999998</v>
      </c>
      <c r="H16" s="19">
        <v>2.9</v>
      </c>
      <c r="I16" s="16">
        <v>172</v>
      </c>
      <c r="J16" s="17">
        <v>11133827</v>
      </c>
      <c r="K16" s="16">
        <v>11.7</v>
      </c>
      <c r="L16" s="19">
        <v>1.5</v>
      </c>
      <c r="M16" s="19">
        <v>7.1</v>
      </c>
      <c r="N16" s="19">
        <v>1.3</v>
      </c>
      <c r="O16" s="19">
        <v>1.7</v>
      </c>
      <c r="P16" s="17">
        <v>854140</v>
      </c>
      <c r="Q16" s="16">
        <v>133</v>
      </c>
      <c r="R16" s="16">
        <v>11.8</v>
      </c>
      <c r="S16" s="16">
        <v>15.6</v>
      </c>
      <c r="T16" s="16">
        <v>7.6</v>
      </c>
      <c r="U16" s="19">
        <v>13.2</v>
      </c>
      <c r="V16" s="16">
        <v>18.5</v>
      </c>
      <c r="W16" s="16">
        <v>2</v>
      </c>
      <c r="X16" s="17">
        <v>9040596</v>
      </c>
      <c r="Y16" s="16">
        <v>123</v>
      </c>
      <c r="Z16" s="19">
        <v>13.9</v>
      </c>
      <c r="AA16" s="19">
        <v>1.3</v>
      </c>
      <c r="AB16" s="19">
        <v>18.2</v>
      </c>
      <c r="AC16" s="19">
        <v>1.1000000000000001</v>
      </c>
      <c r="AD16" s="19">
        <v>1.6</v>
      </c>
      <c r="AE16" s="17">
        <v>503828</v>
      </c>
      <c r="AF16" s="16">
        <v>44</v>
      </c>
      <c r="AG16" s="19">
        <v>12.8</v>
      </c>
      <c r="AH16" s="19">
        <v>6.9</v>
      </c>
      <c r="AI16" s="19">
        <v>13.1</v>
      </c>
      <c r="AJ16" s="19">
        <v>5.0999999999999996</v>
      </c>
      <c r="AK16" s="19">
        <v>9.3000000000000007</v>
      </c>
      <c r="AL16" s="17">
        <v>1675900</v>
      </c>
      <c r="AM16" s="16">
        <v>49</v>
      </c>
      <c r="AN16" s="19">
        <v>6.5</v>
      </c>
      <c r="AO16" s="19">
        <v>3.1</v>
      </c>
      <c r="AP16" s="19">
        <v>6.9</v>
      </c>
      <c r="AQ16" s="19">
        <v>2.2999999999999998</v>
      </c>
      <c r="AR16" s="19">
        <v>4.0999999999999996</v>
      </c>
      <c r="AS16" s="17">
        <v>179986</v>
      </c>
      <c r="AT16" s="16">
        <v>89</v>
      </c>
      <c r="AU16" s="19">
        <v>11.3</v>
      </c>
      <c r="AV16" s="19">
        <v>41.7</v>
      </c>
      <c r="AW16" s="19">
        <v>-5.2</v>
      </c>
      <c r="AX16" s="19">
        <v>33.9</v>
      </c>
      <c r="AY16" s="19">
        <v>51.3</v>
      </c>
    </row>
    <row r="17" spans="1:51" x14ac:dyDescent="0.25">
      <c r="A17" s="18">
        <v>2020</v>
      </c>
      <c r="B17" s="14">
        <v>11787794</v>
      </c>
      <c r="C17" s="16">
        <v>244</v>
      </c>
      <c r="D17" s="19">
        <v>-20.5</v>
      </c>
      <c r="E17" s="19">
        <v>2.1</v>
      </c>
      <c r="F17" s="19">
        <v>-19.2</v>
      </c>
      <c r="G17" s="19">
        <v>1.9</v>
      </c>
      <c r="H17" s="19">
        <v>2.4</v>
      </c>
      <c r="I17" s="16">
        <v>133</v>
      </c>
      <c r="J17" s="17">
        <v>11279489</v>
      </c>
      <c r="K17" s="16">
        <v>-22.7</v>
      </c>
      <c r="L17" s="19">
        <v>1.2</v>
      </c>
      <c r="M17" s="19">
        <v>-20</v>
      </c>
      <c r="N17" s="19">
        <v>1</v>
      </c>
      <c r="O17" s="19">
        <v>1.4</v>
      </c>
      <c r="P17" s="17">
        <v>823138</v>
      </c>
      <c r="Q17" s="16">
        <v>109</v>
      </c>
      <c r="R17" s="16">
        <v>-18</v>
      </c>
      <c r="S17" s="16">
        <v>13.2</v>
      </c>
      <c r="T17" s="16">
        <v>-15.4</v>
      </c>
      <c r="U17" s="19">
        <v>10.9</v>
      </c>
      <c r="V17" s="16">
        <v>15.9</v>
      </c>
      <c r="W17" s="16">
        <v>2</v>
      </c>
      <c r="X17" s="17">
        <v>9145345</v>
      </c>
      <c r="Y17" s="16">
        <v>100</v>
      </c>
      <c r="Z17" s="19">
        <v>-18.7</v>
      </c>
      <c r="AA17" s="19">
        <v>1</v>
      </c>
      <c r="AB17" s="19">
        <v>-23.1</v>
      </c>
      <c r="AC17" s="19">
        <v>0.8</v>
      </c>
      <c r="AD17" s="19">
        <v>1.2</v>
      </c>
      <c r="AE17" s="17">
        <v>616580</v>
      </c>
      <c r="AF17" s="16">
        <v>46</v>
      </c>
      <c r="AG17" s="19">
        <v>4.5</v>
      </c>
      <c r="AH17" s="19">
        <v>6.9</v>
      </c>
      <c r="AI17" s="19">
        <v>0</v>
      </c>
      <c r="AJ17" s="19">
        <v>5.2</v>
      </c>
      <c r="AK17" s="19">
        <v>9.1999999999999993</v>
      </c>
      <c r="AL17" s="17">
        <v>1595778</v>
      </c>
      <c r="AM17" s="16">
        <v>33</v>
      </c>
      <c r="AN17" s="19">
        <v>-32.700000000000003</v>
      </c>
      <c r="AO17" s="19">
        <v>2</v>
      </c>
      <c r="AP17" s="19">
        <v>-35.5</v>
      </c>
      <c r="AQ17" s="19">
        <v>1.4</v>
      </c>
      <c r="AR17" s="19">
        <v>2.8</v>
      </c>
      <c r="AS17" s="17">
        <v>194793</v>
      </c>
      <c r="AT17" s="16">
        <v>63</v>
      </c>
      <c r="AU17" s="19">
        <v>-29.2</v>
      </c>
      <c r="AV17" s="19">
        <v>39.200000000000003</v>
      </c>
      <c r="AW17" s="19">
        <v>-6</v>
      </c>
      <c r="AX17" s="19">
        <v>30.6</v>
      </c>
      <c r="AY17" s="19">
        <v>50.2</v>
      </c>
    </row>
    <row r="18" spans="1:51" x14ac:dyDescent="0.25">
      <c r="A18" s="18">
        <v>2021</v>
      </c>
      <c r="B18" s="14">
        <v>11762878</v>
      </c>
      <c r="C18" s="16">
        <v>222</v>
      </c>
      <c r="D18" s="19">
        <v>-9</v>
      </c>
      <c r="E18" s="19">
        <v>1.9</v>
      </c>
      <c r="F18" s="19">
        <v>-9.5</v>
      </c>
      <c r="G18" s="19">
        <v>1.7</v>
      </c>
      <c r="H18" s="19">
        <v>2.2000000000000002</v>
      </c>
      <c r="I18" s="16">
        <v>110</v>
      </c>
      <c r="J18" s="17">
        <v>11282704</v>
      </c>
      <c r="K18" s="16">
        <v>-17.3</v>
      </c>
      <c r="L18" s="19">
        <v>1</v>
      </c>
      <c r="M18" s="19">
        <v>-16.7</v>
      </c>
      <c r="N18" s="19">
        <v>0.8</v>
      </c>
      <c r="O18" s="19">
        <v>1.2</v>
      </c>
      <c r="P18" s="17">
        <v>892018</v>
      </c>
      <c r="Q18" s="16">
        <v>112</v>
      </c>
      <c r="R18" s="16">
        <v>2.8</v>
      </c>
      <c r="S18" s="16">
        <v>12.6</v>
      </c>
      <c r="T18" s="16">
        <v>-4.5</v>
      </c>
      <c r="U18" s="19">
        <v>10.5</v>
      </c>
      <c r="V18" s="16">
        <v>15.2</v>
      </c>
      <c r="W18" s="16">
        <v>0</v>
      </c>
      <c r="X18" s="17">
        <v>9346774</v>
      </c>
      <c r="Y18" s="16">
        <v>74</v>
      </c>
      <c r="Z18" s="19">
        <v>-26</v>
      </c>
      <c r="AA18" s="19">
        <v>0.8</v>
      </c>
      <c r="AB18" s="19">
        <v>-20</v>
      </c>
      <c r="AC18" s="19">
        <v>0.6</v>
      </c>
      <c r="AD18" s="19">
        <v>1</v>
      </c>
      <c r="AE18" s="17">
        <v>628805</v>
      </c>
      <c r="AF18" s="16">
        <v>53</v>
      </c>
      <c r="AG18" s="19">
        <v>15.2</v>
      </c>
      <c r="AH18" s="19">
        <v>8</v>
      </c>
      <c r="AI18" s="19">
        <v>15.9</v>
      </c>
      <c r="AJ18" s="19">
        <v>6.1</v>
      </c>
      <c r="AK18" s="19">
        <v>10.5</v>
      </c>
      <c r="AL18" s="17">
        <v>1561650</v>
      </c>
      <c r="AM18" s="16">
        <v>36</v>
      </c>
      <c r="AN18" s="19">
        <v>9.1</v>
      </c>
      <c r="AO18" s="19">
        <v>2.1</v>
      </c>
      <c r="AP18" s="19">
        <v>5</v>
      </c>
      <c r="AQ18" s="19">
        <v>1.5</v>
      </c>
      <c r="AR18" s="19">
        <v>2.9</v>
      </c>
      <c r="AS18" s="17">
        <v>228137</v>
      </c>
      <c r="AT18" s="16">
        <v>59</v>
      </c>
      <c r="AU18" s="19">
        <v>-6.3</v>
      </c>
      <c r="AV18" s="19">
        <v>25.5</v>
      </c>
      <c r="AW18" s="19">
        <v>-34.9</v>
      </c>
      <c r="AX18" s="19">
        <v>19.8</v>
      </c>
      <c r="AY18" s="19">
        <v>32.9</v>
      </c>
    </row>
    <row r="19" spans="1:51" x14ac:dyDescent="0.25">
      <c r="A19" s="18">
        <v>2022</v>
      </c>
      <c r="B19" s="14">
        <v>11901267</v>
      </c>
      <c r="C19" s="16">
        <v>231</v>
      </c>
      <c r="D19" s="19">
        <v>4.0999999999999996</v>
      </c>
      <c r="E19" s="19">
        <v>1.9</v>
      </c>
      <c r="F19" s="19">
        <v>0</v>
      </c>
      <c r="G19" s="19">
        <v>1.7</v>
      </c>
      <c r="H19" s="19">
        <v>2.2000000000000002</v>
      </c>
      <c r="I19" s="16">
        <v>126</v>
      </c>
      <c r="J19" s="17">
        <v>11250265</v>
      </c>
      <c r="K19" s="16">
        <v>14.5</v>
      </c>
      <c r="L19" s="19">
        <v>1.1000000000000001</v>
      </c>
      <c r="M19" s="19">
        <v>10</v>
      </c>
      <c r="N19" s="19">
        <v>0.9</v>
      </c>
      <c r="O19" s="19">
        <v>1.3</v>
      </c>
      <c r="P19" s="17">
        <v>953542</v>
      </c>
      <c r="Q19" s="16">
        <v>104</v>
      </c>
      <c r="R19" s="16">
        <v>-7.1</v>
      </c>
      <c r="S19" s="16">
        <v>10.9</v>
      </c>
      <c r="T19" s="16">
        <v>-13.5</v>
      </c>
      <c r="U19" s="19">
        <v>9</v>
      </c>
      <c r="V19" s="16">
        <v>13.2</v>
      </c>
      <c r="W19" s="16">
        <v>1</v>
      </c>
      <c r="X19" s="17">
        <v>9536575</v>
      </c>
      <c r="Y19" s="16">
        <v>90</v>
      </c>
      <c r="Z19" s="19">
        <v>21.6</v>
      </c>
      <c r="AA19" s="19">
        <v>0.9</v>
      </c>
      <c r="AB19" s="19">
        <v>12.5</v>
      </c>
      <c r="AC19" s="19">
        <v>0.7</v>
      </c>
      <c r="AD19" s="19">
        <v>1.1000000000000001</v>
      </c>
      <c r="AE19" s="17">
        <v>640738</v>
      </c>
      <c r="AF19" s="16">
        <v>45</v>
      </c>
      <c r="AG19" s="19">
        <v>-15.1</v>
      </c>
      <c r="AH19" s="19">
        <v>6.2</v>
      </c>
      <c r="AI19" s="19">
        <v>-22.5</v>
      </c>
      <c r="AJ19" s="19">
        <v>4.5999999999999996</v>
      </c>
      <c r="AK19" s="19">
        <v>8.3000000000000007</v>
      </c>
      <c r="AL19" s="17">
        <v>1677439</v>
      </c>
      <c r="AM19" s="16">
        <v>36</v>
      </c>
      <c r="AN19" s="19">
        <v>0</v>
      </c>
      <c r="AO19" s="19">
        <v>2.2000000000000002</v>
      </c>
      <c r="AP19" s="19">
        <v>4.8</v>
      </c>
      <c r="AQ19" s="19">
        <v>1.6</v>
      </c>
      <c r="AR19" s="19">
        <v>3</v>
      </c>
      <c r="AS19" s="17">
        <v>213402</v>
      </c>
      <c r="AT19" s="16">
        <v>59</v>
      </c>
      <c r="AU19" s="19">
        <v>0</v>
      </c>
      <c r="AV19" s="19">
        <v>25.6</v>
      </c>
      <c r="AW19" s="19">
        <v>0.4</v>
      </c>
      <c r="AX19" s="19">
        <v>19.8</v>
      </c>
      <c r="AY19" s="19">
        <v>33</v>
      </c>
    </row>
    <row r="20" spans="1:51" x14ac:dyDescent="0.25">
      <c r="A20" s="18">
        <v>2023</v>
      </c>
      <c r="B20" s="14">
        <v>12059476</v>
      </c>
      <c r="C20" s="16">
        <v>259</v>
      </c>
      <c r="D20" s="19">
        <v>12.1</v>
      </c>
      <c r="E20" s="19">
        <v>2.1</v>
      </c>
      <c r="F20" s="19">
        <v>10.5</v>
      </c>
      <c r="G20" s="19">
        <v>1.9</v>
      </c>
      <c r="H20" s="19">
        <v>2.4</v>
      </c>
      <c r="I20" s="16">
        <v>103</v>
      </c>
      <c r="J20" s="17">
        <v>10721188</v>
      </c>
      <c r="K20" s="16">
        <v>-18.3</v>
      </c>
      <c r="L20" s="19">
        <v>1</v>
      </c>
      <c r="M20" s="19">
        <v>-9.1</v>
      </c>
      <c r="N20" s="19">
        <v>0.8</v>
      </c>
      <c r="O20" s="19">
        <v>1.2</v>
      </c>
      <c r="P20" s="17">
        <v>1108169</v>
      </c>
      <c r="Q20" s="16">
        <v>156</v>
      </c>
      <c r="R20" s="16">
        <v>50</v>
      </c>
      <c r="S20" s="16">
        <v>14.1</v>
      </c>
      <c r="T20" s="16">
        <v>29.4</v>
      </c>
      <c r="U20" s="19">
        <v>12.1</v>
      </c>
      <c r="V20" s="16">
        <v>16.5</v>
      </c>
      <c r="W20" s="16">
        <v>0</v>
      </c>
      <c r="X20" s="17">
        <v>9571257</v>
      </c>
      <c r="Y20" s="16">
        <v>75</v>
      </c>
      <c r="Z20" s="19">
        <v>-16.7</v>
      </c>
      <c r="AA20" s="19">
        <v>0.8</v>
      </c>
      <c r="AB20" s="19">
        <v>-11.1</v>
      </c>
      <c r="AC20" s="19">
        <v>0.6</v>
      </c>
      <c r="AD20" s="19">
        <v>1</v>
      </c>
      <c r="AE20" s="17">
        <v>660945</v>
      </c>
      <c r="AF20" s="16">
        <v>64</v>
      </c>
      <c r="AG20" s="19">
        <v>42.2</v>
      </c>
      <c r="AH20" s="19">
        <v>7.3</v>
      </c>
      <c r="AI20" s="19">
        <v>17.7</v>
      </c>
      <c r="AJ20" s="19">
        <v>5.7</v>
      </c>
      <c r="AK20" s="19">
        <v>9.3000000000000007</v>
      </c>
      <c r="AL20" s="17">
        <v>1668406</v>
      </c>
      <c r="AM20" s="16">
        <v>28</v>
      </c>
      <c r="AN20" s="19">
        <v>-22.2</v>
      </c>
      <c r="AO20" s="19">
        <v>1.5</v>
      </c>
      <c r="AP20" s="19">
        <v>-31.8</v>
      </c>
      <c r="AQ20" s="19">
        <v>1</v>
      </c>
      <c r="AR20" s="19">
        <v>2.2000000000000002</v>
      </c>
      <c r="AS20" s="17">
        <v>231073</v>
      </c>
      <c r="AT20" s="16">
        <v>92</v>
      </c>
      <c r="AU20" s="19">
        <v>55.9</v>
      </c>
      <c r="AV20" s="19">
        <v>40.700000000000003</v>
      </c>
      <c r="AW20" s="19">
        <v>59</v>
      </c>
      <c r="AX20" s="19">
        <v>33.200000000000003</v>
      </c>
      <c r="AY20" s="19">
        <v>49.9</v>
      </c>
    </row>
    <row r="21" spans="1:51" x14ac:dyDescent="0.25">
      <c r="A21" s="18">
        <v>2024</v>
      </c>
      <c r="B21" s="14">
        <v>12183016</v>
      </c>
      <c r="C21" s="16">
        <v>292</v>
      </c>
      <c r="D21" s="19">
        <v>12.7</v>
      </c>
      <c r="E21" s="19">
        <v>2.4</v>
      </c>
      <c r="F21" s="19">
        <v>14.3</v>
      </c>
      <c r="G21" s="19">
        <v>2.1</v>
      </c>
      <c r="H21" s="19">
        <v>2.7</v>
      </c>
      <c r="I21" s="16">
        <v>120</v>
      </c>
      <c r="J21" s="17">
        <v>10763370</v>
      </c>
      <c r="K21" s="16">
        <v>16.5</v>
      </c>
      <c r="L21" s="19">
        <v>1.1000000000000001</v>
      </c>
      <c r="M21" s="19">
        <v>10</v>
      </c>
      <c r="N21" s="19">
        <v>0.9</v>
      </c>
      <c r="O21" s="19">
        <v>1.3</v>
      </c>
      <c r="P21" s="17">
        <v>1067262</v>
      </c>
      <c r="Q21" s="16">
        <v>172</v>
      </c>
      <c r="R21" s="16">
        <v>10.3</v>
      </c>
      <c r="S21" s="16">
        <v>16.100000000000001</v>
      </c>
      <c r="T21" s="16">
        <v>14.2</v>
      </c>
      <c r="U21" s="19">
        <v>13.9</v>
      </c>
      <c r="V21" s="16">
        <v>18.7</v>
      </c>
      <c r="W21" s="16">
        <v>0</v>
      </c>
      <c r="X21" s="17">
        <v>8868287</v>
      </c>
      <c r="Y21" s="16">
        <v>85</v>
      </c>
      <c r="Z21" s="19">
        <v>13.3</v>
      </c>
      <c r="AA21" s="19">
        <v>0.9</v>
      </c>
      <c r="AB21" s="19">
        <v>12.5</v>
      </c>
      <c r="AC21" s="19">
        <v>0.7</v>
      </c>
      <c r="AD21" s="19">
        <v>1.1000000000000001</v>
      </c>
      <c r="AE21" s="17">
        <v>882380</v>
      </c>
      <c r="AF21" s="16">
        <v>71</v>
      </c>
      <c r="AG21" s="19">
        <v>10.9</v>
      </c>
      <c r="AH21" s="19">
        <v>8.6</v>
      </c>
      <c r="AI21" s="19">
        <v>17.8</v>
      </c>
      <c r="AJ21" s="19">
        <v>6.8</v>
      </c>
      <c r="AK21" s="19">
        <v>10.9</v>
      </c>
      <c r="AL21" s="17">
        <v>1755327</v>
      </c>
      <c r="AM21" s="16">
        <v>35</v>
      </c>
      <c r="AN21" s="19">
        <v>25</v>
      </c>
      <c r="AO21" s="19">
        <v>2</v>
      </c>
      <c r="AP21" s="19">
        <v>33.299999999999997</v>
      </c>
      <c r="AQ21" s="19">
        <v>1.4</v>
      </c>
      <c r="AR21" s="19">
        <v>2.8</v>
      </c>
      <c r="AS21" s="17">
        <v>225789</v>
      </c>
      <c r="AT21" s="16">
        <v>101</v>
      </c>
      <c r="AU21" s="19">
        <v>9.8000000000000007</v>
      </c>
      <c r="AV21" s="19">
        <v>41.8</v>
      </c>
      <c r="AW21" s="19">
        <v>2.7</v>
      </c>
      <c r="AX21" s="19">
        <v>34.4</v>
      </c>
      <c r="AY21" s="19">
        <v>50.8</v>
      </c>
    </row>
    <row r="22" spans="1:51" x14ac:dyDescent="0.25">
      <c r="A22" s="28"/>
      <c r="B22" s="29"/>
      <c r="C22" s="30">
        <f>SUM(C16:C21)</f>
        <v>1555</v>
      </c>
      <c r="D22" s="31"/>
      <c r="E22" s="31"/>
      <c r="F22" s="31"/>
      <c r="G22" s="31"/>
      <c r="H22" s="31"/>
      <c r="I22" s="30"/>
      <c r="J22" s="32"/>
      <c r="K22" s="30"/>
      <c r="L22" s="31"/>
      <c r="M22" s="31"/>
      <c r="N22" s="31"/>
      <c r="O22" s="31"/>
      <c r="P22" s="32"/>
      <c r="Q22" s="30"/>
      <c r="R22" s="30"/>
      <c r="S22" s="30"/>
      <c r="T22" s="30"/>
      <c r="U22" s="31"/>
      <c r="V22" s="30"/>
      <c r="W22" s="30"/>
      <c r="X22" s="32"/>
      <c r="Y22" s="30"/>
      <c r="Z22" s="31"/>
      <c r="AA22" s="31"/>
      <c r="AB22" s="31"/>
      <c r="AC22" s="31"/>
      <c r="AD22" s="31"/>
      <c r="AE22" s="32"/>
      <c r="AF22" s="30"/>
      <c r="AG22" s="31"/>
      <c r="AH22" s="31"/>
      <c r="AI22" s="31"/>
      <c r="AJ22" s="31"/>
      <c r="AK22" s="31"/>
      <c r="AL22" s="32"/>
      <c r="AM22" s="30"/>
      <c r="AN22" s="31"/>
      <c r="AO22" s="31"/>
      <c r="AP22" s="31"/>
      <c r="AQ22" s="31"/>
      <c r="AR22" s="31"/>
      <c r="AS22" s="32"/>
      <c r="AT22" s="30"/>
      <c r="AU22" s="31"/>
      <c r="AV22" s="31"/>
      <c r="AW22" s="31"/>
      <c r="AX22" s="31"/>
      <c r="AY22" s="31"/>
    </row>
  </sheetData>
  <phoneticPr fontId="6" type="noConversion"/>
  <pageMargins left="0.7" right="0.7" top="0.75" bottom="0.75" header="0.3" footer="0.3"/>
  <pageSetup paperSize="9" orientation="portrait" horizontalDpi="300" verticalDpi="30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9EF2-EF1A-453B-84D4-121316657EBC}">
  <dimension ref="A1:N20"/>
  <sheetViews>
    <sheetView workbookViewId="0"/>
  </sheetViews>
  <sheetFormatPr defaultColWidth="11.08984375" defaultRowHeight="15" x14ac:dyDescent="0.25"/>
  <cols>
    <col min="1" max="1" width="8" customWidth="1"/>
    <col min="2" max="2" width="16.54296875" customWidth="1"/>
    <col min="3" max="3" width="19.90625" customWidth="1"/>
    <col min="4" max="4" width="24" customWidth="1"/>
    <col min="5" max="5" width="10.54296875" customWidth="1"/>
    <col min="6" max="6" width="22.08984375" customWidth="1"/>
    <col min="7" max="7" width="18.1796875" customWidth="1"/>
    <col min="8" max="8" width="26.54296875" customWidth="1"/>
    <col min="9" max="9" width="18.81640625" customWidth="1"/>
    <col min="10" max="10" width="23.7265625" customWidth="1"/>
    <col min="11" max="11" width="18.6328125" customWidth="1"/>
    <col min="12" max="12" width="22.1796875" customWidth="1"/>
    <col min="13" max="13" width="16.1796875" customWidth="1"/>
    <col min="14" max="14" width="24.08984375" customWidth="1"/>
  </cols>
  <sheetData>
    <row r="1" spans="1:14" ht="21" x14ac:dyDescent="0.4">
      <c r="A1" s="1" t="s">
        <v>744</v>
      </c>
    </row>
    <row r="2" spans="1:14" x14ac:dyDescent="0.25">
      <c r="A2" s="5" t="s">
        <v>770</v>
      </c>
    </row>
    <row r="3" spans="1:14" x14ac:dyDescent="0.25">
      <c r="A3" s="2" t="s">
        <v>861</v>
      </c>
    </row>
    <row r="4" spans="1:14" x14ac:dyDescent="0.25">
      <c r="A4" s="2" t="s">
        <v>524</v>
      </c>
    </row>
    <row r="5" spans="1:14" x14ac:dyDescent="0.25">
      <c r="A5" s="2" t="s">
        <v>525</v>
      </c>
    </row>
    <row r="6" spans="1:14" x14ac:dyDescent="0.25">
      <c r="A6" s="2" t="s">
        <v>526</v>
      </c>
    </row>
    <row r="7" spans="1:14" s="2" customFormat="1" ht="37.799999999999997" customHeight="1" x14ac:dyDescent="0.3">
      <c r="A7" s="4" t="s">
        <v>3</v>
      </c>
      <c r="B7" s="13" t="s">
        <v>522</v>
      </c>
      <c r="C7" s="13" t="s">
        <v>836</v>
      </c>
      <c r="D7" s="13" t="s">
        <v>823</v>
      </c>
      <c r="E7" s="13" t="s">
        <v>824</v>
      </c>
      <c r="F7" s="13" t="s">
        <v>825</v>
      </c>
      <c r="G7" s="13" t="s">
        <v>826</v>
      </c>
      <c r="H7" s="13" t="s">
        <v>827</v>
      </c>
      <c r="I7" s="13" t="s">
        <v>829</v>
      </c>
      <c r="J7" s="13" t="s">
        <v>830</v>
      </c>
      <c r="K7" s="13" t="s">
        <v>831</v>
      </c>
      <c r="L7" s="13" t="s">
        <v>837</v>
      </c>
      <c r="M7" s="13" t="s">
        <v>833</v>
      </c>
      <c r="N7" s="13" t="s">
        <v>835</v>
      </c>
    </row>
    <row r="8" spans="1:14" x14ac:dyDescent="0.25">
      <c r="A8" t="s">
        <v>56</v>
      </c>
      <c r="B8" s="3">
        <v>506</v>
      </c>
      <c r="C8" s="3">
        <v>479</v>
      </c>
      <c r="D8" s="3" t="s">
        <v>549</v>
      </c>
      <c r="E8" s="3">
        <v>0</v>
      </c>
      <c r="F8" s="3" t="s">
        <v>85</v>
      </c>
      <c r="G8" s="3">
        <v>15</v>
      </c>
      <c r="H8" s="3" t="s">
        <v>67</v>
      </c>
      <c r="I8" s="3">
        <v>1</v>
      </c>
      <c r="J8" s="3" t="s">
        <v>538</v>
      </c>
      <c r="K8" s="3">
        <v>0</v>
      </c>
      <c r="L8" s="3" t="s">
        <v>85</v>
      </c>
      <c r="M8" s="3">
        <v>11</v>
      </c>
      <c r="N8" s="3" t="s">
        <v>117</v>
      </c>
    </row>
    <row r="9" spans="1:14" x14ac:dyDescent="0.25">
      <c r="A9" t="s">
        <v>77</v>
      </c>
      <c r="B9" s="3">
        <v>540</v>
      </c>
      <c r="C9" s="3">
        <v>530</v>
      </c>
      <c r="D9" s="3" t="s">
        <v>550</v>
      </c>
      <c r="E9" s="3">
        <v>0</v>
      </c>
      <c r="F9" s="3" t="s">
        <v>85</v>
      </c>
      <c r="G9" s="3">
        <v>3</v>
      </c>
      <c r="H9" s="3" t="s">
        <v>279</v>
      </c>
      <c r="I9" s="3">
        <v>1</v>
      </c>
      <c r="J9" s="3" t="s">
        <v>538</v>
      </c>
      <c r="K9" s="3">
        <v>3</v>
      </c>
      <c r="L9" s="3" t="s">
        <v>279</v>
      </c>
      <c r="M9" s="3">
        <v>3</v>
      </c>
      <c r="N9" s="3" t="s">
        <v>279</v>
      </c>
    </row>
    <row r="10" spans="1:14" x14ac:dyDescent="0.25">
      <c r="A10" t="s">
        <v>104</v>
      </c>
      <c r="B10" s="3">
        <v>430</v>
      </c>
      <c r="C10" s="3">
        <v>421</v>
      </c>
      <c r="D10" s="3" t="s">
        <v>551</v>
      </c>
      <c r="E10" s="3">
        <v>0</v>
      </c>
      <c r="F10" s="3" t="s">
        <v>85</v>
      </c>
      <c r="G10" s="3">
        <v>6</v>
      </c>
      <c r="H10" s="3" t="s">
        <v>204</v>
      </c>
      <c r="I10" s="3">
        <v>0</v>
      </c>
      <c r="J10" s="3" t="s">
        <v>85</v>
      </c>
      <c r="K10" s="3">
        <v>2</v>
      </c>
      <c r="L10" s="3" t="s">
        <v>552</v>
      </c>
      <c r="M10" s="3">
        <v>1</v>
      </c>
      <c r="N10" s="3" t="s">
        <v>538</v>
      </c>
    </row>
    <row r="11" spans="1:14" x14ac:dyDescent="0.25">
      <c r="A11" t="s">
        <v>133</v>
      </c>
      <c r="B11" s="3">
        <v>398</v>
      </c>
      <c r="C11" s="3">
        <v>391</v>
      </c>
      <c r="D11" s="3" t="s">
        <v>553</v>
      </c>
      <c r="E11" s="3">
        <v>0</v>
      </c>
      <c r="F11" s="3" t="s">
        <v>85</v>
      </c>
      <c r="G11" s="3">
        <v>4</v>
      </c>
      <c r="H11" s="3" t="s">
        <v>257</v>
      </c>
      <c r="I11" s="3">
        <v>1</v>
      </c>
      <c r="J11" s="3" t="s">
        <v>358</v>
      </c>
      <c r="K11" s="3">
        <v>0</v>
      </c>
      <c r="L11" s="3" t="s">
        <v>85</v>
      </c>
      <c r="M11" s="3">
        <v>2</v>
      </c>
      <c r="N11" s="3" t="s">
        <v>552</v>
      </c>
    </row>
    <row r="12" spans="1:14" x14ac:dyDescent="0.25">
      <c r="A12" t="s">
        <v>155</v>
      </c>
      <c r="B12" s="3">
        <v>325</v>
      </c>
      <c r="C12" s="3">
        <v>321</v>
      </c>
      <c r="D12" s="3" t="s">
        <v>554</v>
      </c>
      <c r="E12" s="3">
        <v>0</v>
      </c>
      <c r="F12" s="3" t="s">
        <v>85</v>
      </c>
      <c r="G12" s="3">
        <v>3</v>
      </c>
      <c r="H12" s="3" t="s">
        <v>87</v>
      </c>
      <c r="I12" s="3">
        <v>0</v>
      </c>
      <c r="J12" s="3" t="s">
        <v>85</v>
      </c>
      <c r="K12" s="3">
        <v>0</v>
      </c>
      <c r="L12" s="3" t="s">
        <v>85</v>
      </c>
      <c r="M12" s="3">
        <v>1</v>
      </c>
      <c r="N12" s="3" t="s">
        <v>358</v>
      </c>
    </row>
    <row r="13" spans="1:14" x14ac:dyDescent="0.25">
      <c r="A13" t="s">
        <v>177</v>
      </c>
      <c r="B13" s="3">
        <v>307</v>
      </c>
      <c r="C13" s="3">
        <v>304</v>
      </c>
      <c r="D13" s="3" t="s">
        <v>555</v>
      </c>
      <c r="E13" s="3">
        <v>0</v>
      </c>
      <c r="F13" s="3" t="s">
        <v>85</v>
      </c>
      <c r="G13" s="3">
        <v>2</v>
      </c>
      <c r="H13" s="3" t="s">
        <v>294</v>
      </c>
      <c r="I13" s="3">
        <v>0</v>
      </c>
      <c r="J13" s="3" t="s">
        <v>85</v>
      </c>
      <c r="K13" s="3">
        <v>0</v>
      </c>
      <c r="L13" s="3" t="s">
        <v>85</v>
      </c>
      <c r="M13" s="3">
        <v>1</v>
      </c>
      <c r="N13" s="3" t="s">
        <v>358</v>
      </c>
    </row>
    <row r="14" spans="1:14" x14ac:dyDescent="0.25">
      <c r="A14" t="s">
        <v>196</v>
      </c>
      <c r="B14" s="3">
        <v>269</v>
      </c>
      <c r="C14" s="3">
        <v>262</v>
      </c>
      <c r="D14" s="3" t="s">
        <v>556</v>
      </c>
      <c r="E14" s="3">
        <v>1</v>
      </c>
      <c r="F14" s="3" t="s">
        <v>357</v>
      </c>
      <c r="G14" s="3">
        <v>6</v>
      </c>
      <c r="H14" s="3" t="s">
        <v>117</v>
      </c>
      <c r="I14" s="3">
        <v>0</v>
      </c>
      <c r="J14" s="3" t="s">
        <v>85</v>
      </c>
      <c r="K14" s="3">
        <v>0</v>
      </c>
      <c r="L14" s="3" t="s">
        <v>85</v>
      </c>
      <c r="M14" s="3">
        <v>0</v>
      </c>
      <c r="N14" s="3" t="s">
        <v>85</v>
      </c>
    </row>
    <row r="15" spans="1:14" x14ac:dyDescent="0.25">
      <c r="A15" t="s">
        <v>217</v>
      </c>
      <c r="B15" s="3">
        <v>255</v>
      </c>
      <c r="C15" s="3">
        <v>244</v>
      </c>
      <c r="D15" s="3" t="s">
        <v>536</v>
      </c>
      <c r="E15" s="3">
        <v>0</v>
      </c>
      <c r="F15" s="3" t="s">
        <v>85</v>
      </c>
      <c r="G15" s="3">
        <v>7</v>
      </c>
      <c r="H15" s="3" t="s">
        <v>83</v>
      </c>
      <c r="I15" s="3">
        <v>0</v>
      </c>
      <c r="J15" s="3" t="s">
        <v>85</v>
      </c>
      <c r="K15" s="3">
        <v>2</v>
      </c>
      <c r="L15" s="3" t="s">
        <v>264</v>
      </c>
      <c r="M15" s="3">
        <v>2</v>
      </c>
      <c r="N15" s="3" t="s">
        <v>264</v>
      </c>
    </row>
    <row r="16" spans="1:14" x14ac:dyDescent="0.25">
      <c r="A16" t="s">
        <v>239</v>
      </c>
      <c r="B16" s="3">
        <v>280</v>
      </c>
      <c r="C16" s="3">
        <v>271</v>
      </c>
      <c r="D16" s="3" t="s">
        <v>557</v>
      </c>
      <c r="E16" s="3">
        <v>0</v>
      </c>
      <c r="F16" s="3" t="s">
        <v>85</v>
      </c>
      <c r="G16" s="3">
        <v>5</v>
      </c>
      <c r="H16" s="3" t="s">
        <v>141</v>
      </c>
      <c r="I16" s="3">
        <v>0</v>
      </c>
      <c r="J16" s="3" t="s">
        <v>85</v>
      </c>
      <c r="K16" s="3">
        <v>2</v>
      </c>
      <c r="L16" s="3" t="s">
        <v>294</v>
      </c>
      <c r="M16" s="3">
        <v>2</v>
      </c>
      <c r="N16" s="3" t="s">
        <v>294</v>
      </c>
    </row>
    <row r="17" spans="1:14" x14ac:dyDescent="0.25">
      <c r="A17" t="s">
        <v>255</v>
      </c>
      <c r="B17" s="3">
        <v>226</v>
      </c>
      <c r="C17" s="3">
        <v>224</v>
      </c>
      <c r="D17" s="3" t="s">
        <v>558</v>
      </c>
      <c r="E17" s="3">
        <v>1</v>
      </c>
      <c r="F17" s="3" t="s">
        <v>357</v>
      </c>
      <c r="G17" s="3">
        <v>1</v>
      </c>
      <c r="H17" s="3" t="s">
        <v>357</v>
      </c>
      <c r="I17" s="3">
        <v>0</v>
      </c>
      <c r="J17" s="3" t="s">
        <v>85</v>
      </c>
      <c r="K17" s="3">
        <v>0</v>
      </c>
      <c r="L17" s="3" t="s">
        <v>85</v>
      </c>
      <c r="M17" s="3">
        <v>0</v>
      </c>
      <c r="N17" s="3" t="s">
        <v>85</v>
      </c>
    </row>
    <row r="18" spans="1:14" x14ac:dyDescent="0.25">
      <c r="A18" t="s">
        <v>274</v>
      </c>
      <c r="B18" s="3">
        <v>200</v>
      </c>
      <c r="C18" s="3">
        <v>192</v>
      </c>
      <c r="D18" s="3" t="s">
        <v>559</v>
      </c>
      <c r="E18" s="3">
        <v>0</v>
      </c>
      <c r="F18" s="3" t="s">
        <v>85</v>
      </c>
      <c r="G18" s="3">
        <v>3</v>
      </c>
      <c r="H18" s="3" t="s">
        <v>166</v>
      </c>
      <c r="I18" s="3">
        <v>0</v>
      </c>
      <c r="J18" s="3" t="s">
        <v>85</v>
      </c>
      <c r="K18" s="3">
        <v>5</v>
      </c>
      <c r="L18" s="3" t="s">
        <v>93</v>
      </c>
      <c r="M18" s="3">
        <v>0</v>
      </c>
      <c r="N18" s="3" t="s">
        <v>85</v>
      </c>
    </row>
    <row r="19" spans="1:14" x14ac:dyDescent="0.25">
      <c r="A19" t="s">
        <v>287</v>
      </c>
      <c r="B19" s="3">
        <v>210</v>
      </c>
      <c r="C19" s="3">
        <v>202</v>
      </c>
      <c r="D19" s="3" t="s">
        <v>560</v>
      </c>
      <c r="E19" s="3">
        <v>0</v>
      </c>
      <c r="F19" s="3" t="s">
        <v>85</v>
      </c>
      <c r="G19" s="3">
        <v>4</v>
      </c>
      <c r="H19" s="3" t="s">
        <v>119</v>
      </c>
      <c r="I19" s="3">
        <v>0</v>
      </c>
      <c r="J19" s="3" t="s">
        <v>85</v>
      </c>
      <c r="K19" s="3">
        <v>3</v>
      </c>
      <c r="L19" s="3" t="s">
        <v>204</v>
      </c>
      <c r="M19" s="3">
        <v>1</v>
      </c>
      <c r="N19" s="3" t="s">
        <v>552</v>
      </c>
    </row>
    <row r="20" spans="1:14" x14ac:dyDescent="0.25">
      <c r="A20" t="s">
        <v>301</v>
      </c>
      <c r="B20" s="3">
        <v>233</v>
      </c>
      <c r="C20" s="3">
        <v>224</v>
      </c>
      <c r="D20" s="3" t="s">
        <v>561</v>
      </c>
      <c r="E20" s="3">
        <v>0</v>
      </c>
      <c r="F20" s="3" t="s">
        <v>85</v>
      </c>
      <c r="G20" s="3">
        <v>1</v>
      </c>
      <c r="H20" s="3" t="s">
        <v>357</v>
      </c>
      <c r="I20" s="3">
        <v>1</v>
      </c>
      <c r="J20" s="3" t="s">
        <v>357</v>
      </c>
      <c r="K20" s="3">
        <v>3</v>
      </c>
      <c r="L20" s="3" t="s">
        <v>227</v>
      </c>
      <c r="M20" s="3">
        <v>4</v>
      </c>
      <c r="N20" s="3" t="s">
        <v>164</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05B5-258F-41C6-9A0E-7A5F1F0BFCB8}">
  <dimension ref="A1:Q19"/>
  <sheetViews>
    <sheetView workbookViewId="0"/>
  </sheetViews>
  <sheetFormatPr defaultColWidth="11.08984375" defaultRowHeight="15" x14ac:dyDescent="0.25"/>
  <cols>
    <col min="1" max="1" width="9.54296875" customWidth="1"/>
    <col min="2" max="2" width="16.90625" customWidth="1"/>
    <col min="3" max="3" width="24.54296875" customWidth="1"/>
    <col min="4" max="4" width="30.7265625" customWidth="1"/>
    <col min="5" max="5" width="37.90625" bestFit="1" customWidth="1"/>
    <col min="6" max="6" width="24.36328125" customWidth="1"/>
    <col min="7" max="7" width="26.81640625" customWidth="1"/>
    <col min="8" max="8" width="30.7265625" customWidth="1"/>
    <col min="9" max="9" width="22.6328125" customWidth="1"/>
    <col min="10" max="10" width="27.7265625" customWidth="1"/>
    <col min="11" max="11" width="32.54296875" customWidth="1"/>
    <col min="12" max="12" width="25.453125" customWidth="1"/>
    <col min="13" max="13" width="29.6328125" customWidth="1"/>
    <col min="14" max="14" width="35.81640625" customWidth="1"/>
    <col min="15" max="15" width="26.81640625" customWidth="1"/>
    <col min="16" max="16" width="28.6328125" customWidth="1"/>
    <col min="17" max="17" width="34.26953125" customWidth="1"/>
  </cols>
  <sheetData>
    <row r="1" spans="1:17" ht="21" x14ac:dyDescent="0.4">
      <c r="A1" s="1" t="s">
        <v>743</v>
      </c>
    </row>
    <row r="2" spans="1:17" x14ac:dyDescent="0.25">
      <c r="A2" s="5" t="s">
        <v>770</v>
      </c>
    </row>
    <row r="3" spans="1:17" x14ac:dyDescent="0.25">
      <c r="A3" s="2" t="s">
        <v>861</v>
      </c>
    </row>
    <row r="4" spans="1:17" x14ac:dyDescent="0.25">
      <c r="A4" s="2" t="s">
        <v>524</v>
      </c>
    </row>
    <row r="5" spans="1:17" x14ac:dyDescent="0.25">
      <c r="A5" s="2" t="s">
        <v>526</v>
      </c>
    </row>
    <row r="6" spans="1:17" s="2" customFormat="1" ht="62.4" x14ac:dyDescent="0.3">
      <c r="A6" s="27" t="s">
        <v>3</v>
      </c>
      <c r="B6" s="12" t="s">
        <v>522</v>
      </c>
      <c r="C6" s="13" t="s">
        <v>838</v>
      </c>
      <c r="D6" s="13" t="s">
        <v>562</v>
      </c>
      <c r="E6" s="13" t="s">
        <v>839</v>
      </c>
      <c r="F6" s="13" t="s">
        <v>840</v>
      </c>
      <c r="G6" s="13" t="s">
        <v>841</v>
      </c>
      <c r="H6" s="13" t="s">
        <v>842</v>
      </c>
      <c r="I6" s="13" t="s">
        <v>843</v>
      </c>
      <c r="J6" s="13" t="s">
        <v>844</v>
      </c>
      <c r="K6" s="13" t="s">
        <v>845</v>
      </c>
      <c r="L6" s="13" t="s">
        <v>846</v>
      </c>
      <c r="M6" s="13" t="s">
        <v>847</v>
      </c>
      <c r="N6" s="13" t="s">
        <v>848</v>
      </c>
      <c r="O6" s="13" t="s">
        <v>849</v>
      </c>
      <c r="P6" s="13" t="s">
        <v>850</v>
      </c>
      <c r="Q6" s="13" t="s">
        <v>851</v>
      </c>
    </row>
    <row r="7" spans="1:17" x14ac:dyDescent="0.25">
      <c r="A7" t="s">
        <v>56</v>
      </c>
      <c r="B7" s="3">
        <v>506</v>
      </c>
      <c r="C7" s="3">
        <v>55</v>
      </c>
      <c r="D7" s="3">
        <v>50</v>
      </c>
      <c r="E7" s="3" t="s">
        <v>563</v>
      </c>
      <c r="F7" s="3">
        <v>65</v>
      </c>
      <c r="G7" s="3">
        <v>57</v>
      </c>
      <c r="H7" s="3" t="s">
        <v>564</v>
      </c>
      <c r="I7" s="3">
        <v>79</v>
      </c>
      <c r="J7" s="3">
        <v>75</v>
      </c>
      <c r="K7" s="3" t="s">
        <v>565</v>
      </c>
      <c r="L7" s="3">
        <v>160</v>
      </c>
      <c r="M7" s="3">
        <v>145</v>
      </c>
      <c r="N7" s="3" t="s">
        <v>566</v>
      </c>
      <c r="O7" s="3">
        <v>147</v>
      </c>
      <c r="P7" s="3">
        <v>131</v>
      </c>
      <c r="Q7" s="3" t="s">
        <v>567</v>
      </c>
    </row>
    <row r="8" spans="1:17" x14ac:dyDescent="0.25">
      <c r="A8" t="s">
        <v>77</v>
      </c>
      <c r="B8" s="3">
        <v>540</v>
      </c>
      <c r="C8" s="3">
        <v>55</v>
      </c>
      <c r="D8" s="3">
        <v>51</v>
      </c>
      <c r="E8" s="3" t="s">
        <v>568</v>
      </c>
      <c r="F8" s="3">
        <v>89</v>
      </c>
      <c r="G8" s="3">
        <v>87</v>
      </c>
      <c r="H8" s="3" t="s">
        <v>569</v>
      </c>
      <c r="I8" s="3">
        <v>89</v>
      </c>
      <c r="J8" s="3">
        <v>87</v>
      </c>
      <c r="K8" s="3" t="s">
        <v>569</v>
      </c>
      <c r="L8" s="3">
        <v>141</v>
      </c>
      <c r="M8" s="3">
        <v>134</v>
      </c>
      <c r="N8" s="3" t="s">
        <v>570</v>
      </c>
      <c r="O8" s="3">
        <v>166</v>
      </c>
      <c r="P8" s="3">
        <v>158</v>
      </c>
      <c r="Q8" s="3" t="s">
        <v>571</v>
      </c>
    </row>
    <row r="9" spans="1:17" x14ac:dyDescent="0.25">
      <c r="A9" t="s">
        <v>104</v>
      </c>
      <c r="B9" s="3">
        <v>430</v>
      </c>
      <c r="C9" s="3">
        <v>26</v>
      </c>
      <c r="D9" s="3">
        <v>24</v>
      </c>
      <c r="E9" s="3" t="s">
        <v>572</v>
      </c>
      <c r="F9" s="3">
        <v>66</v>
      </c>
      <c r="G9" s="3">
        <v>63</v>
      </c>
      <c r="H9" s="3" t="s">
        <v>573</v>
      </c>
      <c r="I9" s="3">
        <v>71</v>
      </c>
      <c r="J9" s="3">
        <v>66</v>
      </c>
      <c r="K9" s="3" t="s">
        <v>537</v>
      </c>
      <c r="L9" s="3">
        <v>116</v>
      </c>
      <c r="M9" s="3">
        <v>106</v>
      </c>
      <c r="N9" s="3" t="s">
        <v>574</v>
      </c>
      <c r="O9" s="3">
        <v>151</v>
      </c>
      <c r="P9" s="3">
        <v>141</v>
      </c>
      <c r="Q9" s="3" t="s">
        <v>575</v>
      </c>
    </row>
    <row r="10" spans="1:17" x14ac:dyDescent="0.25">
      <c r="A10" t="s">
        <v>133</v>
      </c>
      <c r="B10" s="3">
        <v>398</v>
      </c>
      <c r="C10" s="3">
        <v>27</v>
      </c>
      <c r="D10" s="3">
        <v>25</v>
      </c>
      <c r="E10" s="3" t="s">
        <v>576</v>
      </c>
      <c r="F10" s="3">
        <v>56</v>
      </c>
      <c r="G10" s="3">
        <v>54</v>
      </c>
      <c r="H10" s="3" t="s">
        <v>577</v>
      </c>
      <c r="I10" s="3">
        <v>74</v>
      </c>
      <c r="J10" s="3">
        <v>72</v>
      </c>
      <c r="K10" s="3" t="s">
        <v>578</v>
      </c>
      <c r="L10" s="3">
        <v>92</v>
      </c>
      <c r="M10" s="3">
        <v>85</v>
      </c>
      <c r="N10" s="3" t="s">
        <v>579</v>
      </c>
      <c r="O10" s="3">
        <v>149</v>
      </c>
      <c r="P10" s="3">
        <v>138</v>
      </c>
      <c r="Q10" s="3" t="s">
        <v>576</v>
      </c>
    </row>
    <row r="11" spans="1:17" x14ac:dyDescent="0.25">
      <c r="A11" t="s">
        <v>155</v>
      </c>
      <c r="B11" s="3">
        <v>325</v>
      </c>
      <c r="C11" s="3">
        <v>32</v>
      </c>
      <c r="D11" s="3">
        <v>30</v>
      </c>
      <c r="E11" s="3" t="s">
        <v>580</v>
      </c>
      <c r="F11" s="3">
        <v>46</v>
      </c>
      <c r="G11" s="3">
        <v>45</v>
      </c>
      <c r="H11" s="3" t="s">
        <v>569</v>
      </c>
      <c r="I11" s="3">
        <v>45</v>
      </c>
      <c r="J11" s="3">
        <v>43</v>
      </c>
      <c r="K11" s="3" t="s">
        <v>581</v>
      </c>
      <c r="L11" s="3">
        <v>77</v>
      </c>
      <c r="M11" s="3">
        <v>72</v>
      </c>
      <c r="N11" s="3" t="s">
        <v>582</v>
      </c>
      <c r="O11" s="3">
        <v>125</v>
      </c>
      <c r="P11" s="3">
        <v>116</v>
      </c>
      <c r="Q11" s="3" t="s">
        <v>583</v>
      </c>
    </row>
    <row r="12" spans="1:17" x14ac:dyDescent="0.25">
      <c r="A12" t="s">
        <v>177</v>
      </c>
      <c r="B12" s="3">
        <v>307</v>
      </c>
      <c r="C12" s="3">
        <v>33</v>
      </c>
      <c r="D12" s="3">
        <v>33</v>
      </c>
      <c r="E12" s="3" t="s">
        <v>459</v>
      </c>
      <c r="F12" s="3">
        <v>51</v>
      </c>
      <c r="G12" s="3">
        <v>48</v>
      </c>
      <c r="H12" s="3" t="s">
        <v>584</v>
      </c>
      <c r="I12" s="3">
        <v>34</v>
      </c>
      <c r="J12" s="3">
        <v>33</v>
      </c>
      <c r="K12" s="3" t="s">
        <v>585</v>
      </c>
      <c r="L12" s="3">
        <v>71</v>
      </c>
      <c r="M12" s="3">
        <v>67</v>
      </c>
      <c r="N12" s="3" t="s">
        <v>586</v>
      </c>
      <c r="O12" s="3">
        <v>118</v>
      </c>
      <c r="P12" s="3">
        <v>113</v>
      </c>
      <c r="Q12" s="3" t="s">
        <v>541</v>
      </c>
    </row>
    <row r="13" spans="1:17" x14ac:dyDescent="0.25">
      <c r="A13" t="s">
        <v>196</v>
      </c>
      <c r="B13" s="3">
        <v>269</v>
      </c>
      <c r="C13" s="3">
        <v>28</v>
      </c>
      <c r="D13" s="3">
        <v>25</v>
      </c>
      <c r="E13" s="3" t="s">
        <v>587</v>
      </c>
      <c r="F13" s="3">
        <v>32</v>
      </c>
      <c r="G13" s="3">
        <v>31</v>
      </c>
      <c r="H13" s="3" t="s">
        <v>588</v>
      </c>
      <c r="I13" s="3">
        <v>46</v>
      </c>
      <c r="J13" s="3">
        <v>44</v>
      </c>
      <c r="K13" s="3" t="s">
        <v>536</v>
      </c>
      <c r="L13" s="3">
        <v>57</v>
      </c>
      <c r="M13" s="3">
        <v>53</v>
      </c>
      <c r="N13" s="3" t="s">
        <v>537</v>
      </c>
      <c r="O13" s="3">
        <v>106</v>
      </c>
      <c r="P13" s="3">
        <v>97</v>
      </c>
      <c r="Q13" s="3" t="s">
        <v>546</v>
      </c>
    </row>
    <row r="14" spans="1:17" x14ac:dyDescent="0.25">
      <c r="A14" t="s">
        <v>217</v>
      </c>
      <c r="B14" s="3">
        <v>255</v>
      </c>
      <c r="C14" s="3">
        <v>28</v>
      </c>
      <c r="D14" s="3">
        <v>28</v>
      </c>
      <c r="E14" s="3" t="s">
        <v>459</v>
      </c>
      <c r="F14" s="3">
        <v>36</v>
      </c>
      <c r="G14" s="3">
        <v>32</v>
      </c>
      <c r="H14" s="3" t="s">
        <v>589</v>
      </c>
      <c r="I14" s="3">
        <v>26</v>
      </c>
      <c r="J14" s="3">
        <v>23</v>
      </c>
      <c r="K14" s="3" t="s">
        <v>590</v>
      </c>
      <c r="L14" s="3">
        <v>47</v>
      </c>
      <c r="M14" s="3">
        <v>41</v>
      </c>
      <c r="N14" s="3" t="s">
        <v>591</v>
      </c>
      <c r="O14" s="3">
        <v>118</v>
      </c>
      <c r="P14" s="3">
        <v>111</v>
      </c>
      <c r="Q14" s="3" t="s">
        <v>584</v>
      </c>
    </row>
    <row r="15" spans="1:17" x14ac:dyDescent="0.25">
      <c r="A15" t="s">
        <v>239</v>
      </c>
      <c r="B15" s="3">
        <v>280</v>
      </c>
      <c r="C15" s="3">
        <v>21</v>
      </c>
      <c r="D15" s="3">
        <v>21</v>
      </c>
      <c r="E15" s="3" t="s">
        <v>459</v>
      </c>
      <c r="F15" s="3">
        <v>30</v>
      </c>
      <c r="G15" s="3">
        <v>27</v>
      </c>
      <c r="H15" s="3" t="s">
        <v>592</v>
      </c>
      <c r="I15" s="3">
        <v>34</v>
      </c>
      <c r="J15" s="3">
        <v>33</v>
      </c>
      <c r="K15" s="3" t="s">
        <v>585</v>
      </c>
      <c r="L15" s="3">
        <v>66</v>
      </c>
      <c r="M15" s="3">
        <v>63</v>
      </c>
      <c r="N15" s="3" t="s">
        <v>573</v>
      </c>
      <c r="O15" s="3">
        <v>129</v>
      </c>
      <c r="P15" s="3">
        <v>119</v>
      </c>
      <c r="Q15" s="3" t="s">
        <v>543</v>
      </c>
    </row>
    <row r="16" spans="1:17" x14ac:dyDescent="0.25">
      <c r="A16" t="s">
        <v>255</v>
      </c>
      <c r="B16" s="3">
        <v>226</v>
      </c>
      <c r="C16" s="3">
        <v>21</v>
      </c>
      <c r="D16" s="3">
        <v>20</v>
      </c>
      <c r="E16" s="3" t="s">
        <v>571</v>
      </c>
      <c r="F16" s="3">
        <v>27</v>
      </c>
      <c r="G16" s="3">
        <v>26</v>
      </c>
      <c r="H16" s="3" t="s">
        <v>593</v>
      </c>
      <c r="I16" s="3">
        <v>41</v>
      </c>
      <c r="J16" s="3">
        <v>35</v>
      </c>
      <c r="K16" s="3" t="s">
        <v>594</v>
      </c>
      <c r="L16" s="3">
        <v>52</v>
      </c>
      <c r="M16" s="3">
        <v>47</v>
      </c>
      <c r="N16" s="3" t="s">
        <v>595</v>
      </c>
      <c r="O16" s="3">
        <v>85</v>
      </c>
      <c r="P16" s="3">
        <v>78</v>
      </c>
      <c r="Q16" s="3" t="s">
        <v>548</v>
      </c>
    </row>
    <row r="17" spans="1:17" x14ac:dyDescent="0.25">
      <c r="A17" t="s">
        <v>274</v>
      </c>
      <c r="B17" s="3">
        <v>200</v>
      </c>
      <c r="C17" s="3">
        <v>15</v>
      </c>
      <c r="D17" s="3">
        <v>13</v>
      </c>
      <c r="E17" s="3" t="s">
        <v>596</v>
      </c>
      <c r="F17" s="3">
        <v>14</v>
      </c>
      <c r="G17" s="3">
        <v>13</v>
      </c>
      <c r="H17" s="3" t="s">
        <v>542</v>
      </c>
      <c r="I17" s="3">
        <v>19</v>
      </c>
      <c r="J17" s="3">
        <v>18</v>
      </c>
      <c r="K17" s="3" t="s">
        <v>549</v>
      </c>
      <c r="L17" s="3">
        <v>64</v>
      </c>
      <c r="M17" s="3">
        <v>58</v>
      </c>
      <c r="N17" s="3" t="s">
        <v>566</v>
      </c>
      <c r="O17" s="3">
        <v>88</v>
      </c>
      <c r="P17" s="3">
        <v>81</v>
      </c>
      <c r="Q17" s="3" t="s">
        <v>597</v>
      </c>
    </row>
    <row r="18" spans="1:17" x14ac:dyDescent="0.25">
      <c r="A18" t="s">
        <v>287</v>
      </c>
      <c r="B18" s="3">
        <v>210</v>
      </c>
      <c r="C18" s="3">
        <v>14</v>
      </c>
      <c r="D18" s="3">
        <v>12</v>
      </c>
      <c r="E18" s="3" t="s">
        <v>598</v>
      </c>
      <c r="F18" s="3">
        <v>25</v>
      </c>
      <c r="G18" s="3">
        <v>23</v>
      </c>
      <c r="H18" s="3" t="s">
        <v>597</v>
      </c>
      <c r="I18" s="3">
        <v>21</v>
      </c>
      <c r="J18" s="3">
        <v>18</v>
      </c>
      <c r="K18" s="3" t="s">
        <v>598</v>
      </c>
      <c r="L18" s="3">
        <v>65</v>
      </c>
      <c r="M18" s="3">
        <v>57</v>
      </c>
      <c r="N18" s="3" t="s">
        <v>564</v>
      </c>
      <c r="O18" s="3">
        <v>85</v>
      </c>
      <c r="P18" s="3">
        <v>81</v>
      </c>
      <c r="Q18" s="3" t="s">
        <v>599</v>
      </c>
    </row>
    <row r="19" spans="1:17" x14ac:dyDescent="0.25">
      <c r="A19" t="s">
        <v>301</v>
      </c>
      <c r="B19" s="3">
        <v>233</v>
      </c>
      <c r="C19" s="3">
        <v>18</v>
      </c>
      <c r="D19" s="3">
        <v>17</v>
      </c>
      <c r="E19" s="3" t="s">
        <v>586</v>
      </c>
      <c r="F19" s="3">
        <v>23</v>
      </c>
      <c r="G19" s="3">
        <v>21</v>
      </c>
      <c r="H19" s="3" t="s">
        <v>600</v>
      </c>
      <c r="I19" s="3">
        <v>22</v>
      </c>
      <c r="J19" s="3">
        <v>20</v>
      </c>
      <c r="K19" s="3" t="s">
        <v>563</v>
      </c>
      <c r="L19" s="3">
        <v>60</v>
      </c>
      <c r="M19" s="3">
        <v>56</v>
      </c>
      <c r="N19" s="3" t="s">
        <v>601</v>
      </c>
      <c r="O19" s="3">
        <v>110</v>
      </c>
      <c r="P19" s="3">
        <v>100</v>
      </c>
      <c r="Q19" s="3" t="s">
        <v>563</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5FD2-D5E0-40FF-80C2-D6DF867E42F1}">
  <dimension ref="A1:M27"/>
  <sheetViews>
    <sheetView workbookViewId="0"/>
  </sheetViews>
  <sheetFormatPr defaultColWidth="11.08984375" defaultRowHeight="15" x14ac:dyDescent="0.25"/>
  <cols>
    <col min="1" max="1" width="16.90625" customWidth="1"/>
    <col min="2" max="2" width="13.36328125" customWidth="1"/>
    <col min="3" max="3" width="16.1796875" customWidth="1"/>
    <col min="4" max="4" width="18.54296875" customWidth="1"/>
    <col min="5" max="5" width="22.90625" customWidth="1"/>
    <col min="6" max="6" width="16.81640625" customWidth="1"/>
    <col min="7" max="7" width="26.7265625" customWidth="1"/>
    <col min="8" max="8" width="18.90625" customWidth="1"/>
    <col min="9" max="9" width="26.1796875" customWidth="1"/>
    <col min="10" max="10" width="19.36328125" customWidth="1"/>
    <col min="11" max="11" width="28.90625" customWidth="1"/>
    <col min="12" max="12" width="16.453125" customWidth="1"/>
    <col min="13" max="13" width="24" customWidth="1"/>
    <col min="14" max="14" width="30.7265625" customWidth="1"/>
  </cols>
  <sheetData>
    <row r="1" spans="1:13" ht="21" x14ac:dyDescent="0.4">
      <c r="A1" s="42" t="s">
        <v>742</v>
      </c>
    </row>
    <row r="2" spans="1:13" x14ac:dyDescent="0.25">
      <c r="A2" s="5" t="s">
        <v>770</v>
      </c>
    </row>
    <row r="3" spans="1:13" x14ac:dyDescent="0.25">
      <c r="A3" s="2" t="s">
        <v>861</v>
      </c>
    </row>
    <row r="4" spans="1:13" x14ac:dyDescent="0.25">
      <c r="A4" s="2" t="s">
        <v>524</v>
      </c>
    </row>
    <row r="5" spans="1:13" x14ac:dyDescent="0.25">
      <c r="A5" s="5" t="s">
        <v>852</v>
      </c>
    </row>
    <row r="6" spans="1:13" s="2" customFormat="1" ht="36" customHeight="1" x14ac:dyDescent="0.3">
      <c r="A6" s="4" t="s">
        <v>386</v>
      </c>
      <c r="B6" s="4" t="s">
        <v>387</v>
      </c>
      <c r="C6" s="13" t="s">
        <v>522</v>
      </c>
      <c r="D6" s="13" t="s">
        <v>722</v>
      </c>
      <c r="E6" s="13" t="s">
        <v>602</v>
      </c>
      <c r="F6" s="13" t="s">
        <v>853</v>
      </c>
      <c r="G6" s="13" t="s">
        <v>854</v>
      </c>
      <c r="H6" s="13" t="s">
        <v>855</v>
      </c>
      <c r="I6" s="13" t="s">
        <v>856</v>
      </c>
      <c r="J6" s="13" t="s">
        <v>857</v>
      </c>
      <c r="K6" s="13" t="s">
        <v>858</v>
      </c>
      <c r="L6" s="13" t="s">
        <v>859</v>
      </c>
      <c r="M6" s="13" t="s">
        <v>860</v>
      </c>
    </row>
    <row r="7" spans="1:13" x14ac:dyDescent="0.25">
      <c r="A7" t="s">
        <v>388</v>
      </c>
      <c r="B7" t="s">
        <v>389</v>
      </c>
      <c r="C7" s="3">
        <v>11</v>
      </c>
      <c r="D7" s="3">
        <v>10</v>
      </c>
      <c r="E7" s="3" t="s">
        <v>563</v>
      </c>
      <c r="F7" s="3">
        <v>0</v>
      </c>
      <c r="G7" s="3" t="s">
        <v>85</v>
      </c>
      <c r="H7" s="3">
        <v>0</v>
      </c>
      <c r="I7" s="3" t="s">
        <v>85</v>
      </c>
      <c r="J7" s="3">
        <v>0</v>
      </c>
      <c r="K7" s="3" t="s">
        <v>85</v>
      </c>
      <c r="L7" s="3">
        <v>1</v>
      </c>
      <c r="M7" s="3" t="s">
        <v>282</v>
      </c>
    </row>
    <row r="8" spans="1:13" x14ac:dyDescent="0.25">
      <c r="A8" t="s">
        <v>388</v>
      </c>
      <c r="B8" t="s">
        <v>394</v>
      </c>
      <c r="C8" s="3">
        <v>7</v>
      </c>
      <c r="D8" s="3">
        <v>7</v>
      </c>
      <c r="E8" s="3" t="s">
        <v>459</v>
      </c>
      <c r="F8" s="3">
        <v>0</v>
      </c>
      <c r="G8" s="3" t="s">
        <v>85</v>
      </c>
      <c r="H8" s="3">
        <v>0</v>
      </c>
      <c r="I8" s="3" t="s">
        <v>85</v>
      </c>
      <c r="J8" s="3">
        <v>0</v>
      </c>
      <c r="K8" s="3" t="s">
        <v>85</v>
      </c>
      <c r="L8" s="3">
        <v>0</v>
      </c>
      <c r="M8" s="3" t="s">
        <v>85</v>
      </c>
    </row>
    <row r="9" spans="1:13" x14ac:dyDescent="0.25">
      <c r="A9" t="s">
        <v>390</v>
      </c>
      <c r="B9" t="s">
        <v>389</v>
      </c>
      <c r="C9" s="3">
        <v>9</v>
      </c>
      <c r="D9" s="3">
        <v>8</v>
      </c>
      <c r="E9" s="3" t="s">
        <v>589</v>
      </c>
      <c r="F9" s="3">
        <v>0</v>
      </c>
      <c r="G9" s="3" t="s">
        <v>85</v>
      </c>
      <c r="H9" s="3">
        <v>0</v>
      </c>
      <c r="I9" s="3" t="s">
        <v>85</v>
      </c>
      <c r="J9" s="3">
        <v>0</v>
      </c>
      <c r="K9" s="3" t="s">
        <v>85</v>
      </c>
      <c r="L9" s="3">
        <v>1</v>
      </c>
      <c r="M9" s="3" t="s">
        <v>324</v>
      </c>
    </row>
    <row r="10" spans="1:13" x14ac:dyDescent="0.25">
      <c r="A10" t="s">
        <v>390</v>
      </c>
      <c r="B10" t="s">
        <v>394</v>
      </c>
      <c r="C10" s="3">
        <v>14</v>
      </c>
      <c r="D10" s="3">
        <v>13</v>
      </c>
      <c r="E10" s="3" t="s">
        <v>542</v>
      </c>
      <c r="F10" s="3">
        <v>0</v>
      </c>
      <c r="G10" s="3" t="s">
        <v>85</v>
      </c>
      <c r="H10" s="3">
        <v>0</v>
      </c>
      <c r="I10" s="3" t="s">
        <v>85</v>
      </c>
      <c r="J10" s="3">
        <v>0</v>
      </c>
      <c r="K10" s="3" t="s">
        <v>85</v>
      </c>
      <c r="L10" s="3">
        <v>1</v>
      </c>
      <c r="M10" s="3" t="s">
        <v>241</v>
      </c>
    </row>
    <row r="11" spans="1:13" x14ac:dyDescent="0.25">
      <c r="A11" t="s">
        <v>391</v>
      </c>
      <c r="B11" t="s">
        <v>389</v>
      </c>
      <c r="C11" s="3">
        <v>13</v>
      </c>
      <c r="D11" s="3">
        <v>12</v>
      </c>
      <c r="E11" s="3" t="s">
        <v>572</v>
      </c>
      <c r="F11" s="3">
        <v>0</v>
      </c>
      <c r="G11" s="3" t="s">
        <v>85</v>
      </c>
      <c r="H11" s="3">
        <v>0</v>
      </c>
      <c r="I11" s="3" t="s">
        <v>85</v>
      </c>
      <c r="J11" s="3">
        <v>0</v>
      </c>
      <c r="K11" s="3" t="s">
        <v>85</v>
      </c>
      <c r="L11" s="3">
        <v>1</v>
      </c>
      <c r="M11" s="3" t="s">
        <v>92</v>
      </c>
    </row>
    <row r="12" spans="1:13" x14ac:dyDescent="0.25">
      <c r="A12" t="s">
        <v>391</v>
      </c>
      <c r="B12" t="s">
        <v>394</v>
      </c>
      <c r="C12" s="3">
        <v>9</v>
      </c>
      <c r="D12" s="3">
        <v>8</v>
      </c>
      <c r="E12" s="3" t="s">
        <v>589</v>
      </c>
      <c r="F12" s="3">
        <v>0</v>
      </c>
      <c r="G12" s="3" t="s">
        <v>85</v>
      </c>
      <c r="H12" s="3">
        <v>1</v>
      </c>
      <c r="I12" s="3" t="s">
        <v>324</v>
      </c>
      <c r="J12" s="3">
        <v>0</v>
      </c>
      <c r="K12" s="3" t="s">
        <v>85</v>
      </c>
      <c r="L12" s="3">
        <v>0</v>
      </c>
      <c r="M12" s="3" t="s">
        <v>85</v>
      </c>
    </row>
    <row r="13" spans="1:13" x14ac:dyDescent="0.25">
      <c r="A13" t="s">
        <v>392</v>
      </c>
      <c r="B13" t="s">
        <v>389</v>
      </c>
      <c r="C13" s="3">
        <v>29</v>
      </c>
      <c r="D13" s="3">
        <v>27</v>
      </c>
      <c r="E13" s="3" t="s">
        <v>603</v>
      </c>
      <c r="F13" s="3">
        <v>0</v>
      </c>
      <c r="G13" s="3" t="s">
        <v>85</v>
      </c>
      <c r="H13" s="3">
        <v>0</v>
      </c>
      <c r="I13" s="3" t="s">
        <v>85</v>
      </c>
      <c r="J13" s="3">
        <v>0</v>
      </c>
      <c r="K13" s="3" t="s">
        <v>85</v>
      </c>
      <c r="L13" s="3">
        <v>2</v>
      </c>
      <c r="M13" s="3" t="s">
        <v>604</v>
      </c>
    </row>
    <row r="14" spans="1:13" x14ac:dyDescent="0.25">
      <c r="A14" t="s">
        <v>392</v>
      </c>
      <c r="B14" t="s">
        <v>394</v>
      </c>
      <c r="C14" s="3">
        <v>31</v>
      </c>
      <c r="D14" s="3">
        <v>29</v>
      </c>
      <c r="E14" s="3" t="s">
        <v>582</v>
      </c>
      <c r="F14" s="3">
        <v>1</v>
      </c>
      <c r="G14" s="3" t="s">
        <v>62</v>
      </c>
      <c r="H14" s="3">
        <v>1</v>
      </c>
      <c r="I14" s="3" t="s">
        <v>62</v>
      </c>
      <c r="J14" s="3">
        <v>0</v>
      </c>
      <c r="K14" s="3" t="s">
        <v>85</v>
      </c>
      <c r="L14" s="3">
        <v>0</v>
      </c>
      <c r="M14" s="3" t="s">
        <v>85</v>
      </c>
    </row>
    <row r="15" spans="1:13" x14ac:dyDescent="0.25">
      <c r="A15" t="s">
        <v>393</v>
      </c>
      <c r="B15" t="s">
        <v>389</v>
      </c>
      <c r="C15" s="3">
        <v>28</v>
      </c>
      <c r="D15" s="3">
        <v>24</v>
      </c>
      <c r="E15" s="3" t="s">
        <v>598</v>
      </c>
      <c r="F15" s="3">
        <v>0</v>
      </c>
      <c r="G15" s="3" t="s">
        <v>85</v>
      </c>
      <c r="H15" s="3">
        <v>1</v>
      </c>
      <c r="I15" s="3" t="s">
        <v>105</v>
      </c>
      <c r="J15" s="3">
        <v>1</v>
      </c>
      <c r="K15" s="3" t="s">
        <v>105</v>
      </c>
      <c r="L15" s="3">
        <v>2</v>
      </c>
      <c r="M15" s="3" t="s">
        <v>241</v>
      </c>
    </row>
    <row r="16" spans="1:13" x14ac:dyDescent="0.25">
      <c r="A16" t="s">
        <v>393</v>
      </c>
      <c r="B16" t="s">
        <v>394</v>
      </c>
      <c r="C16" s="3">
        <v>82</v>
      </c>
      <c r="D16" s="3">
        <v>76</v>
      </c>
      <c r="E16" s="3" t="s">
        <v>568</v>
      </c>
      <c r="F16" s="3">
        <v>0</v>
      </c>
      <c r="G16" s="3" t="s">
        <v>85</v>
      </c>
      <c r="H16" s="3">
        <v>0</v>
      </c>
      <c r="I16" s="3" t="s">
        <v>85</v>
      </c>
      <c r="J16" s="3">
        <v>2</v>
      </c>
      <c r="K16" s="3" t="s">
        <v>108</v>
      </c>
      <c r="L16" s="3">
        <v>4</v>
      </c>
      <c r="M16" s="3" t="s">
        <v>73</v>
      </c>
    </row>
    <row r="27" spans="4:4" x14ac:dyDescent="0.25">
      <c r="D27" s="9"/>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B07E9-B313-4C61-8BAA-E1E1F3EAD762}">
  <dimension ref="A1:N20"/>
  <sheetViews>
    <sheetView workbookViewId="0"/>
  </sheetViews>
  <sheetFormatPr defaultColWidth="11.08984375" defaultRowHeight="15" x14ac:dyDescent="0.25"/>
  <cols>
    <col min="1" max="1" width="7.7265625" customWidth="1"/>
    <col min="2" max="2" width="23" customWidth="1"/>
    <col min="3" max="3" width="25.81640625" customWidth="1"/>
    <col min="4" max="4" width="36.36328125" customWidth="1"/>
    <col min="5" max="5" width="25.453125" customWidth="1"/>
    <col min="6" max="6" width="33.7265625" customWidth="1"/>
    <col min="7" max="7" width="27.81640625" customWidth="1"/>
    <col min="8" max="8" width="35.90625" customWidth="1"/>
    <col min="9" max="9" width="27.81640625" customWidth="1"/>
    <col min="10" max="10" width="26.7265625" customWidth="1"/>
    <col min="11" max="12" width="25.54296875" bestFit="1" customWidth="1"/>
    <col min="13" max="13" width="31.81640625" customWidth="1"/>
    <col min="14" max="14" width="22.6328125" customWidth="1"/>
  </cols>
  <sheetData>
    <row r="1" spans="1:14" ht="21" x14ac:dyDescent="0.4">
      <c r="A1" s="1" t="s">
        <v>741</v>
      </c>
    </row>
    <row r="2" spans="1:14" x14ac:dyDescent="0.25">
      <c r="A2" s="5" t="s">
        <v>770</v>
      </c>
    </row>
    <row r="3" spans="1:14" x14ac:dyDescent="0.25">
      <c r="A3" s="5" t="s">
        <v>861</v>
      </c>
    </row>
    <row r="4" spans="1:14" x14ac:dyDescent="0.25">
      <c r="A4" s="2" t="s">
        <v>524</v>
      </c>
    </row>
    <row r="5" spans="1:14" x14ac:dyDescent="0.25">
      <c r="A5" s="2" t="s">
        <v>605</v>
      </c>
    </row>
    <row r="6" spans="1:14" x14ac:dyDescent="0.25">
      <c r="A6" s="2" t="s">
        <v>526</v>
      </c>
    </row>
    <row r="7" spans="1:14" s="2" customFormat="1" ht="54.45" customHeight="1" x14ac:dyDescent="0.3">
      <c r="A7" s="4" t="s">
        <v>3</v>
      </c>
      <c r="B7" s="13" t="s">
        <v>862</v>
      </c>
      <c r="C7" s="13" t="s">
        <v>863</v>
      </c>
      <c r="D7" s="13" t="s">
        <v>864</v>
      </c>
      <c r="E7" s="13" t="s">
        <v>865</v>
      </c>
      <c r="F7" s="13" t="s">
        <v>866</v>
      </c>
      <c r="G7" s="13" t="s">
        <v>720</v>
      </c>
      <c r="H7" s="13" t="s">
        <v>867</v>
      </c>
      <c r="I7" s="13" t="s">
        <v>721</v>
      </c>
      <c r="J7" s="13" t="s">
        <v>606</v>
      </c>
      <c r="K7" s="13" t="s">
        <v>868</v>
      </c>
      <c r="L7" s="13" t="s">
        <v>869</v>
      </c>
      <c r="M7" s="13" t="s">
        <v>607</v>
      </c>
      <c r="N7" s="13" t="s">
        <v>870</v>
      </c>
    </row>
    <row r="8" spans="1:14" x14ac:dyDescent="0.25">
      <c r="A8" t="s">
        <v>56</v>
      </c>
      <c r="B8" s="3">
        <v>445</v>
      </c>
      <c r="C8" s="3">
        <v>21</v>
      </c>
      <c r="D8" s="3" t="s">
        <v>79</v>
      </c>
      <c r="E8" s="3">
        <v>326</v>
      </c>
      <c r="F8" s="3" t="s">
        <v>608</v>
      </c>
      <c r="G8" s="3">
        <v>46</v>
      </c>
      <c r="H8" s="3" t="s">
        <v>317</v>
      </c>
      <c r="I8" s="3">
        <v>11</v>
      </c>
      <c r="J8" s="3" t="s">
        <v>93</v>
      </c>
      <c r="K8" s="3">
        <v>41</v>
      </c>
      <c r="L8" s="3" t="s">
        <v>189</v>
      </c>
      <c r="M8" s="3">
        <v>479</v>
      </c>
      <c r="N8" s="9">
        <v>92.9</v>
      </c>
    </row>
    <row r="9" spans="1:14" x14ac:dyDescent="0.25">
      <c r="A9" t="s">
        <v>77</v>
      </c>
      <c r="B9" s="3">
        <v>502</v>
      </c>
      <c r="C9" s="3">
        <v>20</v>
      </c>
      <c r="D9" s="3" t="s">
        <v>173</v>
      </c>
      <c r="E9" s="3">
        <v>389</v>
      </c>
      <c r="F9" s="3" t="s">
        <v>609</v>
      </c>
      <c r="G9" s="3">
        <v>41</v>
      </c>
      <c r="H9" s="3" t="s">
        <v>221</v>
      </c>
      <c r="I9" s="3">
        <v>18</v>
      </c>
      <c r="J9" s="3" t="s">
        <v>105</v>
      </c>
      <c r="K9" s="3">
        <v>34</v>
      </c>
      <c r="L9" s="3" t="s">
        <v>180</v>
      </c>
      <c r="M9" s="3">
        <v>530</v>
      </c>
      <c r="N9" s="9">
        <v>94.7</v>
      </c>
    </row>
    <row r="10" spans="1:14" x14ac:dyDescent="0.25">
      <c r="A10" t="s">
        <v>104</v>
      </c>
      <c r="B10" s="3">
        <v>400</v>
      </c>
      <c r="C10" s="3">
        <v>22</v>
      </c>
      <c r="D10" s="3" t="s">
        <v>80</v>
      </c>
      <c r="E10" s="3">
        <v>299</v>
      </c>
      <c r="F10" s="3" t="s">
        <v>610</v>
      </c>
      <c r="G10" s="3">
        <v>36</v>
      </c>
      <c r="H10" s="3" t="s">
        <v>611</v>
      </c>
      <c r="I10" s="3">
        <v>17</v>
      </c>
      <c r="J10" s="3" t="s">
        <v>106</v>
      </c>
      <c r="K10" s="3">
        <v>26</v>
      </c>
      <c r="L10" s="3" t="s">
        <v>250</v>
      </c>
      <c r="M10" s="3">
        <v>421</v>
      </c>
      <c r="N10" s="9">
        <v>95</v>
      </c>
    </row>
    <row r="11" spans="1:14" x14ac:dyDescent="0.25">
      <c r="A11" t="s">
        <v>133</v>
      </c>
      <c r="B11" s="3">
        <v>385</v>
      </c>
      <c r="C11" s="3">
        <v>17</v>
      </c>
      <c r="D11" s="3" t="s">
        <v>58</v>
      </c>
      <c r="E11" s="3">
        <v>302</v>
      </c>
      <c r="F11" s="3" t="s">
        <v>612</v>
      </c>
      <c r="G11" s="3">
        <v>28</v>
      </c>
      <c r="H11" s="3" t="s">
        <v>81</v>
      </c>
      <c r="I11" s="3">
        <v>19</v>
      </c>
      <c r="J11" s="3" t="s">
        <v>73</v>
      </c>
      <c r="K11" s="3">
        <v>19</v>
      </c>
      <c r="L11" s="3" t="s">
        <v>73</v>
      </c>
      <c r="M11" s="3">
        <v>391</v>
      </c>
      <c r="N11" s="9">
        <v>98.5</v>
      </c>
    </row>
    <row r="12" spans="1:14" x14ac:dyDescent="0.25">
      <c r="A12" t="s">
        <v>155</v>
      </c>
      <c r="B12" s="3">
        <v>318</v>
      </c>
      <c r="C12" s="3">
        <v>17</v>
      </c>
      <c r="D12" s="3" t="s">
        <v>266</v>
      </c>
      <c r="E12" s="3">
        <v>253</v>
      </c>
      <c r="F12" s="3" t="s">
        <v>613</v>
      </c>
      <c r="G12" s="3">
        <v>20</v>
      </c>
      <c r="H12" s="3" t="s">
        <v>229</v>
      </c>
      <c r="I12" s="3">
        <v>14</v>
      </c>
      <c r="J12" s="3" t="s">
        <v>58</v>
      </c>
      <c r="K12" s="3">
        <v>14</v>
      </c>
      <c r="L12" s="3" t="s">
        <v>58</v>
      </c>
      <c r="M12" s="3">
        <v>321</v>
      </c>
      <c r="N12" s="9">
        <v>99.1</v>
      </c>
    </row>
    <row r="13" spans="1:14" x14ac:dyDescent="0.25">
      <c r="A13" t="s">
        <v>177</v>
      </c>
      <c r="B13" s="3">
        <v>301</v>
      </c>
      <c r="C13" s="3">
        <v>15</v>
      </c>
      <c r="D13" s="3" t="s">
        <v>188</v>
      </c>
      <c r="E13" s="3">
        <v>227</v>
      </c>
      <c r="F13" s="3" t="s">
        <v>614</v>
      </c>
      <c r="G13" s="3">
        <v>32</v>
      </c>
      <c r="H13" s="3" t="s">
        <v>260</v>
      </c>
      <c r="I13" s="3">
        <v>16</v>
      </c>
      <c r="J13" s="3" t="s">
        <v>266</v>
      </c>
      <c r="K13" s="3">
        <v>11</v>
      </c>
      <c r="L13" s="3" t="s">
        <v>126</v>
      </c>
      <c r="M13" s="3">
        <v>304</v>
      </c>
      <c r="N13" s="9">
        <v>99</v>
      </c>
    </row>
    <row r="14" spans="1:14" x14ac:dyDescent="0.25">
      <c r="A14" t="s">
        <v>196</v>
      </c>
      <c r="B14" s="3">
        <v>259</v>
      </c>
      <c r="C14" s="3">
        <v>19</v>
      </c>
      <c r="D14" s="3" t="s">
        <v>81</v>
      </c>
      <c r="E14" s="3">
        <v>190</v>
      </c>
      <c r="F14" s="3" t="s">
        <v>615</v>
      </c>
      <c r="G14" s="3">
        <v>18</v>
      </c>
      <c r="H14" s="3" t="s">
        <v>604</v>
      </c>
      <c r="I14" s="3">
        <v>19</v>
      </c>
      <c r="J14" s="3" t="s">
        <v>81</v>
      </c>
      <c r="K14" s="3">
        <v>13</v>
      </c>
      <c r="L14" s="3" t="s">
        <v>188</v>
      </c>
      <c r="M14" s="3">
        <v>262</v>
      </c>
      <c r="N14" s="9">
        <v>98.9</v>
      </c>
    </row>
    <row r="15" spans="1:14" x14ac:dyDescent="0.25">
      <c r="A15" t="s">
        <v>217</v>
      </c>
      <c r="B15" s="3">
        <v>244</v>
      </c>
      <c r="C15" s="3">
        <v>7</v>
      </c>
      <c r="D15" s="3" t="s">
        <v>60</v>
      </c>
      <c r="E15" s="3">
        <v>178</v>
      </c>
      <c r="F15" s="3" t="s">
        <v>616</v>
      </c>
      <c r="G15" s="3">
        <v>30</v>
      </c>
      <c r="H15" s="3" t="s">
        <v>224</v>
      </c>
      <c r="I15" s="3">
        <v>20</v>
      </c>
      <c r="J15" s="3" t="s">
        <v>221</v>
      </c>
      <c r="K15" s="3">
        <v>9</v>
      </c>
      <c r="L15" s="3" t="s">
        <v>126</v>
      </c>
      <c r="M15" s="3">
        <v>244</v>
      </c>
      <c r="N15" s="9">
        <v>100</v>
      </c>
    </row>
    <row r="16" spans="1:14" x14ac:dyDescent="0.25">
      <c r="A16" t="s">
        <v>239</v>
      </c>
      <c r="B16" s="3">
        <v>267</v>
      </c>
      <c r="C16" s="3">
        <v>23</v>
      </c>
      <c r="D16" s="3" t="s">
        <v>231</v>
      </c>
      <c r="E16" s="3">
        <v>190</v>
      </c>
      <c r="F16" s="3" t="s">
        <v>617</v>
      </c>
      <c r="G16" s="3">
        <v>28</v>
      </c>
      <c r="H16" s="3" t="s">
        <v>319</v>
      </c>
      <c r="I16" s="3">
        <v>18</v>
      </c>
      <c r="J16" s="3" t="s">
        <v>414</v>
      </c>
      <c r="K16" s="3">
        <v>8</v>
      </c>
      <c r="L16" s="3" t="s">
        <v>67</v>
      </c>
      <c r="M16" s="3">
        <v>271</v>
      </c>
      <c r="N16" s="9">
        <v>98.5</v>
      </c>
    </row>
    <row r="17" spans="1:14" x14ac:dyDescent="0.25">
      <c r="A17" t="s">
        <v>255</v>
      </c>
      <c r="B17" s="3">
        <v>221</v>
      </c>
      <c r="C17" s="3">
        <v>13</v>
      </c>
      <c r="D17" s="3" t="s">
        <v>185</v>
      </c>
      <c r="E17" s="3">
        <v>150</v>
      </c>
      <c r="F17" s="3" t="s">
        <v>618</v>
      </c>
      <c r="G17" s="3">
        <v>28</v>
      </c>
      <c r="H17" s="3" t="s">
        <v>619</v>
      </c>
      <c r="I17" s="3">
        <v>13</v>
      </c>
      <c r="J17" s="3" t="s">
        <v>185</v>
      </c>
      <c r="K17" s="3">
        <v>17</v>
      </c>
      <c r="L17" s="3" t="s">
        <v>92</v>
      </c>
      <c r="M17" s="3">
        <v>224</v>
      </c>
      <c r="N17" s="9">
        <v>98.7</v>
      </c>
    </row>
    <row r="18" spans="1:14" x14ac:dyDescent="0.25">
      <c r="A18" t="s">
        <v>274</v>
      </c>
      <c r="B18" s="3">
        <v>189</v>
      </c>
      <c r="C18" s="3">
        <v>21</v>
      </c>
      <c r="D18" s="3" t="s">
        <v>324</v>
      </c>
      <c r="E18" s="3">
        <v>121</v>
      </c>
      <c r="F18" s="3" t="s">
        <v>620</v>
      </c>
      <c r="G18" s="3">
        <v>20</v>
      </c>
      <c r="H18" s="3" t="s">
        <v>260</v>
      </c>
      <c r="I18" s="3">
        <v>19</v>
      </c>
      <c r="J18" s="3" t="s">
        <v>210</v>
      </c>
      <c r="K18" s="3">
        <v>8</v>
      </c>
      <c r="L18" s="3" t="s">
        <v>435</v>
      </c>
      <c r="M18" s="3">
        <v>192</v>
      </c>
      <c r="N18" s="9">
        <v>98.4</v>
      </c>
    </row>
    <row r="19" spans="1:14" x14ac:dyDescent="0.25">
      <c r="A19" t="s">
        <v>287</v>
      </c>
      <c r="B19" s="3">
        <v>195</v>
      </c>
      <c r="C19" s="3">
        <v>14</v>
      </c>
      <c r="D19" s="3" t="s">
        <v>247</v>
      </c>
      <c r="E19" s="3">
        <v>132</v>
      </c>
      <c r="F19" s="3" t="s">
        <v>621</v>
      </c>
      <c r="G19" s="3">
        <v>22</v>
      </c>
      <c r="H19" s="3" t="s">
        <v>251</v>
      </c>
      <c r="I19" s="3">
        <v>18</v>
      </c>
      <c r="J19" s="3" t="s">
        <v>189</v>
      </c>
      <c r="K19" s="3">
        <v>9</v>
      </c>
      <c r="L19" s="3" t="s">
        <v>147</v>
      </c>
      <c r="M19" s="3">
        <v>202</v>
      </c>
      <c r="N19" s="9">
        <v>96.5</v>
      </c>
    </row>
    <row r="20" spans="1:14" x14ac:dyDescent="0.25">
      <c r="A20" t="s">
        <v>301</v>
      </c>
      <c r="B20" s="3">
        <v>218</v>
      </c>
      <c r="C20" s="3">
        <v>21</v>
      </c>
      <c r="D20" s="3" t="s">
        <v>169</v>
      </c>
      <c r="E20" s="3">
        <v>146</v>
      </c>
      <c r="F20" s="3" t="s">
        <v>622</v>
      </c>
      <c r="G20" s="3">
        <v>29</v>
      </c>
      <c r="H20" s="3" t="s">
        <v>321</v>
      </c>
      <c r="I20" s="3">
        <v>12</v>
      </c>
      <c r="J20" s="3" t="s">
        <v>80</v>
      </c>
      <c r="K20" s="3">
        <v>10</v>
      </c>
      <c r="L20" s="3" t="s">
        <v>147</v>
      </c>
      <c r="M20" s="3">
        <v>224</v>
      </c>
      <c r="N20" s="9">
        <v>97.3</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AC929-1F6E-49D4-8640-2111A4A567A4}">
  <dimension ref="A1:N22"/>
  <sheetViews>
    <sheetView workbookViewId="0"/>
  </sheetViews>
  <sheetFormatPr defaultColWidth="11.08984375" defaultRowHeight="15" x14ac:dyDescent="0.25"/>
  <cols>
    <col min="1" max="1" width="10.36328125" customWidth="1"/>
    <col min="2" max="2" width="19.26953125" customWidth="1"/>
    <col min="3" max="4" width="30.7265625" customWidth="1"/>
    <col min="5" max="5" width="17.54296875" customWidth="1"/>
    <col min="6" max="6" width="18.36328125" customWidth="1"/>
    <col min="7" max="7" width="19.6328125" customWidth="1"/>
    <col min="8" max="8" width="18.6328125" customWidth="1"/>
    <col min="9" max="9" width="23.08984375" customWidth="1"/>
    <col min="10" max="10" width="24.6328125" customWidth="1"/>
    <col min="11" max="11" width="24.81640625" customWidth="1"/>
    <col min="12" max="12" width="23.90625" customWidth="1"/>
    <col min="13" max="13" width="25.1796875" customWidth="1"/>
    <col min="14" max="14" width="23.90625" customWidth="1"/>
  </cols>
  <sheetData>
    <row r="1" spans="1:14" ht="21" x14ac:dyDescent="0.4">
      <c r="A1" s="42" t="s">
        <v>740</v>
      </c>
    </row>
    <row r="2" spans="1:14" x14ac:dyDescent="0.25">
      <c r="A2" s="5" t="s">
        <v>770</v>
      </c>
    </row>
    <row r="3" spans="1:14" x14ac:dyDescent="0.25">
      <c r="A3" s="5" t="s">
        <v>861</v>
      </c>
    </row>
    <row r="4" spans="1:14" x14ac:dyDescent="0.25">
      <c r="A4" s="2" t="s">
        <v>623</v>
      </c>
    </row>
    <row r="5" spans="1:14" x14ac:dyDescent="0.25">
      <c r="A5" s="2" t="s">
        <v>624</v>
      </c>
    </row>
    <row r="6" spans="1:14" x14ac:dyDescent="0.25">
      <c r="A6" s="2" t="s">
        <v>525</v>
      </c>
    </row>
    <row r="7" spans="1:14" x14ac:dyDescent="0.25">
      <c r="A7" s="2" t="s">
        <v>625</v>
      </c>
    </row>
    <row r="8" spans="1:14" x14ac:dyDescent="0.25">
      <c r="A8" s="2" t="s">
        <v>526</v>
      </c>
    </row>
    <row r="9" spans="1:14" s="2" customFormat="1" ht="49.95" customHeight="1" x14ac:dyDescent="0.3">
      <c r="A9" s="4" t="s">
        <v>3</v>
      </c>
      <c r="B9" s="13" t="s">
        <v>522</v>
      </c>
      <c r="C9" s="13" t="s">
        <v>527</v>
      </c>
      <c r="D9" s="13" t="s">
        <v>528</v>
      </c>
      <c r="E9" s="13" t="s">
        <v>529</v>
      </c>
      <c r="F9" s="13" t="s">
        <v>530</v>
      </c>
      <c r="G9" s="13" t="s">
        <v>872</v>
      </c>
      <c r="H9" s="13" t="s">
        <v>827</v>
      </c>
      <c r="I9" s="13" t="s">
        <v>531</v>
      </c>
      <c r="J9" s="13" t="s">
        <v>532</v>
      </c>
      <c r="K9" s="13" t="s">
        <v>533</v>
      </c>
      <c r="L9" s="13" t="s">
        <v>534</v>
      </c>
      <c r="M9" s="13" t="s">
        <v>871</v>
      </c>
      <c r="N9" s="13" t="s">
        <v>834</v>
      </c>
    </row>
    <row r="10" spans="1:14" x14ac:dyDescent="0.25">
      <c r="A10" t="s">
        <v>56</v>
      </c>
      <c r="B10" s="3">
        <v>30</v>
      </c>
      <c r="C10" s="3">
        <v>26</v>
      </c>
      <c r="D10" s="3" t="s">
        <v>596</v>
      </c>
      <c r="E10" s="3">
        <v>2</v>
      </c>
      <c r="F10" s="3" t="s">
        <v>414</v>
      </c>
      <c r="G10" s="3">
        <v>1</v>
      </c>
      <c r="H10" s="3" t="s">
        <v>84</v>
      </c>
      <c r="I10" s="3">
        <v>0</v>
      </c>
      <c r="J10" s="3" t="s">
        <v>85</v>
      </c>
      <c r="K10" s="3">
        <v>0</v>
      </c>
      <c r="L10" s="3" t="s">
        <v>85</v>
      </c>
      <c r="M10" s="3">
        <v>1</v>
      </c>
      <c r="N10" s="3" t="s">
        <v>84</v>
      </c>
    </row>
    <row r="11" spans="1:14" x14ac:dyDescent="0.25">
      <c r="A11" t="s">
        <v>77</v>
      </c>
      <c r="B11" s="3">
        <v>28</v>
      </c>
      <c r="C11" s="3">
        <v>26</v>
      </c>
      <c r="D11" s="3" t="s">
        <v>542</v>
      </c>
      <c r="E11" s="3">
        <v>1</v>
      </c>
      <c r="F11" s="3" t="s">
        <v>105</v>
      </c>
      <c r="G11" s="3">
        <v>0</v>
      </c>
      <c r="H11" s="3" t="s">
        <v>85</v>
      </c>
      <c r="I11" s="3">
        <v>1</v>
      </c>
      <c r="J11" s="3" t="s">
        <v>105</v>
      </c>
      <c r="K11" s="3">
        <v>0</v>
      </c>
      <c r="L11" s="3" t="s">
        <v>85</v>
      </c>
      <c r="M11" s="3">
        <v>0</v>
      </c>
      <c r="N11" s="3" t="s">
        <v>85</v>
      </c>
    </row>
    <row r="12" spans="1:14" x14ac:dyDescent="0.25">
      <c r="A12" t="s">
        <v>104</v>
      </c>
      <c r="B12" s="3">
        <v>20</v>
      </c>
      <c r="C12" s="3">
        <v>20</v>
      </c>
      <c r="D12" s="3" t="s">
        <v>459</v>
      </c>
      <c r="E12" s="3">
        <v>0</v>
      </c>
      <c r="F12" s="3" t="s">
        <v>85</v>
      </c>
      <c r="G12" s="3">
        <v>0</v>
      </c>
      <c r="H12" s="3" t="s">
        <v>85</v>
      </c>
      <c r="I12" s="3">
        <v>0</v>
      </c>
      <c r="J12" s="3" t="s">
        <v>85</v>
      </c>
      <c r="K12" s="3">
        <v>0</v>
      </c>
      <c r="L12" s="3" t="s">
        <v>85</v>
      </c>
      <c r="M12" s="3">
        <v>0</v>
      </c>
      <c r="N12" s="3" t="s">
        <v>85</v>
      </c>
    </row>
    <row r="13" spans="1:14" x14ac:dyDescent="0.25">
      <c r="A13" t="s">
        <v>133</v>
      </c>
      <c r="B13" s="3">
        <v>22</v>
      </c>
      <c r="C13" s="3">
        <v>21</v>
      </c>
      <c r="D13" s="3" t="s">
        <v>573</v>
      </c>
      <c r="E13" s="3">
        <v>1</v>
      </c>
      <c r="F13" s="3" t="s">
        <v>184</v>
      </c>
      <c r="G13" s="3">
        <v>0</v>
      </c>
      <c r="H13" s="3" t="s">
        <v>85</v>
      </c>
      <c r="I13" s="3">
        <v>0</v>
      </c>
      <c r="J13" s="3" t="s">
        <v>85</v>
      </c>
      <c r="K13" s="3">
        <v>0</v>
      </c>
      <c r="L13" s="3" t="s">
        <v>85</v>
      </c>
      <c r="M13" s="3">
        <v>0</v>
      </c>
      <c r="N13" s="3" t="s">
        <v>85</v>
      </c>
    </row>
    <row r="14" spans="1:14" x14ac:dyDescent="0.25">
      <c r="A14" t="s">
        <v>155</v>
      </c>
      <c r="B14" s="3">
        <v>19</v>
      </c>
      <c r="C14" s="3">
        <v>19</v>
      </c>
      <c r="D14" s="3" t="s">
        <v>459</v>
      </c>
      <c r="E14" s="3">
        <v>0</v>
      </c>
      <c r="F14" s="3" t="s">
        <v>85</v>
      </c>
      <c r="G14" s="3">
        <v>0</v>
      </c>
      <c r="H14" s="3" t="s">
        <v>85</v>
      </c>
      <c r="I14" s="3">
        <v>0</v>
      </c>
      <c r="J14" s="3" t="s">
        <v>85</v>
      </c>
      <c r="K14" s="3">
        <v>0</v>
      </c>
      <c r="L14" s="3" t="s">
        <v>85</v>
      </c>
      <c r="M14" s="3">
        <v>0</v>
      </c>
      <c r="N14" s="3" t="s">
        <v>85</v>
      </c>
    </row>
    <row r="15" spans="1:14" x14ac:dyDescent="0.25">
      <c r="A15" t="s">
        <v>177</v>
      </c>
      <c r="B15" s="3">
        <v>26</v>
      </c>
      <c r="C15" s="3">
        <v>23</v>
      </c>
      <c r="D15" s="3" t="s">
        <v>590</v>
      </c>
      <c r="E15" s="3">
        <v>0</v>
      </c>
      <c r="F15" s="3" t="s">
        <v>85</v>
      </c>
      <c r="G15" s="3">
        <v>1</v>
      </c>
      <c r="H15" s="3" t="s">
        <v>455</v>
      </c>
      <c r="I15" s="3">
        <v>1</v>
      </c>
      <c r="J15" s="3" t="s">
        <v>455</v>
      </c>
      <c r="K15" s="3">
        <v>1</v>
      </c>
      <c r="L15" s="3" t="s">
        <v>455</v>
      </c>
      <c r="M15" s="3">
        <v>0</v>
      </c>
      <c r="N15" s="3" t="s">
        <v>85</v>
      </c>
    </row>
    <row r="16" spans="1:14" x14ac:dyDescent="0.25">
      <c r="A16" t="s">
        <v>196</v>
      </c>
      <c r="B16" s="3">
        <v>23</v>
      </c>
      <c r="C16" s="3">
        <v>22</v>
      </c>
      <c r="D16" s="3" t="s">
        <v>536</v>
      </c>
      <c r="E16" s="3">
        <v>0</v>
      </c>
      <c r="F16" s="3" t="s">
        <v>85</v>
      </c>
      <c r="G16" s="3">
        <v>0</v>
      </c>
      <c r="H16" s="3" t="s">
        <v>85</v>
      </c>
      <c r="I16" s="3">
        <v>0</v>
      </c>
      <c r="J16" s="3" t="s">
        <v>85</v>
      </c>
      <c r="K16" s="3">
        <v>0</v>
      </c>
      <c r="L16" s="3" t="s">
        <v>85</v>
      </c>
      <c r="M16" s="3">
        <v>1</v>
      </c>
      <c r="N16" s="3" t="s">
        <v>106</v>
      </c>
    </row>
    <row r="17" spans="1:14" x14ac:dyDescent="0.25">
      <c r="A17" t="s">
        <v>217</v>
      </c>
      <c r="B17" s="3">
        <v>17</v>
      </c>
      <c r="C17" s="3">
        <v>15</v>
      </c>
      <c r="D17" s="3" t="s">
        <v>626</v>
      </c>
      <c r="E17" s="3">
        <v>1</v>
      </c>
      <c r="F17" s="3" t="s">
        <v>185</v>
      </c>
      <c r="G17" s="3">
        <v>1</v>
      </c>
      <c r="H17" s="3" t="s">
        <v>185</v>
      </c>
      <c r="I17" s="3">
        <v>0</v>
      </c>
      <c r="J17" s="3" t="s">
        <v>85</v>
      </c>
      <c r="K17" s="3">
        <v>0</v>
      </c>
      <c r="L17" s="3" t="s">
        <v>85</v>
      </c>
      <c r="M17" s="3">
        <v>0</v>
      </c>
      <c r="N17" s="3" t="s">
        <v>85</v>
      </c>
    </row>
    <row r="18" spans="1:14" x14ac:dyDescent="0.25">
      <c r="A18" t="s">
        <v>239</v>
      </c>
      <c r="B18" s="3">
        <v>23</v>
      </c>
      <c r="C18" s="3">
        <v>22</v>
      </c>
      <c r="D18" s="3" t="s">
        <v>536</v>
      </c>
      <c r="E18" s="3">
        <v>0</v>
      </c>
      <c r="F18" s="3" t="s">
        <v>85</v>
      </c>
      <c r="G18" s="3">
        <v>1</v>
      </c>
      <c r="H18" s="3" t="s">
        <v>106</v>
      </c>
      <c r="I18" s="3">
        <v>0</v>
      </c>
      <c r="J18" s="3" t="s">
        <v>85</v>
      </c>
      <c r="K18" s="3">
        <v>0</v>
      </c>
      <c r="L18" s="3" t="s">
        <v>85</v>
      </c>
      <c r="M18" s="3">
        <v>0</v>
      </c>
      <c r="N18" s="3" t="s">
        <v>85</v>
      </c>
    </row>
    <row r="19" spans="1:14" x14ac:dyDescent="0.25">
      <c r="A19" t="s">
        <v>255</v>
      </c>
      <c r="B19" s="3">
        <v>14</v>
      </c>
      <c r="C19" s="3">
        <v>13</v>
      </c>
      <c r="D19" s="3" t="s">
        <v>542</v>
      </c>
      <c r="E19" s="3">
        <v>1</v>
      </c>
      <c r="F19" s="3" t="s">
        <v>241</v>
      </c>
      <c r="G19" s="3">
        <v>0</v>
      </c>
      <c r="H19" s="3" t="s">
        <v>85</v>
      </c>
      <c r="I19" s="3">
        <v>0</v>
      </c>
      <c r="J19" s="3" t="s">
        <v>85</v>
      </c>
      <c r="K19" s="3">
        <v>0</v>
      </c>
      <c r="L19" s="3" t="s">
        <v>85</v>
      </c>
      <c r="M19" s="3">
        <v>0</v>
      </c>
      <c r="N19" s="3" t="s">
        <v>85</v>
      </c>
    </row>
    <row r="20" spans="1:14" x14ac:dyDescent="0.25">
      <c r="A20" t="s">
        <v>274</v>
      </c>
      <c r="B20" s="3">
        <v>15</v>
      </c>
      <c r="C20" s="3">
        <v>15</v>
      </c>
      <c r="D20" s="3" t="s">
        <v>459</v>
      </c>
      <c r="E20" s="3">
        <v>0</v>
      </c>
      <c r="F20" s="3" t="s">
        <v>85</v>
      </c>
      <c r="G20" s="3">
        <v>0</v>
      </c>
      <c r="H20" s="3" t="s">
        <v>85</v>
      </c>
      <c r="I20" s="3">
        <v>0</v>
      </c>
      <c r="J20" s="3" t="s">
        <v>85</v>
      </c>
      <c r="K20" s="3">
        <v>0</v>
      </c>
      <c r="L20" s="3" t="s">
        <v>85</v>
      </c>
      <c r="M20" s="3">
        <v>0</v>
      </c>
      <c r="N20" s="3" t="s">
        <v>85</v>
      </c>
    </row>
    <row r="21" spans="1:14" x14ac:dyDescent="0.25">
      <c r="A21" t="s">
        <v>287</v>
      </c>
      <c r="B21" s="3">
        <v>17</v>
      </c>
      <c r="C21" s="3">
        <v>17</v>
      </c>
      <c r="D21" s="3" t="s">
        <v>459</v>
      </c>
      <c r="E21" s="3">
        <v>0</v>
      </c>
      <c r="F21" s="3" t="s">
        <v>85</v>
      </c>
      <c r="G21" s="3">
        <v>0</v>
      </c>
      <c r="H21" s="3" t="s">
        <v>85</v>
      </c>
      <c r="I21" s="3">
        <v>0</v>
      </c>
      <c r="J21" s="3" t="s">
        <v>85</v>
      </c>
      <c r="K21" s="3">
        <v>0</v>
      </c>
      <c r="L21" s="3" t="s">
        <v>85</v>
      </c>
      <c r="M21" s="3">
        <v>0</v>
      </c>
      <c r="N21" s="3" t="s">
        <v>85</v>
      </c>
    </row>
    <row r="22" spans="1:14" x14ac:dyDescent="0.25">
      <c r="A22" t="s">
        <v>301</v>
      </c>
      <c r="B22" s="3">
        <v>21</v>
      </c>
      <c r="C22" s="3">
        <v>19</v>
      </c>
      <c r="D22" s="3" t="s">
        <v>535</v>
      </c>
      <c r="E22" s="3">
        <v>0</v>
      </c>
      <c r="F22" s="3" t="s">
        <v>85</v>
      </c>
      <c r="G22" s="3">
        <v>1</v>
      </c>
      <c r="H22" s="3" t="s">
        <v>57</v>
      </c>
      <c r="I22" s="3">
        <v>0</v>
      </c>
      <c r="J22" s="3" t="s">
        <v>85</v>
      </c>
      <c r="K22" s="3">
        <v>0</v>
      </c>
      <c r="L22" s="3" t="s">
        <v>85</v>
      </c>
      <c r="M22" s="3">
        <v>1</v>
      </c>
      <c r="N22" s="3" t="s">
        <v>57</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5681C-D571-4E0E-9051-4DAA094B6C09}">
  <dimension ref="A1:N20"/>
  <sheetViews>
    <sheetView workbookViewId="0"/>
  </sheetViews>
  <sheetFormatPr defaultColWidth="11.08984375" defaultRowHeight="15" x14ac:dyDescent="0.25"/>
  <cols>
    <col min="1" max="1" width="12.08984375" customWidth="1"/>
    <col min="2" max="2" width="14.54296875" customWidth="1"/>
    <col min="3" max="4" width="30.7265625" customWidth="1"/>
    <col min="5" max="5" width="16.7265625" customWidth="1"/>
    <col min="6" max="6" width="17.7265625" customWidth="1"/>
    <col min="7" max="7" width="22.26953125" customWidth="1"/>
    <col min="8" max="8" width="23.453125" customWidth="1"/>
    <col min="9" max="9" width="23.7265625" customWidth="1"/>
    <col min="10" max="10" width="24.54296875" customWidth="1"/>
    <col min="11" max="11" width="24" customWidth="1"/>
    <col min="12" max="12" width="24.90625" customWidth="1"/>
    <col min="13" max="13" width="22.36328125" customWidth="1"/>
    <col min="14" max="14" width="24" customWidth="1"/>
  </cols>
  <sheetData>
    <row r="1" spans="1:14" ht="21" x14ac:dyDescent="0.4">
      <c r="A1" s="42" t="s">
        <v>739</v>
      </c>
    </row>
    <row r="2" spans="1:14" x14ac:dyDescent="0.25">
      <c r="A2" s="2" t="s">
        <v>770</v>
      </c>
    </row>
    <row r="3" spans="1:14" x14ac:dyDescent="0.25">
      <c r="A3" s="2" t="s">
        <v>861</v>
      </c>
    </row>
    <row r="4" spans="1:14" x14ac:dyDescent="0.25">
      <c r="A4" s="2" t="s">
        <v>627</v>
      </c>
    </row>
    <row r="5" spans="1:14" x14ac:dyDescent="0.25">
      <c r="A5" s="2" t="s">
        <v>525</v>
      </c>
    </row>
    <row r="6" spans="1:14" x14ac:dyDescent="0.25">
      <c r="A6" s="2" t="s">
        <v>526</v>
      </c>
    </row>
    <row r="7" spans="1:14" s="2" customFormat="1" ht="34.200000000000003" customHeight="1" x14ac:dyDescent="0.3">
      <c r="A7" s="4" t="s">
        <v>3</v>
      </c>
      <c r="B7" s="13" t="s">
        <v>522</v>
      </c>
      <c r="C7" s="13" t="s">
        <v>527</v>
      </c>
      <c r="D7" s="13" t="s">
        <v>528</v>
      </c>
      <c r="E7" s="13" t="s">
        <v>529</v>
      </c>
      <c r="F7" s="13" t="s">
        <v>530</v>
      </c>
      <c r="G7" s="13" t="s">
        <v>872</v>
      </c>
      <c r="H7" s="13" t="s">
        <v>827</v>
      </c>
      <c r="I7" s="13" t="s">
        <v>531</v>
      </c>
      <c r="J7" s="13" t="s">
        <v>532</v>
      </c>
      <c r="K7" s="13" t="s">
        <v>533</v>
      </c>
      <c r="L7" s="13" t="s">
        <v>534</v>
      </c>
      <c r="M7" s="13" t="s">
        <v>871</v>
      </c>
      <c r="N7" s="13" t="s">
        <v>834</v>
      </c>
    </row>
    <row r="8" spans="1:14" x14ac:dyDescent="0.25">
      <c r="A8" t="s">
        <v>56</v>
      </c>
      <c r="B8" s="3">
        <v>536</v>
      </c>
      <c r="C8" s="3">
        <v>505</v>
      </c>
      <c r="D8" s="3" t="s">
        <v>540</v>
      </c>
      <c r="E8" s="3">
        <v>2</v>
      </c>
      <c r="F8" s="3" t="s">
        <v>357</v>
      </c>
      <c r="G8" s="3">
        <v>16</v>
      </c>
      <c r="H8" s="3" t="s">
        <v>67</v>
      </c>
      <c r="I8" s="3">
        <v>1</v>
      </c>
      <c r="J8" s="3" t="s">
        <v>538</v>
      </c>
      <c r="K8" s="3">
        <v>0</v>
      </c>
      <c r="L8" s="3" t="s">
        <v>85</v>
      </c>
      <c r="M8" s="3">
        <v>12</v>
      </c>
      <c r="N8" s="3" t="s">
        <v>117</v>
      </c>
    </row>
    <row r="9" spans="1:14" x14ac:dyDescent="0.25">
      <c r="A9" t="s">
        <v>77</v>
      </c>
      <c r="B9" s="3">
        <v>568</v>
      </c>
      <c r="C9" s="3">
        <v>556</v>
      </c>
      <c r="D9" s="3" t="s">
        <v>551</v>
      </c>
      <c r="E9" s="3">
        <v>1</v>
      </c>
      <c r="F9" s="3" t="s">
        <v>538</v>
      </c>
      <c r="G9" s="3">
        <v>3</v>
      </c>
      <c r="H9" s="3" t="s">
        <v>552</v>
      </c>
      <c r="I9" s="3">
        <v>2</v>
      </c>
      <c r="J9" s="3" t="s">
        <v>357</v>
      </c>
      <c r="K9" s="3">
        <v>3</v>
      </c>
      <c r="L9" s="3" t="s">
        <v>552</v>
      </c>
      <c r="M9" s="3">
        <v>3</v>
      </c>
      <c r="N9" s="3" t="s">
        <v>552</v>
      </c>
    </row>
    <row r="10" spans="1:14" x14ac:dyDescent="0.25">
      <c r="A10" t="s">
        <v>104</v>
      </c>
      <c r="B10" s="3">
        <v>450</v>
      </c>
      <c r="C10" s="3">
        <v>441</v>
      </c>
      <c r="D10" s="3" t="s">
        <v>628</v>
      </c>
      <c r="E10" s="3">
        <v>0</v>
      </c>
      <c r="F10" s="3" t="s">
        <v>85</v>
      </c>
      <c r="G10" s="3">
        <v>6</v>
      </c>
      <c r="H10" s="3" t="s">
        <v>227</v>
      </c>
      <c r="I10" s="3">
        <v>0</v>
      </c>
      <c r="J10" s="3" t="s">
        <v>85</v>
      </c>
      <c r="K10" s="3">
        <v>2</v>
      </c>
      <c r="L10" s="3" t="s">
        <v>357</v>
      </c>
      <c r="M10" s="3">
        <v>1</v>
      </c>
      <c r="N10" s="3" t="s">
        <v>538</v>
      </c>
    </row>
    <row r="11" spans="1:14" x14ac:dyDescent="0.25">
      <c r="A11" t="s">
        <v>133</v>
      </c>
      <c r="B11" s="3">
        <v>420</v>
      </c>
      <c r="C11" s="3">
        <v>412</v>
      </c>
      <c r="D11" s="3" t="s">
        <v>550</v>
      </c>
      <c r="E11" s="3">
        <v>1</v>
      </c>
      <c r="F11" s="3" t="s">
        <v>538</v>
      </c>
      <c r="G11" s="3">
        <v>4</v>
      </c>
      <c r="H11" s="3" t="s">
        <v>257</v>
      </c>
      <c r="I11" s="3">
        <v>1</v>
      </c>
      <c r="J11" s="3" t="s">
        <v>538</v>
      </c>
      <c r="K11" s="3">
        <v>0</v>
      </c>
      <c r="L11" s="3" t="s">
        <v>85</v>
      </c>
      <c r="M11" s="3">
        <v>2</v>
      </c>
      <c r="N11" s="3" t="s">
        <v>552</v>
      </c>
    </row>
    <row r="12" spans="1:14" x14ac:dyDescent="0.25">
      <c r="A12" t="s">
        <v>155</v>
      </c>
      <c r="B12" s="3">
        <v>344</v>
      </c>
      <c r="C12" s="3">
        <v>340</v>
      </c>
      <c r="D12" s="3" t="s">
        <v>554</v>
      </c>
      <c r="E12" s="3">
        <v>0</v>
      </c>
      <c r="F12" s="3" t="s">
        <v>85</v>
      </c>
      <c r="G12" s="3">
        <v>3</v>
      </c>
      <c r="H12" s="3" t="s">
        <v>87</v>
      </c>
      <c r="I12" s="3">
        <v>0</v>
      </c>
      <c r="J12" s="3" t="s">
        <v>85</v>
      </c>
      <c r="K12" s="3">
        <v>0</v>
      </c>
      <c r="L12" s="3" t="s">
        <v>85</v>
      </c>
      <c r="M12" s="3">
        <v>1</v>
      </c>
      <c r="N12" s="3" t="s">
        <v>358</v>
      </c>
    </row>
    <row r="13" spans="1:14" x14ac:dyDescent="0.25">
      <c r="A13" t="s">
        <v>177</v>
      </c>
      <c r="B13" s="3">
        <v>333</v>
      </c>
      <c r="C13" s="3">
        <v>327</v>
      </c>
      <c r="D13" s="3" t="s">
        <v>553</v>
      </c>
      <c r="E13" s="3">
        <v>0</v>
      </c>
      <c r="F13" s="3" t="s">
        <v>85</v>
      </c>
      <c r="G13" s="3">
        <v>3</v>
      </c>
      <c r="H13" s="3" t="s">
        <v>87</v>
      </c>
      <c r="I13" s="3">
        <v>1</v>
      </c>
      <c r="J13" s="3" t="s">
        <v>358</v>
      </c>
      <c r="K13" s="3">
        <v>1</v>
      </c>
      <c r="L13" s="3" t="s">
        <v>358</v>
      </c>
      <c r="M13" s="3">
        <v>1</v>
      </c>
      <c r="N13" s="3" t="s">
        <v>358</v>
      </c>
    </row>
    <row r="14" spans="1:14" x14ac:dyDescent="0.25">
      <c r="A14" t="s">
        <v>196</v>
      </c>
      <c r="B14" s="3">
        <v>292</v>
      </c>
      <c r="C14" s="3">
        <v>284</v>
      </c>
      <c r="D14" s="3" t="s">
        <v>578</v>
      </c>
      <c r="E14" s="3">
        <v>1</v>
      </c>
      <c r="F14" s="3" t="s">
        <v>358</v>
      </c>
      <c r="G14" s="3">
        <v>6</v>
      </c>
      <c r="H14" s="3" t="s">
        <v>110</v>
      </c>
      <c r="I14" s="3">
        <v>0</v>
      </c>
      <c r="J14" s="3" t="s">
        <v>85</v>
      </c>
      <c r="K14" s="3">
        <v>0</v>
      </c>
      <c r="L14" s="3" t="s">
        <v>85</v>
      </c>
      <c r="M14" s="3">
        <v>1</v>
      </c>
      <c r="N14" s="3" t="s">
        <v>358</v>
      </c>
    </row>
    <row r="15" spans="1:14" x14ac:dyDescent="0.25">
      <c r="A15" t="s">
        <v>217</v>
      </c>
      <c r="B15" s="3">
        <v>272</v>
      </c>
      <c r="C15" s="3">
        <v>259</v>
      </c>
      <c r="D15" s="3" t="s">
        <v>571</v>
      </c>
      <c r="E15" s="3">
        <v>1</v>
      </c>
      <c r="F15" s="3" t="s">
        <v>357</v>
      </c>
      <c r="G15" s="3">
        <v>8</v>
      </c>
      <c r="H15" s="3" t="s">
        <v>60</v>
      </c>
      <c r="I15" s="3">
        <v>0</v>
      </c>
      <c r="J15" s="3" t="s">
        <v>85</v>
      </c>
      <c r="K15" s="3">
        <v>2</v>
      </c>
      <c r="L15" s="3" t="s">
        <v>294</v>
      </c>
      <c r="M15" s="3">
        <v>2</v>
      </c>
      <c r="N15" s="3" t="s">
        <v>294</v>
      </c>
    </row>
    <row r="16" spans="1:14" x14ac:dyDescent="0.25">
      <c r="A16" t="s">
        <v>239</v>
      </c>
      <c r="B16" s="3">
        <v>303</v>
      </c>
      <c r="C16" s="3">
        <v>293</v>
      </c>
      <c r="D16" s="3" t="s">
        <v>629</v>
      </c>
      <c r="E16" s="3">
        <v>0</v>
      </c>
      <c r="F16" s="3" t="s">
        <v>85</v>
      </c>
      <c r="G16" s="3">
        <v>6</v>
      </c>
      <c r="H16" s="3" t="s">
        <v>167</v>
      </c>
      <c r="I16" s="3">
        <v>0</v>
      </c>
      <c r="J16" s="3" t="s">
        <v>85</v>
      </c>
      <c r="K16" s="3">
        <v>2</v>
      </c>
      <c r="L16" s="3" t="s">
        <v>294</v>
      </c>
      <c r="M16" s="3">
        <v>2</v>
      </c>
      <c r="N16" s="3" t="s">
        <v>294</v>
      </c>
    </row>
    <row r="17" spans="1:14" x14ac:dyDescent="0.25">
      <c r="A17" t="s">
        <v>255</v>
      </c>
      <c r="B17" s="3">
        <v>240</v>
      </c>
      <c r="C17" s="3">
        <v>237</v>
      </c>
      <c r="D17" s="3" t="s">
        <v>554</v>
      </c>
      <c r="E17" s="3">
        <v>2</v>
      </c>
      <c r="F17" s="3" t="s">
        <v>264</v>
      </c>
      <c r="G17" s="3">
        <v>1</v>
      </c>
      <c r="H17" s="3" t="s">
        <v>357</v>
      </c>
      <c r="I17" s="3">
        <v>0</v>
      </c>
      <c r="J17" s="3" t="s">
        <v>85</v>
      </c>
      <c r="K17" s="3">
        <v>0</v>
      </c>
      <c r="L17" s="3" t="s">
        <v>85</v>
      </c>
      <c r="M17" s="3">
        <v>0</v>
      </c>
      <c r="N17" s="3" t="s">
        <v>85</v>
      </c>
    </row>
    <row r="18" spans="1:14" x14ac:dyDescent="0.25">
      <c r="A18" t="s">
        <v>274</v>
      </c>
      <c r="B18" s="3">
        <v>215</v>
      </c>
      <c r="C18" s="3">
        <v>207</v>
      </c>
      <c r="D18" s="3" t="s">
        <v>593</v>
      </c>
      <c r="E18" s="3">
        <v>0</v>
      </c>
      <c r="F18" s="3" t="s">
        <v>85</v>
      </c>
      <c r="G18" s="3">
        <v>3</v>
      </c>
      <c r="H18" s="3" t="s">
        <v>204</v>
      </c>
      <c r="I18" s="3">
        <v>0</v>
      </c>
      <c r="J18" s="3" t="s">
        <v>85</v>
      </c>
      <c r="K18" s="3">
        <v>5</v>
      </c>
      <c r="L18" s="3" t="s">
        <v>66</v>
      </c>
      <c r="M18" s="3">
        <v>0</v>
      </c>
      <c r="N18" s="3" t="s">
        <v>85</v>
      </c>
    </row>
    <row r="19" spans="1:14" x14ac:dyDescent="0.25">
      <c r="A19" t="s">
        <v>287</v>
      </c>
      <c r="B19" s="3">
        <v>227</v>
      </c>
      <c r="C19" s="3">
        <v>219</v>
      </c>
      <c r="D19" s="3" t="s">
        <v>630</v>
      </c>
      <c r="E19" s="3">
        <v>0</v>
      </c>
      <c r="F19" s="3" t="s">
        <v>85</v>
      </c>
      <c r="G19" s="3">
        <v>4</v>
      </c>
      <c r="H19" s="3" t="s">
        <v>141</v>
      </c>
      <c r="I19" s="3">
        <v>0</v>
      </c>
      <c r="J19" s="3" t="s">
        <v>85</v>
      </c>
      <c r="K19" s="3">
        <v>3</v>
      </c>
      <c r="L19" s="3" t="s">
        <v>227</v>
      </c>
      <c r="M19" s="3">
        <v>1</v>
      </c>
      <c r="N19" s="3" t="s">
        <v>357</v>
      </c>
    </row>
    <row r="20" spans="1:14" x14ac:dyDescent="0.25">
      <c r="A20" t="s">
        <v>301</v>
      </c>
      <c r="B20" s="3">
        <v>254</v>
      </c>
      <c r="C20" s="3">
        <v>243</v>
      </c>
      <c r="D20" s="3" t="s">
        <v>536</v>
      </c>
      <c r="E20" s="3">
        <v>0</v>
      </c>
      <c r="F20" s="3" t="s">
        <v>85</v>
      </c>
      <c r="G20" s="3">
        <v>2</v>
      </c>
      <c r="H20" s="3" t="s">
        <v>264</v>
      </c>
      <c r="I20" s="3">
        <v>1</v>
      </c>
      <c r="J20" s="3" t="s">
        <v>357</v>
      </c>
      <c r="K20" s="3">
        <v>3</v>
      </c>
      <c r="L20" s="3" t="s">
        <v>205</v>
      </c>
      <c r="M20" s="3">
        <v>5</v>
      </c>
      <c r="N20" s="3" t="s">
        <v>167</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AE9C-A952-46B8-96E8-66E469868AE4}">
  <dimension ref="A1:O28"/>
  <sheetViews>
    <sheetView workbookViewId="0"/>
  </sheetViews>
  <sheetFormatPr defaultColWidth="11.08984375" defaultRowHeight="15" x14ac:dyDescent="0.25"/>
  <cols>
    <col min="1" max="1" width="21.81640625" customWidth="1"/>
    <col min="2" max="2" width="24.6328125" customWidth="1"/>
    <col min="3" max="3" width="11.08984375" customWidth="1"/>
    <col min="4" max="4" width="25.1796875" customWidth="1"/>
    <col min="5" max="5" width="22.26953125" customWidth="1"/>
    <col min="6" max="6" width="17.81640625" customWidth="1"/>
    <col min="7" max="7" width="18.36328125" customWidth="1"/>
    <col min="8" max="8" width="22.1796875" customWidth="1"/>
    <col min="9" max="9" width="24.7265625" customWidth="1"/>
    <col min="10" max="10" width="25.1796875" customWidth="1"/>
    <col min="11" max="11" width="26.36328125" customWidth="1"/>
    <col min="12" max="12" width="22.90625" customWidth="1"/>
    <col min="13" max="13" width="23.1796875" customWidth="1"/>
    <col min="14" max="14" width="23.453125" customWidth="1"/>
    <col min="15" max="15" width="25.1796875" customWidth="1"/>
  </cols>
  <sheetData>
    <row r="1" spans="1:15" ht="21" x14ac:dyDescent="0.4">
      <c r="A1" s="1" t="s">
        <v>738</v>
      </c>
    </row>
    <row r="2" spans="1:15" x14ac:dyDescent="0.25">
      <c r="A2" s="2" t="s">
        <v>770</v>
      </c>
    </row>
    <row r="3" spans="1:15" x14ac:dyDescent="0.25">
      <c r="A3" s="2" t="s">
        <v>631</v>
      </c>
    </row>
    <row r="4" spans="1:15" x14ac:dyDescent="0.25">
      <c r="A4" s="2" t="s">
        <v>525</v>
      </c>
    </row>
    <row r="5" spans="1:15" x14ac:dyDescent="0.25">
      <c r="A5" s="2" t="s">
        <v>632</v>
      </c>
    </row>
    <row r="6" spans="1:15" x14ac:dyDescent="0.25">
      <c r="A6" s="2" t="s">
        <v>861</v>
      </c>
    </row>
    <row r="7" spans="1:15" x14ac:dyDescent="0.25">
      <c r="A7" s="2" t="s">
        <v>627</v>
      </c>
    </row>
    <row r="8" spans="1:15" x14ac:dyDescent="0.25">
      <c r="A8" s="2" t="s">
        <v>526</v>
      </c>
    </row>
    <row r="9" spans="1:15" x14ac:dyDescent="0.25">
      <c r="A9" s="5" t="s">
        <v>717</v>
      </c>
    </row>
    <row r="10" spans="1:15" s="2" customFormat="1" ht="31.2" x14ac:dyDescent="0.3">
      <c r="A10" s="4" t="s">
        <v>513</v>
      </c>
      <c r="B10" s="4" t="s">
        <v>493</v>
      </c>
      <c r="C10" s="13" t="s">
        <v>343</v>
      </c>
      <c r="D10" s="13" t="s">
        <v>527</v>
      </c>
      <c r="E10" s="13" t="s">
        <v>528</v>
      </c>
      <c r="F10" s="13" t="s">
        <v>529</v>
      </c>
      <c r="G10" s="13" t="s">
        <v>530</v>
      </c>
      <c r="H10" s="13" t="s">
        <v>872</v>
      </c>
      <c r="I10" s="13" t="s">
        <v>827</v>
      </c>
      <c r="J10" s="13" t="s">
        <v>531</v>
      </c>
      <c r="K10" s="13" t="s">
        <v>532</v>
      </c>
      <c r="L10" s="13" t="s">
        <v>533</v>
      </c>
      <c r="M10" s="13" t="s">
        <v>534</v>
      </c>
      <c r="N10" s="13" t="s">
        <v>871</v>
      </c>
      <c r="O10" s="13" t="s">
        <v>834</v>
      </c>
    </row>
    <row r="11" spans="1:15" x14ac:dyDescent="0.25">
      <c r="A11" t="s">
        <v>498</v>
      </c>
      <c r="B11" t="s">
        <v>633</v>
      </c>
      <c r="C11" s="3">
        <v>192</v>
      </c>
      <c r="D11" s="3">
        <v>99</v>
      </c>
      <c r="E11" s="3" t="s">
        <v>492</v>
      </c>
      <c r="F11" s="3">
        <v>1</v>
      </c>
      <c r="G11" s="3" t="s">
        <v>552</v>
      </c>
      <c r="H11" s="3">
        <v>9</v>
      </c>
      <c r="I11" s="3" t="s">
        <v>79</v>
      </c>
      <c r="J11" s="3">
        <v>1</v>
      </c>
      <c r="K11" s="3" t="s">
        <v>552</v>
      </c>
      <c r="L11" s="3">
        <v>1</v>
      </c>
      <c r="M11" s="3" t="s">
        <v>552</v>
      </c>
      <c r="N11" s="3">
        <v>81</v>
      </c>
      <c r="O11" s="3" t="s">
        <v>308</v>
      </c>
    </row>
    <row r="12" spans="1:15" x14ac:dyDescent="0.25">
      <c r="A12" t="s">
        <v>498</v>
      </c>
      <c r="B12" t="s">
        <v>498</v>
      </c>
      <c r="C12" s="3">
        <v>141</v>
      </c>
      <c r="D12" s="3">
        <v>73</v>
      </c>
      <c r="E12" s="3" t="s">
        <v>238</v>
      </c>
      <c r="F12" s="3">
        <v>0</v>
      </c>
      <c r="G12" s="3" t="s">
        <v>85</v>
      </c>
      <c r="H12" s="3">
        <v>9</v>
      </c>
      <c r="I12" s="3" t="s">
        <v>381</v>
      </c>
      <c r="J12" s="3">
        <v>1</v>
      </c>
      <c r="K12" s="3" t="s">
        <v>294</v>
      </c>
      <c r="L12" s="3">
        <v>1</v>
      </c>
      <c r="M12" s="3" t="s">
        <v>294</v>
      </c>
      <c r="N12" s="3">
        <v>57</v>
      </c>
      <c r="O12" s="3" t="s">
        <v>634</v>
      </c>
    </row>
    <row r="13" spans="1:15" x14ac:dyDescent="0.25">
      <c r="A13" t="s">
        <v>498</v>
      </c>
      <c r="B13" t="s">
        <v>718</v>
      </c>
      <c r="C13" s="3">
        <v>6</v>
      </c>
      <c r="D13" s="3">
        <v>2</v>
      </c>
      <c r="E13" s="3" t="s">
        <v>313</v>
      </c>
      <c r="F13" s="3">
        <v>1</v>
      </c>
      <c r="G13" s="3" t="s">
        <v>463</v>
      </c>
      <c r="H13" s="3">
        <v>0</v>
      </c>
      <c r="I13" s="3" t="s">
        <v>85</v>
      </c>
      <c r="J13" s="3">
        <v>0</v>
      </c>
      <c r="K13" s="3" t="s">
        <v>85</v>
      </c>
      <c r="L13" s="3">
        <v>0</v>
      </c>
      <c r="M13" s="3" t="s">
        <v>85</v>
      </c>
      <c r="N13" s="3">
        <v>3</v>
      </c>
      <c r="O13" s="3" t="s">
        <v>303</v>
      </c>
    </row>
    <row r="14" spans="1:15" x14ac:dyDescent="0.25">
      <c r="A14" t="s">
        <v>498</v>
      </c>
      <c r="B14" t="s">
        <v>719</v>
      </c>
      <c r="C14" s="3">
        <v>0</v>
      </c>
      <c r="D14" s="3">
        <v>0</v>
      </c>
      <c r="E14" s="3" t="s">
        <v>716</v>
      </c>
      <c r="F14" s="3">
        <v>0</v>
      </c>
      <c r="G14" s="3" t="s">
        <v>716</v>
      </c>
      <c r="H14" s="3">
        <v>0</v>
      </c>
      <c r="I14" s="3" t="s">
        <v>716</v>
      </c>
      <c r="J14" s="3">
        <v>0</v>
      </c>
      <c r="K14" s="3" t="s">
        <v>716</v>
      </c>
      <c r="L14" s="3">
        <v>0</v>
      </c>
      <c r="M14" s="3" t="s">
        <v>716</v>
      </c>
      <c r="N14" s="3">
        <v>0</v>
      </c>
      <c r="O14" s="3" t="s">
        <v>716</v>
      </c>
    </row>
    <row r="15" spans="1:15" x14ac:dyDescent="0.25">
      <c r="A15" t="s">
        <v>521</v>
      </c>
      <c r="B15" t="s">
        <v>635</v>
      </c>
      <c r="C15" s="3">
        <v>141</v>
      </c>
      <c r="D15" s="3">
        <v>70</v>
      </c>
      <c r="E15" s="3" t="s">
        <v>636</v>
      </c>
      <c r="F15" s="3">
        <v>1</v>
      </c>
      <c r="G15" s="3" t="s">
        <v>294</v>
      </c>
      <c r="H15" s="3">
        <v>1</v>
      </c>
      <c r="I15" s="3" t="s">
        <v>294</v>
      </c>
      <c r="J15" s="3">
        <v>1</v>
      </c>
      <c r="K15" s="3" t="s">
        <v>294</v>
      </c>
      <c r="L15" s="3">
        <v>1</v>
      </c>
      <c r="M15" s="3" t="s">
        <v>294</v>
      </c>
      <c r="N15" s="3">
        <v>67</v>
      </c>
      <c r="O15" s="3" t="s">
        <v>637</v>
      </c>
    </row>
    <row r="16" spans="1:15" x14ac:dyDescent="0.25">
      <c r="A16" t="s">
        <v>521</v>
      </c>
      <c r="B16" t="s">
        <v>638</v>
      </c>
      <c r="C16" s="3">
        <v>90</v>
      </c>
      <c r="D16" s="3">
        <v>44</v>
      </c>
      <c r="E16" s="3" t="s">
        <v>639</v>
      </c>
      <c r="F16" s="3">
        <v>0</v>
      </c>
      <c r="G16" s="3" t="s">
        <v>85</v>
      </c>
      <c r="H16" s="3">
        <v>1</v>
      </c>
      <c r="I16" s="3" t="s">
        <v>226</v>
      </c>
      <c r="J16" s="3">
        <v>1</v>
      </c>
      <c r="K16" s="3" t="s">
        <v>226</v>
      </c>
      <c r="L16" s="3">
        <v>1</v>
      </c>
      <c r="M16" s="3" t="s">
        <v>226</v>
      </c>
      <c r="N16" s="3">
        <v>43</v>
      </c>
      <c r="O16" s="3" t="s">
        <v>252</v>
      </c>
    </row>
    <row r="17" spans="1:15" x14ac:dyDescent="0.25">
      <c r="A17" t="s">
        <v>521</v>
      </c>
      <c r="B17" t="s">
        <v>640</v>
      </c>
      <c r="C17" s="3">
        <v>43</v>
      </c>
      <c r="D17" s="3">
        <v>21</v>
      </c>
      <c r="E17" s="3" t="s">
        <v>641</v>
      </c>
      <c r="F17" s="3">
        <v>0</v>
      </c>
      <c r="G17" s="3" t="s">
        <v>85</v>
      </c>
      <c r="H17" s="3">
        <v>0</v>
      </c>
      <c r="I17" s="3" t="s">
        <v>85</v>
      </c>
      <c r="J17" s="3">
        <v>0</v>
      </c>
      <c r="K17" s="3" t="s">
        <v>85</v>
      </c>
      <c r="L17" s="3">
        <v>0</v>
      </c>
      <c r="M17" s="3" t="s">
        <v>85</v>
      </c>
      <c r="N17" s="3">
        <v>22</v>
      </c>
      <c r="O17" s="3" t="s">
        <v>642</v>
      </c>
    </row>
    <row r="18" spans="1:15" x14ac:dyDescent="0.25">
      <c r="A18" t="s">
        <v>521</v>
      </c>
      <c r="B18" t="s">
        <v>643</v>
      </c>
      <c r="C18" s="3">
        <v>48</v>
      </c>
      <c r="D18" s="3">
        <v>24</v>
      </c>
      <c r="E18" s="3" t="s">
        <v>303</v>
      </c>
      <c r="F18" s="3">
        <v>0</v>
      </c>
      <c r="G18" s="3" t="s">
        <v>85</v>
      </c>
      <c r="H18" s="3">
        <v>0</v>
      </c>
      <c r="I18" s="3" t="s">
        <v>85</v>
      </c>
      <c r="J18" s="3">
        <v>0</v>
      </c>
      <c r="K18" s="3" t="s">
        <v>85</v>
      </c>
      <c r="L18" s="3">
        <v>0</v>
      </c>
      <c r="M18" s="3" t="s">
        <v>85</v>
      </c>
      <c r="N18" s="3">
        <v>24</v>
      </c>
      <c r="O18" s="3" t="s">
        <v>303</v>
      </c>
    </row>
    <row r="19" spans="1:15" x14ac:dyDescent="0.25">
      <c r="A19" t="s">
        <v>521</v>
      </c>
      <c r="B19" t="s">
        <v>644</v>
      </c>
      <c r="C19" s="3">
        <v>18</v>
      </c>
      <c r="D19" s="3">
        <v>13</v>
      </c>
      <c r="E19" s="3" t="s">
        <v>645</v>
      </c>
      <c r="F19" s="3">
        <v>0</v>
      </c>
      <c r="G19" s="3" t="s">
        <v>85</v>
      </c>
      <c r="H19" s="3">
        <v>1</v>
      </c>
      <c r="I19" s="3" t="s">
        <v>409</v>
      </c>
      <c r="J19" s="3">
        <v>0</v>
      </c>
      <c r="K19" s="3" t="s">
        <v>85</v>
      </c>
      <c r="L19" s="3">
        <v>0</v>
      </c>
      <c r="M19" s="3" t="s">
        <v>85</v>
      </c>
      <c r="N19" s="3">
        <v>4</v>
      </c>
      <c r="O19" s="3" t="s">
        <v>146</v>
      </c>
    </row>
    <row r="20" spans="1:15" x14ac:dyDescent="0.25">
      <c r="A20" t="s">
        <v>521</v>
      </c>
      <c r="B20" t="s">
        <v>646</v>
      </c>
      <c r="C20" s="3">
        <v>5</v>
      </c>
      <c r="D20" s="3">
        <v>2</v>
      </c>
      <c r="E20" s="3" t="s">
        <v>647</v>
      </c>
      <c r="F20" s="3">
        <v>0</v>
      </c>
      <c r="G20" s="3" t="s">
        <v>85</v>
      </c>
      <c r="H20" s="3">
        <v>0</v>
      </c>
      <c r="I20" s="3" t="s">
        <v>85</v>
      </c>
      <c r="J20" s="3">
        <v>0</v>
      </c>
      <c r="K20" s="3" t="s">
        <v>85</v>
      </c>
      <c r="L20" s="3">
        <v>0</v>
      </c>
      <c r="M20" s="3" t="s">
        <v>85</v>
      </c>
      <c r="N20" s="3">
        <v>3</v>
      </c>
      <c r="O20" s="3" t="s">
        <v>648</v>
      </c>
    </row>
    <row r="21" spans="1:15" x14ac:dyDescent="0.25">
      <c r="A21" t="s">
        <v>521</v>
      </c>
      <c r="B21" t="s">
        <v>649</v>
      </c>
      <c r="C21" s="3">
        <v>6</v>
      </c>
      <c r="D21" s="3">
        <v>1</v>
      </c>
      <c r="E21" s="3" t="s">
        <v>463</v>
      </c>
      <c r="F21" s="3">
        <v>0</v>
      </c>
      <c r="G21" s="3" t="s">
        <v>85</v>
      </c>
      <c r="H21" s="3">
        <v>0</v>
      </c>
      <c r="I21" s="3" t="s">
        <v>85</v>
      </c>
      <c r="J21" s="3">
        <v>1</v>
      </c>
      <c r="K21" s="3" t="s">
        <v>463</v>
      </c>
      <c r="L21" s="3">
        <v>0</v>
      </c>
      <c r="M21" s="3" t="s">
        <v>85</v>
      </c>
      <c r="N21" s="3">
        <v>4</v>
      </c>
      <c r="O21" s="3" t="s">
        <v>462</v>
      </c>
    </row>
    <row r="22" spans="1:15" x14ac:dyDescent="0.25">
      <c r="A22" t="s">
        <v>521</v>
      </c>
      <c r="B22" t="s">
        <v>650</v>
      </c>
      <c r="C22" s="3">
        <v>3</v>
      </c>
      <c r="D22" s="3">
        <v>1</v>
      </c>
      <c r="E22" s="3" t="s">
        <v>313</v>
      </c>
      <c r="F22" s="3">
        <v>0</v>
      </c>
      <c r="G22" s="3" t="s">
        <v>85</v>
      </c>
      <c r="H22" s="3">
        <v>0</v>
      </c>
      <c r="I22" s="3" t="s">
        <v>85</v>
      </c>
      <c r="J22" s="3">
        <v>0</v>
      </c>
      <c r="K22" s="3" t="s">
        <v>85</v>
      </c>
      <c r="L22" s="3">
        <v>0</v>
      </c>
      <c r="M22" s="3" t="s">
        <v>85</v>
      </c>
      <c r="N22" s="3">
        <v>2</v>
      </c>
      <c r="O22" s="3" t="s">
        <v>462</v>
      </c>
    </row>
    <row r="23" spans="1:15" x14ac:dyDescent="0.25">
      <c r="A23" t="s">
        <v>521</v>
      </c>
      <c r="B23" t="s">
        <v>651</v>
      </c>
      <c r="C23" s="3">
        <v>8</v>
      </c>
      <c r="D23" s="3">
        <v>2</v>
      </c>
      <c r="E23" s="3" t="s">
        <v>325</v>
      </c>
      <c r="F23" s="3">
        <v>0</v>
      </c>
      <c r="G23" s="3" t="s">
        <v>85</v>
      </c>
      <c r="H23" s="3">
        <v>0</v>
      </c>
      <c r="I23" s="3" t="s">
        <v>85</v>
      </c>
      <c r="J23" s="3">
        <v>0</v>
      </c>
      <c r="K23" s="3" t="s">
        <v>85</v>
      </c>
      <c r="L23" s="3">
        <v>1</v>
      </c>
      <c r="M23" s="3" t="s">
        <v>171</v>
      </c>
      <c r="N23" s="3">
        <v>5</v>
      </c>
      <c r="O23" s="3" t="s">
        <v>523</v>
      </c>
    </row>
    <row r="24" spans="1:15" x14ac:dyDescent="0.25">
      <c r="A24" t="s">
        <v>521</v>
      </c>
      <c r="B24" t="s">
        <v>652</v>
      </c>
      <c r="C24" s="3">
        <v>0</v>
      </c>
      <c r="D24" s="3">
        <v>0</v>
      </c>
      <c r="E24" s="3" t="s">
        <v>716</v>
      </c>
      <c r="F24" s="3">
        <v>0</v>
      </c>
      <c r="G24" s="3" t="s">
        <v>716</v>
      </c>
      <c r="H24" s="3">
        <v>0</v>
      </c>
      <c r="I24" s="3" t="s">
        <v>716</v>
      </c>
      <c r="J24" s="3">
        <v>0</v>
      </c>
      <c r="K24" s="3" t="s">
        <v>716</v>
      </c>
      <c r="L24" s="3">
        <v>0</v>
      </c>
      <c r="M24" s="3" t="s">
        <v>716</v>
      </c>
      <c r="N24" s="3">
        <v>0</v>
      </c>
      <c r="O24" s="3" t="s">
        <v>716</v>
      </c>
    </row>
    <row r="25" spans="1:15" x14ac:dyDescent="0.25">
      <c r="A25" t="s">
        <v>521</v>
      </c>
      <c r="B25" t="s">
        <v>653</v>
      </c>
      <c r="C25" s="3">
        <v>1</v>
      </c>
      <c r="D25" s="3">
        <v>0</v>
      </c>
      <c r="E25" s="3" t="s">
        <v>85</v>
      </c>
      <c r="F25" s="3">
        <v>0</v>
      </c>
      <c r="G25" s="3" t="s">
        <v>85</v>
      </c>
      <c r="H25" s="3">
        <v>0</v>
      </c>
      <c r="I25" s="3" t="s">
        <v>85</v>
      </c>
      <c r="J25" s="3">
        <v>0</v>
      </c>
      <c r="K25" s="3" t="s">
        <v>85</v>
      </c>
      <c r="L25" s="3">
        <v>0</v>
      </c>
      <c r="M25" s="3" t="s">
        <v>85</v>
      </c>
      <c r="N25" s="3">
        <v>1</v>
      </c>
      <c r="O25" s="3" t="s">
        <v>459</v>
      </c>
    </row>
    <row r="26" spans="1:15" x14ac:dyDescent="0.25">
      <c r="A26" t="s">
        <v>521</v>
      </c>
      <c r="B26" t="s">
        <v>654</v>
      </c>
      <c r="C26" s="3">
        <v>7</v>
      </c>
      <c r="D26" s="3">
        <v>2</v>
      </c>
      <c r="E26" s="3" t="s">
        <v>284</v>
      </c>
      <c r="F26" s="3">
        <v>0</v>
      </c>
      <c r="G26" s="3" t="s">
        <v>85</v>
      </c>
      <c r="H26" s="3">
        <v>0</v>
      </c>
      <c r="I26" s="3" t="s">
        <v>85</v>
      </c>
      <c r="J26" s="3">
        <v>0</v>
      </c>
      <c r="K26" s="3" t="s">
        <v>85</v>
      </c>
      <c r="L26" s="3">
        <v>0</v>
      </c>
      <c r="M26" s="3" t="s">
        <v>85</v>
      </c>
      <c r="N26" s="3">
        <v>5</v>
      </c>
      <c r="O26" s="3" t="s">
        <v>655</v>
      </c>
    </row>
    <row r="27" spans="1:15" x14ac:dyDescent="0.25">
      <c r="A27" t="s">
        <v>521</v>
      </c>
      <c r="B27" t="s">
        <v>656</v>
      </c>
      <c r="C27" s="3">
        <v>6</v>
      </c>
      <c r="D27" s="3">
        <v>1</v>
      </c>
      <c r="E27" s="3" t="s">
        <v>463</v>
      </c>
      <c r="F27" s="3">
        <v>0</v>
      </c>
      <c r="G27" s="3" t="s">
        <v>85</v>
      </c>
      <c r="H27" s="3">
        <v>0</v>
      </c>
      <c r="I27" s="3" t="s">
        <v>85</v>
      </c>
      <c r="J27" s="3">
        <v>0</v>
      </c>
      <c r="K27" s="3" t="s">
        <v>85</v>
      </c>
      <c r="L27" s="3">
        <v>0</v>
      </c>
      <c r="M27" s="3" t="s">
        <v>85</v>
      </c>
      <c r="N27" s="3">
        <v>5</v>
      </c>
      <c r="O27" s="3" t="s">
        <v>657</v>
      </c>
    </row>
    <row r="28" spans="1:15" x14ac:dyDescent="0.25">
      <c r="A28" t="s">
        <v>521</v>
      </c>
      <c r="B28" t="s">
        <v>658</v>
      </c>
      <c r="C28" s="3">
        <v>47</v>
      </c>
      <c r="D28" s="3">
        <v>22</v>
      </c>
      <c r="E28" s="3" t="s">
        <v>659</v>
      </c>
      <c r="F28" s="3">
        <v>0</v>
      </c>
      <c r="G28" s="3" t="s">
        <v>85</v>
      </c>
      <c r="H28" s="3">
        <v>0</v>
      </c>
      <c r="I28" s="3" t="s">
        <v>85</v>
      </c>
      <c r="J28" s="3">
        <v>1</v>
      </c>
      <c r="K28" s="3" t="s">
        <v>110</v>
      </c>
      <c r="L28" s="3">
        <v>0</v>
      </c>
      <c r="M28" s="3" t="s">
        <v>85</v>
      </c>
      <c r="N28" s="3">
        <v>24</v>
      </c>
      <c r="O28" s="3" t="s">
        <v>660</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5BFE7-4E17-4DBD-8476-CD9F2774DE49}">
  <dimension ref="A1:H29"/>
  <sheetViews>
    <sheetView workbookViewId="0"/>
  </sheetViews>
  <sheetFormatPr defaultColWidth="11.08984375" defaultRowHeight="15" x14ac:dyDescent="0.25"/>
  <cols>
    <col min="1" max="1" width="25.54296875" customWidth="1"/>
    <col min="2" max="2" width="30.7265625" customWidth="1"/>
    <col min="3" max="3" width="11.7265625" customWidth="1"/>
    <col min="4" max="4" width="26.453125" customWidth="1"/>
    <col min="5" max="5" width="23.54296875" customWidth="1"/>
    <col min="6" max="6" width="19.453125" customWidth="1"/>
    <col min="7" max="7" width="19" customWidth="1"/>
    <col min="8" max="8" width="17.6328125" customWidth="1"/>
  </cols>
  <sheetData>
    <row r="1" spans="1:8" ht="21" x14ac:dyDescent="0.4">
      <c r="A1" s="42" t="s">
        <v>737</v>
      </c>
    </row>
    <row r="2" spans="1:8" x14ac:dyDescent="0.25">
      <c r="A2" s="2" t="s">
        <v>770</v>
      </c>
    </row>
    <row r="3" spans="1:8" x14ac:dyDescent="0.25">
      <c r="A3" s="2" t="s">
        <v>873</v>
      </c>
    </row>
    <row r="4" spans="1:8" x14ac:dyDescent="0.25">
      <c r="A4" s="2" t="s">
        <v>661</v>
      </c>
    </row>
    <row r="5" spans="1:8" x14ac:dyDescent="0.25">
      <c r="A5" s="2" t="s">
        <v>662</v>
      </c>
    </row>
    <row r="6" spans="1:8" s="2" customFormat="1" ht="21" customHeight="1" x14ac:dyDescent="0.3">
      <c r="A6" s="4" t="s">
        <v>663</v>
      </c>
      <c r="B6" s="4" t="s">
        <v>664</v>
      </c>
      <c r="C6" s="13" t="s">
        <v>343</v>
      </c>
      <c r="D6" s="13" t="s">
        <v>734</v>
      </c>
      <c r="E6" s="13" t="s">
        <v>665</v>
      </c>
      <c r="F6" s="13" t="s">
        <v>666</v>
      </c>
      <c r="G6" s="13" t="s">
        <v>9</v>
      </c>
      <c r="H6" s="13" t="s">
        <v>10</v>
      </c>
    </row>
    <row r="7" spans="1:8" x14ac:dyDescent="0.25">
      <c r="A7" t="s">
        <v>386</v>
      </c>
      <c r="B7" t="s">
        <v>393</v>
      </c>
      <c r="C7" s="3">
        <v>387</v>
      </c>
      <c r="D7" s="3">
        <v>375</v>
      </c>
      <c r="E7" s="9" t="s">
        <v>667</v>
      </c>
      <c r="F7" s="3" t="s">
        <v>668</v>
      </c>
      <c r="G7" s="3" t="s">
        <v>668</v>
      </c>
      <c r="H7" s="3" t="s">
        <v>668</v>
      </c>
    </row>
    <row r="8" spans="1:8" x14ac:dyDescent="0.25">
      <c r="A8" t="s">
        <v>386</v>
      </c>
      <c r="B8" t="s">
        <v>392</v>
      </c>
      <c r="C8" s="3">
        <v>247</v>
      </c>
      <c r="D8" s="3">
        <v>239</v>
      </c>
      <c r="E8" s="9" t="s">
        <v>669</v>
      </c>
      <c r="F8" s="50">
        <v>1</v>
      </c>
      <c r="G8" s="3" t="s">
        <v>670</v>
      </c>
      <c r="H8" s="3" t="s">
        <v>671</v>
      </c>
    </row>
    <row r="9" spans="1:8" x14ac:dyDescent="0.25">
      <c r="A9" t="s">
        <v>386</v>
      </c>
      <c r="B9" t="s">
        <v>391</v>
      </c>
      <c r="C9" s="3">
        <v>115</v>
      </c>
      <c r="D9" s="3">
        <v>113</v>
      </c>
      <c r="E9" s="9" t="s">
        <v>672</v>
      </c>
      <c r="F9" s="50" t="s">
        <v>673</v>
      </c>
      <c r="G9" s="3" t="s">
        <v>674</v>
      </c>
      <c r="H9" s="3" t="s">
        <v>675</v>
      </c>
    </row>
    <row r="10" spans="1:8" x14ac:dyDescent="0.25">
      <c r="A10" t="s">
        <v>386</v>
      </c>
      <c r="B10" t="s">
        <v>390</v>
      </c>
      <c r="C10" s="3">
        <v>96</v>
      </c>
      <c r="D10" s="3">
        <v>94</v>
      </c>
      <c r="E10" s="9" t="s">
        <v>676</v>
      </c>
      <c r="F10" s="50" t="s">
        <v>673</v>
      </c>
      <c r="G10" s="3" t="s">
        <v>670</v>
      </c>
      <c r="H10" s="3" t="s">
        <v>677</v>
      </c>
    </row>
    <row r="11" spans="1:8" x14ac:dyDescent="0.25">
      <c r="A11" t="s">
        <v>386</v>
      </c>
      <c r="B11" t="s">
        <v>388</v>
      </c>
      <c r="C11" s="3">
        <v>71</v>
      </c>
      <c r="D11" s="3">
        <v>68</v>
      </c>
      <c r="E11" s="9" t="s">
        <v>678</v>
      </c>
      <c r="F11" s="50" t="s">
        <v>679</v>
      </c>
      <c r="G11" s="3" t="s">
        <v>680</v>
      </c>
      <c r="H11" s="3" t="s">
        <v>681</v>
      </c>
    </row>
    <row r="12" spans="1:8" x14ac:dyDescent="0.25">
      <c r="A12" t="s">
        <v>387</v>
      </c>
      <c r="B12" t="s">
        <v>389</v>
      </c>
      <c r="C12" s="3">
        <v>421</v>
      </c>
      <c r="D12" s="3">
        <v>409</v>
      </c>
      <c r="E12" s="9" t="s">
        <v>682</v>
      </c>
      <c r="F12" s="3" t="s">
        <v>668</v>
      </c>
      <c r="G12" s="3" t="s">
        <v>668</v>
      </c>
      <c r="H12" s="3" t="s">
        <v>668</v>
      </c>
    </row>
    <row r="13" spans="1:8" x14ac:dyDescent="0.25">
      <c r="A13" t="s">
        <v>387</v>
      </c>
      <c r="B13" t="s">
        <v>394</v>
      </c>
      <c r="C13" s="3">
        <v>495</v>
      </c>
      <c r="D13" s="3">
        <v>480</v>
      </c>
      <c r="E13" s="9" t="s">
        <v>683</v>
      </c>
      <c r="F13" s="3">
        <v>1</v>
      </c>
      <c r="G13" s="3" t="s">
        <v>684</v>
      </c>
      <c r="H13" s="3" t="s">
        <v>685</v>
      </c>
    </row>
    <row r="14" spans="1:8" x14ac:dyDescent="0.25">
      <c r="A14" t="s">
        <v>468</v>
      </c>
      <c r="B14" t="s">
        <v>520</v>
      </c>
      <c r="C14" s="3">
        <v>414</v>
      </c>
      <c r="D14" s="3">
        <v>400</v>
      </c>
      <c r="E14" s="9" t="s">
        <v>686</v>
      </c>
      <c r="F14" s="3" t="s">
        <v>668</v>
      </c>
      <c r="G14" s="3" t="s">
        <v>668</v>
      </c>
      <c r="H14" s="3" t="s">
        <v>668</v>
      </c>
    </row>
    <row r="15" spans="1:8" x14ac:dyDescent="0.25">
      <c r="A15" t="s">
        <v>468</v>
      </c>
      <c r="B15" t="s">
        <v>468</v>
      </c>
      <c r="C15" s="3">
        <v>497</v>
      </c>
      <c r="D15" s="3">
        <v>485</v>
      </c>
      <c r="E15" s="9" t="s">
        <v>687</v>
      </c>
      <c r="F15" s="3" t="s">
        <v>673</v>
      </c>
      <c r="G15" s="3" t="s">
        <v>684</v>
      </c>
      <c r="H15" s="3" t="s">
        <v>671</v>
      </c>
    </row>
    <row r="16" spans="1:8" x14ac:dyDescent="0.25">
      <c r="A16" t="s">
        <v>468</v>
      </c>
      <c r="B16" t="s">
        <v>354</v>
      </c>
      <c r="C16" s="3">
        <v>5</v>
      </c>
      <c r="D16" s="3">
        <v>4</v>
      </c>
      <c r="E16" s="9" t="s">
        <v>688</v>
      </c>
      <c r="F16" s="3" t="s">
        <v>689</v>
      </c>
      <c r="G16" s="3" t="s">
        <v>690</v>
      </c>
      <c r="H16" s="3" t="s">
        <v>691</v>
      </c>
    </row>
    <row r="17" spans="1:8" x14ac:dyDescent="0.25">
      <c r="A17" t="s">
        <v>732</v>
      </c>
      <c r="B17" t="s">
        <v>692</v>
      </c>
      <c r="C17" s="3">
        <v>407</v>
      </c>
      <c r="D17" s="3">
        <v>396</v>
      </c>
      <c r="E17" s="9" t="s">
        <v>693</v>
      </c>
      <c r="F17" s="3" t="s">
        <v>668</v>
      </c>
      <c r="G17" s="3" t="s">
        <v>668</v>
      </c>
      <c r="H17" s="3" t="s">
        <v>668</v>
      </c>
    </row>
    <row r="18" spans="1:8" x14ac:dyDescent="0.25">
      <c r="A18" t="s">
        <v>732</v>
      </c>
      <c r="B18" t="s">
        <v>694</v>
      </c>
      <c r="C18" s="3">
        <v>285</v>
      </c>
      <c r="D18" s="3">
        <v>279</v>
      </c>
      <c r="E18" s="9" t="s">
        <v>695</v>
      </c>
      <c r="F18" s="3" t="s">
        <v>673</v>
      </c>
      <c r="G18" s="3" t="s">
        <v>684</v>
      </c>
      <c r="H18" s="3" t="s">
        <v>671</v>
      </c>
    </row>
    <row r="19" spans="1:8" x14ac:dyDescent="0.25">
      <c r="A19" t="s">
        <v>732</v>
      </c>
      <c r="B19" t="s">
        <v>354</v>
      </c>
      <c r="C19" s="3">
        <v>224</v>
      </c>
      <c r="D19" s="3">
        <v>214</v>
      </c>
      <c r="E19" s="9" t="s">
        <v>696</v>
      </c>
      <c r="F19" s="3" t="s">
        <v>697</v>
      </c>
      <c r="G19" s="3" t="s">
        <v>698</v>
      </c>
      <c r="H19" s="3" t="s">
        <v>685</v>
      </c>
    </row>
    <row r="29" spans="1:8" x14ac:dyDescent="0.25">
      <c r="F29" s="9"/>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B3DBE-B086-4D97-B5EB-F517D5220346}">
  <dimension ref="A1:J20"/>
  <sheetViews>
    <sheetView workbookViewId="0"/>
  </sheetViews>
  <sheetFormatPr defaultColWidth="11.08984375" defaultRowHeight="15" x14ac:dyDescent="0.25"/>
  <cols>
    <col min="1" max="1" width="9" customWidth="1"/>
    <col min="2" max="2" width="16" customWidth="1"/>
    <col min="3" max="3" width="20.08984375" customWidth="1"/>
    <col min="4" max="4" width="30.7265625" customWidth="1"/>
    <col min="5" max="5" width="20.1796875" customWidth="1"/>
    <col min="6" max="6" width="23.1796875" customWidth="1"/>
    <col min="7" max="7" width="19.1796875" customWidth="1"/>
    <col min="8" max="8" width="29" customWidth="1"/>
    <col min="9" max="9" width="16.90625" customWidth="1"/>
    <col min="10" max="10" width="24.08984375" customWidth="1"/>
  </cols>
  <sheetData>
    <row r="1" spans="1:10" ht="21" x14ac:dyDescent="0.4">
      <c r="A1" s="42" t="s">
        <v>736</v>
      </c>
    </row>
    <row r="2" spans="1:10" x14ac:dyDescent="0.25">
      <c r="A2" s="2" t="s">
        <v>770</v>
      </c>
    </row>
    <row r="3" spans="1:10" x14ac:dyDescent="0.25">
      <c r="A3" s="2" t="s">
        <v>861</v>
      </c>
    </row>
    <row r="4" spans="1:10" x14ac:dyDescent="0.25">
      <c r="A4" s="2" t="s">
        <v>874</v>
      </c>
    </row>
    <row r="5" spans="1:10" x14ac:dyDescent="0.25">
      <c r="A5" s="2" t="s">
        <v>699</v>
      </c>
    </row>
    <row r="6" spans="1:10" x14ac:dyDescent="0.25">
      <c r="A6" s="2" t="s">
        <v>700</v>
      </c>
    </row>
    <row r="7" spans="1:10" x14ac:dyDescent="0.25">
      <c r="A7" s="2" t="s">
        <v>525</v>
      </c>
    </row>
    <row r="8" spans="1:10" s="2" customFormat="1" ht="35.4" customHeight="1" x14ac:dyDescent="0.3">
      <c r="A8" s="4" t="s">
        <v>3</v>
      </c>
      <c r="B8" s="13" t="s">
        <v>522</v>
      </c>
      <c r="C8" s="13" t="s">
        <v>723</v>
      </c>
      <c r="D8" s="13" t="s">
        <v>528</v>
      </c>
      <c r="E8" s="13" t="s">
        <v>724</v>
      </c>
      <c r="F8" s="13" t="s">
        <v>532</v>
      </c>
      <c r="G8" s="13" t="s">
        <v>725</v>
      </c>
      <c r="H8" s="13" t="s">
        <v>534</v>
      </c>
      <c r="I8" s="13" t="s">
        <v>875</v>
      </c>
      <c r="J8" s="13" t="s">
        <v>834</v>
      </c>
    </row>
    <row r="9" spans="1:10" x14ac:dyDescent="0.25">
      <c r="A9" t="s">
        <v>56</v>
      </c>
      <c r="B9" s="3">
        <v>4</v>
      </c>
      <c r="C9" s="3">
        <v>4</v>
      </c>
      <c r="D9" s="3" t="s">
        <v>459</v>
      </c>
      <c r="E9" s="3">
        <v>0</v>
      </c>
      <c r="F9" s="3" t="s">
        <v>85</v>
      </c>
      <c r="G9" s="3">
        <v>0</v>
      </c>
      <c r="H9" s="3" t="s">
        <v>85</v>
      </c>
      <c r="I9" s="3">
        <v>0</v>
      </c>
      <c r="J9" s="3" t="s">
        <v>85</v>
      </c>
    </row>
    <row r="10" spans="1:10" x14ac:dyDescent="0.25">
      <c r="A10" t="s">
        <v>77</v>
      </c>
      <c r="B10" s="3">
        <v>11</v>
      </c>
      <c r="C10" s="3">
        <v>9</v>
      </c>
      <c r="D10" s="3" t="s">
        <v>701</v>
      </c>
      <c r="E10" s="3">
        <v>1</v>
      </c>
      <c r="F10" s="3" t="s">
        <v>282</v>
      </c>
      <c r="G10" s="3">
        <v>1</v>
      </c>
      <c r="H10" s="3" t="s">
        <v>282</v>
      </c>
      <c r="I10" s="3">
        <v>0</v>
      </c>
      <c r="J10" s="3" t="s">
        <v>85</v>
      </c>
    </row>
    <row r="11" spans="1:10" x14ac:dyDescent="0.25">
      <c r="A11" t="s">
        <v>104</v>
      </c>
      <c r="B11" s="3">
        <v>1</v>
      </c>
      <c r="C11" s="3">
        <v>1</v>
      </c>
      <c r="D11" s="3" t="s">
        <v>459</v>
      </c>
      <c r="E11" s="3">
        <v>0</v>
      </c>
      <c r="F11" s="3" t="s">
        <v>85</v>
      </c>
      <c r="G11" s="3">
        <v>0</v>
      </c>
      <c r="H11" s="3" t="s">
        <v>85</v>
      </c>
      <c r="I11" s="3">
        <v>0</v>
      </c>
      <c r="J11" s="3" t="s">
        <v>85</v>
      </c>
    </row>
    <row r="12" spans="1:10" x14ac:dyDescent="0.25">
      <c r="A12" t="s">
        <v>133</v>
      </c>
      <c r="B12" s="3">
        <v>2</v>
      </c>
      <c r="C12" s="3">
        <v>2</v>
      </c>
      <c r="D12" s="3" t="s">
        <v>459</v>
      </c>
      <c r="E12" s="3">
        <v>0</v>
      </c>
      <c r="F12" s="3" t="s">
        <v>85</v>
      </c>
      <c r="G12" s="3">
        <v>0</v>
      </c>
      <c r="H12" s="3" t="s">
        <v>85</v>
      </c>
      <c r="I12" s="3">
        <v>0</v>
      </c>
      <c r="J12" s="3" t="s">
        <v>85</v>
      </c>
    </row>
    <row r="13" spans="1:10" x14ac:dyDescent="0.25">
      <c r="A13" t="s">
        <v>155</v>
      </c>
      <c r="B13" s="3">
        <v>3</v>
      </c>
      <c r="C13" s="3">
        <v>1</v>
      </c>
      <c r="D13" s="3" t="s">
        <v>313</v>
      </c>
      <c r="E13" s="3">
        <v>1</v>
      </c>
      <c r="F13" s="3" t="s">
        <v>313</v>
      </c>
      <c r="G13" s="3">
        <v>0</v>
      </c>
      <c r="H13" s="3" t="s">
        <v>85</v>
      </c>
      <c r="I13" s="3">
        <v>1</v>
      </c>
      <c r="J13" s="3" t="s">
        <v>313</v>
      </c>
    </row>
    <row r="14" spans="1:10" x14ac:dyDescent="0.25">
      <c r="A14" t="s">
        <v>177</v>
      </c>
      <c r="B14" s="3">
        <v>8</v>
      </c>
      <c r="C14" s="3">
        <v>5</v>
      </c>
      <c r="D14" s="3" t="s">
        <v>523</v>
      </c>
      <c r="E14" s="3">
        <v>3</v>
      </c>
      <c r="F14" s="3" t="s">
        <v>510</v>
      </c>
      <c r="G14" s="3">
        <v>0</v>
      </c>
      <c r="H14" s="3" t="s">
        <v>85</v>
      </c>
      <c r="I14" s="3">
        <v>0</v>
      </c>
      <c r="J14" s="3" t="s">
        <v>85</v>
      </c>
    </row>
    <row r="15" spans="1:10" x14ac:dyDescent="0.25">
      <c r="A15" t="s">
        <v>196</v>
      </c>
      <c r="B15" s="3">
        <v>5</v>
      </c>
      <c r="C15" s="3">
        <v>4</v>
      </c>
      <c r="D15" s="3" t="s">
        <v>512</v>
      </c>
      <c r="E15" s="3">
        <v>1</v>
      </c>
      <c r="F15" s="3" t="s">
        <v>212</v>
      </c>
      <c r="G15" s="3">
        <v>0</v>
      </c>
      <c r="H15" s="3" t="s">
        <v>85</v>
      </c>
      <c r="I15" s="3">
        <v>0</v>
      </c>
      <c r="J15" s="3" t="s">
        <v>85</v>
      </c>
    </row>
    <row r="16" spans="1:10" x14ac:dyDescent="0.25">
      <c r="A16" t="s">
        <v>217</v>
      </c>
      <c r="B16" s="3">
        <v>3</v>
      </c>
      <c r="C16" s="3">
        <v>2</v>
      </c>
      <c r="D16" s="3" t="s">
        <v>462</v>
      </c>
      <c r="E16" s="3">
        <v>0</v>
      </c>
      <c r="F16" s="3" t="s">
        <v>85</v>
      </c>
      <c r="G16" s="3">
        <v>1</v>
      </c>
      <c r="H16" s="3" t="s">
        <v>313</v>
      </c>
      <c r="I16" s="3">
        <v>0</v>
      </c>
      <c r="J16" s="3" t="s">
        <v>85</v>
      </c>
    </row>
    <row r="17" spans="1:10" x14ac:dyDescent="0.25">
      <c r="A17" t="s">
        <v>239</v>
      </c>
      <c r="B17" s="3">
        <v>4</v>
      </c>
      <c r="C17" s="3">
        <v>3</v>
      </c>
      <c r="D17" s="3" t="s">
        <v>702</v>
      </c>
      <c r="E17" s="3">
        <v>0</v>
      </c>
      <c r="F17" s="3" t="s">
        <v>85</v>
      </c>
      <c r="G17" s="3">
        <v>0</v>
      </c>
      <c r="H17" s="3" t="s">
        <v>85</v>
      </c>
      <c r="I17" s="3">
        <v>1</v>
      </c>
      <c r="J17" s="3" t="s">
        <v>325</v>
      </c>
    </row>
    <row r="18" spans="1:10" x14ac:dyDescent="0.25">
      <c r="A18" t="s">
        <v>255</v>
      </c>
      <c r="B18" s="3">
        <v>3</v>
      </c>
      <c r="C18" s="3">
        <v>3</v>
      </c>
      <c r="D18" s="3" t="s">
        <v>459</v>
      </c>
      <c r="E18" s="3">
        <v>0</v>
      </c>
      <c r="F18" s="3" t="s">
        <v>85</v>
      </c>
      <c r="G18" s="3">
        <v>0</v>
      </c>
      <c r="H18" s="3" t="s">
        <v>85</v>
      </c>
      <c r="I18" s="3">
        <v>0</v>
      </c>
      <c r="J18" s="3" t="s">
        <v>85</v>
      </c>
    </row>
    <row r="19" spans="1:10" x14ac:dyDescent="0.25">
      <c r="A19" t="s">
        <v>274</v>
      </c>
      <c r="B19" s="3">
        <v>7</v>
      </c>
      <c r="C19" s="3">
        <v>6</v>
      </c>
      <c r="D19" s="3" t="s">
        <v>598</v>
      </c>
      <c r="E19" s="3">
        <v>1</v>
      </c>
      <c r="F19" s="3" t="s">
        <v>211</v>
      </c>
      <c r="G19" s="3">
        <v>0</v>
      </c>
      <c r="H19" s="3" t="s">
        <v>85</v>
      </c>
      <c r="I19" s="3">
        <v>0</v>
      </c>
      <c r="J19" s="3" t="s">
        <v>85</v>
      </c>
    </row>
    <row r="20" spans="1:10" x14ac:dyDescent="0.25">
      <c r="A20" t="s">
        <v>287</v>
      </c>
      <c r="B20" s="3">
        <v>4</v>
      </c>
      <c r="C20" s="3">
        <v>3</v>
      </c>
      <c r="D20" s="3" t="s">
        <v>702</v>
      </c>
      <c r="E20" s="3">
        <v>0</v>
      </c>
      <c r="F20" s="3" t="s">
        <v>85</v>
      </c>
      <c r="G20" s="3">
        <v>0</v>
      </c>
      <c r="H20" s="3" t="s">
        <v>85</v>
      </c>
      <c r="I20" s="3">
        <v>1</v>
      </c>
      <c r="J20" s="3" t="s">
        <v>325</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DE03B-780D-437E-904D-88F1117BE399}">
  <dimension ref="A1:J19"/>
  <sheetViews>
    <sheetView workbookViewId="0"/>
  </sheetViews>
  <sheetFormatPr defaultColWidth="11.08984375" defaultRowHeight="15" x14ac:dyDescent="0.25"/>
  <cols>
    <col min="1" max="1" width="9.08984375" customWidth="1"/>
    <col min="2" max="2" width="16.36328125" customWidth="1"/>
    <col min="3" max="3" width="19.7265625" customWidth="1"/>
    <col min="4" max="4" width="27.54296875" customWidth="1"/>
    <col min="5" max="5" width="19.1796875" customWidth="1"/>
    <col min="6" max="6" width="23" customWidth="1"/>
    <col min="7" max="7" width="19.26953125" customWidth="1"/>
    <col min="8" max="8" width="21.54296875" customWidth="1"/>
    <col min="9" max="9" width="15.453125" customWidth="1"/>
    <col min="10" max="10" width="24.54296875" customWidth="1"/>
  </cols>
  <sheetData>
    <row r="1" spans="1:10" ht="21" x14ac:dyDescent="0.4">
      <c r="A1" s="42" t="s">
        <v>735</v>
      </c>
    </row>
    <row r="2" spans="1:10" x14ac:dyDescent="0.25">
      <c r="A2" s="2" t="s">
        <v>770</v>
      </c>
    </row>
    <row r="3" spans="1:10" x14ac:dyDescent="0.25">
      <c r="A3" s="2" t="s">
        <v>861</v>
      </c>
    </row>
    <row r="4" spans="1:10" x14ac:dyDescent="0.25">
      <c r="A4" s="2" t="s">
        <v>874</v>
      </c>
    </row>
    <row r="5" spans="1:10" x14ac:dyDescent="0.25">
      <c r="A5" s="2" t="s">
        <v>700</v>
      </c>
    </row>
    <row r="6" spans="1:10" x14ac:dyDescent="0.25">
      <c r="A6" s="2" t="s">
        <v>703</v>
      </c>
    </row>
    <row r="7" spans="1:10" s="2" customFormat="1" ht="46.95" customHeight="1" x14ac:dyDescent="0.3">
      <c r="A7" s="6" t="s">
        <v>3</v>
      </c>
      <c r="B7" s="13" t="s">
        <v>522</v>
      </c>
      <c r="C7" s="13" t="s">
        <v>723</v>
      </c>
      <c r="D7" s="13" t="s">
        <v>528</v>
      </c>
      <c r="E7" s="13" t="s">
        <v>725</v>
      </c>
      <c r="F7" s="13" t="s">
        <v>534</v>
      </c>
      <c r="G7" s="13" t="s">
        <v>724</v>
      </c>
      <c r="H7" s="13" t="s">
        <v>532</v>
      </c>
      <c r="I7" s="13" t="s">
        <v>875</v>
      </c>
      <c r="J7" s="13" t="s">
        <v>834</v>
      </c>
    </row>
    <row r="8" spans="1:10" x14ac:dyDescent="0.25">
      <c r="A8" s="2">
        <v>2011</v>
      </c>
      <c r="B8" s="3">
        <v>4</v>
      </c>
      <c r="C8" s="3">
        <v>4</v>
      </c>
      <c r="D8" s="9">
        <v>100</v>
      </c>
      <c r="E8" s="3">
        <v>0</v>
      </c>
      <c r="F8" s="9">
        <v>0</v>
      </c>
      <c r="G8" s="3">
        <v>0</v>
      </c>
      <c r="H8" s="9">
        <v>0</v>
      </c>
      <c r="I8" s="3">
        <v>0</v>
      </c>
      <c r="J8" s="9">
        <v>0</v>
      </c>
    </row>
    <row r="9" spans="1:10" x14ac:dyDescent="0.25">
      <c r="A9" s="2">
        <v>2012</v>
      </c>
      <c r="B9" s="3">
        <v>11</v>
      </c>
      <c r="C9" s="3">
        <v>10</v>
      </c>
      <c r="D9" s="9">
        <v>90.9</v>
      </c>
      <c r="E9" s="3">
        <v>1</v>
      </c>
      <c r="F9" s="9">
        <v>9.1</v>
      </c>
      <c r="G9" s="3">
        <v>0</v>
      </c>
      <c r="H9" s="9">
        <v>0</v>
      </c>
      <c r="I9" s="3">
        <v>0</v>
      </c>
      <c r="J9" s="9">
        <v>0</v>
      </c>
    </row>
    <row r="10" spans="1:10" x14ac:dyDescent="0.25">
      <c r="A10" s="2">
        <v>2013</v>
      </c>
      <c r="B10" s="3">
        <v>1</v>
      </c>
      <c r="C10" s="3">
        <v>1</v>
      </c>
      <c r="D10" s="9">
        <v>100</v>
      </c>
      <c r="E10" s="3">
        <v>0</v>
      </c>
      <c r="F10" s="9">
        <v>0</v>
      </c>
      <c r="G10" s="3">
        <v>0</v>
      </c>
      <c r="H10" s="9">
        <v>0</v>
      </c>
      <c r="I10" s="3">
        <v>0</v>
      </c>
      <c r="J10" s="9">
        <v>0</v>
      </c>
    </row>
    <row r="11" spans="1:10" x14ac:dyDescent="0.25">
      <c r="A11" s="2">
        <v>2014</v>
      </c>
      <c r="B11" s="3">
        <v>2</v>
      </c>
      <c r="C11" s="3">
        <v>2</v>
      </c>
      <c r="D11" s="9">
        <v>100</v>
      </c>
      <c r="E11" s="3">
        <v>0</v>
      </c>
      <c r="F11" s="9">
        <v>0</v>
      </c>
      <c r="G11" s="3">
        <v>0</v>
      </c>
      <c r="H11" s="9">
        <v>0</v>
      </c>
      <c r="I11" s="3">
        <v>0</v>
      </c>
      <c r="J11" s="9">
        <v>0</v>
      </c>
    </row>
    <row r="12" spans="1:10" x14ac:dyDescent="0.25">
      <c r="A12" s="2">
        <v>2015</v>
      </c>
      <c r="B12" s="3">
        <v>3</v>
      </c>
      <c r="C12" s="3">
        <v>2</v>
      </c>
      <c r="D12" s="9">
        <v>66.7</v>
      </c>
      <c r="E12" s="3">
        <v>0</v>
      </c>
      <c r="F12" s="9">
        <v>0</v>
      </c>
      <c r="G12" s="3">
        <v>1</v>
      </c>
      <c r="H12" s="9">
        <v>33.299999999999997</v>
      </c>
      <c r="I12" s="3">
        <v>0</v>
      </c>
      <c r="J12" s="9">
        <v>0</v>
      </c>
    </row>
    <row r="13" spans="1:10" x14ac:dyDescent="0.25">
      <c r="A13" s="2">
        <v>2016</v>
      </c>
      <c r="B13" s="3">
        <v>8</v>
      </c>
      <c r="C13" s="3">
        <v>8</v>
      </c>
      <c r="D13" s="9">
        <v>100</v>
      </c>
      <c r="E13" s="3">
        <v>0</v>
      </c>
      <c r="F13" s="9">
        <v>0</v>
      </c>
      <c r="G13" s="3">
        <v>0</v>
      </c>
      <c r="H13" s="9">
        <v>0</v>
      </c>
      <c r="I13" s="3">
        <v>0</v>
      </c>
      <c r="J13" s="9">
        <v>0</v>
      </c>
    </row>
    <row r="14" spans="1:10" x14ac:dyDescent="0.25">
      <c r="A14" s="2">
        <v>2017</v>
      </c>
      <c r="B14" s="3">
        <v>5</v>
      </c>
      <c r="C14" s="3">
        <v>5</v>
      </c>
      <c r="D14" s="9">
        <v>100</v>
      </c>
      <c r="E14" s="3">
        <v>0</v>
      </c>
      <c r="F14" s="9">
        <v>0</v>
      </c>
      <c r="G14" s="3">
        <v>0</v>
      </c>
      <c r="H14" s="9">
        <v>0</v>
      </c>
      <c r="I14" s="3">
        <v>0</v>
      </c>
      <c r="J14" s="9">
        <v>0</v>
      </c>
    </row>
    <row r="15" spans="1:10" x14ac:dyDescent="0.25">
      <c r="A15" s="2">
        <v>2018</v>
      </c>
      <c r="B15" s="3">
        <v>3</v>
      </c>
      <c r="C15" s="3">
        <v>2</v>
      </c>
      <c r="D15" s="9">
        <v>66.7</v>
      </c>
      <c r="E15" s="3">
        <v>1</v>
      </c>
      <c r="F15" s="9">
        <v>33.299999999999997</v>
      </c>
      <c r="G15" s="3">
        <v>0</v>
      </c>
      <c r="H15" s="9">
        <v>0</v>
      </c>
      <c r="I15" s="3">
        <v>0</v>
      </c>
      <c r="J15" s="9">
        <v>0</v>
      </c>
    </row>
    <row r="16" spans="1:10" x14ac:dyDescent="0.25">
      <c r="A16" s="2">
        <v>2019</v>
      </c>
      <c r="B16" s="3">
        <v>4</v>
      </c>
      <c r="C16" s="3">
        <v>3</v>
      </c>
      <c r="D16" s="9">
        <v>75</v>
      </c>
      <c r="E16" s="3">
        <v>0</v>
      </c>
      <c r="F16" s="9">
        <v>0</v>
      </c>
      <c r="G16" s="3">
        <v>0</v>
      </c>
      <c r="H16" s="9">
        <v>0</v>
      </c>
      <c r="I16" s="3">
        <v>1</v>
      </c>
      <c r="J16" s="9">
        <v>25</v>
      </c>
    </row>
    <row r="17" spans="1:10" x14ac:dyDescent="0.25">
      <c r="A17" s="2">
        <v>2020</v>
      </c>
      <c r="B17" s="3">
        <v>3</v>
      </c>
      <c r="C17" s="3">
        <v>3</v>
      </c>
      <c r="D17" s="9">
        <v>100</v>
      </c>
      <c r="E17" s="3">
        <v>0</v>
      </c>
      <c r="F17" s="9">
        <v>0</v>
      </c>
      <c r="G17" s="3">
        <v>0</v>
      </c>
      <c r="H17" s="9">
        <v>0</v>
      </c>
      <c r="I17" s="3">
        <v>0</v>
      </c>
      <c r="J17" s="9">
        <v>0</v>
      </c>
    </row>
    <row r="18" spans="1:10" x14ac:dyDescent="0.25">
      <c r="A18" s="2">
        <v>2021</v>
      </c>
      <c r="B18" s="3">
        <v>7</v>
      </c>
      <c r="C18" s="3">
        <v>7</v>
      </c>
      <c r="D18" s="9">
        <v>100</v>
      </c>
      <c r="E18" s="3">
        <v>0</v>
      </c>
      <c r="F18" s="9">
        <v>0</v>
      </c>
      <c r="G18" s="3">
        <v>0</v>
      </c>
      <c r="H18" s="9">
        <v>0</v>
      </c>
      <c r="I18" s="3">
        <v>0</v>
      </c>
      <c r="J18" s="9">
        <v>0</v>
      </c>
    </row>
    <row r="19" spans="1:10" x14ac:dyDescent="0.25">
      <c r="A19" s="2">
        <v>2022</v>
      </c>
      <c r="B19" s="3">
        <v>4</v>
      </c>
      <c r="C19" s="3">
        <v>4</v>
      </c>
      <c r="D19" s="9">
        <v>100</v>
      </c>
      <c r="E19" s="3">
        <v>0</v>
      </c>
      <c r="F19" s="9">
        <v>0</v>
      </c>
      <c r="G19" s="3">
        <v>0</v>
      </c>
      <c r="H19" s="9">
        <v>0</v>
      </c>
      <c r="I19" s="3">
        <v>0</v>
      </c>
      <c r="J19" s="9">
        <v>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0"/>
  <sheetViews>
    <sheetView zoomScaleNormal="100" workbookViewId="0"/>
  </sheetViews>
  <sheetFormatPr defaultColWidth="11.08984375" defaultRowHeight="15" x14ac:dyDescent="0.25"/>
  <cols>
    <col min="1" max="1" width="10.6328125" customWidth="1"/>
    <col min="2" max="2" width="16.6328125" customWidth="1"/>
    <col min="3" max="3" width="22.54296875" customWidth="1"/>
    <col min="4" max="4" width="34.54296875" customWidth="1"/>
    <col min="5" max="5" width="16.7265625" customWidth="1"/>
    <col min="6" max="6" width="27.26953125" customWidth="1"/>
    <col min="7" max="7" width="11.453125" customWidth="1"/>
    <col min="8" max="8" width="12.453125" customWidth="1"/>
    <col min="9" max="9" width="23.90625" customWidth="1"/>
    <col min="10" max="10" width="30.7265625" customWidth="1"/>
    <col min="11" max="11" width="42.1796875" customWidth="1"/>
    <col min="12" max="12" width="30.7265625" customWidth="1"/>
    <col min="13" max="13" width="34.90625" customWidth="1"/>
    <col min="14" max="16" width="30.7265625" customWidth="1"/>
    <col min="17" max="17" width="34.54296875" customWidth="1"/>
    <col min="18" max="18" width="46.08984375" customWidth="1"/>
    <col min="19" max="19" width="30.7265625" customWidth="1"/>
    <col min="20" max="20" width="38.81640625" customWidth="1"/>
    <col min="21" max="23" width="30.7265625" customWidth="1"/>
    <col min="24" max="24" width="35.54296875" customWidth="1"/>
    <col min="25" max="25" width="37" customWidth="1"/>
    <col min="26" max="26" width="46.7265625" customWidth="1"/>
    <col min="27" max="27" width="30.81640625" customWidth="1"/>
    <col min="28" max="28" width="41.1796875" customWidth="1"/>
    <col min="29" max="30" width="30.7265625" customWidth="1"/>
    <col min="31" max="31" width="39.453125" customWidth="1"/>
    <col min="32" max="32" width="40.90625" customWidth="1"/>
    <col min="33" max="33" width="46.7265625" customWidth="1"/>
    <col min="34" max="34" width="34.7265625" customWidth="1"/>
    <col min="35" max="35" width="45.08984375" customWidth="1"/>
    <col min="36" max="36" width="27.81640625" customWidth="1"/>
    <col min="37" max="37" width="28.1796875" customWidth="1"/>
    <col min="38" max="38" width="36.54296875" customWidth="1"/>
    <col min="39" max="39" width="38.1796875" customWidth="1"/>
    <col min="40" max="40" width="46.7265625" customWidth="1"/>
    <col min="41" max="41" width="31.81640625" customWidth="1"/>
    <col min="42" max="42" width="42.1796875" customWidth="1"/>
    <col min="43" max="44" width="30.7265625" customWidth="1"/>
    <col min="45" max="45" width="40.453125" customWidth="1"/>
    <col min="46" max="46" width="41.90625" customWidth="1"/>
    <col min="47" max="47" width="46.7265625" customWidth="1"/>
    <col min="48" max="48" width="35.7265625" customWidth="1"/>
    <col min="49" max="49" width="46.08984375" customWidth="1"/>
    <col min="50" max="50" width="28.81640625" customWidth="1"/>
    <col min="51" max="51" width="30.7265625" customWidth="1"/>
  </cols>
  <sheetData>
    <row r="1" spans="1:51" ht="21" x14ac:dyDescent="0.4">
      <c r="A1" s="1" t="s">
        <v>1</v>
      </c>
    </row>
    <row r="2" spans="1:51" x14ac:dyDescent="0.25">
      <c r="A2" s="5" t="s">
        <v>770</v>
      </c>
    </row>
    <row r="3" spans="1:51" x14ac:dyDescent="0.25">
      <c r="A3" s="2" t="s">
        <v>2</v>
      </c>
    </row>
    <row r="4" spans="1:51" x14ac:dyDescent="0.25">
      <c r="A4" s="2" t="s">
        <v>888</v>
      </c>
    </row>
    <row r="5" spans="1:51" x14ac:dyDescent="0.25">
      <c r="A5" s="5" t="s">
        <v>726</v>
      </c>
    </row>
    <row r="6" spans="1:51" s="39" customFormat="1" ht="31.2" x14ac:dyDescent="0.3">
      <c r="A6" s="4" t="s">
        <v>3</v>
      </c>
      <c r="B6" s="13" t="s">
        <v>4</v>
      </c>
      <c r="C6" s="13" t="s">
        <v>5</v>
      </c>
      <c r="D6" s="13" t="s">
        <v>6</v>
      </c>
      <c r="E6" s="13" t="s">
        <v>7</v>
      </c>
      <c r="F6" s="13" t="s">
        <v>8</v>
      </c>
      <c r="G6" s="13" t="s">
        <v>9</v>
      </c>
      <c r="H6" s="13" t="s">
        <v>10</v>
      </c>
      <c r="I6" s="13" t="s">
        <v>50</v>
      </c>
      <c r="J6" s="13" t="s">
        <v>879</v>
      </c>
      <c r="K6" s="13" t="s">
        <v>12</v>
      </c>
      <c r="L6" s="13" t="s">
        <v>13</v>
      </c>
      <c r="M6" s="13" t="s">
        <v>14</v>
      </c>
      <c r="N6" s="13" t="s">
        <v>15</v>
      </c>
      <c r="O6" s="13" t="s">
        <v>16</v>
      </c>
      <c r="P6" s="13" t="s">
        <v>51</v>
      </c>
      <c r="Q6" s="13" t="s">
        <v>880</v>
      </c>
      <c r="R6" s="13" t="s">
        <v>18</v>
      </c>
      <c r="S6" s="13" t="s">
        <v>19</v>
      </c>
      <c r="T6" s="13" t="s">
        <v>20</v>
      </c>
      <c r="U6" s="13" t="s">
        <v>21</v>
      </c>
      <c r="V6" s="13" t="s">
        <v>22</v>
      </c>
      <c r="W6" s="13" t="s">
        <v>23</v>
      </c>
      <c r="X6" s="13" t="s">
        <v>52</v>
      </c>
      <c r="Y6" s="13" t="s">
        <v>881</v>
      </c>
      <c r="Z6" s="13" t="s">
        <v>25</v>
      </c>
      <c r="AA6" s="13" t="s">
        <v>26</v>
      </c>
      <c r="AB6" s="13" t="s">
        <v>27</v>
      </c>
      <c r="AC6" s="13" t="s">
        <v>28</v>
      </c>
      <c r="AD6" s="13" t="s">
        <v>29</v>
      </c>
      <c r="AE6" s="13" t="s">
        <v>53</v>
      </c>
      <c r="AF6" s="13" t="s">
        <v>882</v>
      </c>
      <c r="AG6" s="13" t="s">
        <v>31</v>
      </c>
      <c r="AH6" s="13" t="s">
        <v>32</v>
      </c>
      <c r="AI6" s="13" t="s">
        <v>33</v>
      </c>
      <c r="AJ6" s="13" t="s">
        <v>34</v>
      </c>
      <c r="AK6" s="13" t="s">
        <v>35</v>
      </c>
      <c r="AL6" s="13" t="s">
        <v>54</v>
      </c>
      <c r="AM6" s="13" t="s">
        <v>37</v>
      </c>
      <c r="AN6" s="13" t="s">
        <v>38</v>
      </c>
      <c r="AO6" s="13" t="s">
        <v>39</v>
      </c>
      <c r="AP6" s="13" t="s">
        <v>40</v>
      </c>
      <c r="AQ6" s="13" t="s">
        <v>41</v>
      </c>
      <c r="AR6" s="13" t="s">
        <v>42</v>
      </c>
      <c r="AS6" s="13" t="s">
        <v>55</v>
      </c>
      <c r="AT6" s="13" t="s">
        <v>884</v>
      </c>
      <c r="AU6" s="13" t="s">
        <v>44</v>
      </c>
      <c r="AV6" s="13" t="s">
        <v>45</v>
      </c>
      <c r="AW6" s="13" t="s">
        <v>46</v>
      </c>
      <c r="AX6" s="13" t="s">
        <v>47</v>
      </c>
      <c r="AY6" s="13" t="s">
        <v>48</v>
      </c>
    </row>
    <row r="7" spans="1:51" x14ac:dyDescent="0.25">
      <c r="A7" t="s">
        <v>56</v>
      </c>
      <c r="B7" s="10">
        <v>11340751</v>
      </c>
      <c r="C7" s="36">
        <v>542</v>
      </c>
      <c r="D7" s="3" t="s">
        <v>729</v>
      </c>
      <c r="E7" s="33">
        <v>4.8</v>
      </c>
      <c r="F7" s="3" t="s">
        <v>729</v>
      </c>
      <c r="G7" s="3" t="s">
        <v>58</v>
      </c>
      <c r="H7" s="3" t="s">
        <v>59</v>
      </c>
      <c r="I7" s="10">
        <v>10595900</v>
      </c>
      <c r="J7" s="3">
        <v>303</v>
      </c>
      <c r="K7" s="3" t="s">
        <v>729</v>
      </c>
      <c r="L7" s="3" t="s">
        <v>60</v>
      </c>
      <c r="M7" s="3" t="s">
        <v>729</v>
      </c>
      <c r="N7" s="3" t="s">
        <v>61</v>
      </c>
      <c r="O7" s="3" t="s">
        <v>62</v>
      </c>
      <c r="P7" s="10">
        <v>674301</v>
      </c>
      <c r="Q7" s="3">
        <v>227</v>
      </c>
      <c r="R7" s="3" t="s">
        <v>729</v>
      </c>
      <c r="S7" s="3" t="s">
        <v>63</v>
      </c>
      <c r="T7" s="3" t="s">
        <v>729</v>
      </c>
      <c r="U7" s="3" t="s">
        <v>64</v>
      </c>
      <c r="V7" s="3" t="s">
        <v>65</v>
      </c>
      <c r="W7" s="3">
        <v>12</v>
      </c>
      <c r="X7" s="10">
        <v>8846460</v>
      </c>
      <c r="Y7" s="3">
        <v>234</v>
      </c>
      <c r="Z7" s="3" t="s">
        <v>729</v>
      </c>
      <c r="AA7" s="3" t="s">
        <v>61</v>
      </c>
      <c r="AB7" s="3" t="s">
        <v>729</v>
      </c>
      <c r="AC7" s="3" t="s">
        <v>66</v>
      </c>
      <c r="AD7" s="3" t="s">
        <v>67</v>
      </c>
      <c r="AE7" s="10">
        <v>512025</v>
      </c>
      <c r="AF7" s="3">
        <v>133</v>
      </c>
      <c r="AG7" s="3" t="s">
        <v>729</v>
      </c>
      <c r="AH7" s="3" t="s">
        <v>68</v>
      </c>
      <c r="AI7" s="3" t="s">
        <v>729</v>
      </c>
      <c r="AJ7" s="3" t="s">
        <v>69</v>
      </c>
      <c r="AK7" s="3" t="s">
        <v>70</v>
      </c>
      <c r="AL7" s="10">
        <v>1749440</v>
      </c>
      <c r="AM7" s="3">
        <v>69</v>
      </c>
      <c r="AN7" s="3" t="s">
        <v>729</v>
      </c>
      <c r="AO7" s="3" t="s">
        <v>71</v>
      </c>
      <c r="AP7" s="3" t="s">
        <v>729</v>
      </c>
      <c r="AQ7" s="3" t="s">
        <v>72</v>
      </c>
      <c r="AR7" s="3" t="s">
        <v>73</v>
      </c>
      <c r="AS7" s="10">
        <v>162276</v>
      </c>
      <c r="AT7" s="3">
        <v>94</v>
      </c>
      <c r="AU7" s="3" t="s">
        <v>729</v>
      </c>
      <c r="AV7" s="3" t="s">
        <v>74</v>
      </c>
      <c r="AW7" s="3" t="s">
        <v>729</v>
      </c>
      <c r="AX7" s="3" t="s">
        <v>75</v>
      </c>
      <c r="AY7" s="3" t="s">
        <v>76</v>
      </c>
    </row>
    <row r="8" spans="1:51" x14ac:dyDescent="0.25">
      <c r="A8" t="s">
        <v>77</v>
      </c>
      <c r="B8" s="10">
        <v>11403970</v>
      </c>
      <c r="C8" s="36">
        <v>579</v>
      </c>
      <c r="D8" s="3">
        <v>6.8</v>
      </c>
      <c r="E8" s="33">
        <v>5.0999999999999996</v>
      </c>
      <c r="F8" s="3">
        <v>6.3</v>
      </c>
      <c r="G8" s="3" t="s">
        <v>79</v>
      </c>
      <c r="H8" s="3" t="s">
        <v>80</v>
      </c>
      <c r="I8" s="10">
        <v>10683043</v>
      </c>
      <c r="J8" s="3">
        <v>325</v>
      </c>
      <c r="K8" s="3" t="s">
        <v>81</v>
      </c>
      <c r="L8" s="3" t="s">
        <v>67</v>
      </c>
      <c r="M8" s="3" t="s">
        <v>82</v>
      </c>
      <c r="N8" s="3" t="s">
        <v>83</v>
      </c>
      <c r="O8" s="3" t="s">
        <v>84</v>
      </c>
      <c r="P8" s="10">
        <v>667197</v>
      </c>
      <c r="Q8" s="3">
        <v>227</v>
      </c>
      <c r="R8" s="3" t="s">
        <v>85</v>
      </c>
      <c r="S8" s="3" t="s">
        <v>86</v>
      </c>
      <c r="T8" s="3" t="s">
        <v>87</v>
      </c>
      <c r="U8" s="3" t="s">
        <v>88</v>
      </c>
      <c r="V8" s="3" t="s">
        <v>89</v>
      </c>
      <c r="W8" s="3">
        <v>27</v>
      </c>
      <c r="X8" s="10">
        <v>8946053</v>
      </c>
      <c r="Y8" s="3">
        <v>254</v>
      </c>
      <c r="Z8" s="3" t="s">
        <v>90</v>
      </c>
      <c r="AA8" s="3" t="s">
        <v>91</v>
      </c>
      <c r="AB8" s="3" t="s">
        <v>92</v>
      </c>
      <c r="AC8" s="3" t="s">
        <v>93</v>
      </c>
      <c r="AD8" s="3" t="s">
        <v>62</v>
      </c>
      <c r="AE8" s="10">
        <v>512647</v>
      </c>
      <c r="AF8" s="3">
        <v>119</v>
      </c>
      <c r="AG8" s="3" t="s">
        <v>94</v>
      </c>
      <c r="AH8" s="3" t="s">
        <v>95</v>
      </c>
      <c r="AI8" s="3" t="s">
        <v>96</v>
      </c>
      <c r="AJ8" s="3" t="s">
        <v>97</v>
      </c>
      <c r="AK8" s="3" t="s">
        <v>98</v>
      </c>
      <c r="AL8" s="10">
        <v>1736990</v>
      </c>
      <c r="AM8" s="3">
        <v>71</v>
      </c>
      <c r="AN8" s="3" t="s">
        <v>60</v>
      </c>
      <c r="AO8" s="3" t="s">
        <v>99</v>
      </c>
      <c r="AP8" s="3" t="s">
        <v>78</v>
      </c>
      <c r="AQ8" s="3" t="s">
        <v>62</v>
      </c>
      <c r="AR8" s="3" t="s">
        <v>59</v>
      </c>
      <c r="AS8" s="10">
        <v>154550</v>
      </c>
      <c r="AT8" s="3">
        <v>108</v>
      </c>
      <c r="AU8" s="3" t="s">
        <v>100</v>
      </c>
      <c r="AV8" s="3" t="s">
        <v>101</v>
      </c>
      <c r="AW8" s="3" t="s">
        <v>102</v>
      </c>
      <c r="AX8" s="3" t="s">
        <v>74</v>
      </c>
      <c r="AY8" s="3" t="s">
        <v>103</v>
      </c>
    </row>
    <row r="9" spans="1:51" x14ac:dyDescent="0.25">
      <c r="A9" t="s">
        <v>104</v>
      </c>
      <c r="B9" s="10">
        <v>11473080</v>
      </c>
      <c r="C9" s="36">
        <v>453</v>
      </c>
      <c r="D9" s="3">
        <v>-21.8</v>
      </c>
      <c r="E9" s="33">
        <v>3.9</v>
      </c>
      <c r="F9" s="3">
        <v>-23.5</v>
      </c>
      <c r="G9" s="3" t="s">
        <v>105</v>
      </c>
      <c r="H9" s="3" t="s">
        <v>106</v>
      </c>
      <c r="I9" s="10">
        <v>10765314</v>
      </c>
      <c r="J9" s="3">
        <v>259</v>
      </c>
      <c r="K9" s="3" t="s">
        <v>107</v>
      </c>
      <c r="L9" s="3" t="s">
        <v>108</v>
      </c>
      <c r="M9" s="3" t="s">
        <v>109</v>
      </c>
      <c r="N9" s="3" t="s">
        <v>110</v>
      </c>
      <c r="O9" s="3" t="s">
        <v>83</v>
      </c>
      <c r="P9" s="10">
        <v>667813</v>
      </c>
      <c r="Q9" s="3">
        <v>180</v>
      </c>
      <c r="R9" s="3" t="s">
        <v>111</v>
      </c>
      <c r="S9" s="3" t="s">
        <v>112</v>
      </c>
      <c r="T9" s="3" t="s">
        <v>113</v>
      </c>
      <c r="U9" s="3" t="s">
        <v>114</v>
      </c>
      <c r="V9" s="3" t="s">
        <v>115</v>
      </c>
      <c r="W9" s="3">
        <v>14</v>
      </c>
      <c r="X9" s="10">
        <v>9056841</v>
      </c>
      <c r="Y9" s="3">
        <v>196</v>
      </c>
      <c r="Z9" s="3" t="s">
        <v>116</v>
      </c>
      <c r="AA9" s="3" t="s">
        <v>117</v>
      </c>
      <c r="AB9" s="3" t="s">
        <v>118</v>
      </c>
      <c r="AC9" s="3" t="s">
        <v>119</v>
      </c>
      <c r="AD9" s="3" t="s">
        <v>93</v>
      </c>
      <c r="AE9" s="10">
        <v>493263</v>
      </c>
      <c r="AF9" s="3">
        <v>85</v>
      </c>
      <c r="AG9" s="3" t="s">
        <v>120</v>
      </c>
      <c r="AH9" s="3" t="s">
        <v>121</v>
      </c>
      <c r="AI9" s="3" t="s">
        <v>122</v>
      </c>
      <c r="AJ9" s="3" t="s">
        <v>123</v>
      </c>
      <c r="AK9" s="3" t="s">
        <v>124</v>
      </c>
      <c r="AL9" s="10">
        <v>1708473</v>
      </c>
      <c r="AM9" s="3">
        <v>63</v>
      </c>
      <c r="AN9" s="3" t="s">
        <v>125</v>
      </c>
      <c r="AO9" s="3" t="s">
        <v>126</v>
      </c>
      <c r="AP9" s="3" t="s">
        <v>127</v>
      </c>
      <c r="AQ9" s="3" t="s">
        <v>60</v>
      </c>
      <c r="AR9" s="3" t="s">
        <v>79</v>
      </c>
      <c r="AS9" s="10">
        <v>174550</v>
      </c>
      <c r="AT9" s="3">
        <v>95</v>
      </c>
      <c r="AU9" s="3" t="s">
        <v>128</v>
      </c>
      <c r="AV9" s="3" t="s">
        <v>129</v>
      </c>
      <c r="AW9" s="3" t="s">
        <v>130</v>
      </c>
      <c r="AX9" s="3" t="s">
        <v>131</v>
      </c>
      <c r="AY9" s="3" t="s">
        <v>132</v>
      </c>
    </row>
    <row r="10" spans="1:51" x14ac:dyDescent="0.25">
      <c r="A10" t="s">
        <v>133</v>
      </c>
      <c r="B10" s="10">
        <v>11535489</v>
      </c>
      <c r="C10" s="36">
        <v>422</v>
      </c>
      <c r="D10" s="3">
        <v>-6.8</v>
      </c>
      <c r="E10" s="33">
        <v>3.7</v>
      </c>
      <c r="F10" s="3">
        <v>-5.0999999999999996</v>
      </c>
      <c r="G10" s="3" t="s">
        <v>82</v>
      </c>
      <c r="H10" s="3" t="s">
        <v>99</v>
      </c>
      <c r="I10" s="10">
        <v>10776739</v>
      </c>
      <c r="J10" s="3">
        <v>264</v>
      </c>
      <c r="K10" s="3" t="s">
        <v>119</v>
      </c>
      <c r="L10" s="3" t="s">
        <v>108</v>
      </c>
      <c r="M10" s="3" t="s">
        <v>85</v>
      </c>
      <c r="N10" s="3" t="s">
        <v>110</v>
      </c>
      <c r="O10" s="3" t="s">
        <v>83</v>
      </c>
      <c r="P10" s="10">
        <v>741929</v>
      </c>
      <c r="Q10" s="3">
        <v>149</v>
      </c>
      <c r="R10" s="3" t="s">
        <v>134</v>
      </c>
      <c r="S10" s="3" t="s">
        <v>135</v>
      </c>
      <c r="T10" s="3" t="s">
        <v>136</v>
      </c>
      <c r="U10" s="3" t="s">
        <v>137</v>
      </c>
      <c r="V10" s="3" t="s">
        <v>138</v>
      </c>
      <c r="W10" s="3">
        <v>9</v>
      </c>
      <c r="X10" s="10">
        <v>9097317</v>
      </c>
      <c r="Y10" s="3">
        <v>187</v>
      </c>
      <c r="Z10" s="3" t="s">
        <v>139</v>
      </c>
      <c r="AA10" s="3" t="s">
        <v>110</v>
      </c>
      <c r="AB10" s="3" t="s">
        <v>140</v>
      </c>
      <c r="AC10" s="3" t="s">
        <v>141</v>
      </c>
      <c r="AD10" s="3" t="s">
        <v>108</v>
      </c>
      <c r="AE10" s="10">
        <v>561206</v>
      </c>
      <c r="AF10" s="3">
        <v>72</v>
      </c>
      <c r="AG10" s="3" t="s">
        <v>142</v>
      </c>
      <c r="AH10" s="3" t="s">
        <v>143</v>
      </c>
      <c r="AI10" s="3" t="s">
        <v>136</v>
      </c>
      <c r="AJ10" s="3" t="s">
        <v>144</v>
      </c>
      <c r="AK10" s="3" t="s">
        <v>145</v>
      </c>
      <c r="AL10" s="10">
        <v>1679422</v>
      </c>
      <c r="AM10" s="3">
        <v>77</v>
      </c>
      <c r="AN10" s="3" t="s">
        <v>146</v>
      </c>
      <c r="AO10" s="3" t="s">
        <v>147</v>
      </c>
      <c r="AP10" s="3" t="s">
        <v>148</v>
      </c>
      <c r="AQ10" s="3" t="s">
        <v>126</v>
      </c>
      <c r="AR10" s="3" t="s">
        <v>149</v>
      </c>
      <c r="AS10" s="10">
        <v>180723</v>
      </c>
      <c r="AT10" s="3">
        <v>77</v>
      </c>
      <c r="AU10" s="3" t="s">
        <v>150</v>
      </c>
      <c r="AV10" s="3" t="s">
        <v>151</v>
      </c>
      <c r="AW10" s="3" t="s">
        <v>152</v>
      </c>
      <c r="AX10" s="3" t="s">
        <v>153</v>
      </c>
      <c r="AY10" s="3" t="s">
        <v>154</v>
      </c>
    </row>
    <row r="11" spans="1:51" x14ac:dyDescent="0.25">
      <c r="A11" t="s">
        <v>155</v>
      </c>
      <c r="B11" s="10">
        <v>11593891</v>
      </c>
      <c r="C11" s="36">
        <v>348</v>
      </c>
      <c r="D11" s="3">
        <v>-17.5</v>
      </c>
      <c r="E11" s="33">
        <v>3</v>
      </c>
      <c r="F11" s="3">
        <v>-18.899999999999999</v>
      </c>
      <c r="G11" s="3" t="s">
        <v>83</v>
      </c>
      <c r="H11" s="3" t="s">
        <v>84</v>
      </c>
      <c r="I11" s="10">
        <v>10858255</v>
      </c>
      <c r="J11" s="3">
        <v>224</v>
      </c>
      <c r="K11" s="3" t="s">
        <v>156</v>
      </c>
      <c r="L11" s="3" t="s">
        <v>110</v>
      </c>
      <c r="M11" s="3" t="s">
        <v>157</v>
      </c>
      <c r="N11" s="3" t="s">
        <v>141</v>
      </c>
      <c r="O11" s="3" t="s">
        <v>108</v>
      </c>
      <c r="P11" s="10">
        <v>747262</v>
      </c>
      <c r="Q11" s="3">
        <v>117</v>
      </c>
      <c r="R11" s="3" t="s">
        <v>158</v>
      </c>
      <c r="S11" s="3" t="s">
        <v>159</v>
      </c>
      <c r="T11" s="3" t="s">
        <v>160</v>
      </c>
      <c r="U11" s="3" t="s">
        <v>161</v>
      </c>
      <c r="V11" s="3" t="s">
        <v>162</v>
      </c>
      <c r="W11" s="3">
        <v>7</v>
      </c>
      <c r="X11" s="10">
        <v>9186728</v>
      </c>
      <c r="Y11" s="3">
        <v>157</v>
      </c>
      <c r="Z11" s="3" t="s">
        <v>163</v>
      </c>
      <c r="AA11" s="3" t="s">
        <v>164</v>
      </c>
      <c r="AB11" s="3" t="s">
        <v>165</v>
      </c>
      <c r="AC11" s="3" t="s">
        <v>166</v>
      </c>
      <c r="AD11" s="3" t="s">
        <v>167</v>
      </c>
      <c r="AE11" s="10">
        <v>562301</v>
      </c>
      <c r="AF11" s="3">
        <v>54</v>
      </c>
      <c r="AG11" s="3" t="s">
        <v>168</v>
      </c>
      <c r="AH11" s="3" t="s">
        <v>169</v>
      </c>
      <c r="AI11" s="3" t="s">
        <v>168</v>
      </c>
      <c r="AJ11" s="3" t="s">
        <v>170</v>
      </c>
      <c r="AK11" s="3" t="s">
        <v>171</v>
      </c>
      <c r="AL11" s="10">
        <v>1671527</v>
      </c>
      <c r="AM11" s="3">
        <v>67</v>
      </c>
      <c r="AN11" s="3" t="s">
        <v>172</v>
      </c>
      <c r="AO11" s="3" t="s">
        <v>173</v>
      </c>
      <c r="AP11" s="3" t="s">
        <v>172</v>
      </c>
      <c r="AQ11" s="3" t="s">
        <v>72</v>
      </c>
      <c r="AR11" s="3" t="s">
        <v>78</v>
      </c>
      <c r="AS11" s="10">
        <v>184961</v>
      </c>
      <c r="AT11" s="3">
        <v>63</v>
      </c>
      <c r="AU11" s="3" t="s">
        <v>174</v>
      </c>
      <c r="AV11" s="3" t="s">
        <v>153</v>
      </c>
      <c r="AW11" s="3" t="s">
        <v>109</v>
      </c>
      <c r="AX11" s="3" t="s">
        <v>175</v>
      </c>
      <c r="AY11" s="3" t="s">
        <v>176</v>
      </c>
    </row>
    <row r="12" spans="1:51" x14ac:dyDescent="0.25">
      <c r="A12" t="s">
        <v>177</v>
      </c>
      <c r="B12" s="10">
        <v>11671521</v>
      </c>
      <c r="C12" s="36">
        <v>341</v>
      </c>
      <c r="D12" s="3">
        <v>-2</v>
      </c>
      <c r="E12" s="33">
        <v>2.9</v>
      </c>
      <c r="F12" s="3">
        <v>-3.3</v>
      </c>
      <c r="G12" s="3" t="s">
        <v>61</v>
      </c>
      <c r="H12" s="3" t="s">
        <v>62</v>
      </c>
      <c r="I12" s="10">
        <v>10893949</v>
      </c>
      <c r="J12" s="3">
        <v>213</v>
      </c>
      <c r="K12" s="3" t="s">
        <v>178</v>
      </c>
      <c r="L12" s="3" t="s">
        <v>167</v>
      </c>
      <c r="M12" s="3" t="s">
        <v>179</v>
      </c>
      <c r="N12" s="3" t="s">
        <v>164</v>
      </c>
      <c r="O12" s="3" t="s">
        <v>66</v>
      </c>
      <c r="P12" s="10">
        <v>822928</v>
      </c>
      <c r="Q12" s="3">
        <v>125</v>
      </c>
      <c r="R12" s="3" t="s">
        <v>180</v>
      </c>
      <c r="S12" s="3" t="s">
        <v>181</v>
      </c>
      <c r="T12" s="3" t="s">
        <v>182</v>
      </c>
      <c r="U12" s="3" t="s">
        <v>143</v>
      </c>
      <c r="V12" s="3" t="s">
        <v>183</v>
      </c>
      <c r="W12" s="3">
        <v>3</v>
      </c>
      <c r="X12" s="10">
        <v>9281110</v>
      </c>
      <c r="Y12" s="3">
        <v>164</v>
      </c>
      <c r="Z12" s="3" t="s">
        <v>184</v>
      </c>
      <c r="AA12" s="3" t="s">
        <v>141</v>
      </c>
      <c r="AB12" s="3" t="s">
        <v>185</v>
      </c>
      <c r="AC12" s="3" t="s">
        <v>166</v>
      </c>
      <c r="AD12" s="3" t="s">
        <v>110</v>
      </c>
      <c r="AE12" s="10">
        <v>632117</v>
      </c>
      <c r="AF12" s="3">
        <v>43</v>
      </c>
      <c r="AG12" s="3" t="s">
        <v>186</v>
      </c>
      <c r="AH12" s="3" t="s">
        <v>180</v>
      </c>
      <c r="AI12" s="3" t="s">
        <v>187</v>
      </c>
      <c r="AJ12" s="3" t="s">
        <v>188</v>
      </c>
      <c r="AK12" s="3" t="s">
        <v>189</v>
      </c>
      <c r="AL12" s="10">
        <v>1612839</v>
      </c>
      <c r="AM12" s="3">
        <v>49</v>
      </c>
      <c r="AN12" s="3" t="s">
        <v>190</v>
      </c>
      <c r="AO12" s="3" t="s">
        <v>67</v>
      </c>
      <c r="AP12" s="3" t="s">
        <v>168</v>
      </c>
      <c r="AQ12" s="3" t="s">
        <v>66</v>
      </c>
      <c r="AR12" s="3" t="s">
        <v>173</v>
      </c>
      <c r="AS12" s="10">
        <v>190811</v>
      </c>
      <c r="AT12" s="3">
        <v>82</v>
      </c>
      <c r="AU12" s="3" t="s">
        <v>191</v>
      </c>
      <c r="AV12" s="3" t="s">
        <v>192</v>
      </c>
      <c r="AW12" s="3" t="s">
        <v>193</v>
      </c>
      <c r="AX12" s="3" t="s">
        <v>194</v>
      </c>
      <c r="AY12" s="3" t="s">
        <v>195</v>
      </c>
    </row>
    <row r="13" spans="1:51" x14ac:dyDescent="0.25">
      <c r="A13" t="s">
        <v>196</v>
      </c>
      <c r="B13" s="10">
        <v>11716740</v>
      </c>
      <c r="C13" s="36">
        <v>297</v>
      </c>
      <c r="D13" s="3">
        <v>-12.9</v>
      </c>
      <c r="E13" s="33">
        <v>2.5</v>
      </c>
      <c r="F13" s="3">
        <v>-13.8</v>
      </c>
      <c r="G13" s="3" t="s">
        <v>117</v>
      </c>
      <c r="H13" s="3" t="s">
        <v>91</v>
      </c>
      <c r="I13" s="10">
        <v>10963100</v>
      </c>
      <c r="J13" s="3">
        <v>183</v>
      </c>
      <c r="K13" s="3" t="s">
        <v>197</v>
      </c>
      <c r="L13" s="3" t="s">
        <v>164</v>
      </c>
      <c r="M13" s="3" t="s">
        <v>198</v>
      </c>
      <c r="N13" s="3" t="s">
        <v>166</v>
      </c>
      <c r="O13" s="3" t="s">
        <v>167</v>
      </c>
      <c r="P13" s="10">
        <v>835171</v>
      </c>
      <c r="Q13" s="3">
        <v>110</v>
      </c>
      <c r="R13" s="3" t="s">
        <v>128</v>
      </c>
      <c r="S13" s="3" t="s">
        <v>199</v>
      </c>
      <c r="T13" s="3" t="s">
        <v>200</v>
      </c>
      <c r="U13" s="3" t="s">
        <v>201</v>
      </c>
      <c r="V13" s="3" t="s">
        <v>202</v>
      </c>
      <c r="W13" s="3">
        <v>4</v>
      </c>
      <c r="X13" s="10">
        <v>9385660</v>
      </c>
      <c r="Y13" s="3">
        <v>127</v>
      </c>
      <c r="Z13" s="3" t="s">
        <v>203</v>
      </c>
      <c r="AA13" s="3" t="s">
        <v>204</v>
      </c>
      <c r="AB13" s="3" t="s">
        <v>130</v>
      </c>
      <c r="AC13" s="3" t="s">
        <v>205</v>
      </c>
      <c r="AD13" s="3" t="s">
        <v>164</v>
      </c>
      <c r="AE13" s="10">
        <v>630323</v>
      </c>
      <c r="AF13" s="3">
        <v>48</v>
      </c>
      <c r="AG13" s="3" t="s">
        <v>206</v>
      </c>
      <c r="AH13" s="3" t="s">
        <v>207</v>
      </c>
      <c r="AI13" s="3" t="s">
        <v>208</v>
      </c>
      <c r="AJ13" s="3" t="s">
        <v>209</v>
      </c>
      <c r="AK13" s="3" t="s">
        <v>210</v>
      </c>
      <c r="AL13" s="10">
        <v>1577440</v>
      </c>
      <c r="AM13" s="3">
        <v>56</v>
      </c>
      <c r="AN13" s="3" t="s">
        <v>211</v>
      </c>
      <c r="AO13" s="3" t="s">
        <v>105</v>
      </c>
      <c r="AP13" s="3" t="s">
        <v>212</v>
      </c>
      <c r="AQ13" s="3" t="s">
        <v>91</v>
      </c>
      <c r="AR13" s="3" t="s">
        <v>79</v>
      </c>
      <c r="AS13" s="10">
        <v>204848</v>
      </c>
      <c r="AT13" s="3">
        <v>62</v>
      </c>
      <c r="AU13" s="3" t="s">
        <v>213</v>
      </c>
      <c r="AV13" s="3" t="s">
        <v>214</v>
      </c>
      <c r="AW13" s="3" t="s">
        <v>215</v>
      </c>
      <c r="AX13" s="3" t="s">
        <v>138</v>
      </c>
      <c r="AY13" s="3" t="s">
        <v>216</v>
      </c>
    </row>
    <row r="14" spans="1:51" x14ac:dyDescent="0.25">
      <c r="A14" t="s">
        <v>217</v>
      </c>
      <c r="B14" s="10">
        <v>11755593</v>
      </c>
      <c r="C14" s="36">
        <v>275</v>
      </c>
      <c r="D14" s="3">
        <v>-7.4</v>
      </c>
      <c r="E14" s="33">
        <v>2.2999999999999998</v>
      </c>
      <c r="F14" s="3">
        <v>-8</v>
      </c>
      <c r="G14" s="3" t="s">
        <v>167</v>
      </c>
      <c r="H14" s="3" t="s">
        <v>61</v>
      </c>
      <c r="I14" s="10">
        <v>11082420</v>
      </c>
      <c r="J14" s="3">
        <v>154</v>
      </c>
      <c r="K14" s="3" t="s">
        <v>218</v>
      </c>
      <c r="L14" s="3" t="s">
        <v>204</v>
      </c>
      <c r="M14" s="3" t="s">
        <v>219</v>
      </c>
      <c r="N14" s="3" t="s">
        <v>205</v>
      </c>
      <c r="O14" s="3" t="s">
        <v>220</v>
      </c>
      <c r="P14" s="10">
        <v>809540</v>
      </c>
      <c r="Q14" s="3">
        <v>119</v>
      </c>
      <c r="R14" s="3" t="s">
        <v>221</v>
      </c>
      <c r="S14" s="3" t="s">
        <v>222</v>
      </c>
      <c r="T14" s="3" t="s">
        <v>223</v>
      </c>
      <c r="U14" s="3" t="s">
        <v>224</v>
      </c>
      <c r="V14" s="3" t="s">
        <v>225</v>
      </c>
      <c r="W14" s="3">
        <v>2</v>
      </c>
      <c r="X14" s="10">
        <v>9506894</v>
      </c>
      <c r="Y14" s="3">
        <v>108</v>
      </c>
      <c r="Z14" s="3" t="s">
        <v>198</v>
      </c>
      <c r="AA14" s="3" t="s">
        <v>226</v>
      </c>
      <c r="AB14" s="3" t="s">
        <v>118</v>
      </c>
      <c r="AC14" s="3" t="s">
        <v>87</v>
      </c>
      <c r="AD14" s="3" t="s">
        <v>227</v>
      </c>
      <c r="AE14" s="10">
        <v>617056</v>
      </c>
      <c r="AF14" s="3">
        <v>39</v>
      </c>
      <c r="AG14" s="3" t="s">
        <v>228</v>
      </c>
      <c r="AH14" s="3" t="s">
        <v>229</v>
      </c>
      <c r="AI14" s="3" t="s">
        <v>230</v>
      </c>
      <c r="AJ14" s="3" t="s">
        <v>147</v>
      </c>
      <c r="AK14" s="3" t="s">
        <v>231</v>
      </c>
      <c r="AL14" s="10">
        <v>1575526</v>
      </c>
      <c r="AM14" s="3">
        <v>46</v>
      </c>
      <c r="AN14" s="3" t="s">
        <v>232</v>
      </c>
      <c r="AO14" s="3" t="s">
        <v>60</v>
      </c>
      <c r="AP14" s="3" t="s">
        <v>233</v>
      </c>
      <c r="AQ14" s="3" t="s">
        <v>117</v>
      </c>
      <c r="AR14" s="3" t="s">
        <v>71</v>
      </c>
      <c r="AS14" s="10">
        <v>192484</v>
      </c>
      <c r="AT14" s="3">
        <v>80</v>
      </c>
      <c r="AU14" s="3" t="s">
        <v>234</v>
      </c>
      <c r="AV14" s="3" t="s">
        <v>235</v>
      </c>
      <c r="AW14" s="3" t="s">
        <v>236</v>
      </c>
      <c r="AX14" s="3" t="s">
        <v>237</v>
      </c>
      <c r="AY14" s="3" t="s">
        <v>238</v>
      </c>
    </row>
    <row r="15" spans="1:51" x14ac:dyDescent="0.25">
      <c r="A15" t="s">
        <v>239</v>
      </c>
      <c r="B15" s="10">
        <v>11790492</v>
      </c>
      <c r="C15" s="36">
        <v>307</v>
      </c>
      <c r="D15" s="3">
        <v>11.6</v>
      </c>
      <c r="E15" s="33">
        <v>2.6</v>
      </c>
      <c r="F15" s="3">
        <v>13</v>
      </c>
      <c r="G15" s="3" t="s">
        <v>66</v>
      </c>
      <c r="H15" s="3" t="s">
        <v>60</v>
      </c>
      <c r="I15" s="10">
        <v>11202152</v>
      </c>
      <c r="J15" s="3">
        <v>172</v>
      </c>
      <c r="K15" s="3" t="s">
        <v>240</v>
      </c>
      <c r="L15" s="3" t="s">
        <v>166</v>
      </c>
      <c r="M15" s="3" t="s">
        <v>241</v>
      </c>
      <c r="N15" s="3" t="s">
        <v>227</v>
      </c>
      <c r="O15" s="3" t="s">
        <v>164</v>
      </c>
      <c r="P15" s="10">
        <v>800831</v>
      </c>
      <c r="Q15" s="3">
        <v>133</v>
      </c>
      <c r="R15" s="3" t="s">
        <v>208</v>
      </c>
      <c r="S15" s="3" t="s">
        <v>242</v>
      </c>
      <c r="T15" s="3" t="s">
        <v>243</v>
      </c>
      <c r="U15" s="3" t="s">
        <v>244</v>
      </c>
      <c r="V15" s="3" t="s">
        <v>245</v>
      </c>
      <c r="W15" s="3">
        <v>2</v>
      </c>
      <c r="X15" s="10">
        <v>9585774</v>
      </c>
      <c r="Y15" s="3">
        <v>123</v>
      </c>
      <c r="Z15" s="3" t="s">
        <v>123</v>
      </c>
      <c r="AA15" s="3" t="s">
        <v>227</v>
      </c>
      <c r="AB15" s="3" t="s">
        <v>246</v>
      </c>
      <c r="AC15" s="3" t="s">
        <v>226</v>
      </c>
      <c r="AD15" s="3" t="s">
        <v>220</v>
      </c>
      <c r="AE15" s="10">
        <v>614544</v>
      </c>
      <c r="AF15" s="3">
        <v>44</v>
      </c>
      <c r="AG15" s="3" t="s">
        <v>143</v>
      </c>
      <c r="AH15" s="3" t="s">
        <v>247</v>
      </c>
      <c r="AI15" s="3" t="s">
        <v>211</v>
      </c>
      <c r="AJ15" s="3" t="s">
        <v>248</v>
      </c>
      <c r="AK15" s="3" t="s">
        <v>249</v>
      </c>
      <c r="AL15" s="10">
        <v>1616378</v>
      </c>
      <c r="AM15" s="3">
        <v>49</v>
      </c>
      <c r="AN15" s="3" t="s">
        <v>250</v>
      </c>
      <c r="AO15" s="3" t="s">
        <v>67</v>
      </c>
      <c r="AP15" s="3" t="s">
        <v>82</v>
      </c>
      <c r="AQ15" s="3" t="s">
        <v>66</v>
      </c>
      <c r="AR15" s="3" t="s">
        <v>173</v>
      </c>
      <c r="AS15" s="10">
        <v>186287</v>
      </c>
      <c r="AT15" s="3">
        <v>89</v>
      </c>
      <c r="AU15" s="3" t="s">
        <v>251</v>
      </c>
      <c r="AV15" s="3" t="s">
        <v>252</v>
      </c>
      <c r="AW15" s="3" t="s">
        <v>100</v>
      </c>
      <c r="AX15" s="3" t="s">
        <v>253</v>
      </c>
      <c r="AY15" s="3" t="s">
        <v>254</v>
      </c>
    </row>
    <row r="16" spans="1:51" x14ac:dyDescent="0.25">
      <c r="A16" t="s">
        <v>255</v>
      </c>
      <c r="B16" s="10">
        <v>11787794</v>
      </c>
      <c r="C16" s="36">
        <v>244</v>
      </c>
      <c r="D16" s="3">
        <v>-20.5</v>
      </c>
      <c r="E16" s="33">
        <v>2.1</v>
      </c>
      <c r="F16" s="3">
        <v>-19.2</v>
      </c>
      <c r="G16" s="3" t="s">
        <v>119</v>
      </c>
      <c r="H16" s="3" t="s">
        <v>108</v>
      </c>
      <c r="I16" s="10">
        <v>11256131</v>
      </c>
      <c r="J16" s="3">
        <v>133</v>
      </c>
      <c r="K16" s="3" t="s">
        <v>256</v>
      </c>
      <c r="L16" s="3" t="s">
        <v>205</v>
      </c>
      <c r="M16" s="3" t="s">
        <v>109</v>
      </c>
      <c r="N16" s="3" t="s">
        <v>257</v>
      </c>
      <c r="O16" s="3" t="s">
        <v>204</v>
      </c>
      <c r="P16" s="10">
        <v>848381</v>
      </c>
      <c r="Q16" s="3">
        <v>109</v>
      </c>
      <c r="R16" s="3" t="s">
        <v>258</v>
      </c>
      <c r="S16" s="3" t="s">
        <v>143</v>
      </c>
      <c r="T16" s="3" t="s">
        <v>259</v>
      </c>
      <c r="U16" s="3" t="s">
        <v>260</v>
      </c>
      <c r="V16" s="3" t="s">
        <v>261</v>
      </c>
      <c r="W16" s="3">
        <v>2</v>
      </c>
      <c r="X16" s="10">
        <v>9590213</v>
      </c>
      <c r="Y16" s="3">
        <v>100</v>
      </c>
      <c r="Z16" s="3" t="s">
        <v>262</v>
      </c>
      <c r="AA16" s="3" t="s">
        <v>257</v>
      </c>
      <c r="AB16" s="3" t="s">
        <v>263</v>
      </c>
      <c r="AC16" s="3" t="s">
        <v>264</v>
      </c>
      <c r="AD16" s="3" t="s">
        <v>205</v>
      </c>
      <c r="AE16" s="10">
        <v>645329</v>
      </c>
      <c r="AF16" s="3">
        <v>46</v>
      </c>
      <c r="AG16" s="3" t="s">
        <v>184</v>
      </c>
      <c r="AH16" s="3" t="s">
        <v>241</v>
      </c>
      <c r="AI16" s="3" t="s">
        <v>265</v>
      </c>
      <c r="AJ16" s="3" t="s">
        <v>266</v>
      </c>
      <c r="AK16" s="3" t="s">
        <v>267</v>
      </c>
      <c r="AL16" s="10">
        <v>1665918</v>
      </c>
      <c r="AM16" s="3">
        <v>33</v>
      </c>
      <c r="AN16" s="3" t="s">
        <v>268</v>
      </c>
      <c r="AO16" s="3" t="s">
        <v>167</v>
      </c>
      <c r="AP16" s="3" t="s">
        <v>269</v>
      </c>
      <c r="AQ16" s="3" t="s">
        <v>204</v>
      </c>
      <c r="AR16" s="3" t="s">
        <v>91</v>
      </c>
      <c r="AS16" s="10">
        <v>203052</v>
      </c>
      <c r="AT16" s="3">
        <v>63</v>
      </c>
      <c r="AU16" s="3" t="s">
        <v>187</v>
      </c>
      <c r="AV16" s="3" t="s">
        <v>270</v>
      </c>
      <c r="AW16" s="3" t="s">
        <v>271</v>
      </c>
      <c r="AX16" s="3" t="s">
        <v>272</v>
      </c>
      <c r="AY16" s="3" t="s">
        <v>273</v>
      </c>
    </row>
    <row r="17" spans="1:51" x14ac:dyDescent="0.25">
      <c r="A17" t="s">
        <v>274</v>
      </c>
      <c r="B17" s="10">
        <v>11762878</v>
      </c>
      <c r="C17" s="36">
        <v>222</v>
      </c>
      <c r="D17" s="3">
        <v>-9</v>
      </c>
      <c r="E17" s="33">
        <v>1.9</v>
      </c>
      <c r="F17" s="3">
        <v>-9.5</v>
      </c>
      <c r="G17" s="3" t="s">
        <v>164</v>
      </c>
      <c r="H17" s="3" t="s">
        <v>117</v>
      </c>
      <c r="I17" s="10">
        <v>11328453</v>
      </c>
      <c r="J17" s="3">
        <v>110</v>
      </c>
      <c r="K17" s="3" t="s">
        <v>275</v>
      </c>
      <c r="L17" s="3" t="s">
        <v>257</v>
      </c>
      <c r="M17" s="3" t="s">
        <v>276</v>
      </c>
      <c r="N17" s="3" t="s">
        <v>264</v>
      </c>
      <c r="O17" s="3" t="s">
        <v>205</v>
      </c>
      <c r="P17" s="10">
        <v>853928</v>
      </c>
      <c r="Q17" s="3">
        <v>112</v>
      </c>
      <c r="R17" s="3" t="s">
        <v>91</v>
      </c>
      <c r="S17" s="3" t="s">
        <v>161</v>
      </c>
      <c r="T17" s="3" t="s">
        <v>66</v>
      </c>
      <c r="U17" s="3" t="s">
        <v>201</v>
      </c>
      <c r="V17" s="3" t="s">
        <v>277</v>
      </c>
      <c r="W17" s="3">
        <v>0</v>
      </c>
      <c r="X17" s="10">
        <v>9630287</v>
      </c>
      <c r="Y17" s="3">
        <v>74</v>
      </c>
      <c r="Z17" s="3" t="s">
        <v>278</v>
      </c>
      <c r="AA17" s="3" t="s">
        <v>264</v>
      </c>
      <c r="AB17" s="3" t="s">
        <v>109</v>
      </c>
      <c r="AC17" s="3" t="s">
        <v>279</v>
      </c>
      <c r="AD17" s="3" t="s">
        <v>257</v>
      </c>
      <c r="AE17" s="10">
        <v>647627</v>
      </c>
      <c r="AF17" s="3">
        <v>53</v>
      </c>
      <c r="AG17" s="3" t="s">
        <v>181</v>
      </c>
      <c r="AH17" s="3" t="s">
        <v>221</v>
      </c>
      <c r="AI17" s="3" t="s">
        <v>280</v>
      </c>
      <c r="AJ17" s="3" t="s">
        <v>229</v>
      </c>
      <c r="AK17" s="3" t="s">
        <v>281</v>
      </c>
      <c r="AL17" s="10">
        <v>1698166</v>
      </c>
      <c r="AM17" s="3">
        <v>36</v>
      </c>
      <c r="AN17" s="3" t="s">
        <v>282</v>
      </c>
      <c r="AO17" s="3" t="s">
        <v>110</v>
      </c>
      <c r="AP17" s="3" t="s">
        <v>188</v>
      </c>
      <c r="AQ17" s="3" t="s">
        <v>166</v>
      </c>
      <c r="AR17" s="3" t="s">
        <v>60</v>
      </c>
      <c r="AS17" s="10">
        <v>206301</v>
      </c>
      <c r="AT17" s="3">
        <v>59</v>
      </c>
      <c r="AU17" s="3" t="s">
        <v>283</v>
      </c>
      <c r="AV17" s="3" t="s">
        <v>284</v>
      </c>
      <c r="AW17" s="3" t="s">
        <v>285</v>
      </c>
      <c r="AX17" s="3" t="s">
        <v>146</v>
      </c>
      <c r="AY17" s="3" t="s">
        <v>286</v>
      </c>
    </row>
    <row r="18" spans="1:51" x14ac:dyDescent="0.25">
      <c r="A18" t="s">
        <v>287</v>
      </c>
      <c r="B18" s="10">
        <v>11901267</v>
      </c>
      <c r="C18" s="36">
        <v>231</v>
      </c>
      <c r="D18" s="3">
        <v>4.0999999999999996</v>
      </c>
      <c r="E18" s="33">
        <v>1.9</v>
      </c>
      <c r="F18" s="3">
        <v>0</v>
      </c>
      <c r="G18" s="3" t="s">
        <v>164</v>
      </c>
      <c r="H18" s="3" t="s">
        <v>117</v>
      </c>
      <c r="I18" s="10">
        <v>11259194</v>
      </c>
      <c r="J18" s="3">
        <v>126</v>
      </c>
      <c r="K18" s="3" t="s">
        <v>288</v>
      </c>
      <c r="L18" s="3" t="s">
        <v>226</v>
      </c>
      <c r="M18" s="3" t="s">
        <v>289</v>
      </c>
      <c r="N18" s="3" t="s">
        <v>87</v>
      </c>
      <c r="O18" s="3" t="s">
        <v>227</v>
      </c>
      <c r="P18" s="10">
        <v>965778</v>
      </c>
      <c r="Q18" s="3">
        <v>104</v>
      </c>
      <c r="R18" s="3" t="s">
        <v>290</v>
      </c>
      <c r="S18" s="3" t="s">
        <v>291</v>
      </c>
      <c r="T18" s="3" t="s">
        <v>219</v>
      </c>
      <c r="U18" s="3" t="s">
        <v>292</v>
      </c>
      <c r="V18" s="3" t="s">
        <v>161</v>
      </c>
      <c r="W18" s="3">
        <v>1</v>
      </c>
      <c r="X18" s="10">
        <v>9544809</v>
      </c>
      <c r="Y18" s="3">
        <v>90</v>
      </c>
      <c r="Z18" s="3" t="s">
        <v>293</v>
      </c>
      <c r="AA18" s="3" t="s">
        <v>87</v>
      </c>
      <c r="AB18" s="3" t="s">
        <v>171</v>
      </c>
      <c r="AC18" s="3" t="s">
        <v>294</v>
      </c>
      <c r="AD18" s="3" t="s">
        <v>226</v>
      </c>
      <c r="AE18" s="10">
        <v>730837</v>
      </c>
      <c r="AF18" s="3">
        <v>45</v>
      </c>
      <c r="AG18" s="3" t="s">
        <v>295</v>
      </c>
      <c r="AH18" s="3" t="s">
        <v>296</v>
      </c>
      <c r="AI18" s="3" t="s">
        <v>213</v>
      </c>
      <c r="AJ18" s="3" t="s">
        <v>147</v>
      </c>
      <c r="AK18" s="3" t="s">
        <v>297</v>
      </c>
      <c r="AL18" s="10">
        <v>1714385</v>
      </c>
      <c r="AM18" s="3">
        <v>36</v>
      </c>
      <c r="AN18" s="3" t="s">
        <v>85</v>
      </c>
      <c r="AO18" s="3" t="s">
        <v>110</v>
      </c>
      <c r="AP18" s="3" t="s">
        <v>85</v>
      </c>
      <c r="AQ18" s="3" t="s">
        <v>166</v>
      </c>
      <c r="AR18" s="3" t="s">
        <v>60</v>
      </c>
      <c r="AS18" s="10">
        <v>234941</v>
      </c>
      <c r="AT18" s="3">
        <v>59</v>
      </c>
      <c r="AU18" s="3" t="s">
        <v>85</v>
      </c>
      <c r="AV18" s="3" t="s">
        <v>298</v>
      </c>
      <c r="AW18" s="3" t="s">
        <v>299</v>
      </c>
      <c r="AX18" s="3" t="s">
        <v>97</v>
      </c>
      <c r="AY18" s="3" t="s">
        <v>300</v>
      </c>
    </row>
    <row r="19" spans="1:51" x14ac:dyDescent="0.25">
      <c r="A19" t="s">
        <v>301</v>
      </c>
      <c r="B19" s="10">
        <v>12059476</v>
      </c>
      <c r="C19" s="36">
        <v>259</v>
      </c>
      <c r="D19" s="3">
        <v>12.1</v>
      </c>
      <c r="E19" s="33">
        <v>2.1</v>
      </c>
      <c r="F19" s="3">
        <v>10.5</v>
      </c>
      <c r="G19" s="3" t="s">
        <v>119</v>
      </c>
      <c r="H19" s="3" t="s">
        <v>108</v>
      </c>
      <c r="I19" s="10">
        <v>11248327</v>
      </c>
      <c r="J19" s="3">
        <v>103</v>
      </c>
      <c r="K19" s="3" t="s">
        <v>302</v>
      </c>
      <c r="L19" s="3" t="s">
        <v>87</v>
      </c>
      <c r="M19" s="3" t="s">
        <v>174</v>
      </c>
      <c r="N19" s="3" t="s">
        <v>294</v>
      </c>
      <c r="O19" s="3" t="s">
        <v>226</v>
      </c>
      <c r="P19" s="10">
        <v>1025545</v>
      </c>
      <c r="Q19" s="3">
        <v>156</v>
      </c>
      <c r="R19" s="3" t="s">
        <v>303</v>
      </c>
      <c r="S19" s="3" t="s">
        <v>181</v>
      </c>
      <c r="T19" s="3" t="s">
        <v>304</v>
      </c>
      <c r="U19" s="3" t="s">
        <v>305</v>
      </c>
      <c r="V19" s="3" t="s">
        <v>306</v>
      </c>
      <c r="W19" s="3">
        <v>0</v>
      </c>
      <c r="X19" s="10">
        <v>9418265</v>
      </c>
      <c r="Y19" s="3">
        <v>75</v>
      </c>
      <c r="Z19" s="3" t="s">
        <v>276</v>
      </c>
      <c r="AA19" s="3" t="s">
        <v>264</v>
      </c>
      <c r="AB19" s="3" t="s">
        <v>307</v>
      </c>
      <c r="AC19" s="3" t="s">
        <v>279</v>
      </c>
      <c r="AD19" s="3" t="s">
        <v>257</v>
      </c>
      <c r="AE19" s="10">
        <v>800590</v>
      </c>
      <c r="AF19" s="3">
        <v>64</v>
      </c>
      <c r="AG19" s="3" t="s">
        <v>308</v>
      </c>
      <c r="AH19" s="3" t="s">
        <v>309</v>
      </c>
      <c r="AI19" s="3" t="s">
        <v>234</v>
      </c>
      <c r="AJ19" s="3" t="s">
        <v>229</v>
      </c>
      <c r="AK19" s="3" t="s">
        <v>144</v>
      </c>
      <c r="AL19" s="10">
        <v>1830062</v>
      </c>
      <c r="AM19" s="3">
        <v>28</v>
      </c>
      <c r="AN19" s="3" t="s">
        <v>130</v>
      </c>
      <c r="AO19" s="3" t="s">
        <v>166</v>
      </c>
      <c r="AP19" s="3" t="s">
        <v>120</v>
      </c>
      <c r="AQ19" s="3" t="s">
        <v>257</v>
      </c>
      <c r="AR19" s="3" t="s">
        <v>117</v>
      </c>
      <c r="AS19" s="10">
        <v>224955</v>
      </c>
      <c r="AT19" s="3">
        <v>92</v>
      </c>
      <c r="AU19" s="3" t="s">
        <v>310</v>
      </c>
      <c r="AV19" s="3" t="s">
        <v>311</v>
      </c>
      <c r="AW19" s="3" t="s">
        <v>312</v>
      </c>
      <c r="AX19" s="3" t="s">
        <v>313</v>
      </c>
      <c r="AY19" s="3" t="s">
        <v>314</v>
      </c>
    </row>
    <row r="20" spans="1:51" x14ac:dyDescent="0.25">
      <c r="A20" t="s">
        <v>315</v>
      </c>
      <c r="B20" s="10">
        <v>12183016</v>
      </c>
      <c r="C20" s="36">
        <v>292</v>
      </c>
      <c r="D20" s="3">
        <v>12.7</v>
      </c>
      <c r="E20" s="33">
        <v>2.4</v>
      </c>
      <c r="F20" s="3">
        <v>14.3</v>
      </c>
      <c r="G20" s="3" t="s">
        <v>110</v>
      </c>
      <c r="H20" s="3" t="s">
        <v>83</v>
      </c>
      <c r="I20" s="10">
        <v>11303143</v>
      </c>
      <c r="J20" s="3">
        <v>120</v>
      </c>
      <c r="K20" s="3" t="s">
        <v>316</v>
      </c>
      <c r="L20" s="3" t="s">
        <v>226</v>
      </c>
      <c r="M20" s="3" t="s">
        <v>146</v>
      </c>
      <c r="N20" s="3" t="s">
        <v>87</v>
      </c>
      <c r="O20" s="3" t="s">
        <v>227</v>
      </c>
      <c r="P20" s="10">
        <v>1023580</v>
      </c>
      <c r="Q20" s="3">
        <v>172</v>
      </c>
      <c r="R20" s="3" t="s">
        <v>317</v>
      </c>
      <c r="S20" s="3" t="s">
        <v>318</v>
      </c>
      <c r="T20" s="3" t="s">
        <v>319</v>
      </c>
      <c r="U20" s="3" t="s">
        <v>288</v>
      </c>
      <c r="V20" s="3" t="s">
        <v>320</v>
      </c>
      <c r="W20" s="3">
        <v>0</v>
      </c>
      <c r="X20" s="10">
        <v>9532595</v>
      </c>
      <c r="Y20" s="3">
        <v>85</v>
      </c>
      <c r="Z20" s="3" t="s">
        <v>321</v>
      </c>
      <c r="AA20" s="3" t="s">
        <v>87</v>
      </c>
      <c r="AB20" s="3" t="s">
        <v>171</v>
      </c>
      <c r="AC20" s="3" t="s">
        <v>294</v>
      </c>
      <c r="AD20" s="3" t="s">
        <v>226</v>
      </c>
      <c r="AE20" s="10">
        <v>802788</v>
      </c>
      <c r="AF20" s="3">
        <v>71</v>
      </c>
      <c r="AG20" s="3" t="s">
        <v>201</v>
      </c>
      <c r="AH20" s="3" t="s">
        <v>322</v>
      </c>
      <c r="AI20" s="3" t="s">
        <v>289</v>
      </c>
      <c r="AJ20" s="3" t="s">
        <v>323</v>
      </c>
      <c r="AK20" s="3" t="s">
        <v>324</v>
      </c>
      <c r="AL20" s="10">
        <v>1770548</v>
      </c>
      <c r="AM20" s="3">
        <v>35</v>
      </c>
      <c r="AN20" s="3" t="s">
        <v>325</v>
      </c>
      <c r="AO20" s="3" t="s">
        <v>167</v>
      </c>
      <c r="AP20" s="3" t="s">
        <v>313</v>
      </c>
      <c r="AQ20" s="3" t="s">
        <v>204</v>
      </c>
      <c r="AR20" s="3" t="s">
        <v>91</v>
      </c>
      <c r="AS20" s="10">
        <v>220792</v>
      </c>
      <c r="AT20" s="3">
        <v>101</v>
      </c>
      <c r="AU20" s="3" t="s">
        <v>326</v>
      </c>
      <c r="AV20" s="3" t="s">
        <v>327</v>
      </c>
      <c r="AW20" s="3" t="s">
        <v>240</v>
      </c>
      <c r="AX20" s="3" t="s">
        <v>328</v>
      </c>
      <c r="AY20" s="3" t="s">
        <v>329</v>
      </c>
    </row>
  </sheetData>
  <phoneticPr fontId="4" type="noConversion"/>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workbookViewId="0"/>
  </sheetViews>
  <sheetFormatPr defaultColWidth="11.08984375" defaultRowHeight="15" x14ac:dyDescent="0.25"/>
  <cols>
    <col min="1" max="1" width="10.6328125" customWidth="1"/>
    <col min="2" max="2" width="26.08984375" customWidth="1"/>
    <col min="3" max="3" width="13.36328125" customWidth="1"/>
    <col min="4" max="4" width="25.54296875" customWidth="1"/>
  </cols>
  <sheetData>
    <row r="1" spans="1:4" ht="21" x14ac:dyDescent="0.4">
      <c r="A1" s="42" t="s">
        <v>330</v>
      </c>
    </row>
    <row r="2" spans="1:4" x14ac:dyDescent="0.25">
      <c r="A2" s="2" t="s">
        <v>770</v>
      </c>
    </row>
    <row r="3" spans="1:4" x14ac:dyDescent="0.25">
      <c r="A3" s="2" t="s">
        <v>731</v>
      </c>
    </row>
    <row r="4" spans="1:4" s="2" customFormat="1" ht="31.2" x14ac:dyDescent="0.3">
      <c r="A4" s="4" t="s">
        <v>3</v>
      </c>
      <c r="B4" s="4" t="s">
        <v>878</v>
      </c>
      <c r="C4" s="13" t="s">
        <v>5</v>
      </c>
      <c r="D4" s="13" t="s">
        <v>331</v>
      </c>
    </row>
    <row r="5" spans="1:4" x14ac:dyDescent="0.25">
      <c r="A5" t="s">
        <v>315</v>
      </c>
      <c r="B5" t="s">
        <v>332</v>
      </c>
      <c r="C5" s="15">
        <v>30</v>
      </c>
      <c r="D5" s="16" t="s">
        <v>317</v>
      </c>
    </row>
    <row r="6" spans="1:4" x14ac:dyDescent="0.25">
      <c r="A6" t="s">
        <v>315</v>
      </c>
      <c r="B6" t="s">
        <v>333</v>
      </c>
      <c r="C6" s="15">
        <v>26</v>
      </c>
      <c r="D6" s="16" t="s">
        <v>292</v>
      </c>
    </row>
    <row r="7" spans="1:4" x14ac:dyDescent="0.25">
      <c r="A7" t="s">
        <v>315</v>
      </c>
      <c r="B7" t="s">
        <v>334</v>
      </c>
      <c r="C7" s="15">
        <v>80</v>
      </c>
      <c r="D7" s="16" t="s">
        <v>335</v>
      </c>
    </row>
    <row r="8" spans="1:4" x14ac:dyDescent="0.25">
      <c r="A8" t="s">
        <v>315</v>
      </c>
      <c r="B8" t="s">
        <v>336</v>
      </c>
      <c r="C8" s="15">
        <v>15</v>
      </c>
      <c r="D8" s="16" t="s">
        <v>78</v>
      </c>
    </row>
    <row r="9" spans="1:4" x14ac:dyDescent="0.25">
      <c r="A9" t="s">
        <v>315</v>
      </c>
      <c r="B9" t="s">
        <v>337</v>
      </c>
      <c r="C9" s="15">
        <v>52</v>
      </c>
      <c r="D9" s="16" t="s">
        <v>306</v>
      </c>
    </row>
    <row r="10" spans="1:4" x14ac:dyDescent="0.25">
      <c r="A10" t="s">
        <v>315</v>
      </c>
      <c r="B10" t="s">
        <v>338</v>
      </c>
      <c r="C10" s="15">
        <v>26</v>
      </c>
      <c r="D10" s="16" t="s">
        <v>292</v>
      </c>
    </row>
    <row r="11" spans="1:4" x14ac:dyDescent="0.25">
      <c r="A11" t="s">
        <v>315</v>
      </c>
      <c r="B11" t="s">
        <v>339</v>
      </c>
      <c r="C11" s="15">
        <v>8</v>
      </c>
      <c r="D11" s="16" t="s">
        <v>83</v>
      </c>
    </row>
    <row r="12" spans="1:4" x14ac:dyDescent="0.25">
      <c r="A12" t="s">
        <v>315</v>
      </c>
      <c r="B12" t="s">
        <v>340</v>
      </c>
      <c r="C12" s="15">
        <v>40</v>
      </c>
      <c r="D12" s="16" t="s">
        <v>341</v>
      </c>
    </row>
    <row r="13" spans="1:4" x14ac:dyDescent="0.25">
      <c r="A13" t="s">
        <v>315</v>
      </c>
      <c r="B13" t="s">
        <v>342</v>
      </c>
      <c r="C13" s="15">
        <v>15</v>
      </c>
      <c r="D13" s="16" t="s">
        <v>78</v>
      </c>
    </row>
    <row r="14" spans="1:4" x14ac:dyDescent="0.25">
      <c r="A14" t="s">
        <v>343</v>
      </c>
      <c r="B14" t="s">
        <v>729</v>
      </c>
      <c r="C14" s="15">
        <v>292</v>
      </c>
      <c r="D14" s="16" t="s">
        <v>729</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zoomScaleNormal="100" workbookViewId="0"/>
  </sheetViews>
  <sheetFormatPr defaultColWidth="11.08984375" defaultRowHeight="15" x14ac:dyDescent="0.25"/>
  <cols>
    <col min="1" max="1" width="18.26953125" customWidth="1"/>
    <col min="2" max="2" width="15.453125" customWidth="1"/>
    <col min="3" max="3" width="24.1796875" customWidth="1"/>
    <col min="4" max="4" width="18.1796875" customWidth="1"/>
    <col min="5" max="5" width="15.54296875" customWidth="1"/>
    <col min="6" max="6" width="16.453125" customWidth="1"/>
    <col min="7" max="7" width="20.08984375" customWidth="1"/>
    <col min="8" max="8" width="22.1796875" customWidth="1"/>
    <col min="9" max="9" width="17.90625" customWidth="1"/>
    <col min="10" max="10" width="13" customWidth="1"/>
    <col min="11" max="11" width="13.36328125" customWidth="1"/>
  </cols>
  <sheetData>
    <row r="1" spans="1:11" ht="21" x14ac:dyDescent="0.4">
      <c r="A1" s="1" t="s">
        <v>344</v>
      </c>
    </row>
    <row r="2" spans="1:11" x14ac:dyDescent="0.25">
      <c r="A2" s="2" t="s">
        <v>770</v>
      </c>
    </row>
    <row r="3" spans="1:11" x14ac:dyDescent="0.25">
      <c r="A3" s="2" t="s">
        <v>2</v>
      </c>
    </row>
    <row r="4" spans="1:11" x14ac:dyDescent="0.25">
      <c r="A4" s="5" t="s">
        <v>771</v>
      </c>
    </row>
    <row r="5" spans="1:11" x14ac:dyDescent="0.25">
      <c r="A5" s="5" t="s">
        <v>772</v>
      </c>
    </row>
    <row r="6" spans="1:11" x14ac:dyDescent="0.25">
      <c r="A6" s="5" t="s">
        <v>773</v>
      </c>
    </row>
    <row r="7" spans="1:11" x14ac:dyDescent="0.25">
      <c r="A7" s="5" t="s">
        <v>887</v>
      </c>
    </row>
    <row r="8" spans="1:11" x14ac:dyDescent="0.25">
      <c r="A8" s="5" t="s">
        <v>727</v>
      </c>
    </row>
    <row r="9" spans="1:11" x14ac:dyDescent="0.25">
      <c r="A9" s="5" t="s">
        <v>726</v>
      </c>
    </row>
    <row r="10" spans="1:11" s="2" customFormat="1" ht="34.200000000000003" customHeight="1" x14ac:dyDescent="0.3">
      <c r="A10" s="4" t="s">
        <v>345</v>
      </c>
      <c r="B10" s="13" t="s">
        <v>781</v>
      </c>
      <c r="C10" s="13" t="s">
        <v>774</v>
      </c>
      <c r="D10" s="13" t="s">
        <v>775</v>
      </c>
      <c r="E10" s="13" t="s">
        <v>776</v>
      </c>
      <c r="F10" s="13" t="s">
        <v>777</v>
      </c>
      <c r="G10" s="13" t="s">
        <v>778</v>
      </c>
      <c r="H10" s="13" t="s">
        <v>779</v>
      </c>
      <c r="I10" s="13" t="s">
        <v>780</v>
      </c>
      <c r="J10" s="13" t="s">
        <v>21</v>
      </c>
      <c r="K10" s="13" t="s">
        <v>22</v>
      </c>
    </row>
    <row r="11" spans="1:11" x14ac:dyDescent="0.25">
      <c r="A11" t="s">
        <v>346</v>
      </c>
      <c r="B11" s="10">
        <v>8407243</v>
      </c>
      <c r="C11" s="3">
        <v>32</v>
      </c>
      <c r="D11" s="9">
        <v>0.4</v>
      </c>
      <c r="E11" s="3">
        <v>0.3</v>
      </c>
      <c r="F11" s="3">
        <v>0.6</v>
      </c>
      <c r="G11" s="10">
        <v>272857</v>
      </c>
      <c r="H11" s="3">
        <v>10</v>
      </c>
      <c r="I11" s="9">
        <v>3.7</v>
      </c>
      <c r="J11" s="9">
        <v>2</v>
      </c>
      <c r="K11" s="9">
        <v>6.9</v>
      </c>
    </row>
    <row r="12" spans="1:11" x14ac:dyDescent="0.25">
      <c r="A12" t="s">
        <v>347</v>
      </c>
      <c r="B12" s="10">
        <v>354230</v>
      </c>
      <c r="C12" s="3">
        <v>22</v>
      </c>
      <c r="D12" s="9">
        <v>6.2</v>
      </c>
      <c r="E12" s="3">
        <v>4.0999999999999996</v>
      </c>
      <c r="F12" s="3">
        <v>9.4</v>
      </c>
      <c r="G12" s="10">
        <v>292481</v>
      </c>
      <c r="H12" s="3">
        <v>73</v>
      </c>
      <c r="I12" s="9">
        <v>25</v>
      </c>
      <c r="J12" s="9">
        <v>19.899999999999999</v>
      </c>
      <c r="K12" s="9">
        <v>31.4</v>
      </c>
    </row>
    <row r="13" spans="1:11" x14ac:dyDescent="0.25">
      <c r="A13" t="s">
        <v>348</v>
      </c>
      <c r="B13" s="10">
        <v>49954</v>
      </c>
      <c r="C13" s="3" t="s">
        <v>715</v>
      </c>
      <c r="D13" s="3" t="s">
        <v>715</v>
      </c>
      <c r="E13" s="3" t="s">
        <v>715</v>
      </c>
      <c r="F13" s="3" t="s">
        <v>715</v>
      </c>
      <c r="G13" s="10">
        <v>15439</v>
      </c>
      <c r="H13" s="3" t="s">
        <v>715</v>
      </c>
      <c r="I13" s="3" t="s">
        <v>715</v>
      </c>
      <c r="J13" s="9" t="s">
        <v>715</v>
      </c>
      <c r="K13" s="9" t="s">
        <v>715</v>
      </c>
    </row>
    <row r="14" spans="1:11" x14ac:dyDescent="0.25">
      <c r="A14" t="s">
        <v>349</v>
      </c>
      <c r="B14" s="10">
        <v>309165</v>
      </c>
      <c r="C14" s="3">
        <v>17</v>
      </c>
      <c r="D14" s="9">
        <v>5.5</v>
      </c>
      <c r="E14" s="3">
        <v>3.4</v>
      </c>
      <c r="F14" s="3">
        <v>8.8000000000000007</v>
      </c>
      <c r="G14" s="10">
        <v>166140</v>
      </c>
      <c r="H14" s="3">
        <v>28</v>
      </c>
      <c r="I14" s="9">
        <v>16.899999999999999</v>
      </c>
      <c r="J14" s="9">
        <v>11.7</v>
      </c>
      <c r="K14" s="9">
        <v>24.5</v>
      </c>
    </row>
    <row r="15" spans="1:11" x14ac:dyDescent="0.25">
      <c r="A15" t="s">
        <v>350</v>
      </c>
      <c r="B15" s="10">
        <v>322384</v>
      </c>
      <c r="C15" s="3">
        <v>19</v>
      </c>
      <c r="D15" s="9">
        <v>5.9</v>
      </c>
      <c r="E15" s="3">
        <v>3.8</v>
      </c>
      <c r="F15" s="3">
        <v>9.1999999999999993</v>
      </c>
      <c r="G15" s="10">
        <v>61001</v>
      </c>
      <c r="H15" s="3">
        <v>16</v>
      </c>
      <c r="I15" s="9">
        <v>26.2</v>
      </c>
      <c r="J15" s="9">
        <v>16.100000000000001</v>
      </c>
      <c r="K15" s="9">
        <v>42.8</v>
      </c>
    </row>
    <row r="16" spans="1:11" x14ac:dyDescent="0.25">
      <c r="A16" t="s">
        <v>351</v>
      </c>
      <c r="B16" s="10">
        <v>155551</v>
      </c>
      <c r="C16" s="3">
        <v>6</v>
      </c>
      <c r="D16" s="9">
        <v>3.9</v>
      </c>
      <c r="E16" s="3">
        <v>1.8</v>
      </c>
      <c r="F16" s="3">
        <v>8.6999999999999993</v>
      </c>
      <c r="G16" s="10">
        <v>18308</v>
      </c>
      <c r="H16" s="3">
        <v>5</v>
      </c>
      <c r="I16" s="9">
        <v>27.3</v>
      </c>
      <c r="J16" s="9">
        <v>11.4</v>
      </c>
      <c r="K16" s="9">
        <v>65.599999999999994</v>
      </c>
    </row>
    <row r="17" spans="1:11" x14ac:dyDescent="0.25">
      <c r="A17" t="s">
        <v>352</v>
      </c>
      <c r="B17" s="10">
        <v>977765</v>
      </c>
      <c r="C17" s="3">
        <v>15</v>
      </c>
      <c r="D17" s="9">
        <v>1.5</v>
      </c>
      <c r="E17" s="3">
        <v>0.9</v>
      </c>
      <c r="F17" s="3">
        <v>2.5</v>
      </c>
      <c r="G17" s="10">
        <v>170406</v>
      </c>
      <c r="H17" s="3">
        <v>18</v>
      </c>
      <c r="I17" s="9">
        <v>10.6</v>
      </c>
      <c r="J17" s="9">
        <v>6.7</v>
      </c>
      <c r="K17" s="9">
        <v>16.8</v>
      </c>
    </row>
    <row r="18" spans="1:11" x14ac:dyDescent="0.25">
      <c r="A18" t="s">
        <v>353</v>
      </c>
      <c r="B18" s="3" t="s">
        <v>728</v>
      </c>
      <c r="C18" s="3">
        <v>6</v>
      </c>
      <c r="D18" s="3" t="s">
        <v>730</v>
      </c>
      <c r="E18" s="3" t="s">
        <v>730</v>
      </c>
      <c r="F18" s="3" t="s">
        <v>730</v>
      </c>
      <c r="G18" s="3" t="s">
        <v>728</v>
      </c>
      <c r="H18" s="3">
        <v>18</v>
      </c>
      <c r="I18" s="3" t="s">
        <v>730</v>
      </c>
      <c r="J18" s="3" t="s">
        <v>730</v>
      </c>
      <c r="K18" s="3" t="s">
        <v>730</v>
      </c>
    </row>
    <row r="19" spans="1:11" x14ac:dyDescent="0.25">
      <c r="A19" t="s">
        <v>354</v>
      </c>
      <c r="B19" s="3" t="s">
        <v>728</v>
      </c>
      <c r="C19" s="3" t="s">
        <v>715</v>
      </c>
      <c r="D19" s="3" t="s">
        <v>730</v>
      </c>
      <c r="E19" s="3" t="s">
        <v>730</v>
      </c>
      <c r="F19" s="3" t="s">
        <v>730</v>
      </c>
      <c r="G19" s="3" t="s">
        <v>728</v>
      </c>
      <c r="H19" s="3" t="s">
        <v>715</v>
      </c>
      <c r="I19" s="3" t="s">
        <v>730</v>
      </c>
      <c r="J19" s="3" t="s">
        <v>730</v>
      </c>
      <c r="K19" s="3" t="s">
        <v>730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workbookViewId="0"/>
  </sheetViews>
  <sheetFormatPr defaultColWidth="11.08984375" defaultRowHeight="15" x14ac:dyDescent="0.25"/>
  <cols>
    <col min="1" max="1" width="17.26953125" customWidth="1"/>
    <col min="2" max="2" width="15.1796875" customWidth="1"/>
    <col min="3" max="3" width="24.6328125" customWidth="1"/>
    <col min="4" max="4" width="18.1796875" customWidth="1"/>
    <col min="5" max="5" width="16.26953125" customWidth="1"/>
    <col min="6" max="6" width="18" customWidth="1"/>
    <col min="7" max="7" width="19.54296875" customWidth="1"/>
    <col min="8" max="8" width="22.453125" style="3" customWidth="1"/>
    <col min="9" max="9" width="16.1796875" style="3" customWidth="1"/>
    <col min="10" max="10" width="14.26953125" style="3" customWidth="1"/>
    <col min="11" max="11" width="14" style="3" customWidth="1"/>
  </cols>
  <sheetData>
    <row r="1" spans="1:11" ht="21" x14ac:dyDescent="0.4">
      <c r="A1" s="42" t="s">
        <v>355</v>
      </c>
    </row>
    <row r="2" spans="1:11" x14ac:dyDescent="0.25">
      <c r="A2" s="5" t="s">
        <v>770</v>
      </c>
    </row>
    <row r="3" spans="1:11" x14ac:dyDescent="0.25">
      <c r="A3" s="2" t="s">
        <v>2</v>
      </c>
    </row>
    <row r="4" spans="1:11" x14ac:dyDescent="0.25">
      <c r="A4" s="5" t="s">
        <v>771</v>
      </c>
    </row>
    <row r="5" spans="1:11" x14ac:dyDescent="0.25">
      <c r="A5" s="2" t="s">
        <v>888</v>
      </c>
      <c r="H5"/>
      <c r="I5"/>
      <c r="J5"/>
      <c r="K5"/>
    </row>
    <row r="6" spans="1:11" x14ac:dyDescent="0.25">
      <c r="A6" s="5" t="s">
        <v>772</v>
      </c>
    </row>
    <row r="7" spans="1:11" x14ac:dyDescent="0.25">
      <c r="A7" s="5" t="s">
        <v>782</v>
      </c>
    </row>
    <row r="8" spans="1:11" x14ac:dyDescent="0.25">
      <c r="A8" s="5" t="s">
        <v>783</v>
      </c>
    </row>
    <row r="9" spans="1:11" x14ac:dyDescent="0.25">
      <c r="A9" s="5" t="s">
        <v>769</v>
      </c>
    </row>
    <row r="10" spans="1:11" s="2" customFormat="1" ht="31.2" x14ac:dyDescent="0.3">
      <c r="A10" s="4" t="s">
        <v>345</v>
      </c>
      <c r="B10" s="13" t="s">
        <v>784</v>
      </c>
      <c r="C10" s="13" t="s">
        <v>774</v>
      </c>
      <c r="D10" s="13" t="s">
        <v>775</v>
      </c>
      <c r="E10" s="13" t="s">
        <v>776</v>
      </c>
      <c r="F10" s="13" t="s">
        <v>777</v>
      </c>
      <c r="G10" s="13" t="s">
        <v>785</v>
      </c>
      <c r="H10" s="13" t="s">
        <v>786</v>
      </c>
      <c r="I10" s="13" t="s">
        <v>780</v>
      </c>
      <c r="J10" s="13" t="s">
        <v>787</v>
      </c>
      <c r="K10" s="13" t="s">
        <v>788</v>
      </c>
    </row>
    <row r="11" spans="1:11" x14ac:dyDescent="0.25">
      <c r="A11" t="s">
        <v>346</v>
      </c>
      <c r="B11" s="10">
        <v>8675119</v>
      </c>
      <c r="C11" s="3" t="s">
        <v>356</v>
      </c>
      <c r="D11" s="3" t="s">
        <v>357</v>
      </c>
      <c r="E11" s="3" t="s">
        <v>358</v>
      </c>
      <c r="F11" s="3" t="s">
        <v>279</v>
      </c>
      <c r="G11" s="10">
        <v>292976</v>
      </c>
      <c r="H11" s="3" t="s">
        <v>359</v>
      </c>
      <c r="I11" s="3" t="s">
        <v>82</v>
      </c>
      <c r="J11" s="3" t="s">
        <v>141</v>
      </c>
      <c r="K11" s="3" t="s">
        <v>229</v>
      </c>
    </row>
    <row r="12" spans="1:11" x14ac:dyDescent="0.25">
      <c r="A12" t="s">
        <v>347</v>
      </c>
      <c r="B12" s="10">
        <v>404262</v>
      </c>
      <c r="C12" s="3" t="s">
        <v>360</v>
      </c>
      <c r="D12" s="3" t="s">
        <v>248</v>
      </c>
      <c r="E12" s="3" t="s">
        <v>105</v>
      </c>
      <c r="F12" s="3" t="s">
        <v>221</v>
      </c>
      <c r="G12" s="10">
        <v>240597</v>
      </c>
      <c r="H12" s="3" t="s">
        <v>361</v>
      </c>
      <c r="I12" s="3" t="s">
        <v>214</v>
      </c>
      <c r="J12" s="3" t="s">
        <v>362</v>
      </c>
      <c r="K12" s="3" t="s">
        <v>363</v>
      </c>
    </row>
    <row r="13" spans="1:11" x14ac:dyDescent="0.25">
      <c r="A13" t="s">
        <v>348</v>
      </c>
      <c r="B13" s="10">
        <v>45246</v>
      </c>
      <c r="C13" s="3" t="s">
        <v>715</v>
      </c>
      <c r="D13" s="3" t="s">
        <v>715</v>
      </c>
      <c r="E13" s="3" t="s">
        <v>715</v>
      </c>
      <c r="F13" s="3" t="s">
        <v>715</v>
      </c>
      <c r="G13" s="10">
        <v>10862</v>
      </c>
      <c r="H13" s="3" t="s">
        <v>715</v>
      </c>
      <c r="I13" s="3" t="s">
        <v>715</v>
      </c>
      <c r="J13" s="3" t="s">
        <v>715</v>
      </c>
      <c r="K13" s="3" t="s">
        <v>715</v>
      </c>
    </row>
    <row r="14" spans="1:11" x14ac:dyDescent="0.25">
      <c r="A14" t="s">
        <v>349</v>
      </c>
      <c r="B14" s="10">
        <v>418877</v>
      </c>
      <c r="C14" s="3" t="s">
        <v>364</v>
      </c>
      <c r="D14" s="3" t="s">
        <v>99</v>
      </c>
      <c r="E14" s="3" t="s">
        <v>93</v>
      </c>
      <c r="F14" s="3" t="s">
        <v>365</v>
      </c>
      <c r="G14" s="10">
        <v>172326</v>
      </c>
      <c r="H14" s="3" t="s">
        <v>366</v>
      </c>
      <c r="I14" s="3" t="s">
        <v>367</v>
      </c>
      <c r="J14" s="3" t="s">
        <v>368</v>
      </c>
      <c r="K14" s="3" t="s">
        <v>369</v>
      </c>
    </row>
    <row r="15" spans="1:11" x14ac:dyDescent="0.25">
      <c r="A15" t="s">
        <v>350</v>
      </c>
      <c r="B15" s="10">
        <v>344946</v>
      </c>
      <c r="C15" s="3" t="s">
        <v>370</v>
      </c>
      <c r="D15" s="3" t="s">
        <v>80</v>
      </c>
      <c r="E15" s="3" t="s">
        <v>371</v>
      </c>
      <c r="F15" s="3" t="s">
        <v>231</v>
      </c>
      <c r="G15" s="10">
        <v>58177</v>
      </c>
      <c r="H15" s="3" t="s">
        <v>372</v>
      </c>
      <c r="I15" s="3" t="s">
        <v>373</v>
      </c>
      <c r="J15" s="3" t="s">
        <v>318</v>
      </c>
      <c r="K15" s="3" t="s">
        <v>374</v>
      </c>
    </row>
    <row r="16" spans="1:11" x14ac:dyDescent="0.25">
      <c r="A16" t="s">
        <v>351</v>
      </c>
      <c r="B16" s="10">
        <v>167940</v>
      </c>
      <c r="C16" s="3" t="s">
        <v>375</v>
      </c>
      <c r="D16" s="3" t="s">
        <v>105</v>
      </c>
      <c r="E16" s="3" t="s">
        <v>220</v>
      </c>
      <c r="F16" s="3" t="s">
        <v>309</v>
      </c>
      <c r="G16" s="10">
        <v>21795</v>
      </c>
      <c r="H16" s="3" t="s">
        <v>376</v>
      </c>
      <c r="I16" s="3" t="s">
        <v>377</v>
      </c>
      <c r="J16" s="3" t="s">
        <v>267</v>
      </c>
      <c r="K16" s="3" t="s">
        <v>378</v>
      </c>
    </row>
    <row r="17" spans="1:11" x14ac:dyDescent="0.25">
      <c r="A17" t="s">
        <v>352</v>
      </c>
      <c r="B17" s="10">
        <v>1061430</v>
      </c>
      <c r="C17" s="3" t="s">
        <v>379</v>
      </c>
      <c r="D17" s="3" t="s">
        <v>204</v>
      </c>
      <c r="E17" s="3" t="s">
        <v>264</v>
      </c>
      <c r="F17" s="3" t="s">
        <v>66</v>
      </c>
      <c r="G17" s="10">
        <v>177427</v>
      </c>
      <c r="H17" s="3" t="s">
        <v>380</v>
      </c>
      <c r="I17" s="3" t="s">
        <v>210</v>
      </c>
      <c r="J17" s="3" t="s">
        <v>381</v>
      </c>
      <c r="K17" s="3" t="s">
        <v>382</v>
      </c>
    </row>
    <row r="18" spans="1:11" x14ac:dyDescent="0.25">
      <c r="A18" t="s">
        <v>353</v>
      </c>
      <c r="B18" s="3" t="s">
        <v>728</v>
      </c>
      <c r="C18" s="3" t="s">
        <v>375</v>
      </c>
      <c r="D18" s="3" t="s">
        <v>729</v>
      </c>
      <c r="E18" s="3" t="s">
        <v>729</v>
      </c>
      <c r="F18" s="3" t="s">
        <v>729</v>
      </c>
      <c r="G18" s="3" t="s">
        <v>728</v>
      </c>
      <c r="H18" s="3" t="s">
        <v>380</v>
      </c>
      <c r="I18" s="3" t="s">
        <v>729</v>
      </c>
      <c r="J18" s="3" t="s">
        <v>729</v>
      </c>
      <c r="K18" s="3" t="s">
        <v>729</v>
      </c>
    </row>
    <row r="19" spans="1:11" x14ac:dyDescent="0.25">
      <c r="A19" t="s">
        <v>354</v>
      </c>
      <c r="B19" s="3" t="s">
        <v>728</v>
      </c>
      <c r="C19" s="3" t="s">
        <v>715</v>
      </c>
      <c r="D19" s="3" t="s">
        <v>729</v>
      </c>
      <c r="E19" s="3" t="s">
        <v>729</v>
      </c>
      <c r="F19" s="3" t="s">
        <v>729</v>
      </c>
      <c r="G19" s="3" t="s">
        <v>728</v>
      </c>
      <c r="H19" s="3" t="s">
        <v>715</v>
      </c>
      <c r="I19" s="3" t="s">
        <v>729</v>
      </c>
      <c r="J19" s="3" t="s">
        <v>729</v>
      </c>
      <c r="K19" s="3" t="s">
        <v>729</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
  <sheetViews>
    <sheetView zoomScaleNormal="100" workbookViewId="0"/>
  </sheetViews>
  <sheetFormatPr defaultColWidth="11.08984375" defaultRowHeight="15" x14ac:dyDescent="0.25"/>
  <cols>
    <col min="1" max="1" width="18.7265625" customWidth="1"/>
    <col min="2" max="2" width="11.453125" customWidth="1"/>
    <col min="3" max="3" width="22.36328125" customWidth="1"/>
    <col min="4" max="4" width="34.7265625" customWidth="1"/>
    <col min="5" max="5" width="21.453125" customWidth="1"/>
    <col min="6" max="6" width="35.81640625" customWidth="1"/>
    <col min="7" max="7" width="22.26953125" customWidth="1"/>
    <col min="8" max="8" width="23.54296875" customWidth="1"/>
    <col min="9" max="9" width="17.1796875" customWidth="1"/>
    <col min="10" max="10" width="18" customWidth="1"/>
    <col min="11" max="11" width="11.36328125" customWidth="1"/>
    <col min="12" max="12" width="12" customWidth="1"/>
  </cols>
  <sheetData>
    <row r="1" spans="1:12" ht="21" x14ac:dyDescent="0.4">
      <c r="A1" s="1" t="s">
        <v>384</v>
      </c>
    </row>
    <row r="2" spans="1:12" x14ac:dyDescent="0.25">
      <c r="A2" s="5" t="s">
        <v>770</v>
      </c>
    </row>
    <row r="3" spans="1:12" x14ac:dyDescent="0.25">
      <c r="A3" s="2" t="s">
        <v>385</v>
      </c>
    </row>
    <row r="4" spans="1:12" s="2" customFormat="1" ht="46.8" x14ac:dyDescent="0.3">
      <c r="A4" s="4" t="s">
        <v>386</v>
      </c>
      <c r="B4" s="4" t="s">
        <v>387</v>
      </c>
      <c r="C4" s="13" t="s">
        <v>774</v>
      </c>
      <c r="D4" s="13" t="s">
        <v>789</v>
      </c>
      <c r="E4" s="13" t="s">
        <v>790</v>
      </c>
      <c r="F4" s="13" t="s">
        <v>791</v>
      </c>
      <c r="G4" s="13" t="s">
        <v>5</v>
      </c>
      <c r="H4" s="13" t="s">
        <v>331</v>
      </c>
      <c r="I4" s="13" t="s">
        <v>4</v>
      </c>
      <c r="J4" s="13" t="s">
        <v>7</v>
      </c>
      <c r="K4" s="13" t="s">
        <v>9</v>
      </c>
      <c r="L4" s="13" t="s">
        <v>10</v>
      </c>
    </row>
    <row r="5" spans="1:12" x14ac:dyDescent="0.25">
      <c r="A5" t="s">
        <v>388</v>
      </c>
      <c r="B5" t="s">
        <v>389</v>
      </c>
      <c r="C5">
        <v>16</v>
      </c>
      <c r="D5">
        <v>13.3</v>
      </c>
      <c r="E5">
        <v>1</v>
      </c>
      <c r="F5">
        <v>0.6</v>
      </c>
      <c r="G5">
        <v>17</v>
      </c>
      <c r="H5">
        <v>5.8</v>
      </c>
      <c r="I5" s="11">
        <v>569066</v>
      </c>
      <c r="J5" s="20">
        <v>3</v>
      </c>
      <c r="K5">
        <v>1.9</v>
      </c>
      <c r="L5" s="3" t="s">
        <v>79</v>
      </c>
    </row>
    <row r="6" spans="1:12" x14ac:dyDescent="0.25">
      <c r="A6" t="s">
        <v>390</v>
      </c>
      <c r="B6" t="s">
        <v>389</v>
      </c>
      <c r="C6">
        <v>9</v>
      </c>
      <c r="D6">
        <v>7.5</v>
      </c>
      <c r="E6">
        <v>5</v>
      </c>
      <c r="F6">
        <v>2.9</v>
      </c>
      <c r="G6">
        <v>14</v>
      </c>
      <c r="H6">
        <v>4.8</v>
      </c>
      <c r="I6" s="11">
        <v>930828</v>
      </c>
      <c r="J6">
        <v>1.5</v>
      </c>
      <c r="K6">
        <v>0.9</v>
      </c>
      <c r="L6" s="3" t="s">
        <v>93</v>
      </c>
    </row>
    <row r="7" spans="1:12" x14ac:dyDescent="0.25">
      <c r="A7" t="s">
        <v>391</v>
      </c>
      <c r="B7" t="s">
        <v>389</v>
      </c>
      <c r="C7">
        <v>9</v>
      </c>
      <c r="D7">
        <v>7.5</v>
      </c>
      <c r="E7">
        <v>9</v>
      </c>
      <c r="F7">
        <v>5.2</v>
      </c>
      <c r="G7">
        <v>18</v>
      </c>
      <c r="H7">
        <v>6.2</v>
      </c>
      <c r="I7" s="11">
        <v>1660696</v>
      </c>
      <c r="J7">
        <v>1.1000000000000001</v>
      </c>
      <c r="K7">
        <v>0.7</v>
      </c>
      <c r="L7" s="3" t="s">
        <v>164</v>
      </c>
    </row>
    <row r="8" spans="1:12" x14ac:dyDescent="0.25">
      <c r="A8" t="s">
        <v>392</v>
      </c>
      <c r="B8" t="s">
        <v>389</v>
      </c>
      <c r="C8">
        <v>22</v>
      </c>
      <c r="D8">
        <v>18.3</v>
      </c>
      <c r="E8">
        <v>19</v>
      </c>
      <c r="F8" s="20">
        <v>11</v>
      </c>
      <c r="G8">
        <v>41</v>
      </c>
      <c r="H8">
        <v>14</v>
      </c>
      <c r="I8" s="11">
        <v>1747702</v>
      </c>
      <c r="J8">
        <v>2.2999999999999998</v>
      </c>
      <c r="K8">
        <v>1.7</v>
      </c>
      <c r="L8" s="3" t="s">
        <v>84</v>
      </c>
    </row>
    <row r="9" spans="1:12" x14ac:dyDescent="0.25">
      <c r="A9" t="s">
        <v>393</v>
      </c>
      <c r="B9" t="s">
        <v>389</v>
      </c>
      <c r="C9">
        <v>20</v>
      </c>
      <c r="D9">
        <v>16.7</v>
      </c>
      <c r="E9">
        <v>23</v>
      </c>
      <c r="F9">
        <v>13.4</v>
      </c>
      <c r="G9">
        <v>43</v>
      </c>
      <c r="H9">
        <v>14.7</v>
      </c>
      <c r="I9" s="11">
        <v>1033969</v>
      </c>
      <c r="J9">
        <v>4.2</v>
      </c>
      <c r="K9">
        <v>3.1</v>
      </c>
      <c r="L9" s="3" t="s">
        <v>149</v>
      </c>
    </row>
    <row r="10" spans="1:12" x14ac:dyDescent="0.25">
      <c r="A10" t="s">
        <v>388</v>
      </c>
      <c r="B10" t="s">
        <v>394</v>
      </c>
      <c r="C10">
        <v>13</v>
      </c>
      <c r="D10">
        <v>10.8</v>
      </c>
      <c r="E10">
        <v>1</v>
      </c>
      <c r="F10">
        <v>0.6</v>
      </c>
      <c r="G10">
        <v>14</v>
      </c>
      <c r="H10">
        <v>4.8</v>
      </c>
      <c r="I10" s="11">
        <v>598321</v>
      </c>
      <c r="J10">
        <v>2.2999999999999998</v>
      </c>
      <c r="K10">
        <v>1.4</v>
      </c>
      <c r="L10" s="3" t="s">
        <v>71</v>
      </c>
    </row>
    <row r="11" spans="1:12" x14ac:dyDescent="0.25">
      <c r="A11" t="s">
        <v>390</v>
      </c>
      <c r="B11" t="s">
        <v>394</v>
      </c>
      <c r="C11">
        <v>2</v>
      </c>
      <c r="D11">
        <v>1.7</v>
      </c>
      <c r="E11">
        <v>3</v>
      </c>
      <c r="F11">
        <v>1.7</v>
      </c>
      <c r="G11">
        <v>5</v>
      </c>
      <c r="H11">
        <v>1.7</v>
      </c>
      <c r="I11" s="11">
        <v>974028</v>
      </c>
      <c r="J11">
        <v>0.5</v>
      </c>
      <c r="K11">
        <v>0.2</v>
      </c>
      <c r="L11" s="3" t="s">
        <v>205</v>
      </c>
    </row>
    <row r="12" spans="1:12" x14ac:dyDescent="0.25">
      <c r="A12" t="s">
        <v>391</v>
      </c>
      <c r="B12" t="s">
        <v>394</v>
      </c>
      <c r="C12">
        <v>5</v>
      </c>
      <c r="D12">
        <v>4.2</v>
      </c>
      <c r="E12">
        <v>8</v>
      </c>
      <c r="F12">
        <v>4.7</v>
      </c>
      <c r="G12">
        <v>13</v>
      </c>
      <c r="H12">
        <v>4.5</v>
      </c>
      <c r="I12" s="11">
        <v>1741028</v>
      </c>
      <c r="J12">
        <v>0.7</v>
      </c>
      <c r="K12">
        <v>0.4</v>
      </c>
      <c r="L12" s="3" t="s">
        <v>204</v>
      </c>
    </row>
    <row r="13" spans="1:12" x14ac:dyDescent="0.25">
      <c r="A13" t="s">
        <v>392</v>
      </c>
      <c r="B13" t="s">
        <v>394</v>
      </c>
      <c r="C13">
        <v>9</v>
      </c>
      <c r="D13">
        <v>7.5</v>
      </c>
      <c r="E13">
        <v>25</v>
      </c>
      <c r="F13">
        <v>14.5</v>
      </c>
      <c r="G13">
        <v>34</v>
      </c>
      <c r="H13">
        <v>11.6</v>
      </c>
      <c r="I13" s="11">
        <v>1834030</v>
      </c>
      <c r="J13">
        <v>1.9</v>
      </c>
      <c r="K13">
        <v>1.4</v>
      </c>
      <c r="L13" s="3" t="s">
        <v>83</v>
      </c>
    </row>
    <row r="14" spans="1:12" x14ac:dyDescent="0.25">
      <c r="A14" t="s">
        <v>393</v>
      </c>
      <c r="B14" t="s">
        <v>394</v>
      </c>
      <c r="C14">
        <v>15</v>
      </c>
      <c r="D14">
        <v>12.5</v>
      </c>
      <c r="E14">
        <v>78</v>
      </c>
      <c r="F14">
        <v>45.3</v>
      </c>
      <c r="G14">
        <v>93</v>
      </c>
      <c r="H14">
        <v>31.8</v>
      </c>
      <c r="I14" s="11">
        <v>1093348</v>
      </c>
      <c r="J14">
        <v>8.5</v>
      </c>
      <c r="K14">
        <v>6.9</v>
      </c>
      <c r="L14" s="3" t="s">
        <v>291</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2"/>
  <sheetViews>
    <sheetView workbookViewId="0"/>
  </sheetViews>
  <sheetFormatPr defaultColWidth="11.08984375" defaultRowHeight="15" x14ac:dyDescent="0.25"/>
  <cols>
    <col min="1" max="1" width="8.81640625" customWidth="1"/>
    <col min="2" max="2" width="16.54296875" customWidth="1"/>
    <col min="3" max="3" width="22.26953125" customWidth="1"/>
    <col min="4" max="4" width="17.08984375" customWidth="1"/>
    <col min="5" max="5" width="12.90625" customWidth="1"/>
    <col min="6" max="6" width="11.08984375" customWidth="1"/>
    <col min="7" max="7" width="18.81640625" customWidth="1"/>
    <col min="8" max="8" width="23.6328125" customWidth="1"/>
    <col min="9" max="9" width="18.54296875" customWidth="1"/>
    <col min="10" max="10" width="14.81640625" customWidth="1"/>
    <col min="11" max="11" width="12.7265625" customWidth="1"/>
  </cols>
  <sheetData>
    <row r="1" spans="1:11" ht="21" x14ac:dyDescent="0.4">
      <c r="A1" s="1" t="s">
        <v>395</v>
      </c>
    </row>
    <row r="2" spans="1:11" x14ac:dyDescent="0.25">
      <c r="A2" s="5" t="s">
        <v>770</v>
      </c>
    </row>
    <row r="3" spans="1:11" x14ac:dyDescent="0.25">
      <c r="A3" s="5" t="s">
        <v>887</v>
      </c>
    </row>
    <row r="4" spans="1:11" s="2" customFormat="1" ht="37.200000000000003" customHeight="1" x14ac:dyDescent="0.3">
      <c r="A4" s="4" t="s">
        <v>396</v>
      </c>
      <c r="B4" s="13" t="s">
        <v>781</v>
      </c>
      <c r="C4" s="13" t="s">
        <v>792</v>
      </c>
      <c r="D4" s="13" t="s">
        <v>775</v>
      </c>
      <c r="E4" s="13" t="s">
        <v>776</v>
      </c>
      <c r="F4" s="13" t="s">
        <v>793</v>
      </c>
      <c r="G4" s="13" t="s">
        <v>794</v>
      </c>
      <c r="H4" s="13" t="s">
        <v>786</v>
      </c>
      <c r="I4" s="13" t="s">
        <v>780</v>
      </c>
      <c r="J4" s="13" t="s">
        <v>795</v>
      </c>
      <c r="K4" s="13" t="s">
        <v>788</v>
      </c>
    </row>
    <row r="5" spans="1:11" x14ac:dyDescent="0.25">
      <c r="A5" t="s">
        <v>383</v>
      </c>
      <c r="B5" s="10">
        <v>8034723</v>
      </c>
      <c r="C5" s="3">
        <v>192</v>
      </c>
      <c r="D5" s="3" t="s">
        <v>108</v>
      </c>
      <c r="E5" s="3" t="s">
        <v>110</v>
      </c>
      <c r="F5" s="3" t="s">
        <v>91</v>
      </c>
      <c r="G5" s="10">
        <v>56317</v>
      </c>
      <c r="H5" s="3">
        <v>6</v>
      </c>
      <c r="I5" s="3" t="s">
        <v>281</v>
      </c>
      <c r="J5" s="3" t="s">
        <v>57</v>
      </c>
      <c r="K5" s="3" t="s">
        <v>397</v>
      </c>
    </row>
    <row r="6" spans="1:11" x14ac:dyDescent="0.25">
      <c r="A6" t="s">
        <v>398</v>
      </c>
      <c r="B6" s="10">
        <v>8872202</v>
      </c>
      <c r="C6" s="3">
        <v>228</v>
      </c>
      <c r="D6" s="3" t="s">
        <v>61</v>
      </c>
      <c r="E6" s="3" t="s">
        <v>66</v>
      </c>
      <c r="F6" s="3" t="s">
        <v>67</v>
      </c>
      <c r="G6" s="10">
        <v>200577</v>
      </c>
      <c r="H6" s="3">
        <v>24</v>
      </c>
      <c r="I6" s="3" t="s">
        <v>399</v>
      </c>
      <c r="J6" s="3" t="s">
        <v>309</v>
      </c>
      <c r="K6" s="3" t="s">
        <v>400</v>
      </c>
    </row>
    <row r="7" spans="1:11" x14ac:dyDescent="0.25">
      <c r="A7" t="s">
        <v>401</v>
      </c>
      <c r="B7" s="10">
        <v>9194490</v>
      </c>
      <c r="C7" s="3">
        <v>189</v>
      </c>
      <c r="D7" s="3" t="s">
        <v>110</v>
      </c>
      <c r="E7" s="3" t="s">
        <v>141</v>
      </c>
      <c r="F7" s="3" t="s">
        <v>108</v>
      </c>
      <c r="G7" s="10">
        <v>353135</v>
      </c>
      <c r="H7" s="3">
        <v>35</v>
      </c>
      <c r="I7" s="3" t="s">
        <v>402</v>
      </c>
      <c r="J7" s="3" t="s">
        <v>241</v>
      </c>
      <c r="K7" s="3" t="s">
        <v>403</v>
      </c>
    </row>
    <row r="8" spans="1:11" x14ac:dyDescent="0.25">
      <c r="A8" t="s">
        <v>404</v>
      </c>
      <c r="B8" s="10">
        <v>9448577</v>
      </c>
      <c r="C8" s="3">
        <v>170</v>
      </c>
      <c r="D8" s="3" t="s">
        <v>141</v>
      </c>
      <c r="E8" s="3" t="s">
        <v>166</v>
      </c>
      <c r="F8" s="3" t="s">
        <v>110</v>
      </c>
      <c r="G8" s="10">
        <v>428793</v>
      </c>
      <c r="H8" s="3">
        <v>32</v>
      </c>
      <c r="I8" s="3" t="s">
        <v>405</v>
      </c>
      <c r="J8" s="3" t="s">
        <v>266</v>
      </c>
      <c r="K8" s="3" t="s">
        <v>260</v>
      </c>
    </row>
    <row r="9" spans="1:11" x14ac:dyDescent="0.25">
      <c r="A9" t="s">
        <v>406</v>
      </c>
      <c r="B9" s="10">
        <v>9459852</v>
      </c>
      <c r="C9" s="3">
        <v>143</v>
      </c>
      <c r="D9" s="3" t="s">
        <v>166</v>
      </c>
      <c r="E9" s="3" t="s">
        <v>227</v>
      </c>
      <c r="F9" s="3" t="s">
        <v>141</v>
      </c>
      <c r="G9" s="10">
        <v>529682</v>
      </c>
      <c r="H9" s="3">
        <v>30</v>
      </c>
      <c r="I9" s="3" t="s">
        <v>209</v>
      </c>
      <c r="J9" s="3" t="s">
        <v>173</v>
      </c>
      <c r="K9" s="3" t="s">
        <v>221</v>
      </c>
    </row>
    <row r="10" spans="1:11" x14ac:dyDescent="0.25">
      <c r="A10" t="s">
        <v>376</v>
      </c>
      <c r="B10" s="10">
        <v>8943974</v>
      </c>
      <c r="C10" s="3">
        <v>114</v>
      </c>
      <c r="D10" s="3" t="s">
        <v>227</v>
      </c>
      <c r="E10" s="3" t="s">
        <v>226</v>
      </c>
      <c r="F10" s="3" t="s">
        <v>220</v>
      </c>
      <c r="G10" s="10">
        <v>615240</v>
      </c>
      <c r="H10" s="3">
        <v>36</v>
      </c>
      <c r="I10" s="3" t="s">
        <v>185</v>
      </c>
      <c r="J10" s="3" t="s">
        <v>106</v>
      </c>
      <c r="K10" s="3" t="s">
        <v>221</v>
      </c>
    </row>
    <row r="11" spans="1:11" x14ac:dyDescent="0.25">
      <c r="A11" t="s">
        <v>375</v>
      </c>
      <c r="B11" s="10">
        <v>8802726</v>
      </c>
      <c r="C11" s="3">
        <v>90</v>
      </c>
      <c r="D11" s="3" t="s">
        <v>257</v>
      </c>
      <c r="E11" s="3" t="s">
        <v>264</v>
      </c>
      <c r="F11" s="3" t="s">
        <v>205</v>
      </c>
      <c r="G11" s="10">
        <v>648915</v>
      </c>
      <c r="H11" s="3">
        <v>35</v>
      </c>
      <c r="I11" s="3" t="s">
        <v>248</v>
      </c>
      <c r="J11" s="3" t="s">
        <v>71</v>
      </c>
      <c r="K11" s="3" t="s">
        <v>405</v>
      </c>
    </row>
    <row r="12" spans="1:11" x14ac:dyDescent="0.25">
      <c r="A12" t="s">
        <v>407</v>
      </c>
      <c r="B12" s="10">
        <v>8602116</v>
      </c>
      <c r="C12" s="3">
        <v>81</v>
      </c>
      <c r="D12" s="3" t="s">
        <v>87</v>
      </c>
      <c r="E12" s="3" t="s">
        <v>294</v>
      </c>
      <c r="F12" s="3" t="s">
        <v>226</v>
      </c>
      <c r="G12" s="10">
        <v>663933</v>
      </c>
      <c r="H12" s="3">
        <v>36</v>
      </c>
      <c r="I12" s="3" t="s">
        <v>248</v>
      </c>
      <c r="J12" s="3" t="s">
        <v>71</v>
      </c>
      <c r="K12" s="3" t="s">
        <v>405</v>
      </c>
    </row>
    <row r="13" spans="1:11" x14ac:dyDescent="0.25">
      <c r="A13" t="s">
        <v>408</v>
      </c>
      <c r="B13" s="10">
        <v>8649136</v>
      </c>
      <c r="C13" s="3">
        <v>77</v>
      </c>
      <c r="D13" s="3" t="s">
        <v>87</v>
      </c>
      <c r="E13" s="3" t="s">
        <v>294</v>
      </c>
      <c r="F13" s="3" t="s">
        <v>226</v>
      </c>
      <c r="G13" s="10">
        <v>744704</v>
      </c>
      <c r="H13" s="3">
        <v>54</v>
      </c>
      <c r="I13" s="3" t="s">
        <v>81</v>
      </c>
      <c r="J13" s="3" t="s">
        <v>409</v>
      </c>
      <c r="K13" s="3" t="s">
        <v>267</v>
      </c>
    </row>
    <row r="14" spans="1:11" x14ac:dyDescent="0.25">
      <c r="A14" t="s">
        <v>410</v>
      </c>
      <c r="B14" s="10">
        <v>8463626</v>
      </c>
      <c r="C14" s="3">
        <v>65</v>
      </c>
      <c r="D14" s="3" t="s">
        <v>264</v>
      </c>
      <c r="E14" s="3" t="s">
        <v>279</v>
      </c>
      <c r="F14" s="3" t="s">
        <v>257</v>
      </c>
      <c r="G14" s="10">
        <v>707751</v>
      </c>
      <c r="H14" s="3">
        <v>54</v>
      </c>
      <c r="I14" s="3" t="s">
        <v>207</v>
      </c>
      <c r="J14" s="3" t="s">
        <v>149</v>
      </c>
      <c r="K14" s="3" t="s">
        <v>402</v>
      </c>
    </row>
    <row r="15" spans="1:11" x14ac:dyDescent="0.25">
      <c r="A15" t="s">
        <v>359</v>
      </c>
      <c r="B15" s="10">
        <v>8274321</v>
      </c>
      <c r="C15" s="3">
        <v>95</v>
      </c>
      <c r="D15" s="3" t="s">
        <v>226</v>
      </c>
      <c r="E15" s="3" t="s">
        <v>87</v>
      </c>
      <c r="F15" s="3" t="s">
        <v>227</v>
      </c>
      <c r="G15" s="10">
        <v>766701</v>
      </c>
      <c r="H15" s="3">
        <v>60</v>
      </c>
      <c r="I15" s="3" t="s">
        <v>411</v>
      </c>
      <c r="J15" s="3" t="s">
        <v>412</v>
      </c>
      <c r="K15" s="3" t="s">
        <v>289</v>
      </c>
    </row>
    <row r="16" spans="1:11" x14ac:dyDescent="0.25">
      <c r="A16" t="s">
        <v>413</v>
      </c>
      <c r="B16" s="10">
        <v>8405778</v>
      </c>
      <c r="C16" s="3">
        <v>89</v>
      </c>
      <c r="D16" s="3" t="s">
        <v>226</v>
      </c>
      <c r="E16" s="3" t="s">
        <v>87</v>
      </c>
      <c r="F16" s="3" t="s">
        <v>204</v>
      </c>
      <c r="G16" s="10">
        <v>778766</v>
      </c>
      <c r="H16" s="3">
        <v>66</v>
      </c>
      <c r="I16" s="3" t="s">
        <v>90</v>
      </c>
      <c r="J16" s="3" t="s">
        <v>414</v>
      </c>
      <c r="K16" s="3" t="s">
        <v>291</v>
      </c>
    </row>
    <row r="17" spans="1:11" x14ac:dyDescent="0.25">
      <c r="A17" t="s">
        <v>415</v>
      </c>
      <c r="B17" s="10">
        <v>8176744</v>
      </c>
      <c r="C17" s="3">
        <v>141</v>
      </c>
      <c r="D17" s="3" t="s">
        <v>164</v>
      </c>
      <c r="E17" s="3" t="s">
        <v>204</v>
      </c>
      <c r="F17" s="3" t="s">
        <v>167</v>
      </c>
      <c r="G17" s="10">
        <v>823551</v>
      </c>
      <c r="H17" s="3">
        <v>103</v>
      </c>
      <c r="I17" s="3" t="s">
        <v>171</v>
      </c>
      <c r="J17" s="3" t="s">
        <v>317</v>
      </c>
      <c r="K17" s="3" t="s">
        <v>181</v>
      </c>
    </row>
    <row r="18" spans="1:11" x14ac:dyDescent="0.25">
      <c r="A18" t="s">
        <v>416</v>
      </c>
      <c r="B18" s="10">
        <v>8052011</v>
      </c>
      <c r="C18" s="3">
        <v>125</v>
      </c>
      <c r="D18" s="3" t="s">
        <v>220</v>
      </c>
      <c r="E18" s="3" t="s">
        <v>227</v>
      </c>
      <c r="F18" s="3" t="s">
        <v>119</v>
      </c>
      <c r="G18" s="10">
        <v>825839</v>
      </c>
      <c r="H18" s="3">
        <v>133</v>
      </c>
      <c r="I18" s="3" t="s">
        <v>145</v>
      </c>
      <c r="J18" s="3" t="s">
        <v>417</v>
      </c>
      <c r="K18" s="3" t="s">
        <v>418</v>
      </c>
    </row>
    <row r="19" spans="1:11" x14ac:dyDescent="0.25">
      <c r="A19" t="s">
        <v>419</v>
      </c>
      <c r="B19" s="10">
        <v>7882438</v>
      </c>
      <c r="C19" s="3">
        <v>175</v>
      </c>
      <c r="D19" s="3" t="s">
        <v>117</v>
      </c>
      <c r="E19" s="3" t="s">
        <v>119</v>
      </c>
      <c r="F19" s="3" t="s">
        <v>61</v>
      </c>
      <c r="G19" s="10">
        <v>855978</v>
      </c>
      <c r="H19" s="3">
        <v>212</v>
      </c>
      <c r="I19" s="3" t="s">
        <v>420</v>
      </c>
      <c r="J19" s="3" t="s">
        <v>421</v>
      </c>
      <c r="K19" s="3" t="s">
        <v>422</v>
      </c>
    </row>
    <row r="20" spans="1:11" x14ac:dyDescent="0.25">
      <c r="A20" t="s">
        <v>379</v>
      </c>
      <c r="B20" s="10">
        <v>8019062</v>
      </c>
      <c r="C20" s="3">
        <v>216</v>
      </c>
      <c r="D20" s="3" t="s">
        <v>83</v>
      </c>
      <c r="E20" s="3" t="s">
        <v>108</v>
      </c>
      <c r="F20" s="3" t="s">
        <v>72</v>
      </c>
      <c r="G20" s="10">
        <v>852963</v>
      </c>
      <c r="H20" s="3">
        <v>265</v>
      </c>
      <c r="I20" s="3" t="s">
        <v>423</v>
      </c>
      <c r="J20" s="3" t="s">
        <v>424</v>
      </c>
      <c r="K20" s="3" t="s">
        <v>425</v>
      </c>
    </row>
    <row r="21" spans="1:11" x14ac:dyDescent="0.25">
      <c r="A21" t="s">
        <v>372</v>
      </c>
      <c r="B21" s="10">
        <v>7762035</v>
      </c>
      <c r="C21" s="3">
        <v>232</v>
      </c>
      <c r="D21" s="3" t="s">
        <v>67</v>
      </c>
      <c r="E21" s="3" t="s">
        <v>61</v>
      </c>
      <c r="F21" s="3" t="s">
        <v>82</v>
      </c>
      <c r="G21" s="10">
        <v>932335</v>
      </c>
      <c r="H21" s="3">
        <v>364</v>
      </c>
      <c r="I21" s="3" t="s">
        <v>426</v>
      </c>
      <c r="J21" s="3" t="s">
        <v>427</v>
      </c>
      <c r="K21" s="3" t="s">
        <v>428</v>
      </c>
    </row>
    <row r="22" spans="1:11" x14ac:dyDescent="0.25">
      <c r="A22" t="s">
        <v>364</v>
      </c>
      <c r="B22" s="10">
        <v>7731891</v>
      </c>
      <c r="C22" s="3">
        <v>267</v>
      </c>
      <c r="D22" s="3" t="s">
        <v>371</v>
      </c>
      <c r="E22" s="3" t="s">
        <v>72</v>
      </c>
      <c r="F22" s="3" t="s">
        <v>71</v>
      </c>
      <c r="G22" s="10">
        <v>986477</v>
      </c>
      <c r="H22" s="3">
        <v>495</v>
      </c>
      <c r="I22" s="3" t="s">
        <v>314</v>
      </c>
      <c r="J22" s="3" t="s">
        <v>429</v>
      </c>
      <c r="K22" s="3" t="s">
        <v>430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2"/>
  <sheetViews>
    <sheetView workbookViewId="0"/>
  </sheetViews>
  <sheetFormatPr defaultColWidth="11.08984375" defaultRowHeight="15" x14ac:dyDescent="0.25"/>
  <cols>
    <col min="1" max="1" width="6" customWidth="1"/>
    <col min="2" max="2" width="15.453125" customWidth="1"/>
    <col min="3" max="3" width="22.90625" customWidth="1"/>
    <col min="4" max="4" width="16.90625" style="3" customWidth="1"/>
    <col min="5" max="5" width="13" style="3" customWidth="1"/>
    <col min="6" max="6" width="11.26953125" style="3" customWidth="1"/>
    <col min="7" max="7" width="18" style="3" customWidth="1"/>
    <col min="8" max="8" width="23.6328125" style="3" customWidth="1"/>
    <col min="9" max="9" width="17.6328125" style="3" customWidth="1"/>
    <col min="10" max="10" width="15" style="3" customWidth="1"/>
    <col min="11" max="11" width="12.7265625" style="3" customWidth="1"/>
  </cols>
  <sheetData>
    <row r="1" spans="1:11" ht="21" x14ac:dyDescent="0.4">
      <c r="A1" s="42" t="s">
        <v>431</v>
      </c>
    </row>
    <row r="2" spans="1:11" x14ac:dyDescent="0.25">
      <c r="A2" s="5" t="s">
        <v>770</v>
      </c>
    </row>
    <row r="3" spans="1:11" x14ac:dyDescent="0.25">
      <c r="A3" s="2" t="s">
        <v>888</v>
      </c>
      <c r="D3"/>
      <c r="E3"/>
      <c r="F3"/>
      <c r="G3"/>
      <c r="H3"/>
      <c r="I3"/>
      <c r="J3"/>
      <c r="K3"/>
    </row>
    <row r="4" spans="1:11" s="2" customFormat="1" ht="36" customHeight="1" x14ac:dyDescent="0.3">
      <c r="A4" s="4" t="s">
        <v>396</v>
      </c>
      <c r="B4" s="13" t="s">
        <v>784</v>
      </c>
      <c r="C4" s="13" t="s">
        <v>774</v>
      </c>
      <c r="D4" s="13" t="s">
        <v>775</v>
      </c>
      <c r="E4" s="13" t="s">
        <v>776</v>
      </c>
      <c r="F4" s="13" t="s">
        <v>777</v>
      </c>
      <c r="G4" s="13" t="s">
        <v>785</v>
      </c>
      <c r="H4" s="13" t="s">
        <v>779</v>
      </c>
      <c r="I4" s="13" t="s">
        <v>780</v>
      </c>
      <c r="J4" s="13" t="s">
        <v>21</v>
      </c>
      <c r="K4" s="13" t="s">
        <v>22</v>
      </c>
    </row>
    <row r="5" spans="1:11" x14ac:dyDescent="0.25">
      <c r="A5" t="s">
        <v>383</v>
      </c>
      <c r="B5" s="11">
        <v>7999035</v>
      </c>
      <c r="C5">
        <v>192</v>
      </c>
      <c r="D5" s="3" t="s">
        <v>108</v>
      </c>
      <c r="E5" s="3" t="s">
        <v>110</v>
      </c>
      <c r="F5" s="3" t="s">
        <v>91</v>
      </c>
      <c r="G5" s="10">
        <v>72180</v>
      </c>
      <c r="H5" s="3">
        <v>6</v>
      </c>
      <c r="I5" s="3" t="s">
        <v>297</v>
      </c>
      <c r="J5" s="3" t="s">
        <v>126</v>
      </c>
      <c r="K5" s="3" t="s">
        <v>432</v>
      </c>
    </row>
    <row r="6" spans="1:11" x14ac:dyDescent="0.25">
      <c r="A6" t="s">
        <v>398</v>
      </c>
      <c r="B6" s="11">
        <v>8726695</v>
      </c>
      <c r="C6">
        <v>228</v>
      </c>
      <c r="D6" s="3" t="s">
        <v>61</v>
      </c>
      <c r="E6" s="3" t="s">
        <v>66</v>
      </c>
      <c r="F6" s="3" t="s">
        <v>67</v>
      </c>
      <c r="G6" s="10">
        <v>180218</v>
      </c>
      <c r="H6" s="3">
        <v>24</v>
      </c>
      <c r="I6" s="3" t="s">
        <v>321</v>
      </c>
      <c r="J6" s="3" t="s">
        <v>292</v>
      </c>
      <c r="K6" s="3" t="s">
        <v>433</v>
      </c>
    </row>
    <row r="7" spans="1:11" x14ac:dyDescent="0.25">
      <c r="A7" t="s">
        <v>401</v>
      </c>
      <c r="B7" s="11">
        <v>9087906</v>
      </c>
      <c r="C7">
        <v>189</v>
      </c>
      <c r="D7" s="3" t="s">
        <v>110</v>
      </c>
      <c r="E7" s="3" t="s">
        <v>141</v>
      </c>
      <c r="F7" s="3" t="s">
        <v>108</v>
      </c>
      <c r="G7" s="10">
        <v>326612</v>
      </c>
      <c r="H7" s="3">
        <v>35</v>
      </c>
      <c r="I7" s="3" t="s">
        <v>281</v>
      </c>
      <c r="J7" s="3" t="s">
        <v>92</v>
      </c>
      <c r="K7" s="3" t="s">
        <v>100</v>
      </c>
    </row>
    <row r="8" spans="1:11" x14ac:dyDescent="0.25">
      <c r="A8" t="s">
        <v>404</v>
      </c>
      <c r="B8" s="11">
        <v>9345552</v>
      </c>
      <c r="C8">
        <v>170</v>
      </c>
      <c r="D8" s="3" t="s">
        <v>141</v>
      </c>
      <c r="E8" s="3" t="s">
        <v>166</v>
      </c>
      <c r="F8" s="3" t="s">
        <v>110</v>
      </c>
      <c r="G8" s="10">
        <v>384385</v>
      </c>
      <c r="H8" s="3">
        <v>32</v>
      </c>
      <c r="I8" s="3" t="s">
        <v>297</v>
      </c>
      <c r="J8" s="3" t="s">
        <v>185</v>
      </c>
      <c r="K8" s="3" t="s">
        <v>240</v>
      </c>
    </row>
    <row r="9" spans="1:11" x14ac:dyDescent="0.25">
      <c r="A9" t="s">
        <v>406</v>
      </c>
      <c r="B9" s="11">
        <v>9342138</v>
      </c>
      <c r="C9">
        <v>143</v>
      </c>
      <c r="D9" s="3" t="s">
        <v>166</v>
      </c>
      <c r="E9" s="3" t="s">
        <v>227</v>
      </c>
      <c r="F9" s="3" t="s">
        <v>141</v>
      </c>
      <c r="G9" s="10">
        <v>501089</v>
      </c>
      <c r="H9" s="3">
        <v>30</v>
      </c>
      <c r="I9" s="3" t="s">
        <v>434</v>
      </c>
      <c r="J9" s="3" t="s">
        <v>435</v>
      </c>
      <c r="K9" s="3" t="s">
        <v>231</v>
      </c>
    </row>
    <row r="10" spans="1:11" x14ac:dyDescent="0.25">
      <c r="A10" t="s">
        <v>376</v>
      </c>
      <c r="B10" s="11">
        <v>9039369</v>
      </c>
      <c r="C10">
        <v>114</v>
      </c>
      <c r="D10" s="3" t="s">
        <v>227</v>
      </c>
      <c r="E10" s="3" t="s">
        <v>226</v>
      </c>
      <c r="F10" s="3" t="s">
        <v>220</v>
      </c>
      <c r="G10" s="10">
        <v>569974</v>
      </c>
      <c r="H10" s="3">
        <v>36</v>
      </c>
      <c r="I10" s="3" t="s">
        <v>229</v>
      </c>
      <c r="J10" s="3" t="s">
        <v>184</v>
      </c>
      <c r="K10" s="3" t="s">
        <v>436</v>
      </c>
    </row>
    <row r="11" spans="1:11" x14ac:dyDescent="0.25">
      <c r="A11" t="s">
        <v>375</v>
      </c>
      <c r="B11" s="11">
        <v>8877509</v>
      </c>
      <c r="C11">
        <v>90</v>
      </c>
      <c r="D11" s="3" t="s">
        <v>257</v>
      </c>
      <c r="E11" s="3" t="s">
        <v>264</v>
      </c>
      <c r="F11" s="3" t="s">
        <v>205</v>
      </c>
      <c r="G11" s="10">
        <v>620970</v>
      </c>
      <c r="H11" s="3">
        <v>35</v>
      </c>
      <c r="I11" s="3" t="s">
        <v>409</v>
      </c>
      <c r="J11" s="3" t="s">
        <v>173</v>
      </c>
      <c r="K11" s="3" t="s">
        <v>411</v>
      </c>
    </row>
    <row r="12" spans="1:11" x14ac:dyDescent="0.25">
      <c r="A12" t="s">
        <v>407</v>
      </c>
      <c r="B12" s="11">
        <v>8836874</v>
      </c>
      <c r="C12">
        <v>81</v>
      </c>
      <c r="D12" s="3" t="s">
        <v>87</v>
      </c>
      <c r="E12" s="3" t="s">
        <v>294</v>
      </c>
      <c r="F12" s="3" t="s">
        <v>226</v>
      </c>
      <c r="G12" s="10">
        <v>666567</v>
      </c>
      <c r="H12" s="3">
        <v>36</v>
      </c>
      <c r="I12" s="3" t="s">
        <v>248</v>
      </c>
      <c r="J12" s="3" t="s">
        <v>71</v>
      </c>
      <c r="K12" s="3" t="s">
        <v>405</v>
      </c>
    </row>
    <row r="13" spans="1:11" x14ac:dyDescent="0.25">
      <c r="A13" t="s">
        <v>408</v>
      </c>
      <c r="B13" s="11">
        <v>8875643</v>
      </c>
      <c r="C13">
        <v>77</v>
      </c>
      <c r="D13" s="3" t="s">
        <v>87</v>
      </c>
      <c r="E13" s="3" t="s">
        <v>294</v>
      </c>
      <c r="F13" s="3" t="s">
        <v>226</v>
      </c>
      <c r="G13" s="10">
        <v>701225</v>
      </c>
      <c r="H13" s="3">
        <v>54</v>
      </c>
      <c r="I13" s="3" t="s">
        <v>92</v>
      </c>
      <c r="J13" s="3" t="s">
        <v>185</v>
      </c>
      <c r="K13" s="3" t="s">
        <v>210</v>
      </c>
    </row>
    <row r="14" spans="1:11" x14ac:dyDescent="0.25">
      <c r="A14" t="s">
        <v>410</v>
      </c>
      <c r="B14" s="11">
        <v>8633576</v>
      </c>
      <c r="C14">
        <v>65</v>
      </c>
      <c r="D14" s="3" t="s">
        <v>264</v>
      </c>
      <c r="E14" s="3" t="s">
        <v>279</v>
      </c>
      <c r="F14" s="3" t="s">
        <v>257</v>
      </c>
      <c r="G14" s="10">
        <v>711373</v>
      </c>
      <c r="H14" s="3">
        <v>54</v>
      </c>
      <c r="I14" s="3" t="s">
        <v>207</v>
      </c>
      <c r="J14" s="3" t="s">
        <v>149</v>
      </c>
      <c r="K14" s="3" t="s">
        <v>402</v>
      </c>
    </row>
    <row r="15" spans="1:11" x14ac:dyDescent="0.25">
      <c r="A15" t="s">
        <v>359</v>
      </c>
      <c r="B15" s="11">
        <v>8505220</v>
      </c>
      <c r="C15">
        <v>95</v>
      </c>
      <c r="D15" s="3" t="s">
        <v>226</v>
      </c>
      <c r="E15" s="3" t="s">
        <v>87</v>
      </c>
      <c r="F15" s="3" t="s">
        <v>227</v>
      </c>
      <c r="G15" s="10">
        <v>764393</v>
      </c>
      <c r="H15" s="3">
        <v>60</v>
      </c>
      <c r="I15" s="3" t="s">
        <v>411</v>
      </c>
      <c r="J15" s="3" t="s">
        <v>412</v>
      </c>
      <c r="K15" s="3" t="s">
        <v>289</v>
      </c>
    </row>
    <row r="16" spans="1:11" x14ac:dyDescent="0.25">
      <c r="A16" t="s">
        <v>413</v>
      </c>
      <c r="B16" s="11">
        <v>8514454</v>
      </c>
      <c r="C16">
        <v>89</v>
      </c>
      <c r="D16" s="3" t="s">
        <v>257</v>
      </c>
      <c r="E16" s="3" t="s">
        <v>264</v>
      </c>
      <c r="F16" s="3" t="s">
        <v>205</v>
      </c>
      <c r="G16" s="10">
        <v>793396</v>
      </c>
      <c r="H16" s="3">
        <v>66</v>
      </c>
      <c r="I16" s="3" t="s">
        <v>297</v>
      </c>
      <c r="J16" s="3" t="s">
        <v>250</v>
      </c>
      <c r="K16" s="3" t="s">
        <v>260</v>
      </c>
    </row>
    <row r="17" spans="1:11" x14ac:dyDescent="0.25">
      <c r="A17" t="s">
        <v>415</v>
      </c>
      <c r="B17" s="11">
        <v>8381166</v>
      </c>
      <c r="C17">
        <v>141</v>
      </c>
      <c r="D17" s="3" t="s">
        <v>164</v>
      </c>
      <c r="E17" s="3" t="s">
        <v>204</v>
      </c>
      <c r="F17" s="3" t="s">
        <v>167</v>
      </c>
      <c r="G17" s="10">
        <v>804307</v>
      </c>
      <c r="H17" s="3">
        <v>103</v>
      </c>
      <c r="I17" s="3" t="s">
        <v>143</v>
      </c>
      <c r="J17" s="3" t="s">
        <v>260</v>
      </c>
      <c r="K17" s="3" t="s">
        <v>280</v>
      </c>
    </row>
    <row r="18" spans="1:11" x14ac:dyDescent="0.25">
      <c r="A18" t="s">
        <v>416</v>
      </c>
      <c r="B18" s="11">
        <v>8222190</v>
      </c>
      <c r="C18">
        <v>125</v>
      </c>
      <c r="D18" s="3" t="s">
        <v>166</v>
      </c>
      <c r="E18" s="3" t="s">
        <v>227</v>
      </c>
      <c r="F18" s="3" t="s">
        <v>141</v>
      </c>
      <c r="G18" s="10">
        <v>809763</v>
      </c>
      <c r="H18" s="3">
        <v>133</v>
      </c>
      <c r="I18" s="3" t="s">
        <v>437</v>
      </c>
      <c r="J18" s="3" t="s">
        <v>403</v>
      </c>
      <c r="K18" s="3" t="s">
        <v>97</v>
      </c>
    </row>
    <row r="19" spans="1:11" x14ac:dyDescent="0.25">
      <c r="A19" t="s">
        <v>419</v>
      </c>
      <c r="B19" s="11">
        <v>8221679</v>
      </c>
      <c r="C19">
        <v>175</v>
      </c>
      <c r="D19" s="3" t="s">
        <v>110</v>
      </c>
      <c r="E19" s="3" t="s">
        <v>141</v>
      </c>
      <c r="F19" s="3" t="s">
        <v>108</v>
      </c>
      <c r="G19" s="10">
        <v>856201</v>
      </c>
      <c r="H19" s="3">
        <v>212</v>
      </c>
      <c r="I19" s="3" t="s">
        <v>420</v>
      </c>
      <c r="J19" s="3" t="s">
        <v>421</v>
      </c>
      <c r="K19" s="3" t="s">
        <v>422</v>
      </c>
    </row>
    <row r="20" spans="1:11" x14ac:dyDescent="0.25">
      <c r="A20" t="s">
        <v>379</v>
      </c>
      <c r="B20" s="11">
        <v>8166944</v>
      </c>
      <c r="C20">
        <v>216</v>
      </c>
      <c r="D20" s="3" t="s">
        <v>61</v>
      </c>
      <c r="E20" s="3" t="s">
        <v>66</v>
      </c>
      <c r="F20" s="3" t="s">
        <v>67</v>
      </c>
      <c r="G20" s="10">
        <v>884816</v>
      </c>
      <c r="H20" s="3">
        <v>265</v>
      </c>
      <c r="I20" s="3" t="s">
        <v>88</v>
      </c>
      <c r="J20" s="3" t="s">
        <v>438</v>
      </c>
      <c r="K20" s="3" t="s">
        <v>63</v>
      </c>
    </row>
    <row r="21" spans="1:11" x14ac:dyDescent="0.25">
      <c r="A21" t="s">
        <v>372</v>
      </c>
      <c r="B21" s="11">
        <v>7740352</v>
      </c>
      <c r="C21">
        <v>232</v>
      </c>
      <c r="D21" s="3" t="s">
        <v>67</v>
      </c>
      <c r="E21" s="3" t="s">
        <v>61</v>
      </c>
      <c r="F21" s="3" t="s">
        <v>82</v>
      </c>
      <c r="G21" s="10">
        <v>898836</v>
      </c>
      <c r="H21" s="3">
        <v>364</v>
      </c>
      <c r="I21" s="3" t="s">
        <v>439</v>
      </c>
      <c r="J21" s="3" t="s">
        <v>440</v>
      </c>
      <c r="K21" s="3" t="s">
        <v>374</v>
      </c>
    </row>
    <row r="22" spans="1:11" x14ac:dyDescent="0.25">
      <c r="A22" t="s">
        <v>364</v>
      </c>
      <c r="B22" s="11">
        <v>7699818</v>
      </c>
      <c r="C22">
        <v>267</v>
      </c>
      <c r="D22" s="3" t="s">
        <v>371</v>
      </c>
      <c r="E22" s="3" t="s">
        <v>72</v>
      </c>
      <c r="F22" s="3" t="s">
        <v>71</v>
      </c>
      <c r="G22" s="10">
        <v>937879</v>
      </c>
      <c r="H22" s="3">
        <v>495</v>
      </c>
      <c r="I22" s="3" t="s">
        <v>441</v>
      </c>
      <c r="J22" s="3" t="s">
        <v>442</v>
      </c>
      <c r="K22" s="3" t="s">
        <v>443</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d9d488-ede1-4aca-b828-fa99e38d2492">
      <Terms xmlns="http://schemas.microsoft.com/office/infopath/2007/PartnerControls"/>
    </lcf76f155ced4ddcb4097134ff3c332f>
    <TaxCatchAll xmlns="164e033e-41ae-4dba-b9fa-4385e15a06f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91EBE5F13E714CBED3396C21B047DC" ma:contentTypeVersion="14" ma:contentTypeDescription="Create a new document." ma:contentTypeScope="" ma:versionID="1421c8e80d27f5f40743a51f4a7bcfa4">
  <xsd:schema xmlns:xsd="http://www.w3.org/2001/XMLSchema" xmlns:xs="http://www.w3.org/2001/XMLSchema" xmlns:p="http://schemas.microsoft.com/office/2006/metadata/properties" xmlns:ns2="d3d9d488-ede1-4aca-b828-fa99e38d2492" xmlns:ns3="164e033e-41ae-4dba-b9fa-4385e15a06f0" targetNamespace="http://schemas.microsoft.com/office/2006/metadata/properties" ma:root="true" ma:fieldsID="5f6d2d5c9734676e497e725425ca1581" ns2:_="" ns3:_="">
    <xsd:import namespace="d3d9d488-ede1-4aca-b828-fa99e38d2492"/>
    <xsd:import namespace="164e033e-41ae-4dba-b9fa-4385e15a06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9d488-ede1-4aca-b828-fa99e38d24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289f538-edf0-4bde-b084-18e01efd0e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4e033e-41ae-4dba-b9fa-4385e15a06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6c9096f-c2f0-45a0-aee8-28103ad174e9}" ma:internalName="TaxCatchAll" ma:showField="CatchAllData" ma:web="164e033e-41ae-4dba-b9fa-4385e15a0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7876C2-0E33-425B-87C2-7E490D4FB66D}">
  <ds:schemaRefs>
    <ds:schemaRef ds:uri="http://purl.org/dc/terms/"/>
    <ds:schemaRef ds:uri="d3d9d488-ede1-4aca-b828-fa99e38d2492"/>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164e033e-41ae-4dba-b9fa-4385e15a06f0"/>
    <ds:schemaRef ds:uri="http://www.w3.org/XML/1998/namespace"/>
  </ds:schemaRefs>
</ds:datastoreItem>
</file>

<file path=customXml/itemProps2.xml><?xml version="1.0" encoding="utf-8"?>
<ds:datastoreItem xmlns:ds="http://schemas.openxmlformats.org/officeDocument/2006/customXml" ds:itemID="{C57F9978-0AC9-46E5-B149-B336AB8E37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d9d488-ede1-4aca-b828-fa99e38d2492"/>
    <ds:schemaRef ds:uri="164e033e-41ae-4dba-b9fa-4385e15a0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F04E86-8DB4-408B-B2E3-706F747FB7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Summary sheet</vt:lpstr>
      <vt:lpstr>Supplementary table 1</vt:lpstr>
      <vt:lpstr>Supplementary table 1.5</vt:lpstr>
      <vt:lpstr>Supplementary table 2</vt:lpstr>
      <vt:lpstr>Supplementary table 3</vt:lpstr>
      <vt:lpstr>Supplementary table 3.5</vt:lpstr>
      <vt:lpstr>Supplementary table 4</vt:lpstr>
      <vt:lpstr>Supplementary table 5</vt:lpstr>
      <vt:lpstr>Supplementary table 5.5</vt:lpstr>
      <vt:lpstr>Supplementary table 6</vt:lpstr>
      <vt:lpstr>Supplementary table 7 </vt:lpstr>
      <vt:lpstr>Supplementary table 8</vt:lpstr>
      <vt:lpstr>Supplementary table 9</vt:lpstr>
      <vt:lpstr>Supplementary table 10</vt:lpstr>
      <vt:lpstr>Supplementary table 11</vt:lpstr>
      <vt:lpstr>Supplementary table 12</vt:lpstr>
      <vt:lpstr>Supplementary table 13</vt:lpstr>
      <vt:lpstr>Supplementary table 14</vt:lpstr>
      <vt:lpstr>Supplementary table 15</vt:lpstr>
      <vt:lpstr>Supplementary table 16</vt:lpstr>
      <vt:lpstr>Supplementary table 17</vt:lpstr>
      <vt:lpstr>Supplementary table 18</vt:lpstr>
      <vt:lpstr>Supplementary table 19</vt:lpstr>
      <vt:lpstr>Supplementary table 20</vt:lpstr>
      <vt:lpstr>Supplementary table 21</vt:lpstr>
      <vt:lpstr>Supplementary table 22</vt:lpstr>
      <vt:lpstr>Supplementary table 23</vt:lpstr>
      <vt:lpstr>Supplementary table 24</vt:lpstr>
      <vt:lpstr>Supplementary table 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Tuberculosis in England 2025 report, supplementary data tables 5: TB in children aged 0 to 17 years</dc:title>
  <dc:subject/>
  <dc:creator>UKHSA@PHEcloud.onmicrosoft.com</dc:creator>
  <cp:keywords/>
  <dc:description/>
  <cp:revision/>
  <dcterms:created xsi:type="dcterms:W3CDTF">2025-08-07T07:11:58Z</dcterms:created>
  <dcterms:modified xsi:type="dcterms:W3CDTF">2025-10-06T14:01:29Z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0x0101004E91EBE5F13E714CBED3396C21B047DC</vt:lpwstr>
  </property>
  <property fmtid="{D5CDD505-2E9C-101B-9397-08002B2CF9AE}" pid="3" name="MediaServiceImageTags">
    <vt:lpwstr/>
  </property>
</Properties>
</file>