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83D77EDE-128A-4545-B516-9CDD7D83C1DE}" xr6:coauthVersionLast="47" xr6:coauthVersionMax="47" xr10:uidLastSave="{00000000-0000-0000-0000-000000000000}"/>
  <bookViews>
    <workbookView xWindow="-110" yWindow="-110" windowWidth="19420" windowHeight="10300" tabRatio="651" xr2:uid="{00000000-000D-0000-FFFF-FFFF00000000}"/>
  </bookViews>
  <sheets>
    <sheet name="Cover sheet" sheetId="28" r:id="rId1"/>
    <sheet name="Contents" sheetId="29" r:id="rId2"/>
    <sheet name="Notes" sheetId="26" r:id="rId3"/>
    <sheet name="Commentary" sheetId="27" r:id="rId4"/>
    <sheet name="Main table" sheetId="32" r:id="rId5"/>
    <sheet name="Annual" sheetId="31" r:id="rId6"/>
    <sheet name="Quarter" sheetId="30" r:id="rId7"/>
  </sheets>
  <definedNames>
    <definedName name="_xlnm.Print_Area" localSheetId="5">Annual!#REF!,Annual!$A:$A,Annual!#REF!</definedName>
    <definedName name="_xlnm.Print_Area" localSheetId="4">'Main table'!$A$1:$F$32</definedName>
    <definedName name="_xlnm.Print_Area" localSheetId="6">Quarter!#REF!,Quarter!$A:$A,Quarter!#REF!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48" i="30" l="1"/>
  <c r="N32" i="32"/>
  <c r="N31" i="32"/>
  <c r="N30" i="32"/>
  <c r="M19" i="32"/>
  <c r="M20" i="32"/>
  <c r="M21" i="32"/>
  <c r="M22" i="32"/>
  <c r="M23" i="32"/>
  <c r="M25" i="32"/>
  <c r="M26" i="32"/>
  <c r="M6" i="32"/>
  <c r="M7" i="32"/>
  <c r="M8" i="32"/>
  <c r="M9" i="32"/>
  <c r="M10" i="32"/>
  <c r="M11" i="32"/>
  <c r="M12" i="32"/>
  <c r="M13" i="32"/>
  <c r="M14" i="32"/>
  <c r="M15" i="32"/>
  <c r="CE24" i="30"/>
  <c r="M24" i="32" s="1"/>
  <c r="CE22" i="30"/>
  <c r="CE18" i="30"/>
  <c r="M18" i="32" s="1"/>
  <c r="CE12" i="30"/>
  <c r="CE34" i="30" s="1"/>
  <c r="CE33" i="30"/>
  <c r="CE31" i="30"/>
  <c r="CE32" i="30"/>
  <c r="CE30" i="30"/>
  <c r="CE27" i="30" l="1"/>
  <c r="M27" i="32" s="1"/>
  <c r="CE10" i="30"/>
  <c r="CE6" i="30"/>
  <c r="CE15" i="30" l="1"/>
  <c r="CE41" i="30" s="1"/>
  <c r="CE40" i="30" l="1"/>
  <c r="CE39" i="30"/>
  <c r="CE42" i="30"/>
  <c r="CE38" i="30"/>
  <c r="CE35" i="30"/>
  <c r="CE43" i="30" l="1"/>
  <c r="L19" i="32" l="1"/>
  <c r="L20" i="32"/>
  <c r="L21" i="32"/>
  <c r="L23" i="32"/>
  <c r="L25" i="32"/>
  <c r="L26" i="32"/>
  <c r="CD6" i="30"/>
  <c r="CD10" i="30"/>
  <c r="CD12" i="30"/>
  <c r="CD18" i="30"/>
  <c r="L18" i="32" s="1"/>
  <c r="CD22" i="30"/>
  <c r="L22" i="32" s="1"/>
  <c r="CD24" i="30"/>
  <c r="L24" i="32" s="1"/>
  <c r="CD30" i="30"/>
  <c r="CD31" i="30"/>
  <c r="CD32" i="30"/>
  <c r="CD33" i="30"/>
  <c r="CD48" i="30"/>
  <c r="CD27" i="30" l="1"/>
  <c r="L27" i="32" s="1"/>
  <c r="CD15" i="30"/>
  <c r="CD39" i="30" s="1"/>
  <c r="CD40" i="30"/>
  <c r="CD42" i="30"/>
  <c r="CD41" i="30" l="1"/>
  <c r="CD38" i="30"/>
  <c r="CD43" i="30" s="1"/>
  <c r="L6" i="32" l="1"/>
  <c r="L7" i="32"/>
  <c r="L8" i="32"/>
  <c r="L9" i="32"/>
  <c r="L10" i="32"/>
  <c r="L11" i="32"/>
  <c r="L12" i="32"/>
  <c r="L13" i="32"/>
  <c r="L14" i="32"/>
  <c r="L15" i="32"/>
  <c r="B18" i="32"/>
  <c r="B19" i="32"/>
  <c r="B20" i="32"/>
  <c r="B21" i="32"/>
  <c r="B22" i="32"/>
  <c r="B23" i="32"/>
  <c r="B24" i="32"/>
  <c r="B25" i="32"/>
  <c r="B26" i="32"/>
  <c r="B27" i="32"/>
  <c r="B6" i="32"/>
  <c r="B7" i="32"/>
  <c r="B8" i="32"/>
  <c r="B9" i="32"/>
  <c r="B10" i="32"/>
  <c r="B11" i="32"/>
  <c r="B12" i="32"/>
  <c r="B13" i="32"/>
  <c r="B14" i="32"/>
  <c r="B15" i="32"/>
  <c r="K7" i="32" l="1"/>
  <c r="K8" i="32"/>
  <c r="K9" i="32"/>
  <c r="K11" i="32"/>
  <c r="K13" i="32"/>
  <c r="K14" i="32"/>
  <c r="K19" i="32"/>
  <c r="K20" i="32"/>
  <c r="K21" i="32"/>
  <c r="K23" i="32"/>
  <c r="K24" i="32"/>
  <c r="K25" i="32"/>
  <c r="K26" i="32"/>
  <c r="U25" i="31"/>
  <c r="C26" i="32" s="1"/>
  <c r="U24" i="31"/>
  <c r="C25" i="32" s="1"/>
  <c r="U22" i="31"/>
  <c r="C23" i="32" s="1"/>
  <c r="U20" i="31"/>
  <c r="C21" i="32" s="1"/>
  <c r="U19" i="31"/>
  <c r="C20" i="32" s="1"/>
  <c r="U18" i="31"/>
  <c r="C19" i="32" s="1"/>
  <c r="U13" i="31"/>
  <c r="C14" i="32" s="1"/>
  <c r="U12" i="31"/>
  <c r="U10" i="31"/>
  <c r="U8" i="31"/>
  <c r="U7" i="31"/>
  <c r="C8" i="32" s="1"/>
  <c r="U6" i="31"/>
  <c r="C7" i="32" s="1"/>
  <c r="CC48" i="30"/>
  <c r="CC33" i="30"/>
  <c r="CC32" i="30"/>
  <c r="CC31" i="30"/>
  <c r="CC30" i="30"/>
  <c r="CC24" i="30"/>
  <c r="CC22" i="30"/>
  <c r="K22" i="32" s="1"/>
  <c r="CC18" i="30"/>
  <c r="CC12" i="30"/>
  <c r="K12" i="32" s="1"/>
  <c r="CC10" i="30"/>
  <c r="K10" i="32" s="1"/>
  <c r="CC6" i="30"/>
  <c r="K6" i="32" s="1"/>
  <c r="J19" i="32"/>
  <c r="J20" i="32"/>
  <c r="J21" i="32"/>
  <c r="J23" i="32"/>
  <c r="J25" i="32"/>
  <c r="J26" i="32"/>
  <c r="J7" i="32"/>
  <c r="J8" i="32"/>
  <c r="J9" i="32"/>
  <c r="J11" i="32"/>
  <c r="J13" i="32"/>
  <c r="J14" i="32"/>
  <c r="U11" i="31" l="1"/>
  <c r="C12" i="32" s="1"/>
  <c r="C13" i="32"/>
  <c r="U9" i="31"/>
  <c r="C10" i="32" s="1"/>
  <c r="C11" i="32"/>
  <c r="U5" i="31"/>
  <c r="C6" i="32" s="1"/>
  <c r="C9" i="32"/>
  <c r="CC27" i="30"/>
  <c r="K27" i="32" s="1"/>
  <c r="K18" i="32"/>
  <c r="U14" i="31"/>
  <c r="C15" i="32" s="1"/>
  <c r="CC15" i="30"/>
  <c r="K15" i="32" s="1"/>
  <c r="CC34" i="30"/>
  <c r="CB48" i="30"/>
  <c r="CB30" i="30"/>
  <c r="CB31" i="30"/>
  <c r="CB32" i="30"/>
  <c r="CB33" i="30"/>
  <c r="CB18" i="30"/>
  <c r="J18" i="32" s="1"/>
  <c r="CB22" i="30"/>
  <c r="J22" i="32" s="1"/>
  <c r="CB24" i="30"/>
  <c r="J24" i="32" s="1"/>
  <c r="BZ6" i="30"/>
  <c r="CA6" i="30"/>
  <c r="CB6" i="30"/>
  <c r="J6" i="32" s="1"/>
  <c r="CB10" i="30"/>
  <c r="J10" i="32" s="1"/>
  <c r="CB12" i="30"/>
  <c r="I19" i="32"/>
  <c r="N19" i="32" s="1"/>
  <c r="I20" i="32"/>
  <c r="N20" i="32" s="1"/>
  <c r="I21" i="32"/>
  <c r="N21" i="32" s="1"/>
  <c r="I23" i="32"/>
  <c r="N23" i="32" s="1"/>
  <c r="I25" i="32"/>
  <c r="N25" i="32" s="1"/>
  <c r="I26" i="32"/>
  <c r="N26" i="32" s="1"/>
  <c r="I7" i="32"/>
  <c r="N7" i="32" s="1"/>
  <c r="I8" i="32"/>
  <c r="N8" i="32" s="1"/>
  <c r="I9" i="32"/>
  <c r="N9" i="32" s="1"/>
  <c r="I11" i="32"/>
  <c r="N11" i="32" s="1"/>
  <c r="I13" i="32"/>
  <c r="N13" i="32" s="1"/>
  <c r="I14" i="32"/>
  <c r="N14" i="32" s="1"/>
  <c r="CB34" i="30" l="1"/>
  <c r="J12" i="32"/>
  <c r="CC40" i="30"/>
  <c r="CC38" i="30"/>
  <c r="CC39" i="30"/>
  <c r="CC35" i="30"/>
  <c r="CC42" i="30"/>
  <c r="CC41" i="30"/>
  <c r="CB27" i="30"/>
  <c r="J27" i="32" s="1"/>
  <c r="CB15" i="30"/>
  <c r="CA30" i="30"/>
  <c r="CA31" i="30"/>
  <c r="CA32" i="30"/>
  <c r="CA33" i="30"/>
  <c r="CA48" i="30"/>
  <c r="CA24" i="30"/>
  <c r="I24" i="32" s="1"/>
  <c r="N24" i="32" s="1"/>
  <c r="CA22" i="30"/>
  <c r="I22" i="32" s="1"/>
  <c r="N22" i="32" s="1"/>
  <c r="CA18" i="30"/>
  <c r="I18" i="32" s="1"/>
  <c r="N18" i="32" s="1"/>
  <c r="CA12" i="30"/>
  <c r="I12" i="32" s="1"/>
  <c r="N12" i="32" s="1"/>
  <c r="CA10" i="30"/>
  <c r="I10" i="32" s="1"/>
  <c r="N10" i="32" s="1"/>
  <c r="I6" i="32"/>
  <c r="N6" i="32" s="1"/>
  <c r="BN12" i="30"/>
  <c r="BO12" i="30"/>
  <c r="BP12" i="30"/>
  <c r="BQ12" i="30"/>
  <c r="BR12" i="30"/>
  <c r="BS12" i="30"/>
  <c r="BT12" i="30"/>
  <c r="BU12" i="30"/>
  <c r="J15" i="32" l="1"/>
  <c r="CB39" i="30"/>
  <c r="CB40" i="30"/>
  <c r="CB42" i="30"/>
  <c r="CB41" i="30"/>
  <c r="CB38" i="30"/>
  <c r="CB43" i="30" s="1"/>
  <c r="CC43" i="30"/>
  <c r="CB35" i="30"/>
  <c r="CA15" i="30"/>
  <c r="CA27" i="30"/>
  <c r="I27" i="32" s="1"/>
  <c r="N27" i="32" s="1"/>
  <c r="H26" i="32"/>
  <c r="BZ24" i="30"/>
  <c r="BZ22" i="30"/>
  <c r="H6" i="32"/>
  <c r="BY6" i="30"/>
  <c r="G6" i="32" s="1"/>
  <c r="BX6" i="30"/>
  <c r="BW6" i="30"/>
  <c r="BV6" i="30"/>
  <c r="BU6" i="30"/>
  <c r="BT6" i="30"/>
  <c r="BS6" i="30"/>
  <c r="BR6" i="30"/>
  <c r="BQ6" i="30"/>
  <c r="BP6" i="30"/>
  <c r="BO6" i="30"/>
  <c r="BN6" i="30"/>
  <c r="H23" i="32"/>
  <c r="H21" i="32"/>
  <c r="H20" i="32"/>
  <c r="H19" i="32"/>
  <c r="H14" i="32"/>
  <c r="H13" i="32"/>
  <c r="H11" i="32"/>
  <c r="H9" i="32"/>
  <c r="H8" i="32"/>
  <c r="H7" i="32"/>
  <c r="BZ33" i="30"/>
  <c r="BZ32" i="30"/>
  <c r="BZ31" i="30"/>
  <c r="BZ30" i="30"/>
  <c r="BZ18" i="30"/>
  <c r="BN10" i="30"/>
  <c r="BO10" i="30"/>
  <c r="BP10" i="30"/>
  <c r="BQ10" i="30"/>
  <c r="BR10" i="30"/>
  <c r="BS10" i="30"/>
  <c r="BT10" i="30"/>
  <c r="BU10" i="30"/>
  <c r="BV10" i="30"/>
  <c r="BW10" i="30"/>
  <c r="BX10" i="30"/>
  <c r="F10" i="32" s="1"/>
  <c r="BY10" i="30"/>
  <c r="G10" i="32" s="1"/>
  <c r="BZ10" i="30"/>
  <c r="H10" i="32" s="1"/>
  <c r="BZ12" i="30"/>
  <c r="G26" i="32"/>
  <c r="F26" i="32"/>
  <c r="E26" i="32"/>
  <c r="G25" i="32"/>
  <c r="F25" i="32"/>
  <c r="E25" i="32"/>
  <c r="G23" i="32"/>
  <c r="F23" i="32"/>
  <c r="E23" i="32"/>
  <c r="G21" i="32"/>
  <c r="F21" i="32"/>
  <c r="E21" i="32"/>
  <c r="G20" i="32"/>
  <c r="F20" i="32"/>
  <c r="E20" i="32"/>
  <c r="G19" i="32"/>
  <c r="F19" i="32"/>
  <c r="E19" i="32"/>
  <c r="G14" i="32"/>
  <c r="F14" i="32"/>
  <c r="E14" i="32"/>
  <c r="G13" i="32"/>
  <c r="F13" i="32"/>
  <c r="E13" i="32"/>
  <c r="G11" i="32"/>
  <c r="F11" i="32"/>
  <c r="E11" i="32"/>
  <c r="G9" i="32"/>
  <c r="F9" i="32"/>
  <c r="E9" i="32"/>
  <c r="G8" i="32"/>
  <c r="F8" i="32"/>
  <c r="E8" i="32"/>
  <c r="G7" i="32"/>
  <c r="F7" i="32"/>
  <c r="E7" i="32"/>
  <c r="T25" i="31"/>
  <c r="T24" i="31"/>
  <c r="T22" i="31"/>
  <c r="T18" i="31"/>
  <c r="T19" i="31"/>
  <c r="T20" i="31"/>
  <c r="T13" i="31"/>
  <c r="T12" i="31"/>
  <c r="T10" i="31"/>
  <c r="T9" i="31" s="1"/>
  <c r="T8" i="31"/>
  <c r="T7" i="31"/>
  <c r="T6" i="31"/>
  <c r="BY48" i="30"/>
  <c r="BY30" i="30"/>
  <c r="BY31" i="30"/>
  <c r="BY32" i="30"/>
  <c r="BY33" i="30"/>
  <c r="BY18" i="30"/>
  <c r="G18" i="32" s="1"/>
  <c r="BY22" i="30"/>
  <c r="G22" i="32" s="1"/>
  <c r="BY24" i="30"/>
  <c r="G24" i="32" s="1"/>
  <c r="BY12" i="30"/>
  <c r="BT33" i="30"/>
  <c r="BS33" i="30"/>
  <c r="BT32" i="30"/>
  <c r="BS32" i="30"/>
  <c r="BR32" i="30"/>
  <c r="BQ32" i="30"/>
  <c r="BP32" i="30"/>
  <c r="BO32" i="30"/>
  <c r="BN32" i="30"/>
  <c r="BM32" i="30"/>
  <c r="BL32" i="30"/>
  <c r="BK32" i="30"/>
  <c r="BJ32" i="30"/>
  <c r="BI32" i="30"/>
  <c r="BH32" i="30"/>
  <c r="BG32" i="30"/>
  <c r="BT31" i="30"/>
  <c r="BS31" i="30"/>
  <c r="BR31" i="30"/>
  <c r="BQ31" i="30"/>
  <c r="BP31" i="30"/>
  <c r="BO31" i="30"/>
  <c r="BN31" i="30"/>
  <c r="BM31" i="30"/>
  <c r="BL31" i="30"/>
  <c r="BK31" i="30"/>
  <c r="BJ31" i="30"/>
  <c r="BI31" i="30"/>
  <c r="BH31" i="30"/>
  <c r="BG31" i="30"/>
  <c r="BF31" i="30"/>
  <c r="BE31" i="30"/>
  <c r="BD31" i="30"/>
  <c r="BC31" i="30"/>
  <c r="BB31" i="30"/>
  <c r="BA31" i="30"/>
  <c r="AZ31" i="30"/>
  <c r="AY31" i="30"/>
  <c r="AX31" i="30"/>
  <c r="AW31" i="30"/>
  <c r="AV31" i="30"/>
  <c r="AU31" i="30"/>
  <c r="AT31" i="30"/>
  <c r="AS31" i="30"/>
  <c r="AR31" i="30"/>
  <c r="AQ31" i="30"/>
  <c r="AP31" i="30"/>
  <c r="AO31" i="30"/>
  <c r="AN31" i="30"/>
  <c r="AM31" i="30"/>
  <c r="AL31" i="30"/>
  <c r="AK31"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BT30" i="30"/>
  <c r="BS30" i="30"/>
  <c r="BR30" i="30"/>
  <c r="BQ30" i="30"/>
  <c r="BP30" i="30"/>
  <c r="BO30" i="30"/>
  <c r="BN30" i="30"/>
  <c r="BM30" i="30"/>
  <c r="BL30" i="30"/>
  <c r="BK30" i="30"/>
  <c r="BJ30" i="30"/>
  <c r="BI30" i="30"/>
  <c r="BH30" i="30"/>
  <c r="BG30" i="30"/>
  <c r="BF30" i="30"/>
  <c r="BE30" i="30"/>
  <c r="BD30" i="30"/>
  <c r="BC30" i="30"/>
  <c r="BB30" i="30"/>
  <c r="BA30" i="30"/>
  <c r="AZ30" i="30"/>
  <c r="AY30" i="30"/>
  <c r="AX30" i="30"/>
  <c r="AW30" i="30"/>
  <c r="AV30" i="30"/>
  <c r="AU30" i="30"/>
  <c r="AT30" i="30"/>
  <c r="AS30" i="30"/>
  <c r="AR30" i="30"/>
  <c r="AQ30" i="30"/>
  <c r="AP30" i="30"/>
  <c r="AO30" i="30"/>
  <c r="AN30" i="30"/>
  <c r="AM30" i="30"/>
  <c r="AL30" i="30"/>
  <c r="AK30" i="30"/>
  <c r="AJ30" i="30"/>
  <c r="AI30" i="30"/>
  <c r="AH30" i="30"/>
  <c r="AG30" i="30"/>
  <c r="AF30" i="30"/>
  <c r="AE30" i="30"/>
  <c r="AD30" i="30"/>
  <c r="AC30" i="30"/>
  <c r="AB30" i="30"/>
  <c r="AA30" i="30"/>
  <c r="Z30" i="30"/>
  <c r="Y30" i="30"/>
  <c r="X30" i="30"/>
  <c r="W30" i="30"/>
  <c r="V30" i="30"/>
  <c r="U30" i="30"/>
  <c r="T30" i="30"/>
  <c r="S30" i="30"/>
  <c r="R30" i="30"/>
  <c r="Q30" i="30"/>
  <c r="P30" i="30"/>
  <c r="O30" i="30"/>
  <c r="N30" i="30"/>
  <c r="M30" i="30"/>
  <c r="L30" i="30"/>
  <c r="K30" i="30"/>
  <c r="J30" i="30"/>
  <c r="I30" i="30"/>
  <c r="H30" i="30"/>
  <c r="G30" i="30"/>
  <c r="F30" i="30"/>
  <c r="BW33" i="30"/>
  <c r="BV33" i="30"/>
  <c r="BU33" i="30"/>
  <c r="BW32" i="30"/>
  <c r="BV32" i="30"/>
  <c r="BU32" i="30"/>
  <c r="BW31" i="30"/>
  <c r="BV31" i="30"/>
  <c r="BU31" i="30"/>
  <c r="BW30" i="30"/>
  <c r="BV30" i="30"/>
  <c r="BU30" i="30"/>
  <c r="BX33" i="30"/>
  <c r="BX32" i="30"/>
  <c r="BX31" i="30"/>
  <c r="BX30" i="30"/>
  <c r="BX48" i="30"/>
  <c r="F6" i="32"/>
  <c r="BX12" i="30"/>
  <c r="F12" i="32" s="1"/>
  <c r="BX18" i="30"/>
  <c r="F18" i="32" s="1"/>
  <c r="BX22" i="30"/>
  <c r="F22" i="32" s="1"/>
  <c r="BX24" i="30"/>
  <c r="F24" i="32" s="1"/>
  <c r="H12" i="32" l="1"/>
  <c r="CD34" i="30"/>
  <c r="H24" i="32"/>
  <c r="U23" i="31"/>
  <c r="C24" i="32" s="1"/>
  <c r="H22" i="32"/>
  <c r="U21" i="31"/>
  <c r="C22" i="32" s="1"/>
  <c r="H18" i="32"/>
  <c r="U17" i="31"/>
  <c r="C18" i="32" s="1"/>
  <c r="CA39" i="30"/>
  <c r="CA42" i="30"/>
  <c r="CA41" i="30"/>
  <c r="CA40" i="30"/>
  <c r="CA38" i="30"/>
  <c r="I15" i="32"/>
  <c r="N15" i="32" s="1"/>
  <c r="BO15" i="30"/>
  <c r="BN15" i="30"/>
  <c r="BQ15" i="30"/>
  <c r="BR15" i="30"/>
  <c r="BS15" i="30"/>
  <c r="BT15" i="30"/>
  <c r="BU15" i="30"/>
  <c r="BP15" i="30"/>
  <c r="BZ15" i="30"/>
  <c r="CD35" i="30" s="1"/>
  <c r="H25" i="32"/>
  <c r="BZ27" i="30"/>
  <c r="T11" i="31"/>
  <c r="G12" i="32"/>
  <c r="T5" i="31"/>
  <c r="BY15" i="30"/>
  <c r="BY41" i="30" s="1"/>
  <c r="BY27" i="30"/>
  <c r="G27" i="32" s="1"/>
  <c r="BX27" i="30"/>
  <c r="F27" i="32" s="1"/>
  <c r="BX15" i="30"/>
  <c r="F15" i="32" s="1"/>
  <c r="BW48" i="30"/>
  <c r="BW24" i="30"/>
  <c r="E24" i="32" s="1"/>
  <c r="BW22" i="30"/>
  <c r="E22" i="32" s="1"/>
  <c r="BW18" i="30"/>
  <c r="E18" i="32" s="1"/>
  <c r="BW12" i="30"/>
  <c r="CA34" i="30" s="1"/>
  <c r="E10" i="32"/>
  <c r="E6" i="32"/>
  <c r="CA43" i="30" l="1"/>
  <c r="H27" i="32"/>
  <c r="U26" i="31"/>
  <c r="C27" i="32" s="1"/>
  <c r="BZ42" i="30"/>
  <c r="BZ39" i="30"/>
  <c r="BZ40" i="30"/>
  <c r="BZ38" i="30"/>
  <c r="BZ41" i="30"/>
  <c r="E12" i="32"/>
  <c r="H15" i="32"/>
  <c r="BY38" i="30"/>
  <c r="G15" i="32"/>
  <c r="T14" i="31"/>
  <c r="BY42" i="30"/>
  <c r="BY39" i="30"/>
  <c r="BY40" i="30"/>
  <c r="BX40" i="30"/>
  <c r="BX41" i="30"/>
  <c r="BX39" i="30"/>
  <c r="BX42" i="30"/>
  <c r="BX38" i="30"/>
  <c r="BW15" i="30"/>
  <c r="CA35" i="30" s="1"/>
  <c r="BW27" i="30"/>
  <c r="E27" i="32" s="1"/>
  <c r="BV48" i="30"/>
  <c r="BZ43" i="30" l="1"/>
  <c r="E15" i="32"/>
  <c r="BY43" i="30"/>
  <c r="BX43" i="30"/>
  <c r="BW39" i="30"/>
  <c r="BW40" i="30"/>
  <c r="BW38" i="30"/>
  <c r="BW42" i="30"/>
  <c r="BW41" i="30"/>
  <c r="D32" i="32"/>
  <c r="D31" i="32"/>
  <c r="D30" i="32"/>
  <c r="S25" i="31"/>
  <c r="R25" i="31"/>
  <c r="Q25" i="31"/>
  <c r="P25" i="31"/>
  <c r="O25" i="31"/>
  <c r="N25" i="31"/>
  <c r="M25" i="31"/>
  <c r="L25" i="31"/>
  <c r="K25" i="31"/>
  <c r="J25" i="31"/>
  <c r="I25" i="31"/>
  <c r="H25" i="31"/>
  <c r="G25" i="31"/>
  <c r="F25" i="31"/>
  <c r="E25" i="31"/>
  <c r="D25" i="31"/>
  <c r="C25" i="31"/>
  <c r="B25" i="31"/>
  <c r="S24" i="31"/>
  <c r="R24" i="31"/>
  <c r="Q24" i="31"/>
  <c r="P24" i="31"/>
  <c r="O24" i="31"/>
  <c r="N24" i="31"/>
  <c r="M24" i="31"/>
  <c r="L24" i="31"/>
  <c r="K24" i="31"/>
  <c r="J24" i="31"/>
  <c r="I24" i="31"/>
  <c r="H24" i="31"/>
  <c r="G24" i="31"/>
  <c r="F24" i="31"/>
  <c r="E24" i="31"/>
  <c r="D24" i="31"/>
  <c r="C24" i="31"/>
  <c r="B24" i="31"/>
  <c r="S22" i="31"/>
  <c r="R22" i="31"/>
  <c r="Q22" i="31"/>
  <c r="Q21" i="31" s="1"/>
  <c r="P22" i="31"/>
  <c r="P21" i="31" s="1"/>
  <c r="O22" i="31"/>
  <c r="O21" i="31" s="1"/>
  <c r="N22" i="31"/>
  <c r="N21" i="31" s="1"/>
  <c r="M22" i="31"/>
  <c r="M21" i="31" s="1"/>
  <c r="L22" i="31"/>
  <c r="L21" i="31" s="1"/>
  <c r="K22" i="31"/>
  <c r="K21" i="31" s="1"/>
  <c r="J22" i="31"/>
  <c r="J21" i="31" s="1"/>
  <c r="I22" i="31"/>
  <c r="I21" i="31" s="1"/>
  <c r="H22" i="31"/>
  <c r="H21" i="31" s="1"/>
  <c r="G22" i="31"/>
  <c r="G21" i="31" s="1"/>
  <c r="F22" i="31"/>
  <c r="F21" i="31" s="1"/>
  <c r="E22" i="31"/>
  <c r="E21" i="31" s="1"/>
  <c r="D22" i="31"/>
  <c r="D21" i="31" s="1"/>
  <c r="C22" i="31"/>
  <c r="C21" i="31" s="1"/>
  <c r="B22" i="31"/>
  <c r="B21" i="31" s="1"/>
  <c r="S20" i="31"/>
  <c r="R20" i="31"/>
  <c r="Q20" i="31"/>
  <c r="P20" i="31"/>
  <c r="O20" i="31"/>
  <c r="N20" i="31"/>
  <c r="M20" i="31"/>
  <c r="L20" i="31"/>
  <c r="K20" i="31"/>
  <c r="J20" i="31"/>
  <c r="I20" i="31"/>
  <c r="H20" i="31"/>
  <c r="G20" i="31"/>
  <c r="F20" i="31"/>
  <c r="E20" i="31"/>
  <c r="D20" i="31"/>
  <c r="C20" i="31"/>
  <c r="B20" i="31"/>
  <c r="S19" i="31"/>
  <c r="R19" i="31"/>
  <c r="Q19" i="31"/>
  <c r="P19" i="31"/>
  <c r="O19" i="31"/>
  <c r="N19" i="31"/>
  <c r="M19" i="31"/>
  <c r="L19" i="31"/>
  <c r="K19" i="31"/>
  <c r="J19" i="31"/>
  <c r="I19" i="31"/>
  <c r="H19" i="31"/>
  <c r="G19" i="31"/>
  <c r="F19" i="31"/>
  <c r="E19" i="31"/>
  <c r="D19" i="31"/>
  <c r="C19" i="31"/>
  <c r="B19" i="31"/>
  <c r="S18" i="31"/>
  <c r="R18" i="31"/>
  <c r="Q18" i="31"/>
  <c r="P18" i="31"/>
  <c r="O18" i="31"/>
  <c r="N18" i="31"/>
  <c r="M18" i="31"/>
  <c r="L18" i="31"/>
  <c r="K18" i="31"/>
  <c r="J18" i="31"/>
  <c r="I18" i="31"/>
  <c r="H18" i="31"/>
  <c r="G18" i="31"/>
  <c r="F18" i="31"/>
  <c r="E18" i="31"/>
  <c r="D18" i="31"/>
  <c r="C18" i="31"/>
  <c r="B18" i="31"/>
  <c r="S13" i="31"/>
  <c r="R13" i="31"/>
  <c r="Q13" i="31"/>
  <c r="P13" i="31"/>
  <c r="O13" i="31"/>
  <c r="N13" i="31"/>
  <c r="M13" i="31"/>
  <c r="L13" i="31"/>
  <c r="K13" i="31"/>
  <c r="J13" i="31"/>
  <c r="I13" i="31"/>
  <c r="H13" i="31"/>
  <c r="G13" i="31"/>
  <c r="F13" i="31"/>
  <c r="E13" i="31"/>
  <c r="D13" i="31"/>
  <c r="C13" i="31"/>
  <c r="B13" i="31"/>
  <c r="S12" i="31"/>
  <c r="R12" i="31"/>
  <c r="Q12" i="31"/>
  <c r="P12" i="31"/>
  <c r="O12" i="31"/>
  <c r="N12" i="31"/>
  <c r="M12" i="31"/>
  <c r="L12" i="31"/>
  <c r="K12" i="31"/>
  <c r="J12" i="31"/>
  <c r="I12" i="31"/>
  <c r="H12" i="31"/>
  <c r="G12" i="31"/>
  <c r="F12" i="31"/>
  <c r="E12" i="31"/>
  <c r="D12" i="31"/>
  <c r="C12" i="31"/>
  <c r="B12" i="31"/>
  <c r="S10" i="31"/>
  <c r="R10" i="31"/>
  <c r="R9" i="31" s="1"/>
  <c r="Q10" i="31"/>
  <c r="Q9" i="31" s="1"/>
  <c r="P10" i="31"/>
  <c r="P9" i="31" s="1"/>
  <c r="O10" i="31"/>
  <c r="O9" i="31" s="1"/>
  <c r="N10" i="31"/>
  <c r="N9" i="31" s="1"/>
  <c r="M10" i="31"/>
  <c r="M9" i="31" s="1"/>
  <c r="L10" i="31"/>
  <c r="L9" i="31" s="1"/>
  <c r="K10" i="31"/>
  <c r="K9" i="31" s="1"/>
  <c r="J10" i="31"/>
  <c r="J9" i="31" s="1"/>
  <c r="I10" i="31"/>
  <c r="I9" i="31" s="1"/>
  <c r="H10" i="31"/>
  <c r="H9" i="31" s="1"/>
  <c r="G10" i="31"/>
  <c r="G9" i="31" s="1"/>
  <c r="F10" i="31"/>
  <c r="F9" i="31" s="1"/>
  <c r="E10" i="31"/>
  <c r="E9" i="31" s="1"/>
  <c r="D10" i="31"/>
  <c r="D9" i="31" s="1"/>
  <c r="C10" i="31"/>
  <c r="C9" i="31" s="1"/>
  <c r="B10" i="31"/>
  <c r="B9" i="31" s="1"/>
  <c r="S8" i="31"/>
  <c r="R8" i="31"/>
  <c r="Q8" i="31"/>
  <c r="P8" i="31"/>
  <c r="O8" i="31"/>
  <c r="N8" i="31"/>
  <c r="M8" i="31"/>
  <c r="L8" i="31"/>
  <c r="K8" i="31"/>
  <c r="J8" i="31"/>
  <c r="I8" i="31"/>
  <c r="H8" i="31"/>
  <c r="G8" i="31"/>
  <c r="F8" i="31"/>
  <c r="E8" i="31"/>
  <c r="D8" i="31"/>
  <c r="C8" i="31"/>
  <c r="B8" i="31"/>
  <c r="S7" i="31"/>
  <c r="R7" i="31"/>
  <c r="Q7" i="31"/>
  <c r="P7" i="31"/>
  <c r="O7" i="31"/>
  <c r="N7" i="31"/>
  <c r="M7" i="31"/>
  <c r="L7" i="31"/>
  <c r="K7" i="31"/>
  <c r="J7" i="31"/>
  <c r="I7" i="31"/>
  <c r="H7" i="31"/>
  <c r="G7" i="31"/>
  <c r="F7" i="31"/>
  <c r="E7" i="31"/>
  <c r="D7" i="31"/>
  <c r="C7" i="31"/>
  <c r="B7" i="31"/>
  <c r="S6" i="31"/>
  <c r="R6" i="31"/>
  <c r="Q6" i="31"/>
  <c r="P6" i="31"/>
  <c r="O6" i="31"/>
  <c r="N6" i="31"/>
  <c r="M6" i="31"/>
  <c r="L6" i="31"/>
  <c r="K6" i="31"/>
  <c r="J6" i="31"/>
  <c r="I6" i="31"/>
  <c r="H6" i="31"/>
  <c r="G6" i="31"/>
  <c r="F6" i="31"/>
  <c r="E6" i="31"/>
  <c r="D6" i="31"/>
  <c r="C6" i="31"/>
  <c r="B6" i="31"/>
  <c r="BV24" i="30"/>
  <c r="BV22" i="30"/>
  <c r="BV18" i="30"/>
  <c r="BV12" i="30"/>
  <c r="BU24" i="30"/>
  <c r="BT24" i="30"/>
  <c r="BS24" i="30"/>
  <c r="BR24" i="30"/>
  <c r="BQ24" i="30"/>
  <c r="BP24" i="30"/>
  <c r="BO24" i="30"/>
  <c r="BN24" i="30"/>
  <c r="BM24" i="30"/>
  <c r="BL24" i="30"/>
  <c r="BK24" i="30"/>
  <c r="BJ24" i="30"/>
  <c r="BI24" i="30"/>
  <c r="BH24" i="30"/>
  <c r="BG24" i="30"/>
  <c r="BF24" i="30"/>
  <c r="BE24" i="30"/>
  <c r="BD24" i="30"/>
  <c r="BC24" i="30"/>
  <c r="BB24" i="30"/>
  <c r="BA24" i="30"/>
  <c r="AZ24" i="30"/>
  <c r="AY24" i="30"/>
  <c r="AX24" i="30"/>
  <c r="AW24" i="30"/>
  <c r="AV24" i="30"/>
  <c r="AU24" i="30"/>
  <c r="AT24" i="30"/>
  <c r="AS24" i="30"/>
  <c r="AR24" i="30"/>
  <c r="AQ24" i="30"/>
  <c r="AP24" i="30"/>
  <c r="AO24" i="30"/>
  <c r="AN24" i="30"/>
  <c r="AM24" i="30"/>
  <c r="AL24" i="30"/>
  <c r="AK24" i="30"/>
  <c r="AJ24" i="30"/>
  <c r="AI24" i="30"/>
  <c r="AH24" i="30"/>
  <c r="AG24" i="30"/>
  <c r="AF24" i="30"/>
  <c r="AE24" i="30"/>
  <c r="AD24"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BU22" i="30"/>
  <c r="BT22" i="30"/>
  <c r="BS22" i="30"/>
  <c r="BR22" i="30"/>
  <c r="BQ22" i="30"/>
  <c r="BP22" i="30"/>
  <c r="BO22" i="30"/>
  <c r="BN22" i="30"/>
  <c r="BM22" i="30"/>
  <c r="BL22" i="30"/>
  <c r="BK22" i="30"/>
  <c r="BJ22" i="30"/>
  <c r="BI22" i="30"/>
  <c r="BH22" i="30"/>
  <c r="BG22" i="30"/>
  <c r="BF22" i="30"/>
  <c r="BE22" i="30"/>
  <c r="BD22" i="30"/>
  <c r="BC22" i="30"/>
  <c r="BB22" i="30"/>
  <c r="BA22" i="30"/>
  <c r="AZ22" i="30"/>
  <c r="AY22" i="30"/>
  <c r="AX22" i="30"/>
  <c r="AW22" i="30"/>
  <c r="AV22" i="30"/>
  <c r="AU22" i="30"/>
  <c r="AT22" i="30"/>
  <c r="AS22" i="30"/>
  <c r="AR22" i="30"/>
  <c r="AQ22" i="30"/>
  <c r="AP22" i="30"/>
  <c r="AO22" i="30"/>
  <c r="AN22" i="30"/>
  <c r="AM22" i="30"/>
  <c r="AL22" i="30"/>
  <c r="AK22" i="30"/>
  <c r="AJ22" i="30"/>
  <c r="AI22" i="30"/>
  <c r="AH22" i="30"/>
  <c r="AG22" i="30"/>
  <c r="AF22" i="30"/>
  <c r="AE22" i="30"/>
  <c r="AD22"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BU18" i="30"/>
  <c r="BT18" i="30"/>
  <c r="BS18" i="30"/>
  <c r="BR18" i="30"/>
  <c r="BQ18" i="30"/>
  <c r="BP18" i="30"/>
  <c r="BO18" i="30"/>
  <c r="BN18" i="30"/>
  <c r="BM18" i="30"/>
  <c r="BM27" i="30" s="1"/>
  <c r="BL18" i="30"/>
  <c r="BK18" i="30"/>
  <c r="BJ18" i="30"/>
  <c r="BI18" i="30"/>
  <c r="BH18" i="30"/>
  <c r="BH27" i="30" s="1"/>
  <c r="BG18" i="30"/>
  <c r="BF18" i="30"/>
  <c r="BE18" i="30"/>
  <c r="BD18" i="30"/>
  <c r="BC18" i="30"/>
  <c r="BC27" i="30" s="1"/>
  <c r="BB18" i="30"/>
  <c r="BB27" i="30" s="1"/>
  <c r="BA18" i="30"/>
  <c r="BA27" i="30" s="1"/>
  <c r="AZ18" i="30"/>
  <c r="AY18" i="30"/>
  <c r="AY27" i="30" s="1"/>
  <c r="AX18" i="30"/>
  <c r="AW18" i="30"/>
  <c r="AV18" i="30"/>
  <c r="AU18" i="30"/>
  <c r="AT18" i="30"/>
  <c r="AT27" i="30" s="1"/>
  <c r="AS18" i="30"/>
  <c r="AS27" i="30" s="1"/>
  <c r="AR18" i="30"/>
  <c r="AR27" i="30" s="1"/>
  <c r="AQ18" i="30"/>
  <c r="AP18" i="30"/>
  <c r="AO18" i="30"/>
  <c r="AO27" i="30" s="1"/>
  <c r="AN18" i="30"/>
  <c r="AN27" i="30" s="1"/>
  <c r="AM18" i="30"/>
  <c r="AL18" i="30"/>
  <c r="AK18" i="30"/>
  <c r="AK27" i="30" s="1"/>
  <c r="AJ18" i="30"/>
  <c r="AJ27" i="30" s="1"/>
  <c r="AI18" i="30"/>
  <c r="AI27" i="30" s="1"/>
  <c r="AH18" i="30"/>
  <c r="AH27" i="30" s="1"/>
  <c r="AG18" i="30"/>
  <c r="AG27" i="30" s="1"/>
  <c r="AF18" i="30"/>
  <c r="AF27" i="30" s="1"/>
  <c r="AE18" i="30"/>
  <c r="AE27" i="30" s="1"/>
  <c r="AD18" i="30"/>
  <c r="AD27" i="30" s="1"/>
  <c r="AC18" i="30"/>
  <c r="AC27" i="30" s="1"/>
  <c r="AB18" i="30"/>
  <c r="AB27" i="30" s="1"/>
  <c r="AA18" i="30"/>
  <c r="AA27" i="30" s="1"/>
  <c r="Z18" i="30"/>
  <c r="Y18" i="30"/>
  <c r="Y27" i="30" s="1"/>
  <c r="X18" i="30"/>
  <c r="X27" i="30" s="1"/>
  <c r="W18" i="30"/>
  <c r="V18" i="30"/>
  <c r="U18" i="30"/>
  <c r="U27" i="30" s="1"/>
  <c r="T18" i="30"/>
  <c r="S18" i="30"/>
  <c r="S27" i="30" s="1"/>
  <c r="R18" i="30"/>
  <c r="R27" i="30" s="1"/>
  <c r="Q18" i="30"/>
  <c r="Q27" i="30" s="1"/>
  <c r="P18" i="30"/>
  <c r="P27" i="30" s="1"/>
  <c r="O18" i="30"/>
  <c r="O27" i="30" s="1"/>
  <c r="N18" i="30"/>
  <c r="N27" i="30" s="1"/>
  <c r="M18" i="30"/>
  <c r="M27" i="30" s="1"/>
  <c r="L18" i="30"/>
  <c r="L27" i="30" s="1"/>
  <c r="K18" i="30"/>
  <c r="K27" i="30" s="1"/>
  <c r="J18" i="30"/>
  <c r="I18" i="30"/>
  <c r="I27" i="30" s="1"/>
  <c r="H18" i="30"/>
  <c r="H27" i="30" s="1"/>
  <c r="G18" i="30"/>
  <c r="G27" i="30" s="1"/>
  <c r="F18" i="30"/>
  <c r="F27" i="30" s="1"/>
  <c r="E18" i="30"/>
  <c r="E27" i="30" s="1"/>
  <c r="D18" i="30"/>
  <c r="D27" i="30" s="1"/>
  <c r="C18" i="30"/>
  <c r="C27" i="30" s="1"/>
  <c r="B18" i="30"/>
  <c r="T27" i="30" l="1"/>
  <c r="BD27" i="30"/>
  <c r="BI27" i="30"/>
  <c r="AV27" i="30"/>
  <c r="W27" i="30"/>
  <c r="AW27" i="30"/>
  <c r="AU27" i="30"/>
  <c r="BK27" i="30"/>
  <c r="AM27" i="30"/>
  <c r="BL27" i="30"/>
  <c r="AP27" i="30"/>
  <c r="Z27" i="30"/>
  <c r="J27" i="30"/>
  <c r="BJ27" i="30"/>
  <c r="BE27" i="30"/>
  <c r="AQ27" i="30"/>
  <c r="V27" i="30"/>
  <c r="BZ34" i="30"/>
  <c r="AX27" i="30"/>
  <c r="AZ27" i="30"/>
  <c r="S9" i="31"/>
  <c r="T23" i="31"/>
  <c r="T21" i="31"/>
  <c r="T17" i="31"/>
  <c r="BG27" i="30"/>
  <c r="AL27" i="30"/>
  <c r="BN27" i="30"/>
  <c r="BF27" i="30"/>
  <c r="BO27" i="30"/>
  <c r="BR27" i="30"/>
  <c r="BS27" i="30"/>
  <c r="BP27" i="30"/>
  <c r="BQ27" i="30"/>
  <c r="BT27" i="30"/>
  <c r="BW43" i="30"/>
  <c r="O17" i="31"/>
  <c r="B27" i="30"/>
  <c r="B23" i="31"/>
  <c r="J23" i="31"/>
  <c r="H23" i="31"/>
  <c r="P23" i="31"/>
  <c r="I23" i="31"/>
  <c r="Q23" i="31"/>
  <c r="F11" i="31"/>
  <c r="N11" i="31"/>
  <c r="C5" i="31"/>
  <c r="S5" i="31"/>
  <c r="C11" i="31"/>
  <c r="K11" i="31"/>
  <c r="S11" i="31"/>
  <c r="G17" i="31"/>
  <c r="D8" i="32"/>
  <c r="S23" i="31"/>
  <c r="R21" i="31"/>
  <c r="R23" i="31"/>
  <c r="D7" i="32"/>
  <c r="K5" i="31"/>
  <c r="D11" i="31"/>
  <c r="H17" i="31"/>
  <c r="E5" i="31"/>
  <c r="M5" i="31"/>
  <c r="D26" i="32"/>
  <c r="D13" i="32"/>
  <c r="D9" i="32"/>
  <c r="D14" i="32"/>
  <c r="D20" i="32"/>
  <c r="D23" i="32"/>
  <c r="D21" i="32"/>
  <c r="D19" i="32"/>
  <c r="D25" i="32"/>
  <c r="L23" i="31"/>
  <c r="E11" i="31"/>
  <c r="M11" i="31"/>
  <c r="D23" i="31"/>
  <c r="F5" i="31"/>
  <c r="N5" i="31"/>
  <c r="L11" i="31"/>
  <c r="P17" i="31"/>
  <c r="G11" i="31"/>
  <c r="O11" i="31"/>
  <c r="F17" i="31"/>
  <c r="H11" i="31"/>
  <c r="P11" i="31"/>
  <c r="N17" i="31"/>
  <c r="H5" i="31"/>
  <c r="P5" i="31"/>
  <c r="I5" i="31"/>
  <c r="Q5" i="31"/>
  <c r="G5" i="31"/>
  <c r="O5" i="31"/>
  <c r="I11" i="31"/>
  <c r="Q11" i="31"/>
  <c r="C17" i="31"/>
  <c r="J5" i="31"/>
  <c r="R5" i="31"/>
  <c r="J11" i="31"/>
  <c r="R11" i="31"/>
  <c r="D5" i="31"/>
  <c r="L5" i="31"/>
  <c r="S21" i="31"/>
  <c r="C23" i="31"/>
  <c r="K23" i="31"/>
  <c r="G23" i="31"/>
  <c r="O23" i="31"/>
  <c r="E23" i="31"/>
  <c r="M23" i="31"/>
  <c r="D17" i="31"/>
  <c r="L17" i="31"/>
  <c r="F23" i="31"/>
  <c r="N23" i="31"/>
  <c r="S17" i="31"/>
  <c r="I17" i="31"/>
  <c r="Q17" i="31"/>
  <c r="M17" i="31"/>
  <c r="B17" i="31"/>
  <c r="J17" i="31"/>
  <c r="R17" i="31"/>
  <c r="K17" i="31"/>
  <c r="E17" i="31"/>
  <c r="B11" i="31"/>
  <c r="B5" i="31"/>
  <c r="BV27" i="30"/>
  <c r="BV15" i="30"/>
  <c r="BU27" i="30"/>
  <c r="BM12" i="30"/>
  <c r="BL12" i="30"/>
  <c r="BP34" i="30" s="1"/>
  <c r="BK12" i="30"/>
  <c r="BJ12" i="30"/>
  <c r="BI12" i="30"/>
  <c r="BH12" i="30"/>
  <c r="BG12" i="30"/>
  <c r="BF12" i="30"/>
  <c r="BE12" i="30"/>
  <c r="BD12" i="30"/>
  <c r="BC12" i="30"/>
  <c r="BB12" i="30"/>
  <c r="BA12" i="30"/>
  <c r="AZ12" i="30"/>
  <c r="AY12" i="30"/>
  <c r="AX12" i="30"/>
  <c r="AW12" i="30"/>
  <c r="AV12" i="30"/>
  <c r="AU12" i="30"/>
  <c r="AT12" i="30"/>
  <c r="AS12" i="30"/>
  <c r="AR12" i="30"/>
  <c r="AQ12" i="30"/>
  <c r="AP12" i="30"/>
  <c r="AO12" i="30"/>
  <c r="AN12" i="30"/>
  <c r="AM12" i="30"/>
  <c r="AL12" i="30"/>
  <c r="AK12" i="30"/>
  <c r="AJ12" i="30"/>
  <c r="AI12" i="30"/>
  <c r="AH12" i="30"/>
  <c r="AG12" i="30"/>
  <c r="AF12" i="30"/>
  <c r="AE12" i="30"/>
  <c r="AD12" i="30"/>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M10" i="30"/>
  <c r="BL10" i="30"/>
  <c r="BK10" i="30"/>
  <c r="BJ10" i="30"/>
  <c r="BI10" i="30"/>
  <c r="BH10" i="30"/>
  <c r="BG10" i="30"/>
  <c r="BF10" i="30"/>
  <c r="BE10" i="30"/>
  <c r="BD10" i="30"/>
  <c r="BC10" i="30"/>
  <c r="BB10" i="30"/>
  <c r="BA10" i="30"/>
  <c r="AZ10" i="30"/>
  <c r="AY10" i="30"/>
  <c r="AX10" i="30"/>
  <c r="AW10" i="30"/>
  <c r="AV10" i="30"/>
  <c r="AU10" i="30"/>
  <c r="AT10" i="30"/>
  <c r="AS10" i="30"/>
  <c r="AR10" i="30"/>
  <c r="AQ10" i="30"/>
  <c r="AP10" i="30"/>
  <c r="AO10" i="30"/>
  <c r="AN10" i="30"/>
  <c r="AM10" i="30"/>
  <c r="AL10" i="30"/>
  <c r="AK10" i="30"/>
  <c r="AJ10" i="30"/>
  <c r="AI10" i="30"/>
  <c r="AH10"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BM6" i="30"/>
  <c r="BL6" i="30"/>
  <c r="BK6" i="30"/>
  <c r="BJ6" i="30"/>
  <c r="BI6" i="30"/>
  <c r="BH6" i="30"/>
  <c r="BG6" i="30"/>
  <c r="BF6" i="30"/>
  <c r="BE6" i="30"/>
  <c r="BD6" i="30"/>
  <c r="BC6" i="30"/>
  <c r="BB6" i="30"/>
  <c r="BA6" i="30"/>
  <c r="AZ6" i="30"/>
  <c r="AY6" i="30"/>
  <c r="AX6" i="30"/>
  <c r="AW6" i="30"/>
  <c r="AV6" i="30"/>
  <c r="AU6" i="30"/>
  <c r="AT6" i="30"/>
  <c r="AS6" i="30"/>
  <c r="AR6" i="30"/>
  <c r="AQ6" i="30"/>
  <c r="AP6" i="30"/>
  <c r="AO6" i="30"/>
  <c r="AN6" i="30"/>
  <c r="AM6" i="30"/>
  <c r="AL6" i="30"/>
  <c r="AK6" i="30"/>
  <c r="AJ6" i="30"/>
  <c r="AI6" i="30"/>
  <c r="AH6" i="30"/>
  <c r="AG6" i="30"/>
  <c r="AF6" i="30"/>
  <c r="AE6" i="30"/>
  <c r="AD6" i="30"/>
  <c r="AC6" i="30"/>
  <c r="AB6" i="30"/>
  <c r="AA6" i="30"/>
  <c r="Z6" i="30"/>
  <c r="Y6" i="30"/>
  <c r="X6" i="30"/>
  <c r="W6" i="30"/>
  <c r="V6" i="30"/>
  <c r="U6" i="30"/>
  <c r="T6" i="30"/>
  <c r="S6" i="30"/>
  <c r="R6" i="30"/>
  <c r="Q6" i="30"/>
  <c r="P6" i="30"/>
  <c r="O6" i="30"/>
  <c r="N6" i="30"/>
  <c r="M6" i="30"/>
  <c r="L6" i="30"/>
  <c r="K6" i="30"/>
  <c r="J6" i="30"/>
  <c r="I6" i="30"/>
  <c r="H6" i="30"/>
  <c r="G6" i="30"/>
  <c r="F6" i="30"/>
  <c r="E6" i="30"/>
  <c r="D6" i="30"/>
  <c r="C6" i="30"/>
  <c r="B12" i="30"/>
  <c r="B10" i="30"/>
  <c r="B6" i="30"/>
  <c r="BU48" i="30"/>
  <c r="BT48" i="30"/>
  <c r="BS48" i="30"/>
  <c r="BR48" i="30"/>
  <c r="BQ48" i="30"/>
  <c r="BP48" i="30"/>
  <c r="BO48" i="30"/>
  <c r="BN48" i="30"/>
  <c r="BM48" i="30"/>
  <c r="BL48" i="30"/>
  <c r="BK48" i="30"/>
  <c r="BJ48" i="30"/>
  <c r="BI48" i="30"/>
  <c r="BH48" i="30"/>
  <c r="BG48" i="30"/>
  <c r="BF48" i="30"/>
  <c r="BE48" i="30"/>
  <c r="BD48" i="30"/>
  <c r="BC48" i="30"/>
  <c r="BB48" i="30"/>
  <c r="BA48" i="30"/>
  <c r="AZ48" i="30"/>
  <c r="AY48" i="30"/>
  <c r="AX48"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M26" i="31" l="1"/>
  <c r="BH34" i="30"/>
  <c r="BZ35" i="30"/>
  <c r="BK34" i="30"/>
  <c r="P26" i="31"/>
  <c r="D10" i="32"/>
  <c r="D6" i="32"/>
  <c r="D12" i="32"/>
  <c r="BM34" i="30"/>
  <c r="BF34" i="30"/>
  <c r="BN34" i="30"/>
  <c r="BU34" i="30"/>
  <c r="BY34" i="30"/>
  <c r="BV34" i="30"/>
  <c r="T26" i="31"/>
  <c r="BG34" i="30"/>
  <c r="BO34" i="30"/>
  <c r="BJ34" i="30"/>
  <c r="BR34" i="30"/>
  <c r="BI34" i="30"/>
  <c r="BQ34" i="30"/>
  <c r="BS34" i="30"/>
  <c r="BW34" i="30"/>
  <c r="BL34" i="30"/>
  <c r="BT34" i="30"/>
  <c r="BX34" i="30"/>
  <c r="O26" i="31"/>
  <c r="K14" i="31"/>
  <c r="Q26" i="31"/>
  <c r="J26" i="31"/>
  <c r="B26" i="31"/>
  <c r="I26" i="31"/>
  <c r="L26" i="31"/>
  <c r="D22" i="32"/>
  <c r="H26" i="31"/>
  <c r="N14" i="31"/>
  <c r="N26" i="31"/>
  <c r="S26" i="31"/>
  <c r="D24" i="32"/>
  <c r="L14" i="31"/>
  <c r="F14" i="31"/>
  <c r="Q14" i="31"/>
  <c r="E14" i="31"/>
  <c r="D11" i="32"/>
  <c r="M14" i="31"/>
  <c r="S14" i="31"/>
  <c r="G26" i="31"/>
  <c r="I14" i="31"/>
  <c r="D26" i="31"/>
  <c r="C14" i="31"/>
  <c r="O14" i="31"/>
  <c r="H14" i="31"/>
  <c r="BV38" i="30"/>
  <c r="BV39" i="30"/>
  <c r="BV40" i="30"/>
  <c r="BV41" i="30"/>
  <c r="BV42" i="30"/>
  <c r="G14" i="31"/>
  <c r="R26" i="31"/>
  <c r="D18" i="32"/>
  <c r="D14" i="31"/>
  <c r="E26" i="31"/>
  <c r="R14" i="31"/>
  <c r="J14" i="31"/>
  <c r="F26" i="31"/>
  <c r="C26" i="31"/>
  <c r="K26" i="31"/>
  <c r="P14" i="31"/>
  <c r="B14" i="31"/>
  <c r="G15" i="30"/>
  <c r="O15" i="30"/>
  <c r="W15" i="30"/>
  <c r="AE15" i="30"/>
  <c r="AM15" i="30"/>
  <c r="AU15" i="30"/>
  <c r="BC15" i="30"/>
  <c r="C15" i="30"/>
  <c r="K15" i="30"/>
  <c r="S15" i="30"/>
  <c r="AA15" i="30"/>
  <c r="AI15" i="30"/>
  <c r="AQ15" i="30"/>
  <c r="AY15" i="30"/>
  <c r="BH15" i="30"/>
  <c r="H15" i="30"/>
  <c r="P15" i="30"/>
  <c r="X15" i="30"/>
  <c r="AF15" i="30"/>
  <c r="AN15" i="30"/>
  <c r="AV15" i="30"/>
  <c r="BD15" i="30"/>
  <c r="BL15" i="30"/>
  <c r="F15" i="30"/>
  <c r="N15" i="30"/>
  <c r="V15" i="30"/>
  <c r="AD15" i="30"/>
  <c r="AL15" i="30"/>
  <c r="AT15" i="30"/>
  <c r="BK15" i="30"/>
  <c r="D15" i="30"/>
  <c r="D41" i="30" s="1"/>
  <c r="L15" i="30"/>
  <c r="T15" i="30"/>
  <c r="AB15" i="30"/>
  <c r="AJ15" i="30"/>
  <c r="AR15" i="30"/>
  <c r="BI15" i="30"/>
  <c r="B15" i="30"/>
  <c r="B42" i="30" s="1"/>
  <c r="AZ15" i="30"/>
  <c r="J15" i="30"/>
  <c r="R15" i="30"/>
  <c r="Z15" i="30"/>
  <c r="AH15" i="30"/>
  <c r="AP15" i="30"/>
  <c r="AX15" i="30"/>
  <c r="E15" i="30"/>
  <c r="E41" i="30" s="1"/>
  <c r="M15" i="30"/>
  <c r="U15" i="30"/>
  <c r="AC15" i="30"/>
  <c r="AK15" i="30"/>
  <c r="AS15" i="30"/>
  <c r="I15" i="30"/>
  <c r="Q15" i="30"/>
  <c r="Y15" i="30"/>
  <c r="AG15" i="30"/>
  <c r="AO15" i="30"/>
  <c r="AW15" i="30"/>
  <c r="BA15" i="30"/>
  <c r="BE15" i="30"/>
  <c r="BM15" i="30"/>
  <c r="BF15" i="30"/>
  <c r="BG15" i="30"/>
  <c r="BB15" i="30"/>
  <c r="BJ15" i="30"/>
  <c r="BM35" i="30" l="1"/>
  <c r="AB35" i="30"/>
  <c r="BH35" i="30"/>
  <c r="AU35" i="30"/>
  <c r="D15" i="32"/>
  <c r="BN35" i="30"/>
  <c r="BO35" i="30"/>
  <c r="BQ35" i="30"/>
  <c r="BP35" i="30"/>
  <c r="BR35" i="30"/>
  <c r="BU35" i="30"/>
  <c r="BY35" i="30"/>
  <c r="BG41" i="30"/>
  <c r="BG35" i="30"/>
  <c r="AC41" i="30"/>
  <c r="AC35" i="30"/>
  <c r="AL42" i="30"/>
  <c r="AL35" i="30"/>
  <c r="AI38" i="30"/>
  <c r="AI35" i="30"/>
  <c r="AE42" i="30"/>
  <c r="AE35" i="30"/>
  <c r="U41" i="30"/>
  <c r="U35" i="30"/>
  <c r="AF42" i="30"/>
  <c r="AF35" i="30"/>
  <c r="AG41" i="30"/>
  <c r="AG35" i="30"/>
  <c r="M41" i="30"/>
  <c r="M35" i="30"/>
  <c r="AZ41" i="30"/>
  <c r="AZ35" i="30"/>
  <c r="L42" i="30"/>
  <c r="L35" i="30"/>
  <c r="V41" i="30"/>
  <c r="V35" i="30"/>
  <c r="X41" i="30"/>
  <c r="X35" i="30"/>
  <c r="S42" i="30"/>
  <c r="S35" i="30"/>
  <c r="O41" i="30"/>
  <c r="O35" i="30"/>
  <c r="Y38" i="30"/>
  <c r="Y35" i="30"/>
  <c r="K42" i="30"/>
  <c r="K35" i="30"/>
  <c r="F35" i="30"/>
  <c r="AW41" i="30"/>
  <c r="AW35" i="30"/>
  <c r="AN38" i="30"/>
  <c r="AN35" i="30"/>
  <c r="AD42" i="30"/>
  <c r="AD35" i="30"/>
  <c r="Q41" i="30"/>
  <c r="Q35" i="30"/>
  <c r="AX40" i="30"/>
  <c r="AX35" i="30"/>
  <c r="AP42" i="30"/>
  <c r="AP35" i="30"/>
  <c r="BS35" i="30"/>
  <c r="BW35" i="30"/>
  <c r="BC38" i="30"/>
  <c r="BC35" i="30"/>
  <c r="R42" i="30"/>
  <c r="R35" i="30"/>
  <c r="AO41" i="30"/>
  <c r="AO35" i="30"/>
  <c r="T41" i="30"/>
  <c r="T35" i="30"/>
  <c r="AA42" i="30"/>
  <c r="AA35" i="30"/>
  <c r="W42" i="30"/>
  <c r="W35" i="30"/>
  <c r="BF40" i="30"/>
  <c r="BF35" i="30"/>
  <c r="BT35" i="30"/>
  <c r="BX35" i="30"/>
  <c r="BJ35" i="30"/>
  <c r="BB41" i="30"/>
  <c r="BB35" i="30"/>
  <c r="BE42" i="30"/>
  <c r="BE35" i="30"/>
  <c r="AS41" i="30"/>
  <c r="AS35" i="30"/>
  <c r="AH40" i="30"/>
  <c r="AH35" i="30"/>
  <c r="AR42" i="30"/>
  <c r="AR35" i="30"/>
  <c r="BK35" i="30"/>
  <c r="BD42" i="30"/>
  <c r="BD35" i="30"/>
  <c r="AY42" i="30"/>
  <c r="AY35" i="30"/>
  <c r="BV35" i="30"/>
  <c r="J40" i="30"/>
  <c r="J35" i="30"/>
  <c r="N42" i="30"/>
  <c r="N35" i="30"/>
  <c r="P41" i="30"/>
  <c r="P35" i="30"/>
  <c r="G42" i="30"/>
  <c r="G35" i="30"/>
  <c r="H35" i="30"/>
  <c r="I35" i="30"/>
  <c r="BI42" i="30"/>
  <c r="BI35" i="30"/>
  <c r="BL35" i="30"/>
  <c r="BA42" i="30"/>
  <c r="BA35" i="30"/>
  <c r="AK38" i="30"/>
  <c r="AK35" i="30"/>
  <c r="Z42" i="30"/>
  <c r="Z35" i="30"/>
  <c r="AJ40" i="30"/>
  <c r="AJ35" i="30"/>
  <c r="AT42" i="30"/>
  <c r="AT35" i="30"/>
  <c r="AV35" i="30"/>
  <c r="AQ41" i="30"/>
  <c r="AQ35" i="30"/>
  <c r="AM41" i="30"/>
  <c r="AM35" i="30"/>
  <c r="BK42" i="30"/>
  <c r="BL41" i="30"/>
  <c r="AM38" i="30"/>
  <c r="G41" i="30"/>
  <c r="D27" i="32"/>
  <c r="BF39" i="30"/>
  <c r="AI42" i="30"/>
  <c r="R41" i="30"/>
  <c r="W38" i="30"/>
  <c r="BO41" i="30"/>
  <c r="BD38" i="30"/>
  <c r="BP42" i="30"/>
  <c r="BN42" i="30"/>
  <c r="P42" i="30"/>
  <c r="BR42" i="30"/>
  <c r="BS42" i="30"/>
  <c r="BV43" i="30"/>
  <c r="D42" i="30"/>
  <c r="AY41" i="30"/>
  <c r="AM42" i="30"/>
  <c r="AL41" i="30"/>
  <c r="J41" i="30"/>
  <c r="J42" i="30"/>
  <c r="B41" i="30"/>
  <c r="S41" i="30"/>
  <c r="N41" i="30"/>
  <c r="BP41" i="30"/>
  <c r="AD39" i="30"/>
  <c r="K41" i="30"/>
  <c r="Y41" i="30"/>
  <c r="V42" i="30"/>
  <c r="AR41" i="30"/>
  <c r="AZ42" i="30"/>
  <c r="BF41" i="30"/>
  <c r="BF42" i="30"/>
  <c r="X42" i="30"/>
  <c r="BD41" i="30"/>
  <c r="AP41" i="30"/>
  <c r="AE41" i="30"/>
  <c r="AH41" i="30"/>
  <c r="AH42" i="30"/>
  <c r="BU39" i="30"/>
  <c r="BU40" i="30"/>
  <c r="BQ39" i="30"/>
  <c r="BQ40" i="30"/>
  <c r="BT39" i="30"/>
  <c r="BT40" i="30"/>
  <c r="F39" i="30"/>
  <c r="F40" i="30"/>
  <c r="H39" i="30"/>
  <c r="H40" i="30"/>
  <c r="C39" i="30"/>
  <c r="C40" i="30"/>
  <c r="F41" i="30"/>
  <c r="Q42" i="30"/>
  <c r="O39" i="30"/>
  <c r="O40" i="30"/>
  <c r="BA41" i="30"/>
  <c r="O38" i="30"/>
  <c r="BJ38" i="30"/>
  <c r="BJ40" i="30"/>
  <c r="BM38" i="30"/>
  <c r="BM40" i="30"/>
  <c r="I39" i="30"/>
  <c r="I40" i="30"/>
  <c r="AP39" i="30"/>
  <c r="AP40" i="30"/>
  <c r="BI39" i="30"/>
  <c r="BI40" i="30"/>
  <c r="BS39" i="30"/>
  <c r="BS40" i="30"/>
  <c r="BL38" i="30"/>
  <c r="BL40" i="30"/>
  <c r="BH39" i="30"/>
  <c r="BH40" i="30"/>
  <c r="BJ41" i="30"/>
  <c r="BC42" i="30"/>
  <c r="BS41" i="30"/>
  <c r="BU42" i="30"/>
  <c r="I42" i="30"/>
  <c r="G39" i="30"/>
  <c r="G40" i="30"/>
  <c r="BH41" i="30"/>
  <c r="G38" i="30"/>
  <c r="BB39" i="30"/>
  <c r="BB40" i="30"/>
  <c r="BE39" i="30"/>
  <c r="BE40" i="30"/>
  <c r="AS39" i="30"/>
  <c r="AS40" i="30"/>
  <c r="AR39" i="30"/>
  <c r="AR40" i="30"/>
  <c r="BK39" i="30"/>
  <c r="BK40" i="30"/>
  <c r="BD39" i="30"/>
  <c r="BD40" i="30"/>
  <c r="AY39" i="30"/>
  <c r="AY40" i="30"/>
  <c r="BH42" i="30"/>
  <c r="C41" i="30"/>
  <c r="AD41" i="30"/>
  <c r="Z41" i="30"/>
  <c r="O42" i="30"/>
  <c r="BM42" i="30"/>
  <c r="BT41" i="30"/>
  <c r="H41" i="30"/>
  <c r="BT42" i="30"/>
  <c r="BR41" i="30"/>
  <c r="AK41" i="30"/>
  <c r="AS42" i="30"/>
  <c r="BO39" i="30"/>
  <c r="BO40" i="30"/>
  <c r="BA39" i="30"/>
  <c r="BA40" i="30"/>
  <c r="Z38" i="30"/>
  <c r="Z40" i="30"/>
  <c r="AV38" i="30"/>
  <c r="AV40" i="30"/>
  <c r="BG38" i="30"/>
  <c r="BG40" i="30"/>
  <c r="AW38" i="30"/>
  <c r="AW40" i="30"/>
  <c r="AC39" i="30"/>
  <c r="AC40" i="30"/>
  <c r="R38" i="30"/>
  <c r="R40" i="30"/>
  <c r="AB39" i="30"/>
  <c r="AB40" i="30"/>
  <c r="AL39" i="30"/>
  <c r="AL40" i="30"/>
  <c r="AN39" i="30"/>
  <c r="AN40" i="30"/>
  <c r="AI39" i="30"/>
  <c r="AI40" i="30"/>
  <c r="BO42" i="30"/>
  <c r="C42" i="30"/>
  <c r="AW42" i="30"/>
  <c r="AU39" i="30"/>
  <c r="AU40" i="30"/>
  <c r="AC42" i="30"/>
  <c r="AJ41" i="30"/>
  <c r="AU38" i="30"/>
  <c r="AC38" i="30"/>
  <c r="BP39" i="30"/>
  <c r="BP40" i="30"/>
  <c r="AO39" i="30"/>
  <c r="AO40" i="30"/>
  <c r="U39" i="30"/>
  <c r="U40" i="30"/>
  <c r="T39" i="30"/>
  <c r="T40" i="30"/>
  <c r="AD38" i="30"/>
  <c r="AD40" i="30"/>
  <c r="AF38" i="30"/>
  <c r="AF40" i="30"/>
  <c r="AA38" i="30"/>
  <c r="AA40" i="30"/>
  <c r="AJ42" i="30"/>
  <c r="H42" i="30"/>
  <c r="BG42" i="30"/>
  <c r="BN41" i="30"/>
  <c r="BU41" i="30"/>
  <c r="I41" i="30"/>
  <c r="AO42" i="30"/>
  <c r="AV41" i="30"/>
  <c r="AM39" i="30"/>
  <c r="AM40" i="30"/>
  <c r="BK41" i="30"/>
  <c r="F42" i="30"/>
  <c r="U42" i="30"/>
  <c r="AB41" i="30"/>
  <c r="BR39" i="30"/>
  <c r="BR40" i="30"/>
  <c r="Q38" i="30"/>
  <c r="Q40" i="30"/>
  <c r="AK39" i="30"/>
  <c r="AK40" i="30"/>
  <c r="AT38" i="30"/>
  <c r="AT40" i="30"/>
  <c r="AQ38" i="30"/>
  <c r="AQ40" i="30"/>
  <c r="BC39" i="30"/>
  <c r="BC40" i="30"/>
  <c r="AK42" i="30"/>
  <c r="BN39" i="30"/>
  <c r="BN40" i="30"/>
  <c r="AG38" i="30"/>
  <c r="AG40" i="30"/>
  <c r="M39" i="30"/>
  <c r="M40" i="30"/>
  <c r="AZ39" i="30"/>
  <c r="AZ40" i="30"/>
  <c r="L39" i="30"/>
  <c r="L40" i="30"/>
  <c r="V39" i="30"/>
  <c r="V40" i="30"/>
  <c r="X39" i="30"/>
  <c r="X40" i="30"/>
  <c r="S39" i="30"/>
  <c r="S40" i="30"/>
  <c r="AB42" i="30"/>
  <c r="AI41" i="30"/>
  <c r="AV42" i="30"/>
  <c r="BM41" i="30"/>
  <c r="BL42" i="30"/>
  <c r="AG42" i="30"/>
  <c r="AN41" i="30"/>
  <c r="AE39" i="30"/>
  <c r="AE40" i="30"/>
  <c r="AU41" i="30"/>
  <c r="BJ42" i="30"/>
  <c r="BQ41" i="30"/>
  <c r="M42" i="30"/>
  <c r="AE38" i="30"/>
  <c r="Y39" i="30"/>
  <c r="Y40" i="30"/>
  <c r="E39" i="30"/>
  <c r="E40" i="30"/>
  <c r="B38" i="30"/>
  <c r="B40" i="30"/>
  <c r="D39" i="30"/>
  <c r="D40" i="30"/>
  <c r="N38" i="30"/>
  <c r="N40" i="30"/>
  <c r="P38" i="30"/>
  <c r="P40" i="30"/>
  <c r="K38" i="30"/>
  <c r="K40" i="30"/>
  <c r="T42" i="30"/>
  <c r="AA41" i="30"/>
  <c r="AU42" i="30"/>
  <c r="AQ42" i="30"/>
  <c r="AX41" i="30"/>
  <c r="BC41" i="30"/>
  <c r="AX42" i="30"/>
  <c r="BE41" i="30"/>
  <c r="AN42" i="30"/>
  <c r="AT41" i="30"/>
  <c r="Y42" i="30"/>
  <c r="AF41" i="30"/>
  <c r="W39" i="30"/>
  <c r="W40" i="30"/>
  <c r="W41" i="30"/>
  <c r="BB42" i="30"/>
  <c r="BI41" i="30"/>
  <c r="BQ42" i="30"/>
  <c r="E42" i="30"/>
  <c r="L41" i="30"/>
  <c r="AQ39" i="30"/>
  <c r="BE38" i="30"/>
  <c r="AR38" i="30"/>
  <c r="BK38" i="30"/>
  <c r="AL38" i="30"/>
  <c r="BG39" i="30"/>
  <c r="BN38" i="30"/>
  <c r="BF38" i="30"/>
  <c r="N39" i="30"/>
  <c r="P39" i="30"/>
  <c r="X38" i="30"/>
  <c r="K39" i="30"/>
  <c r="H38" i="30"/>
  <c r="L38" i="30"/>
  <c r="D38" i="30"/>
  <c r="AV39" i="30"/>
  <c r="V38" i="30"/>
  <c r="AY38" i="30"/>
  <c r="S38" i="30"/>
  <c r="T38" i="30"/>
  <c r="BL39" i="30"/>
  <c r="AA39" i="30"/>
  <c r="BP38" i="30"/>
  <c r="AF39" i="30"/>
  <c r="BH38" i="30"/>
  <c r="AH38" i="30"/>
  <c r="C38" i="30"/>
  <c r="AJ39" i="30"/>
  <c r="F38" i="30"/>
  <c r="BT38" i="30"/>
  <c r="AT39" i="30"/>
  <c r="AJ38" i="30"/>
  <c r="Z39" i="30"/>
  <c r="BS38" i="30"/>
  <c r="BI38" i="30"/>
  <c r="AB38" i="30"/>
  <c r="R39" i="30"/>
  <c r="BM39" i="30"/>
  <c r="BR38" i="30"/>
  <c r="BU38" i="30"/>
  <c r="BB38" i="30"/>
  <c r="AX38" i="30"/>
  <c r="AP38" i="30"/>
  <c r="BQ38" i="30"/>
  <c r="BJ39" i="30"/>
  <c r="AX39" i="30"/>
  <c r="I38" i="30"/>
  <c r="AH39" i="30"/>
  <c r="AS38" i="30"/>
  <c r="U38" i="30"/>
  <c r="AZ38" i="30"/>
  <c r="J39" i="30"/>
  <c r="B39" i="30"/>
  <c r="J38" i="30"/>
  <c r="Q39" i="30"/>
  <c r="AO38" i="30"/>
  <c r="BA38" i="30"/>
  <c r="M38" i="30"/>
  <c r="AG39" i="30"/>
  <c r="E38" i="30"/>
  <c r="AW39" i="30"/>
  <c r="BO38" i="30"/>
  <c r="BA43" i="30" l="1"/>
  <c r="AM43" i="30"/>
  <c r="AZ43" i="30"/>
  <c r="X43" i="30"/>
  <c r="BS43" i="30"/>
  <c r="AL43" i="30"/>
  <c r="K43" i="30"/>
  <c r="B43" i="30"/>
  <c r="BP43" i="30"/>
  <c r="BF43" i="30"/>
  <c r="AI43" i="30"/>
  <c r="D43" i="30"/>
  <c r="BK43" i="30"/>
  <c r="AK43" i="30"/>
  <c r="AN43" i="30"/>
  <c r="BU43" i="30"/>
  <c r="C43" i="30"/>
  <c r="BN43" i="30"/>
  <c r="W43" i="30"/>
  <c r="P43" i="30"/>
  <c r="AF43" i="30"/>
  <c r="G43" i="30"/>
  <c r="BJ43" i="30"/>
  <c r="Y43" i="30"/>
  <c r="V43" i="30"/>
  <c r="L43" i="30"/>
  <c r="AR43" i="30"/>
  <c r="AE43" i="30"/>
  <c r="H43" i="30"/>
  <c r="T43" i="30"/>
  <c r="BD43" i="30"/>
  <c r="J43" i="30"/>
  <c r="U43" i="30"/>
  <c r="AH43" i="30"/>
  <c r="S43" i="30"/>
  <c r="AB43" i="30"/>
  <c r="AT43" i="30"/>
  <c r="AA43" i="30"/>
  <c r="M43" i="30"/>
  <c r="AS43" i="30"/>
  <c r="AY43" i="30"/>
  <c r="AU43" i="30"/>
  <c r="N43" i="30"/>
  <c r="R43" i="30"/>
  <c r="O43" i="30"/>
  <c r="BQ43" i="30"/>
  <c r="AV43" i="30"/>
  <c r="BL43" i="30"/>
  <c r="BO43" i="30"/>
  <c r="AP43" i="30"/>
  <c r="BR43" i="30"/>
  <c r="BI43" i="30"/>
  <c r="BT43" i="30"/>
  <c r="BE43" i="30"/>
  <c r="AD43" i="30"/>
  <c r="BC43" i="30"/>
  <c r="AO43" i="30"/>
  <c r="E43" i="30"/>
  <c r="AX43" i="30"/>
  <c r="F43" i="30"/>
  <c r="Q43" i="30"/>
  <c r="AC43" i="30"/>
  <c r="AW43" i="30"/>
  <c r="Z43" i="30"/>
  <c r="BH43" i="30"/>
  <c r="BM43" i="30"/>
  <c r="I43" i="30"/>
  <c r="BB43" i="30"/>
  <c r="AG43" i="30"/>
  <c r="AQ43" i="30"/>
  <c r="AJ43" i="30"/>
  <c r="BG43" i="30"/>
  <c r="BZ48" i="30" l="1"/>
</calcChain>
</file>

<file path=xl/sharedStrings.xml><?xml version="1.0" encoding="utf-8"?>
<sst xmlns="http://schemas.openxmlformats.org/spreadsheetml/2006/main" count="663" uniqueCount="223">
  <si>
    <t>Quarter</t>
  </si>
  <si>
    <t>Biodiesel</t>
  </si>
  <si>
    <t>Biodiesel as per cent of DERV</t>
  </si>
  <si>
    <t>Total biofuels as per cent of road fuels</t>
  </si>
  <si>
    <t>Contents</t>
  </si>
  <si>
    <t>Main table</t>
  </si>
  <si>
    <t xml:space="preserve">Annual </t>
  </si>
  <si>
    <t>Shares of volume of road fuels</t>
  </si>
  <si>
    <t xml:space="preserve"> Some cells refer to notes, which can be found in the 'Notes' sheet.</t>
  </si>
  <si>
    <t>Annual per cent change</t>
  </si>
  <si>
    <t>Quarterly 
per cent change [note 1]</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</si>
  <si>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</si>
  <si>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</si>
  <si>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</si>
  <si>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</si>
  <si>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Description</t>
  </si>
  <si>
    <t>Note 1</t>
  </si>
  <si>
    <t>Percentage change between the most recent quarter and the same quarter in the previous year</t>
  </si>
  <si>
    <t>Note 2</t>
  </si>
  <si>
    <t>2019</t>
  </si>
  <si>
    <t>2020</t>
  </si>
  <si>
    <t>This worksheet contains three tables. Tables are arranged vertically on top of each other and separated by a blank row.</t>
  </si>
  <si>
    <t>2005</t>
  </si>
  <si>
    <t>2006</t>
  </si>
  <si>
    <t>2007</t>
  </si>
  <si>
    <t>2008</t>
  </si>
  <si>
    <t>2009</t>
  </si>
  <si>
    <t>2010</t>
  </si>
  <si>
    <t>2011</t>
  </si>
  <si>
    <t>2012</t>
  </si>
  <si>
    <t>2013</t>
  </si>
  <si>
    <t>2014</t>
  </si>
  <si>
    <t>2015</t>
  </si>
  <si>
    <t>2016</t>
  </si>
  <si>
    <t>2017</t>
  </si>
  <si>
    <t>2018</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</si>
  <si>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</si>
  <si>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</si>
  <si>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</si>
  <si>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</si>
  <si>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</si>
  <si>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</si>
  <si>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</si>
  <si>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</si>
  <si>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</si>
  <si>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</si>
  <si>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</si>
  <si>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</si>
  <si>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</si>
  <si>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</si>
  <si>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</si>
  <si>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</si>
  <si>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</si>
  <si>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</si>
  <si>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</si>
  <si>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</si>
  <si>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</si>
  <si>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</si>
  <si>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</si>
  <si>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</si>
  <si>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</si>
  <si>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</si>
  <si>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</si>
  <si>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</si>
  <si>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</si>
  <si>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</si>
  <si>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</si>
  <si>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</si>
  <si>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</si>
  <si>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 xml:space="preserve">2013
2nd quarter </t>
  </si>
  <si>
    <t>2013
3rd quarter</t>
  </si>
  <si>
    <t>2013
4th quarter</t>
  </si>
  <si>
    <t>2014
1st quarter</t>
  </si>
  <si>
    <t xml:space="preserve">2014
2nd quarter </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</si>
  <si>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</si>
  <si>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</si>
  <si>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</si>
  <si>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</si>
  <si>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</si>
  <si>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</si>
  <si>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</si>
  <si>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</si>
  <si>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</si>
  <si>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</si>
  <si>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</si>
  <si>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</si>
  <si>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 xml:space="preserve">2017
3rd quarter </t>
  </si>
  <si>
    <t xml:space="preserve">2017
4th quarter </t>
  </si>
  <si>
    <t>2018
1st quarter</t>
  </si>
  <si>
    <t>2018
2nd quarter</t>
  </si>
  <si>
    <t xml:space="preserve">2018
3rd quarter </t>
  </si>
  <si>
    <t>2018
4th quarter</t>
  </si>
  <si>
    <t xml:space="preserve">2019
1st quarter </t>
  </si>
  <si>
    <t>2019
2nd quarter</t>
  </si>
  <si>
    <t>2019
3rd quarter</t>
  </si>
  <si>
    <t>2019
4th quarter</t>
  </si>
  <si>
    <t>2020
1st quarter</t>
  </si>
  <si>
    <t>2020
2nd quarter</t>
  </si>
  <si>
    <t>2020
3rd quarter</t>
  </si>
  <si>
    <t>2020
4th quarter</t>
  </si>
  <si>
    <t>2021
1st quarter</t>
  </si>
  <si>
    <t>Commentary</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</si>
  <si>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</si>
  <si>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</si>
  <si>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</si>
  <si>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</si>
  <si>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</si>
  <si>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</si>
  <si>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</si>
  <si>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</si>
  <si>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</si>
  <si>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renewables statistics (opens in a new window)</t>
  </si>
  <si>
    <t>Energy statistics revisions policy (opens in a new window)</t>
  </si>
  <si>
    <t xml:space="preserve">Contact details </t>
  </si>
  <si>
    <t xml:space="preserve">Statistical enquiries </t>
  </si>
  <si>
    <t xml:space="preserve">Media enquiries </t>
  </si>
  <si>
    <t>020 7215 1000</t>
  </si>
  <si>
    <t>HMRC Hydrocarbon oils Bulletin (opens in a new window)</t>
  </si>
  <si>
    <t>Liz Waters</t>
  </si>
  <si>
    <t>This worksheet contains one table</t>
  </si>
  <si>
    <t xml:space="preserve">This table includes a list of worksheets in this workbook with links to those worksheets </t>
  </si>
  <si>
    <t>Cover Sheet</t>
  </si>
  <si>
    <t>Front page with general details, sources and contacts</t>
  </si>
  <si>
    <t>This page</t>
  </si>
  <si>
    <t>Summary of liquid biofuels consumption in the UK, in million litres and energy equivalent</t>
  </si>
  <si>
    <t>Annual liquid biofuels consumption in the UK, in million litres and energy equivalent</t>
  </si>
  <si>
    <t>Quarterly liquid biofuels consumption in the UK, in million litres and energy equivalent</t>
  </si>
  <si>
    <t>Notes to the data tables</t>
  </si>
  <si>
    <t>Brief notes on trends and main points from this release</t>
  </si>
  <si>
    <t>Worksheet description</t>
  </si>
  <si>
    <t>Link</t>
  </si>
  <si>
    <r>
      <t>VOLUME (</t>
    </r>
    <r>
      <rPr>
        <sz val="12"/>
        <rFont val="Calibri"/>
        <family val="2"/>
        <scheme val="minor"/>
      </rPr>
      <t>million litres</t>
    </r>
    <r>
      <rPr>
        <b/>
        <sz val="12"/>
        <rFont val="Calibri"/>
        <family val="2"/>
        <scheme val="minor"/>
      </rPr>
      <t>)</t>
    </r>
  </si>
  <si>
    <r>
      <t>ENERGY (</t>
    </r>
    <r>
      <rPr>
        <sz val="12"/>
        <rFont val="Calibri"/>
        <family val="2"/>
        <scheme val="minor"/>
      </rPr>
      <t>ktoe</t>
    </r>
    <r>
      <rPr>
        <b/>
        <sz val="12"/>
        <rFont val="Calibri"/>
        <family val="2"/>
        <scheme val="minor"/>
      </rPr>
      <t>)</t>
    </r>
  </si>
  <si>
    <r>
      <t>ENERGY (</t>
    </r>
    <r>
      <rPr>
        <sz val="12"/>
        <rFont val="Calibri"/>
        <family val="2"/>
        <scheme val="minor"/>
      </rPr>
      <t>thousand toe</t>
    </r>
    <r>
      <rPr>
        <b/>
        <sz val="12"/>
        <rFont val="Calibri"/>
        <family val="2"/>
        <scheme val="minor"/>
      </rPr>
      <t>)</t>
    </r>
  </si>
  <si>
    <r>
      <t xml:space="preserve">VOLUME - Per cent changes from same quarter last year </t>
    </r>
    <r>
      <rPr>
        <sz val="12"/>
        <rFont val="Calibri"/>
        <family val="2"/>
        <scheme val="minor"/>
      </rPr>
      <t>(%)</t>
    </r>
  </si>
  <si>
    <r>
      <t>VOLUME - per cent of total biofuels</t>
    </r>
    <r>
      <rPr>
        <sz val="12"/>
        <rFont val="Calibri"/>
        <family val="2"/>
        <scheme val="minor"/>
      </rPr>
      <t xml:space="preserve"> (%)</t>
    </r>
  </si>
  <si>
    <t>Freeze panes is active on this sheet. To turn off this feature, select the 'View' ribbon then 'Freeze panes' then 'Unfreeze panes' or use [Alt W, F]</t>
  </si>
  <si>
    <t>2021
2nd quarter</t>
  </si>
  <si>
    <t>Empty cells within a table indicate inapplicable calculations.</t>
  </si>
  <si>
    <t>All motor spirit</t>
  </si>
  <si>
    <t>All diesel (DERV)</t>
  </si>
  <si>
    <t>2021
3rd quarter</t>
  </si>
  <si>
    <t>Percentage point change between the most recent quarter and the same quarter in the previous year</t>
  </si>
  <si>
    <t>This worksheet contains four tables, arranged vertically on top of each other and separated by a blank row</t>
  </si>
  <si>
    <t>2021
4th quarter</t>
  </si>
  <si>
    <t>2021</t>
  </si>
  <si>
    <t>VOLUME (million litres)</t>
  </si>
  <si>
    <t>2022
1st quarter</t>
  </si>
  <si>
    <t>Glossary and acronyms, DUKES Annex B (opens in a new window)</t>
  </si>
  <si>
    <t>2022
2nd quarter</t>
  </si>
  <si>
    <t>2022
3rd quarter</t>
  </si>
  <si>
    <t>2022
4th quarter</t>
  </si>
  <si>
    <t>2022</t>
  </si>
  <si>
    <t>newsdesk@energysecurity.gov.uk</t>
  </si>
  <si>
    <t>Road transport, of which:</t>
  </si>
  <si>
    <t>Air transport, of which:</t>
  </si>
  <si>
    <t>Aviation turbine fuel (bio)</t>
  </si>
  <si>
    <t>Non-transport bioliquids</t>
  </si>
  <si>
    <t>Non-transport fuels, of which:</t>
  </si>
  <si>
    <t>All liquid biofuels</t>
  </si>
  <si>
    <t>VOLUME - overall transport fuels consumption (million litres)</t>
  </si>
  <si>
    <t>All transport fuels</t>
  </si>
  <si>
    <t>2023
1st quarter</t>
  </si>
  <si>
    <t>Freeze panes are active on this sheet. To turn off this feature, select the 'View' ribbon then 'Freeze panes' then 'Unfreeze panes' or use [Alt W, F]</t>
  </si>
  <si>
    <t>Consumption of liquid biofuels - main table</t>
  </si>
  <si>
    <t>Consumption of liquid biofuels - annual table</t>
  </si>
  <si>
    <t>Consumption of liquid biofuels - quarterly table</t>
  </si>
  <si>
    <t>Consumption of liquid biofuels</t>
  </si>
  <si>
    <t>Biogasoline [note 2]</t>
  </si>
  <si>
    <t>Biodiesel [note 3]</t>
  </si>
  <si>
    <t>Off-road biodiesel [note 5]</t>
  </si>
  <si>
    <t>Autogenerators demand [note 6]</t>
  </si>
  <si>
    <t>Note 3</t>
  </si>
  <si>
    <t>Note 4</t>
  </si>
  <si>
    <t>Note 5</t>
  </si>
  <si>
    <t>Includes bioethanol, biomethanol, MTBE (renewable portion), and bio-petrol</t>
  </si>
  <si>
    <t>Includes FAME, HVO, diesel of bio origin and pure bio oils</t>
  </si>
  <si>
    <t>Includes biopropane and biobutane</t>
  </si>
  <si>
    <t>Note 6</t>
  </si>
  <si>
    <t>Note 7</t>
  </si>
  <si>
    <t>RTFO Statistics (opens in a new window)</t>
  </si>
  <si>
    <t>Biogasoline as per cent of motor spirit</t>
  </si>
  <si>
    <t>Annual percentage point change [note 7]</t>
  </si>
  <si>
    <t>Quarterly percentage point change [note 7]</t>
  </si>
  <si>
    <t>Bio LPGs [note 4]</t>
  </si>
  <si>
    <t>Bio LPGs</t>
  </si>
  <si>
    <t>energy.stats@energysecurity.gov.uk</t>
  </si>
  <si>
    <t>renewablesstatistics@energysecurity.gov.uk</t>
  </si>
  <si>
    <t>2023
2nd quarter</t>
  </si>
  <si>
    <t>2023
1st Quarter</t>
  </si>
  <si>
    <t>2023
2nd Quarter</t>
  </si>
  <si>
    <t>2023
3rd quarter</t>
  </si>
  <si>
    <t>2023
3rd Quarter</t>
  </si>
  <si>
    <t>https://www.gov.uk/government/collections/renewable-fuel-statistics</t>
  </si>
  <si>
    <t>Biogasoline</t>
  </si>
  <si>
    <t>Air transport bioliquids</t>
  </si>
  <si>
    <t>Biofuels supplied to Non-Road Mobile Machinery (NRMM). Note that some FAME and HVO are also used in NRMM, however these quantities are too small to be split out of the transport component.</t>
  </si>
  <si>
    <t>2023
4th quarter</t>
  </si>
  <si>
    <t>2023</t>
  </si>
  <si>
    <t>New and emerging fuels with a low baseline tend to display some volatility while demand matures, making it difficult to identify consistent trends from quarter to quarter.</t>
  </si>
  <si>
    <t>2023
4th Quarter</t>
  </si>
  <si>
    <t>Note 8</t>
  </si>
  <si>
    <t>In the latest quarter (provisional)</t>
  </si>
  <si>
    <t>This table has historically presented biogasoline and biodiesel either blended with, or as a replacement for motor spirit and diesel (DERV) respectively, and consumed in road transport. However, since June 2023, its scope was extended to include new and emerging biofuels (currently Bio LPGs (road transport), and aviation turbine fuel), and consuming sectors (non road mobile machinery, NRMM), and electricity generation (mostly small scale autogenerators).</t>
  </si>
  <si>
    <t>2024
1st Quarter</t>
  </si>
  <si>
    <t xml:space="preserve">2023
</t>
  </si>
  <si>
    <t>Figures in orange text (supply of bio-LPGs, aviation biofuels and off-road biodiesel) are provisional estimates, obtained by rolling over the totals for the previous calendar year, split evenly across the quarters. These will be replaced with actual figures when sufficient data have been reported in the RTFO Statistics release.</t>
  </si>
  <si>
    <t>2024
2nd Quarter</t>
  </si>
  <si>
    <t>2024
3rd Quarter</t>
  </si>
  <si>
    <t xml:space="preserve">Biofuels data are also subject to frequent and notable revisions throughout the year, as the Renewable Transport Fuel Obligation (RTFO) Statistics releases are updated with new data. </t>
  </si>
  <si>
    <t>2024
4th Quarter</t>
  </si>
  <si>
    <t xml:space="preserve">2024
</t>
  </si>
  <si>
    <t>2024
[note 8]</t>
  </si>
  <si>
    <t>2024</t>
  </si>
  <si>
    <t>To avoid such sizable revisions, quarterly estimates will now replace RTFO data until the latter become more stable in the fourth provisional RTFO report usually published mid May by the Department for Transport in time for inclusion in the June edition of Energy Trends and The Digest of UK Energy Statistics (DUKES) published at the end of July. Until then, estimates for biogasoline will be derived using the growth rate sourced from the HMRC Hydrocarbon Oils Bulletin.
We are working to determine the treatment of Hydrotreated vegetable Oil (a direct bio replacement for diesel) in published data. In the interim, the required 7 per cent bio content will be applied to the total diesel supplied to estimate biodiesel.
For the new and emerging fuels (not captured by HMRC data), the previous year’s figure will be rolled over and apportioned equally across the four quarters.</t>
  </si>
  <si>
    <t>2025
1st Quarter
[note 8]</t>
  </si>
  <si>
    <t>Annual statistics for bioliquids used to generate electricity are based on Combined Heat and Power data; quarterly statistics are estimated.</t>
  </si>
  <si>
    <t>2025
2nd Quarter
[note 8]</t>
  </si>
  <si>
    <t>Consumption of biogasoline increased by 11.7 per cent compared to the second quarter in 2024. Biogasoline's share of total motor spirit increased by 0.5 percentage points to 9.2 per cent; biodiesel's share of DERV has been fixed at 7 per cent, the required bio content of DERV.</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</si>
  <si>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</si>
  <si>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r>
      <t xml:space="preserve">This spreadsheet contains quarterly data including </t>
    </r>
    <r>
      <rPr>
        <b/>
        <sz val="12"/>
        <color theme="1"/>
        <rFont val="Calibri"/>
        <family val="2"/>
        <scheme val="minor"/>
      </rPr>
      <t>new data for April to June 2025</t>
    </r>
  </si>
  <si>
    <t>This spreadsheet forms part of the Accredited Official Statistics publication Energy Trends produced by the Department for Energy Security &amp; Net Zero (DESNZ).
The data presents consumption of UK liquid biofuels. Biofuels can be either blended with, or substitute hydrocarbon products and used for road and air transport or burnt to generate power and heat.
Data are sourced from The Department for Transport (DfT)'s Renewable Transport Fuel Obligation (RTFO) statistics, HMRC's Hydrocarbon Oils bulletin and from administrative data collected as part of the Combined Heat &amp; Power Quality Assurance programme (CHPQA).</t>
  </si>
  <si>
    <t>The revisions period is January to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</si>
</sst>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_ ;\-#,##0.00\ "/>
    <numFmt numFmtId="166" formatCode="0.0"/>
    <numFmt numFmtId="167" formatCode="0.0%"/>
    <numFmt numFmtId="168" formatCode="#,##0\ ;\-#,##0\ ;&quot;-&quot;\ "/>
    <numFmt numFmtId="169" formatCode="_-* #,##0.0_-;\-* #,##0.0_-;_-* &quot;-&quot;??_-;_-@_-"/>
    <numFmt numFmtId="170" formatCode="#,##0.0\r;\-#,##0.0\r;\-\r"/>
    <numFmt numFmtId="171" formatCode="\+0.0\ ;\-0.0\ ;&quot;-&quot;\ "/>
    <numFmt numFmtId="172" formatCode="&quot; &quot;#,##0.00&quot; &quot;;&quot;-&quot;#,##0.00&quot; &quot;;&quot; -&quot;00&quot; &quot;;&quot; &quot;@&quot; &quot;"/>
    <numFmt numFmtId="173" formatCode="#,##0.0"/>
  </numFmts>
  <fonts count="61">
    <font>
      <sz val="10"/>
      <name val="Arial"/>
    </font>
    <font>
      <sz val="12"/>
      <color theme="1"/>
      <name val="Calibri"/>
      <family val="2"/>
      <scheme val="minor"/>
    </font>
    <font>
      <sz val="10"/>
      <color indexed="8"/>
      <name val="Arial"/>
      <family val="2"/>
    </font>
    <font>
      <sz val="10"/>
      <name val="Arial"/>
      <family val="2"/>
    </font>
    <font>
      <b/>
      <sz val="14"/>
      <name val="Arial"/>
      <family val="2"/>
    </font>
    <font>
      <sz val="10"/>
      <name val="Arial"/>
      <family val="2"/>
    </font>
    <font>
      <sz val="10"/>
      <name val="Arial"/>
      <family val="2"/>
    </font>
    <font>
      <u/>
      <sz val="12"/>
      <color indexed="12"/>
      <name val="Arial"/>
      <family val="2"/>
    </font>
    <font>
      <sz val="12"/>
      <color indexed="8"/>
      <name val="Arial"/>
      <family val="2"/>
    </font>
    <font>
      <sz val="12"/>
      <color indexed="9"/>
      <name val="Arial"/>
      <family val="2"/>
    </font>
    <font>
      <sz val="12"/>
      <color indexed="20"/>
      <name val="Arial"/>
      <family val="2"/>
    </font>
    <font>
      <b/>
      <sz val="12"/>
      <color indexed="10"/>
      <name val="Arial"/>
      <family val="2"/>
    </font>
    <font>
      <b/>
      <sz val="12"/>
      <color indexed="9"/>
      <name val="Arial"/>
      <family val="2"/>
    </font>
    <font>
      <i/>
      <sz val="12"/>
      <color indexed="23"/>
      <name val="Arial"/>
      <family val="2"/>
    </font>
    <font>
      <sz val="12"/>
      <color indexed="17"/>
      <name val="Arial"/>
      <family val="2"/>
    </font>
    <font>
      <b/>
      <sz val="15"/>
      <color indexed="62"/>
      <name val="Arial"/>
      <family val="2"/>
    </font>
    <font>
      <b/>
      <sz val="13"/>
      <color indexed="62"/>
      <name val="Arial"/>
      <family val="2"/>
    </font>
    <font>
      <b/>
      <sz val="11"/>
      <color indexed="62"/>
      <name val="Arial"/>
      <family val="2"/>
    </font>
    <font>
      <u/>
      <sz val="10"/>
      <color indexed="12"/>
      <name val="Arial"/>
      <family val="2"/>
    </font>
    <font>
      <sz val="12"/>
      <color indexed="62"/>
      <name val="Arial"/>
      <family val="2"/>
    </font>
    <font>
      <sz val="12"/>
      <color indexed="10"/>
      <name val="Arial"/>
      <family val="2"/>
    </font>
    <font>
      <sz val="12"/>
      <color indexed="19"/>
      <name val="Arial"/>
      <family val="2"/>
    </font>
    <font>
      <sz val="10"/>
      <name val="MS Sans Serif"/>
      <family val="2"/>
    </font>
    <font>
      <b/>
      <sz val="12"/>
      <color indexed="63"/>
      <name val="Arial"/>
      <family val="2"/>
    </font>
    <font>
      <sz val="14"/>
      <name val="Arial MT"/>
    </font>
    <font>
      <b/>
      <sz val="12"/>
      <color indexed="8"/>
      <name val="Arial"/>
      <family val="2"/>
    </font>
    <font>
      <u/>
      <sz val="10"/>
      <color indexed="12"/>
      <name val="MS Sans Serif"/>
      <family val="2"/>
    </font>
    <font>
      <sz val="9"/>
      <name val="Arial"/>
      <family val="2"/>
    </font>
    <font>
      <sz val="10"/>
      <color rgb="FF9C0006"/>
      <name val="Arial"/>
      <family val="2"/>
    </font>
    <font>
      <sz val="10"/>
      <color rgb="FF000000"/>
      <name val="Arial"/>
      <family val="2"/>
    </font>
    <font>
      <u/>
      <sz val="10"/>
      <color rgb="FF0000FF"/>
      <name val="MS Sans Serif"/>
    </font>
    <font>
      <u/>
      <sz val="12"/>
      <color rgb="FF0000FF"/>
      <name val="Arial"/>
      <family val="2"/>
    </font>
    <font>
      <u/>
      <sz val="10"/>
      <color rgb="FF0000FF"/>
      <name val="Arial"/>
      <family val="2"/>
    </font>
    <font>
      <sz val="10"/>
      <color rgb="FF000000"/>
      <name val="MS Sans Serif"/>
    </font>
    <font>
      <b/>
      <sz val="20"/>
      <name val="Calibri"/>
      <family val="2"/>
    </font>
    <font>
      <sz val="12"/>
      <name val="Calibri"/>
      <family val="2"/>
      <scheme val="minor"/>
    </font>
    <font>
      <b/>
      <sz val="12"/>
      <name val="Calibri"/>
      <family val="2"/>
      <scheme val="minor"/>
    </font>
    <font>
      <sz val="12"/>
      <color rgb="FF00B0F0"/>
      <name val="Calibri"/>
      <family val="2"/>
      <scheme val="minor"/>
    </font>
    <font>
      <u/>
      <sz val="12"/>
      <color indexed="12"/>
      <name val="Calibri"/>
      <family val="2"/>
      <scheme val="minor"/>
    </font>
    <font>
      <sz val="12"/>
      <color rgb="FFFF0000"/>
      <name val="Calibri"/>
      <family val="2"/>
      <scheme val="minor"/>
    </font>
    <font>
      <sz val="12"/>
      <color theme="1"/>
      <name val="Calibri"/>
      <family val="2"/>
      <scheme val="minor"/>
    </font>
    <font>
      <b/>
      <sz val="18"/>
      <name val="Calibri"/>
      <family val="2"/>
      <scheme val="minor"/>
    </font>
    <font>
      <b/>
      <sz val="12"/>
      <color theme="1"/>
      <name val="Calibri"/>
      <family val="2"/>
      <scheme val="minor"/>
    </font>
    <font>
      <b/>
      <sz val="16"/>
      <name val="Calibri"/>
      <family val="2"/>
      <scheme val="minor"/>
    </font>
    <font>
      <u/>
      <sz val="12"/>
      <color theme="10"/>
      <name val="Calibri"/>
      <family val="2"/>
      <scheme val="minor"/>
    </font>
    <font>
      <b/>
      <sz val="20"/>
      <name val="Calibri"/>
      <family val="2"/>
      <scheme val="minor"/>
    </font>
    <font>
      <b/>
      <sz val="14"/>
      <name val="Calibri"/>
      <family val="2"/>
    </font>
    <font>
      <i/>
      <sz val="12"/>
      <name val="Calibri"/>
      <family val="2"/>
      <scheme val="minor"/>
    </font>
    <font>
      <u/>
      <sz val="12"/>
      <color rgb="FF0000FF"/>
      <name val="Calibri"/>
      <family val="2"/>
      <scheme val="minor"/>
    </font>
    <font>
      <sz val="8"/>
      <name val="Arial"/>
      <family val="2"/>
    </font>
    <font>
      <b/>
      <i/>
      <sz val="12"/>
      <name val="Calibri"/>
      <family val="2"/>
      <scheme val="minor"/>
    </font>
    <font>
      <u/>
      <sz val="12"/>
      <color rgb="FF0000FF"/>
      <name val="Calibri"/>
      <family val="2"/>
    </font>
    <font>
      <sz val="12"/>
      <name val="MS Sans Serif"/>
      <family val="2"/>
    </font>
    <font>
      <b/>
      <sz val="12"/>
      <name val="Calibri"/>
      <family val="2"/>
    </font>
    <font>
      <sz val="12"/>
      <name val="Calibri"/>
      <family val="2"/>
    </font>
    <font>
      <sz val="10"/>
      <name val="Arial"/>
      <family val="2"/>
    </font>
    <font>
      <u/>
      <sz val="12"/>
      <color rgb="FF0070C0"/>
      <name val="Arial"/>
      <family val="2"/>
    </font>
    <font>
      <sz val="12"/>
      <color theme="9" tint="-0.499984740745262"/>
      <name val="Calibri"/>
      <family val="2"/>
      <scheme val="minor"/>
    </font>
    <font>
      <b/>
      <sz val="12"/>
      <color theme="9" tint="-0.499984740745262"/>
      <name val="Calibri"/>
      <family val="2"/>
      <scheme val="minor"/>
    </font>
    <font>
      <sz val="12"/>
      <color theme="9" tint="-0.499984740745262"/>
      <name val="Calibri"/>
      <family val="2"/>
    </font>
    <font>
      <b/>
      <sz val="12"/>
      <color theme="9" tint="-0.499984740745262"/>
      <name val="Calibri"/>
      <family val="2"/>
    </font>
  </fonts>
  <fills count="24">
    <fill>
      <patternFill patternType="none"/>
    </fill>
    <fill>
      <patternFill patternType="gray125"/>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10"/>
      </patternFill>
    </fill>
    <fill>
      <patternFill patternType="solid">
        <fgColor indexed="54"/>
      </patternFill>
    </fill>
    <fill>
      <patternFill patternType="solid">
        <fgColor indexed="46"/>
      </patternFill>
    </fill>
    <fill>
      <patternFill patternType="solid">
        <fgColor indexed="55"/>
      </patternFill>
    </fill>
    <fill>
      <patternFill patternType="gray125">
        <fgColor indexed="8"/>
      </patternFill>
    </fill>
    <fill>
      <patternFill patternType="solid">
        <fgColor indexed="9"/>
        <bgColor indexed="64"/>
      </patternFill>
    </fill>
    <fill>
      <patternFill patternType="solid">
        <fgColor rgb="FFFFC7CE"/>
        <bgColor rgb="FFFFC7CE"/>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56"/>
      </top>
      <bottom style="double">
        <color indexed="56"/>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FFFFFF"/>
      </bottom>
      <diagonal/>
    </border>
    <border>
      <left/>
      <right style="thin">
        <color indexed="64"/>
      </right>
      <top style="thin">
        <color indexed="64"/>
      </top>
      <bottom style="thin">
        <color indexed="64"/>
      </bottom>
      <diagonal/>
    </border>
  </borders>
  <cellStyleXfs count="96">
    <xf numFmtId="0" fontId="0" fillId="0" borderId="0"/>
    <xf numFmtId="0" fontId="2" fillId="0" borderId="0">
      <alignment vertical="top"/>
    </xf>
    <xf numFmtId="0" fontId="8" fillId="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10" fillId="16" borderId="0" applyNumberFormat="0" applyBorder="0" applyAlignment="0" applyProtection="0"/>
    <xf numFmtId="0" fontId="11" fillId="2" borderId="1" applyNumberFormat="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2" fillId="17" borderId="2" applyNumberFormat="0" applyAlignment="0" applyProtection="0"/>
    <xf numFmtId="43" fontId="6"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34" fillId="0" borderId="0" applyNumberFormat="0" applyFill="0" applyProtection="0">
      <alignment horizontal="left" vertical="center"/>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8" borderId="1" applyNumberFormat="0" applyAlignment="0" applyProtection="0"/>
    <xf numFmtId="0" fontId="20" fillId="0" borderId="6" applyNumberFormat="0" applyFill="0" applyAlignment="0" applyProtection="0"/>
    <xf numFmtId="0" fontId="21" fillId="8" borderId="0" applyNumberFormat="0" applyBorder="0" applyAlignment="0" applyProtection="0"/>
    <xf numFmtId="0" fontId="3" fillId="0" borderId="0"/>
    <xf numFmtId="0" fontId="29" fillId="0" borderId="0" applyNumberFormat="0" applyFont="0" applyBorder="0" applyProtection="0"/>
    <xf numFmtId="0" fontId="3" fillId="0" borderId="0"/>
    <xf numFmtId="0" fontId="3" fillId="0" borderId="0"/>
    <xf numFmtId="0" fontId="29" fillId="0" borderId="0" applyNumberFormat="0" applyFont="0" applyBorder="0" applyProtection="0"/>
    <xf numFmtId="0" fontId="22" fillId="0" borderId="0"/>
    <xf numFmtId="0" fontId="33" fillId="0" borderId="0" applyNumberFormat="0" applyBorder="0" applyProtection="0"/>
    <xf numFmtId="0" fontId="22" fillId="0" borderId="0"/>
    <xf numFmtId="0" fontId="33" fillId="0" borderId="0" applyNumberFormat="0" applyBorder="0" applyProtection="0"/>
    <xf numFmtId="0" fontId="29" fillId="0" borderId="0"/>
    <xf numFmtId="0" fontId="29" fillId="0" borderId="0" applyNumberFormat="0" applyFont="0" applyBorder="0" applyProtection="0"/>
    <xf numFmtId="0" fontId="22" fillId="6" borderId="7" applyNumberFormat="0" applyFont="0" applyAlignment="0" applyProtection="0"/>
    <xf numFmtId="0" fontId="23" fillId="2" borderId="8"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 fillId="0" borderId="0"/>
    <xf numFmtId="0" fontId="2" fillId="0" borderId="0">
      <alignment vertical="top"/>
    </xf>
    <xf numFmtId="0" fontId="24" fillId="18" borderId="9"/>
    <xf numFmtId="0" fontId="4" fillId="0" borderId="0"/>
    <xf numFmtId="0" fontId="25" fillId="0" borderId="10" applyNumberFormat="0" applyFill="0" applyAlignment="0" applyProtection="0"/>
    <xf numFmtId="0" fontId="20" fillId="0" borderId="0" applyNumberFormat="0" applyFill="0" applyBorder="0" applyAlignment="0" applyProtection="0"/>
    <xf numFmtId="0" fontId="43" fillId="0" borderId="0" applyNumberFormat="0" applyFill="0" applyAlignment="0">
      <protection locked="0"/>
    </xf>
    <xf numFmtId="0" fontId="46" fillId="0" borderId="0" applyNumberFormat="0" applyFill="0" applyProtection="0">
      <alignment horizontal="left"/>
    </xf>
  </cellStyleXfs>
  <cellXfs count="192">
    <xf numFmtId="0" fontId="0" fillId="0" borderId="0" xfId="0"/>
    <xf numFmtId="0" fontId="3" fillId="19" borderId="0" xfId="0" applyFont="1" applyFill="1"/>
    <xf numFmtId="0" fontId="3" fillId="0" borderId="0" xfId="0" applyFont="1"/>
    <xf numFmtId="9" fontId="3" fillId="0" borderId="0" xfId="0" applyNumberFormat="1" applyFont="1"/>
    <xf numFmtId="9" fontId="27" fillId="21" borderId="0" xfId="84" applyFont="1" applyFill="1" applyBorder="1" applyAlignment="1">
      <alignment horizontal="right"/>
    </xf>
    <xf numFmtId="0" fontId="22" fillId="0" borderId="0" xfId="76" applyAlignment="1">
      <alignment wrapText="1"/>
    </xf>
    <xf numFmtId="0" fontId="35" fillId="21" borderId="0" xfId="0" applyFont="1" applyFill="1"/>
    <xf numFmtId="9" fontId="35" fillId="21" borderId="0" xfId="0" applyNumberFormat="1" applyFont="1" applyFill="1"/>
    <xf numFmtId="0" fontId="35" fillId="0" borderId="0" xfId="0" applyFont="1"/>
    <xf numFmtId="168" fontId="35" fillId="21" borderId="0" xfId="49" applyNumberFormat="1" applyFont="1" applyFill="1" applyAlignment="1">
      <alignment horizontal="right" vertical="center"/>
    </xf>
    <xf numFmtId="168" fontId="35" fillId="21" borderId="0" xfId="0" applyNumberFormat="1" applyFont="1" applyFill="1" applyAlignment="1">
      <alignment horizontal="right" vertical="center"/>
    </xf>
    <xf numFmtId="168" fontId="35" fillId="21" borderId="0" xfId="84" applyNumberFormat="1" applyFont="1" applyFill="1" applyAlignment="1">
      <alignment horizontal="right" vertical="center"/>
    </xf>
    <xf numFmtId="4" fontId="35" fillId="21" borderId="0" xfId="0" applyNumberFormat="1" applyFont="1" applyFill="1" applyAlignment="1">
      <alignment horizontal="right" vertical="center"/>
    </xf>
    <xf numFmtId="167" fontId="35" fillId="0" borderId="0" xfId="84" applyNumberFormat="1" applyFont="1" applyAlignment="1">
      <alignment horizontal="right" vertical="center"/>
    </xf>
    <xf numFmtId="0" fontId="38" fillId="21" borderId="0" xfId="62" applyFont="1" applyFill="1" applyAlignment="1" applyProtection="1"/>
    <xf numFmtId="0" fontId="35" fillId="19" borderId="0" xfId="0" applyFont="1" applyFill="1"/>
    <xf numFmtId="9" fontId="35" fillId="21" borderId="0" xfId="84" applyFont="1" applyFill="1" applyBorder="1" applyAlignment="1">
      <alignment horizontal="right"/>
    </xf>
    <xf numFmtId="9" fontId="35" fillId="0" borderId="0" xfId="0" applyNumberFormat="1" applyFont="1"/>
    <xf numFmtId="0" fontId="35" fillId="19" borderId="0" xfId="0" applyFont="1" applyFill="1" applyAlignment="1">
      <alignment vertical="center"/>
    </xf>
    <xf numFmtId="0" fontId="35" fillId="21" borderId="0" xfId="0" applyFont="1" applyFill="1" applyAlignment="1">
      <alignment vertical="center"/>
    </xf>
    <xf numFmtId="9" fontId="35" fillId="21" borderId="0" xfId="0" applyNumberFormat="1" applyFont="1" applyFill="1" applyAlignment="1">
      <alignment vertical="center"/>
    </xf>
    <xf numFmtId="0" fontId="35" fillId="0" borderId="0" xfId="0" applyFont="1" applyAlignment="1">
      <alignment vertical="center"/>
    </xf>
    <xf numFmtId="0" fontId="35" fillId="21" borderId="0" xfId="71" applyFont="1" applyFill="1" applyAlignment="1">
      <alignment horizontal="right" vertical="center"/>
    </xf>
    <xf numFmtId="3" fontId="35" fillId="0" borderId="0" xfId="0" applyNumberFormat="1" applyFont="1" applyAlignment="1">
      <alignment vertical="center"/>
    </xf>
    <xf numFmtId="164" fontId="36" fillId="21" borderId="0" xfId="71" applyNumberFormat="1" applyFont="1" applyFill="1" applyAlignment="1">
      <alignment horizontal="right" vertical="center"/>
    </xf>
    <xf numFmtId="0" fontId="36" fillId="21" borderId="0" xfId="0" applyFont="1" applyFill="1" applyAlignment="1">
      <alignment vertical="center"/>
    </xf>
    <xf numFmtId="165" fontId="35" fillId="0" borderId="0" xfId="0" applyNumberFormat="1" applyFont="1" applyAlignment="1">
      <alignment vertical="center"/>
    </xf>
    <xf numFmtId="168" fontId="35" fillId="21" borderId="0" xfId="50" applyNumberFormat="1" applyFont="1" applyFill="1" applyAlignment="1">
      <alignment horizontal="right" vertical="center"/>
    </xf>
    <xf numFmtId="168" fontId="35" fillId="21" borderId="0" xfId="71" applyNumberFormat="1" applyFont="1" applyFill="1" applyAlignment="1">
      <alignment horizontal="right" vertical="center"/>
    </xf>
    <xf numFmtId="9" fontId="35" fillId="21" borderId="0" xfId="84" applyFont="1" applyFill="1" applyAlignment="1">
      <alignment horizontal="right" vertical="center"/>
    </xf>
    <xf numFmtId="167" fontId="35" fillId="21" borderId="0" xfId="85" applyNumberFormat="1" applyFont="1" applyFill="1" applyAlignment="1">
      <alignment horizontal="right" vertical="center"/>
    </xf>
    <xf numFmtId="0" fontId="37" fillId="19" borderId="0" xfId="0" applyFont="1" applyFill="1" applyAlignment="1">
      <alignment vertical="center"/>
    </xf>
    <xf numFmtId="167" fontId="36" fillId="21" borderId="0" xfId="85" applyNumberFormat="1" applyFont="1" applyFill="1" applyBorder="1" applyAlignment="1">
      <alignment horizontal="right" vertical="center"/>
    </xf>
    <xf numFmtId="0" fontId="34" fillId="0" borderId="0" xfId="57" applyAlignment="1">
      <alignment vertical="center"/>
    </xf>
    <xf numFmtId="0" fontId="22" fillId="0" borderId="0" xfId="76" applyAlignment="1">
      <alignment vertical="center" wrapText="1"/>
    </xf>
    <xf numFmtId="0" fontId="22" fillId="0" borderId="0" xfId="76" applyAlignment="1">
      <alignment vertical="center"/>
    </xf>
    <xf numFmtId="0" fontId="43" fillId="0" borderId="0" xfId="94" applyAlignment="1">
      <alignment vertical="center"/>
      <protection locked="0"/>
    </xf>
    <xf numFmtId="168" fontId="36" fillId="21" borderId="0" xfId="0" applyNumberFormat="1" applyFont="1" applyFill="1" applyAlignment="1">
      <alignment horizontal="right" vertical="center"/>
    </xf>
    <xf numFmtId="167" fontId="36" fillId="0" borderId="0" xfId="84" applyNumberFormat="1" applyFont="1" applyBorder="1" applyAlignment="1">
      <alignment horizontal="right" vertical="center"/>
    </xf>
    <xf numFmtId="0" fontId="39" fillId="0" borderId="0" xfId="0" applyFont="1"/>
    <xf numFmtId="0" fontId="36" fillId="0" borderId="11" xfId="0" applyFont="1" applyBorder="1" applyAlignment="1">
      <alignment vertical="center"/>
    </xf>
    <xf numFmtId="9" fontId="35" fillId="0" borderId="0" xfId="84" applyFont="1" applyAlignment="1">
      <alignment vertical="center"/>
    </xf>
    <xf numFmtId="0" fontId="36" fillId="0" borderId="0" xfId="0" applyFont="1" applyAlignment="1">
      <alignment vertical="center"/>
    </xf>
    <xf numFmtId="168" fontId="35" fillId="0" borderId="0" xfId="0" applyNumberFormat="1" applyFont="1" applyAlignment="1">
      <alignment vertical="center"/>
    </xf>
    <xf numFmtId="0" fontId="36" fillId="19" borderId="0" xfId="0" applyFont="1" applyFill="1"/>
    <xf numFmtId="167" fontId="35" fillId="0" borderId="0" xfId="0" applyNumberFormat="1" applyFont="1"/>
    <xf numFmtId="0" fontId="35" fillId="0" borderId="0" xfId="71" applyFont="1"/>
    <xf numFmtId="166" fontId="35" fillId="0" borderId="0" xfId="0" applyNumberFormat="1" applyFont="1"/>
    <xf numFmtId="1" fontId="35" fillId="0" borderId="0" xfId="0" applyNumberFormat="1" applyFont="1"/>
    <xf numFmtId="0" fontId="35" fillId="0" borderId="0" xfId="76" applyFont="1" applyAlignment="1">
      <alignment vertical="center" wrapText="1"/>
    </xf>
    <xf numFmtId="0" fontId="40" fillId="0" borderId="0" xfId="76" applyFont="1" applyAlignment="1">
      <alignment vertical="center" wrapText="1"/>
    </xf>
    <xf numFmtId="0" fontId="41" fillId="0" borderId="0" xfId="94" applyFont="1" applyAlignment="1">
      <alignment wrapText="1"/>
      <protection locked="0"/>
    </xf>
    <xf numFmtId="0" fontId="43" fillId="0" borderId="0" xfId="94" applyAlignment="1">
      <protection locked="0"/>
    </xf>
    <xf numFmtId="0" fontId="38" fillId="0" borderId="0" xfId="62" applyFont="1" applyAlignment="1" applyProtection="1">
      <alignment vertical="center" wrapText="1"/>
    </xf>
    <xf numFmtId="0" fontId="36" fillId="0" borderId="0" xfId="95" applyFont="1" applyAlignment="1"/>
    <xf numFmtId="0" fontId="35" fillId="0" borderId="0" xfId="76" applyFont="1" applyAlignment="1">
      <alignment vertical="center"/>
    </xf>
    <xf numFmtId="0" fontId="43" fillId="0" borderId="0" xfId="94" applyAlignment="1">
      <alignment horizontal="left"/>
      <protection locked="0"/>
    </xf>
    <xf numFmtId="0" fontId="43" fillId="0" borderId="0" xfId="94" applyAlignment="1" applyProtection="1"/>
    <xf numFmtId="0" fontId="43" fillId="0" borderId="0" xfId="94" applyFill="1" applyAlignment="1" applyProtection="1"/>
    <xf numFmtId="0" fontId="44" fillId="0" borderId="0" xfId="62" applyFont="1" applyAlignment="1" applyProtection="1">
      <alignment vertical="center"/>
    </xf>
    <xf numFmtId="0" fontId="35" fillId="0" borderId="0" xfId="62" applyFont="1" applyFill="1" applyAlignment="1" applyProtection="1">
      <alignment vertical="center"/>
    </xf>
    <xf numFmtId="0" fontId="38" fillId="21" borderId="0" xfId="64" applyFont="1" applyFill="1" applyAlignment="1" applyProtection="1">
      <alignment vertical="center"/>
    </xf>
    <xf numFmtId="0" fontId="35" fillId="21" borderId="0" xfId="76" applyFont="1" applyFill="1" applyAlignment="1">
      <alignment vertical="center"/>
    </xf>
    <xf numFmtId="169" fontId="35" fillId="0" borderId="0" xfId="49" applyNumberFormat="1" applyFont="1" applyBorder="1" applyAlignment="1">
      <alignment vertical="center"/>
    </xf>
    <xf numFmtId="170" fontId="35" fillId="0" borderId="0" xfId="49" applyNumberFormat="1" applyFont="1" applyBorder="1" applyAlignment="1">
      <alignment vertical="center"/>
    </xf>
    <xf numFmtId="166" fontId="35" fillId="0" borderId="0" xfId="0" applyNumberFormat="1" applyFont="1" applyAlignment="1">
      <alignment vertical="center"/>
    </xf>
    <xf numFmtId="169" fontId="36" fillId="0" borderId="0" xfId="49" applyNumberFormat="1" applyFont="1" applyBorder="1" applyAlignment="1">
      <alignment vertical="center"/>
    </xf>
    <xf numFmtId="169" fontId="35" fillId="0" borderId="0" xfId="49" applyNumberFormat="1" applyFont="1" applyBorder="1" applyAlignment="1">
      <alignment horizontal="right" vertical="center"/>
    </xf>
    <xf numFmtId="166" fontId="35" fillId="19" borderId="0" xfId="84" applyNumberFormat="1" applyFont="1" applyFill="1" applyAlignment="1">
      <alignment vertical="center"/>
    </xf>
    <xf numFmtId="166" fontId="35" fillId="19" borderId="0" xfId="84" applyNumberFormat="1" applyFont="1" applyFill="1" applyBorder="1" applyAlignment="1">
      <alignment vertical="center"/>
    </xf>
    <xf numFmtId="0" fontId="45" fillId="0" borderId="0" xfId="57" applyFont="1" applyAlignment="1">
      <alignment vertical="center" wrapText="1"/>
    </xf>
    <xf numFmtId="0" fontId="34" fillId="21" borderId="0" xfId="57" applyFill="1">
      <alignment horizontal="left" vertical="center"/>
    </xf>
    <xf numFmtId="0" fontId="34" fillId="19" borderId="0" xfId="57" applyFill="1">
      <alignment horizontal="left" vertical="center"/>
    </xf>
    <xf numFmtId="0" fontId="34" fillId="0" borderId="0" xfId="57">
      <alignment horizontal="left" vertical="center"/>
    </xf>
    <xf numFmtId="167" fontId="34" fillId="0" borderId="0" xfId="57" applyNumberFormat="1">
      <alignment horizontal="left" vertical="center"/>
    </xf>
    <xf numFmtId="171" fontId="47" fillId="22" borderId="12" xfId="0" applyNumberFormat="1" applyFont="1" applyFill="1" applyBorder="1" applyAlignment="1" applyProtection="1">
      <alignment horizontal="right" vertical="center"/>
      <protection hidden="1"/>
    </xf>
    <xf numFmtId="167" fontId="47" fillId="22" borderId="0" xfId="85" applyNumberFormat="1" applyFont="1" applyFill="1" applyAlignment="1">
      <alignment horizontal="right" vertical="center"/>
    </xf>
    <xf numFmtId="0" fontId="35" fillId="0" borderId="0" xfId="0" applyFont="1" applyAlignment="1">
      <alignment horizontal="right" vertical="center"/>
    </xf>
    <xf numFmtId="167" fontId="47" fillId="22" borderId="13" xfId="0" applyNumberFormat="1" applyFont="1" applyFill="1" applyBorder="1" applyAlignment="1" applyProtection="1">
      <alignment horizontal="right" vertical="center"/>
      <protection hidden="1"/>
    </xf>
    <xf numFmtId="167" fontId="47" fillId="22" borderId="12" xfId="0" applyNumberFormat="1" applyFont="1" applyFill="1" applyBorder="1" applyAlignment="1" applyProtection="1">
      <alignment horizontal="right" vertical="center"/>
      <protection hidden="1"/>
    </xf>
    <xf numFmtId="10" fontId="35" fillId="0" borderId="0" xfId="84" applyNumberFormat="1" applyFont="1"/>
    <xf numFmtId="43" fontId="35" fillId="0" borderId="0" xfId="0" applyNumberFormat="1" applyFont="1"/>
    <xf numFmtId="0" fontId="48" fillId="23" borderId="0" xfId="65" applyFont="1" applyFill="1" applyAlignment="1">
      <alignment vertical="center" wrapText="1"/>
    </xf>
    <xf numFmtId="0" fontId="35" fillId="0" borderId="0" xfId="0" applyFont="1" applyAlignment="1">
      <alignment horizontal="left" vertical="center" indent="2"/>
    </xf>
    <xf numFmtId="0" fontId="35" fillId="0" borderId="0" xfId="0" applyFont="1" applyAlignment="1">
      <alignment horizontal="left" vertical="center"/>
    </xf>
    <xf numFmtId="0" fontId="36" fillId="0" borderId="15" xfId="0" applyFont="1" applyBorder="1" applyAlignment="1">
      <alignment vertical="center"/>
    </xf>
    <xf numFmtId="0" fontId="36" fillId="0" borderId="11" xfId="0" applyFont="1" applyBorder="1" applyAlignment="1">
      <alignment horizontal="left" vertical="center"/>
    </xf>
    <xf numFmtId="166" fontId="36" fillId="19" borderId="15" xfId="84" applyNumberFormat="1" applyFont="1" applyFill="1" applyBorder="1" applyAlignment="1">
      <alignment vertical="center"/>
    </xf>
    <xf numFmtId="167" fontId="35" fillId="0" borderId="0" xfId="84" applyNumberFormat="1" applyFont="1"/>
    <xf numFmtId="167" fontId="47" fillId="22" borderId="15" xfId="85" applyNumberFormat="1" applyFont="1" applyFill="1" applyBorder="1" applyAlignment="1">
      <alignment horizontal="right" vertical="center"/>
    </xf>
    <xf numFmtId="168" fontId="35" fillId="21" borderId="11" xfId="0" applyNumberFormat="1" applyFont="1" applyFill="1" applyBorder="1" applyAlignment="1">
      <alignment horizontal="right" vertical="center"/>
    </xf>
    <xf numFmtId="171" fontId="47" fillId="22" borderId="14" xfId="0" applyNumberFormat="1" applyFont="1" applyFill="1" applyBorder="1" applyAlignment="1" applyProtection="1">
      <alignment horizontal="right" vertical="center"/>
      <protection hidden="1"/>
    </xf>
    <xf numFmtId="168" fontId="36" fillId="21" borderId="11" xfId="0" applyNumberFormat="1" applyFont="1" applyFill="1" applyBorder="1" applyAlignment="1">
      <alignment horizontal="right" vertical="center"/>
    </xf>
    <xf numFmtId="171" fontId="50" fillId="22" borderId="14" xfId="0" applyNumberFormat="1" applyFont="1" applyFill="1" applyBorder="1" applyAlignment="1" applyProtection="1">
      <alignment horizontal="right" vertical="center"/>
      <protection hidden="1"/>
    </xf>
    <xf numFmtId="167" fontId="50" fillId="22" borderId="11" xfId="85" applyNumberFormat="1" applyFont="1" applyFill="1" applyBorder="1" applyAlignment="1">
      <alignment horizontal="right" vertical="center"/>
    </xf>
    <xf numFmtId="168" fontId="35" fillId="21" borderId="11" xfId="49" applyNumberFormat="1" applyFont="1" applyFill="1" applyBorder="1" applyAlignment="1">
      <alignment horizontal="right" vertical="center"/>
    </xf>
    <xf numFmtId="0" fontId="35" fillId="21" borderId="11" xfId="0" applyFont="1" applyFill="1" applyBorder="1" applyAlignment="1">
      <alignment vertical="center"/>
    </xf>
    <xf numFmtId="167" fontId="35" fillId="0" borderId="11" xfId="84" applyNumberFormat="1" applyFont="1" applyBorder="1" applyAlignment="1">
      <alignment horizontal="right" vertical="center"/>
    </xf>
    <xf numFmtId="167" fontId="47" fillId="22" borderId="14" xfId="0" applyNumberFormat="1" applyFont="1" applyFill="1" applyBorder="1" applyAlignment="1" applyProtection="1">
      <alignment horizontal="right" vertical="center"/>
      <protection hidden="1"/>
    </xf>
    <xf numFmtId="167" fontId="35" fillId="21" borderId="11" xfId="85" applyNumberFormat="1" applyFont="1" applyFill="1" applyBorder="1" applyAlignment="1">
      <alignment horizontal="right" vertical="center"/>
    </xf>
    <xf numFmtId="43" fontId="35" fillId="21" borderId="0" xfId="84" applyNumberFormat="1" applyFont="1" applyFill="1" applyBorder="1" applyAlignment="1">
      <alignment horizontal="right"/>
    </xf>
    <xf numFmtId="167" fontId="47" fillId="22" borderId="16" xfId="85" applyNumberFormat="1" applyFont="1" applyFill="1" applyBorder="1" applyAlignment="1">
      <alignment horizontal="right" vertical="center"/>
    </xf>
    <xf numFmtId="0" fontId="51" fillId="23" borderId="0" xfId="65" applyFont="1" applyFill="1" applyAlignment="1">
      <alignment vertical="center"/>
    </xf>
    <xf numFmtId="0" fontId="35" fillId="0" borderId="16" xfId="0" applyFont="1" applyBorder="1" applyAlignment="1">
      <alignment horizontal="left" vertical="center" indent="2"/>
    </xf>
    <xf numFmtId="0" fontId="35" fillId="0" borderId="11" xfId="0" applyFont="1" applyBorder="1" applyAlignment="1">
      <alignment horizontal="left" vertical="center" indent="2"/>
    </xf>
    <xf numFmtId="165" fontId="36" fillId="0" borderId="0" xfId="0" applyNumberFormat="1" applyFont="1" applyAlignment="1">
      <alignment vertical="center"/>
    </xf>
    <xf numFmtId="168" fontId="36" fillId="21" borderId="15" xfId="49" applyNumberFormat="1" applyFont="1" applyFill="1" applyBorder="1" applyAlignment="1">
      <alignment horizontal="right" vertical="center"/>
    </xf>
    <xf numFmtId="168" fontId="36" fillId="21" borderId="15" xfId="0" applyNumberFormat="1" applyFont="1" applyFill="1" applyBorder="1" applyAlignment="1">
      <alignment horizontal="right" vertical="center"/>
    </xf>
    <xf numFmtId="171" fontId="50" fillId="22" borderId="18" xfId="0" applyNumberFormat="1" applyFont="1" applyFill="1" applyBorder="1" applyAlignment="1" applyProtection="1">
      <alignment horizontal="right" vertical="center"/>
      <protection hidden="1"/>
    </xf>
    <xf numFmtId="0" fontId="36" fillId="0" borderId="15" xfId="0" applyFont="1" applyBorder="1" applyAlignment="1">
      <alignment horizontal="left" vertical="center"/>
    </xf>
    <xf numFmtId="9" fontId="35" fillId="0" borderId="0" xfId="84" applyFont="1" applyAlignment="1">
      <alignment horizontal="left" vertical="center" indent="2"/>
    </xf>
    <xf numFmtId="167" fontId="50" fillId="22" borderId="18" xfId="84" applyNumberFormat="1" applyFont="1" applyFill="1" applyBorder="1" applyAlignment="1" applyProtection="1">
      <alignment horizontal="right" vertical="center"/>
      <protection hidden="1"/>
    </xf>
    <xf numFmtId="167" fontId="50" fillId="22" borderId="15" xfId="85" applyNumberFormat="1" applyFont="1" applyFill="1" applyBorder="1" applyAlignment="1">
      <alignment horizontal="right" vertical="center"/>
    </xf>
    <xf numFmtId="166" fontId="35" fillId="19" borderId="16" xfId="84" applyNumberFormat="1" applyFont="1" applyFill="1" applyBorder="1" applyAlignment="1">
      <alignment vertical="center"/>
    </xf>
    <xf numFmtId="167" fontId="47" fillId="0" borderId="16" xfId="84" applyNumberFormat="1" applyFont="1" applyFill="1" applyBorder="1" applyAlignment="1" applyProtection="1">
      <alignment horizontal="right" vertical="center"/>
      <protection hidden="1"/>
    </xf>
    <xf numFmtId="167" fontId="47" fillId="0" borderId="0" xfId="84" applyNumberFormat="1" applyFont="1" applyFill="1" applyBorder="1" applyAlignment="1" applyProtection="1">
      <alignment horizontal="right" vertical="center"/>
      <protection hidden="1"/>
    </xf>
    <xf numFmtId="167" fontId="47" fillId="0" borderId="11" xfId="84" applyNumberFormat="1" applyFont="1" applyFill="1" applyBorder="1" applyAlignment="1" applyProtection="1">
      <alignment horizontal="right" vertical="center"/>
      <protection hidden="1"/>
    </xf>
    <xf numFmtId="3" fontId="36" fillId="0" borderId="15" xfId="0" applyNumberFormat="1" applyFont="1" applyBorder="1" applyAlignment="1">
      <alignment vertical="center"/>
    </xf>
    <xf numFmtId="3" fontId="36" fillId="0" borderId="15" xfId="0" applyNumberFormat="1" applyFont="1" applyBorder="1" applyAlignment="1">
      <alignment horizontal="right" vertical="center" wrapText="1"/>
    </xf>
    <xf numFmtId="3" fontId="36" fillId="0" borderId="15" xfId="49" applyNumberFormat="1" applyFont="1" applyBorder="1" applyAlignment="1">
      <alignment vertical="center"/>
    </xf>
    <xf numFmtId="3" fontId="35" fillId="0" borderId="0" xfId="0" applyNumberFormat="1" applyFont="1" applyAlignment="1">
      <alignment horizontal="left" vertical="center" indent="2"/>
    </xf>
    <xf numFmtId="3" fontId="35" fillId="0" borderId="0" xfId="49" applyNumberFormat="1" applyFont="1" applyBorder="1" applyAlignment="1">
      <alignment vertical="center"/>
    </xf>
    <xf numFmtId="3" fontId="36" fillId="0" borderId="11" xfId="0" applyNumberFormat="1" applyFont="1" applyBorder="1" applyAlignment="1">
      <alignment horizontal="left" vertical="center"/>
    </xf>
    <xf numFmtId="3" fontId="36" fillId="0" borderId="11" xfId="49" applyNumberFormat="1" applyFont="1" applyBorder="1" applyAlignment="1">
      <alignment vertical="center"/>
    </xf>
    <xf numFmtId="3" fontId="36" fillId="0" borderId="11" xfId="0" applyNumberFormat="1" applyFont="1" applyBorder="1" applyAlignment="1">
      <alignment vertical="center"/>
    </xf>
    <xf numFmtId="0" fontId="52" fillId="0" borderId="0" xfId="76" applyFont="1" applyAlignment="1">
      <alignment vertical="center" wrapText="1"/>
    </xf>
    <xf numFmtId="0" fontId="36" fillId="0" borderId="15" xfId="0" applyFont="1" applyBorder="1" applyAlignment="1">
      <alignment horizontal="right" vertical="center"/>
    </xf>
    <xf numFmtId="167" fontId="36" fillId="0" borderId="15" xfId="84" applyNumberFormat="1" applyFont="1" applyFill="1" applyBorder="1" applyAlignment="1" applyProtection="1">
      <alignment horizontal="right" vertical="center"/>
      <protection hidden="1"/>
    </xf>
    <xf numFmtId="0" fontId="35" fillId="0" borderId="16" xfId="0" applyFont="1" applyBorder="1" applyAlignment="1">
      <alignment vertical="center"/>
    </xf>
    <xf numFmtId="3" fontId="35" fillId="19" borderId="0" xfId="49" applyNumberFormat="1" applyFont="1" applyFill="1" applyAlignment="1">
      <alignment vertical="center"/>
    </xf>
    <xf numFmtId="3" fontId="35" fillId="19" borderId="16" xfId="49" applyNumberFormat="1" applyFont="1" applyFill="1" applyBorder="1" applyAlignment="1">
      <alignment vertical="center"/>
    </xf>
    <xf numFmtId="3" fontId="35" fillId="19" borderId="0" xfId="49" applyNumberFormat="1" applyFont="1" applyFill="1" applyBorder="1" applyAlignment="1">
      <alignment vertical="center"/>
    </xf>
    <xf numFmtId="3" fontId="36" fillId="19" borderId="15" xfId="49" applyNumberFormat="1" applyFont="1" applyFill="1" applyBorder="1" applyAlignment="1">
      <alignment vertical="center"/>
    </xf>
    <xf numFmtId="0" fontId="35" fillId="21" borderId="0" xfId="76" applyFont="1" applyFill="1" applyAlignment="1">
      <alignment vertical="top"/>
    </xf>
    <xf numFmtId="0" fontId="35" fillId="0" borderId="0" xfId="76" applyFont="1" applyAlignment="1">
      <alignment vertical="top"/>
    </xf>
    <xf numFmtId="0" fontId="35" fillId="0" borderId="0" xfId="76" applyFont="1" applyAlignment="1">
      <alignment vertical="top" wrapText="1"/>
    </xf>
    <xf numFmtId="0" fontId="45" fillId="0" borderId="0" xfId="57" applyFont="1" applyAlignment="1">
      <alignment vertical="top"/>
    </xf>
    <xf numFmtId="167" fontId="35" fillId="0" borderId="0" xfId="84" applyNumberFormat="1" applyFont="1" applyFill="1" applyBorder="1" applyAlignment="1" applyProtection="1">
      <alignment horizontal="right" vertical="center"/>
      <protection hidden="1"/>
    </xf>
    <xf numFmtId="167" fontId="35" fillId="0" borderId="11" xfId="84" applyNumberFormat="1" applyFont="1" applyFill="1" applyBorder="1" applyAlignment="1" applyProtection="1">
      <alignment horizontal="right" vertical="center"/>
      <protection hidden="1"/>
    </xf>
    <xf numFmtId="173" fontId="35" fillId="0" borderId="16" xfId="0" applyNumberFormat="1" applyFont="1" applyBorder="1" applyAlignment="1">
      <alignment vertical="center"/>
    </xf>
    <xf numFmtId="173" fontId="35" fillId="0" borderId="0" xfId="0" applyNumberFormat="1" applyFont="1" applyAlignment="1">
      <alignment vertical="center"/>
    </xf>
    <xf numFmtId="0" fontId="43" fillId="0" borderId="0" xfId="94" applyAlignment="1">
      <alignment vertical="center" wrapText="1"/>
      <protection locked="0"/>
    </xf>
    <xf numFmtId="3" fontId="36" fillId="0" borderId="15" xfId="49" applyNumberFormat="1" applyFont="1" applyFill="1" applyBorder="1" applyAlignment="1">
      <alignment vertical="center"/>
    </xf>
    <xf numFmtId="9" fontId="35" fillId="0" borderId="16" xfId="84" applyFont="1" applyBorder="1" applyAlignment="1">
      <alignment vertical="center"/>
    </xf>
    <xf numFmtId="9" fontId="35" fillId="0" borderId="16" xfId="0" applyNumberFormat="1" applyFont="1" applyBorder="1" applyAlignment="1">
      <alignment vertical="center"/>
    </xf>
    <xf numFmtId="166" fontId="35" fillId="0" borderId="16" xfId="71" applyNumberFormat="1" applyFont="1" applyBorder="1" applyAlignment="1">
      <alignment vertical="center"/>
    </xf>
    <xf numFmtId="12" fontId="35" fillId="0" borderId="16" xfId="71" applyNumberFormat="1" applyFont="1" applyBorder="1" applyAlignment="1">
      <alignment vertical="center"/>
    </xf>
    <xf numFmtId="9" fontId="35" fillId="0" borderId="0" xfId="84" applyFont="1"/>
    <xf numFmtId="3" fontId="35" fillId="0" borderId="0" xfId="49" applyNumberFormat="1" applyFont="1" applyAlignment="1">
      <alignment vertical="center"/>
    </xf>
    <xf numFmtId="3" fontId="53" fillId="0" borderId="15" xfId="49" applyNumberFormat="1" applyFont="1" applyBorder="1" applyAlignment="1">
      <alignment vertical="center"/>
    </xf>
    <xf numFmtId="3" fontId="54" fillId="0" borderId="0" xfId="49" applyNumberFormat="1" applyFont="1" applyBorder="1" applyAlignment="1">
      <alignment vertical="center"/>
    </xf>
    <xf numFmtId="3" fontId="53" fillId="0" borderId="11" xfId="49" applyNumberFormat="1" applyFont="1" applyBorder="1" applyAlignment="1">
      <alignment vertical="center"/>
    </xf>
    <xf numFmtId="0" fontId="36" fillId="0" borderId="11" xfId="71" applyFont="1" applyBorder="1" applyAlignment="1">
      <alignment horizontal="right" vertical="top" wrapText="1"/>
    </xf>
    <xf numFmtId="0" fontId="36" fillId="21" borderId="11" xfId="0" applyFont="1" applyFill="1" applyBorder="1" applyAlignment="1">
      <alignment vertical="top"/>
    </xf>
    <xf numFmtId="164" fontId="36" fillId="21" borderId="11" xfId="0" applyNumberFormat="1" applyFont="1" applyFill="1" applyBorder="1" applyAlignment="1">
      <alignment horizontal="right" vertical="top"/>
    </xf>
    <xf numFmtId="0" fontId="47" fillId="22" borderId="14" xfId="71" applyFont="1" applyFill="1" applyBorder="1" applyAlignment="1">
      <alignment horizontal="right" vertical="top" wrapText="1"/>
    </xf>
    <xf numFmtId="0" fontId="36" fillId="21" borderId="11" xfId="0" applyFont="1" applyFill="1" applyBorder="1" applyAlignment="1">
      <alignment horizontal="right" vertical="top" wrapText="1"/>
    </xf>
    <xf numFmtId="0" fontId="47" fillId="22" borderId="11" xfId="0" applyFont="1" applyFill="1" applyBorder="1" applyAlignment="1">
      <alignment horizontal="right" vertical="top" wrapText="1"/>
    </xf>
    <xf numFmtId="0" fontId="35" fillId="0" borderId="0" xfId="0" applyFont="1" applyAlignment="1">
      <alignment vertical="top"/>
    </xf>
    <xf numFmtId="0" fontId="36" fillId="0" borderId="11" xfId="0" applyFont="1" applyBorder="1" applyAlignment="1">
      <alignment vertical="top"/>
    </xf>
    <xf numFmtId="0" fontId="36" fillId="0" borderId="11" xfId="0" applyFont="1" applyBorder="1" applyAlignment="1">
      <alignment horizontal="right" vertical="top" wrapText="1"/>
    </xf>
    <xf numFmtId="49" fontId="36" fillId="0" borderId="11" xfId="0" applyNumberFormat="1" applyFont="1" applyBorder="1" applyAlignment="1">
      <alignment horizontal="right" vertical="top" wrapText="1"/>
    </xf>
    <xf numFmtId="49" fontId="36" fillId="0" borderId="11" xfId="71" applyNumberFormat="1" applyFont="1" applyBorder="1" applyAlignment="1">
      <alignment horizontal="right" vertical="top" wrapText="1"/>
    </xf>
    <xf numFmtId="0" fontId="36" fillId="0" borderId="17" xfId="71" applyFont="1" applyBorder="1" applyAlignment="1">
      <alignment horizontal="right" vertical="top" wrapText="1"/>
    </xf>
    <xf numFmtId="0" fontId="36" fillId="0" borderId="0" xfId="71" applyFont="1" applyAlignment="1">
      <alignment horizontal="right" vertical="top" wrapText="1"/>
    </xf>
    <xf numFmtId="173" fontId="55" fillId="0" borderId="16" xfId="0" applyNumberFormat="1" applyFont="1" applyBorder="1"/>
    <xf numFmtId="0" fontId="55" fillId="0" borderId="0" xfId="0" applyFont="1"/>
    <xf numFmtId="0" fontId="55" fillId="0" borderId="16" xfId="0" applyFont="1" applyBorder="1"/>
    <xf numFmtId="3" fontId="35" fillId="0" borderId="0" xfId="0" applyNumberFormat="1" applyFont="1"/>
    <xf numFmtId="43" fontId="35" fillId="0" borderId="0" xfId="49" applyFont="1"/>
    <xf numFmtId="0" fontId="56" fillId="0" borderId="0" xfId="62" applyFont="1" applyAlignment="1" applyProtection="1">
      <alignment vertical="center" wrapText="1"/>
    </xf>
    <xf numFmtId="9" fontId="36" fillId="0" borderId="0" xfId="84" applyFont="1" applyAlignment="1">
      <alignment vertical="center"/>
    </xf>
    <xf numFmtId="3" fontId="57" fillId="0" borderId="0" xfId="49" applyNumberFormat="1" applyFont="1" applyBorder="1" applyAlignment="1">
      <alignment vertical="center"/>
    </xf>
    <xf numFmtId="168" fontId="57" fillId="21" borderId="0" xfId="0" applyNumberFormat="1" applyFont="1" applyFill="1" applyAlignment="1">
      <alignment horizontal="right" vertical="center"/>
    </xf>
    <xf numFmtId="3" fontId="58" fillId="0" borderId="11" xfId="49" applyNumberFormat="1" applyFont="1" applyBorder="1" applyAlignment="1">
      <alignment vertical="center"/>
    </xf>
    <xf numFmtId="3" fontId="58" fillId="0" borderId="15" xfId="49" applyNumberFormat="1" applyFont="1" applyBorder="1" applyAlignment="1">
      <alignment vertical="center"/>
    </xf>
    <xf numFmtId="3" fontId="57" fillId="0" borderId="0" xfId="49" applyNumberFormat="1" applyFont="1" applyAlignment="1">
      <alignment vertical="center"/>
    </xf>
    <xf numFmtId="3" fontId="59" fillId="0" borderId="0" xfId="49" applyNumberFormat="1" applyFont="1" applyBorder="1" applyAlignment="1">
      <alignment vertical="center"/>
    </xf>
    <xf numFmtId="3" fontId="60" fillId="0" borderId="11" xfId="49" applyNumberFormat="1" applyFont="1" applyBorder="1" applyAlignment="1">
      <alignment vertical="center"/>
    </xf>
    <xf numFmtId="168" fontId="58" fillId="21" borderId="15" xfId="0" applyNumberFormat="1" applyFont="1" applyFill="1" applyBorder="1" applyAlignment="1">
      <alignment horizontal="right" vertical="center"/>
    </xf>
    <xf numFmtId="0" fontId="1" fillId="0" borderId="0" xfId="76" applyFont="1" applyAlignment="1">
      <alignment vertical="center" wrapText="1"/>
    </xf>
    <xf numFmtId="3" fontId="36" fillId="0" borderId="16" xfId="49" applyNumberFormat="1" applyFont="1" applyFill="1" applyBorder="1" applyAlignment="1">
      <alignment vertical="center"/>
    </xf>
    <xf numFmtId="168" fontId="57" fillId="21" borderId="11" xfId="0" applyNumberFormat="1" applyFont="1" applyFill="1" applyBorder="1" applyAlignment="1">
      <alignment horizontal="right" vertical="center"/>
    </xf>
    <xf numFmtId="168" fontId="58" fillId="21" borderId="11" xfId="0" applyNumberFormat="1" applyFont="1" applyFill="1" applyBorder="1" applyAlignment="1">
      <alignment horizontal="right" vertical="center"/>
    </xf>
    <xf numFmtId="171" fontId="50" fillId="22" borderId="12" xfId="0" applyNumberFormat="1" applyFont="1" applyFill="1" applyBorder="1" applyAlignment="1" applyProtection="1">
      <alignment horizontal="right" vertical="center"/>
      <protection hidden="1"/>
    </xf>
    <xf numFmtId="167" fontId="50" fillId="22" borderId="16" xfId="85" applyNumberFormat="1" applyFont="1" applyFill="1" applyBorder="1" applyAlignment="1">
      <alignment horizontal="right" vertical="center"/>
    </xf>
    <xf numFmtId="167" fontId="36" fillId="0" borderId="16" xfId="84" applyNumberFormat="1" applyFont="1" applyFill="1" applyBorder="1" applyAlignment="1" applyProtection="1">
      <alignment horizontal="right" vertical="center"/>
      <protection hidden="1"/>
    </xf>
    <xf numFmtId="3" fontId="36" fillId="0" borderId="16" xfId="49" applyNumberFormat="1" applyFont="1" applyBorder="1" applyAlignment="1">
      <alignment vertical="center"/>
    </xf>
    <xf numFmtId="10" fontId="35" fillId="0" borderId="0" xfId="84" applyNumberFormat="1" applyFont="1" applyAlignment="1">
      <alignment vertical="center"/>
    </xf>
    <xf numFmtId="0" fontId="36" fillId="21" borderId="17" xfId="0" applyFont="1" applyFill="1" applyBorder="1" applyAlignment="1">
      <alignment horizontal="right" vertical="top" wrapText="1"/>
    </xf>
    <xf numFmtId="3" fontId="59" fillId="0" borderId="11" xfId="49" applyNumberFormat="1" applyFont="1" applyBorder="1" applyAlignment="1">
      <alignment vertical="center"/>
    </xf>
    <xf numFmtId="3" fontId="36" fillId="0" borderId="15" xfId="0" applyNumberFormat="1" applyFont="1" applyBorder="1" applyAlignment="1">
      <alignment horizontal="left" vertical="center"/>
    </xf>
  </cellXfs>
  <cellStyles count="96">
    <cellStyle nam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Bad 2" xfId="26" xr:uid="{00000000-0005-0000-0000-000019000000}"/>
    <cellStyle name="Calculation 2" xfId="27" xr:uid="{00000000-0005-0000-0000-00001A000000}"/>
    <cellStyle name="cf1" xfId="28" xr:uid="{00000000-0005-0000-0000-00001B000000}"/>
    <cellStyle name="cf10" xfId="29" xr:uid="{00000000-0005-0000-0000-00001C000000}"/>
    <cellStyle name="cf11" xfId="30" xr:uid="{00000000-0005-0000-0000-00001D000000}"/>
    <cellStyle name="cf12" xfId="31" xr:uid="{00000000-0005-0000-0000-00001E000000}"/>
    <cellStyle name="cf13" xfId="32" xr:uid="{00000000-0005-0000-0000-00001F000000}"/>
    <cellStyle name="cf14" xfId="33" xr:uid="{00000000-0005-0000-0000-000020000000}"/>
    <cellStyle name="cf15" xfId="34" xr:uid="{00000000-0005-0000-0000-000021000000}"/>
    <cellStyle name="cf16" xfId="35" xr:uid="{00000000-0005-0000-0000-000022000000}"/>
    <cellStyle name="cf17" xfId="36" xr:uid="{00000000-0005-0000-0000-000023000000}"/>
    <cellStyle name="cf18" xfId="37" xr:uid="{00000000-0005-0000-0000-000024000000}"/>
    <cellStyle name="cf19" xfId="38" xr:uid="{00000000-0005-0000-0000-000025000000}"/>
    <cellStyle name="cf2" xfId="39" xr:uid="{00000000-0005-0000-0000-000026000000}"/>
    <cellStyle name="cf20" xfId="40" xr:uid="{00000000-0005-0000-0000-000027000000}"/>
    <cellStyle name="cf3" xfId="41" xr:uid="{00000000-0005-0000-0000-000028000000}"/>
    <cellStyle name="cf4" xfId="42" xr:uid="{00000000-0005-0000-0000-000029000000}"/>
    <cellStyle name="cf5" xfId="43" xr:uid="{00000000-0005-0000-0000-00002A000000}"/>
    <cellStyle name="cf6" xfId="44" xr:uid="{00000000-0005-0000-0000-00002B000000}"/>
    <cellStyle name="cf7" xfId="45" xr:uid="{00000000-0005-0000-0000-00002C000000}"/>
    <cellStyle name="cf8" xfId="46" xr:uid="{00000000-0005-0000-0000-00002D000000}"/>
    <cellStyle name="cf9" xfId="47" xr:uid="{00000000-0005-0000-0000-00002E000000}"/>
    <cellStyle name="Check Cell 2" xfId="48" xr:uid="{00000000-0005-0000-0000-00002F000000}"/>
    <cellStyle name="Comma" xfId="49" builtinId="3"/>
    <cellStyle name="Comma 2" xfId="50" xr:uid="{00000000-0005-0000-0000-000031000000}"/>
    <cellStyle name="Comma 2 2" xfId="51" xr:uid="{00000000-0005-0000-0000-000032000000}"/>
    <cellStyle name="Comma 2 3" xfId="52" xr:uid="{00000000-0005-0000-0000-000033000000}"/>
    <cellStyle name="Comma 3" xfId="53" xr:uid="{00000000-0005-0000-0000-000034000000}"/>
    <cellStyle name="Comma 4" xfId="54" xr:uid="{00000000-0005-0000-0000-000035000000}"/>
    <cellStyle name="Explanatory Text 2" xfId="55" xr:uid="{00000000-0005-0000-0000-000036000000}"/>
    <cellStyle name="Good 2" xfId="56" xr:uid="{00000000-0005-0000-0000-000037000000}"/>
    <cellStyle name="Heading 1" xfId="57" builtinId="16" customBuiltin="1"/>
    <cellStyle name="Heading 1 2" xfId="58" xr:uid="{00000000-0005-0000-0000-000039000000}"/>
    <cellStyle name="Heading 2" xfId="94" builtinId="17" customBuiltin="1"/>
    <cellStyle name="Heading 2 2" xfId="59" xr:uid="{00000000-0005-0000-0000-00003A000000}"/>
    <cellStyle name="Heading 3" xfId="95" builtinId="18" customBuiltin="1"/>
    <cellStyle name="Heading 3 2" xfId="60" xr:uid="{00000000-0005-0000-0000-00003B000000}"/>
    <cellStyle name="Heading 4 2" xfId="61" xr:uid="{00000000-0005-0000-0000-00003C000000}"/>
    <cellStyle name="Hyperlink" xfId="62" builtinId="8"/>
    <cellStyle name="Hyperlink 2" xfId="63" xr:uid="{00000000-0005-0000-0000-00003E000000}"/>
    <cellStyle name="Hyperlink 2 2" xfId="64" xr:uid="{00000000-0005-0000-0000-00003F000000}"/>
    <cellStyle name="Hyperlink 2 3" xfId="65" xr:uid="{00000000-0005-0000-0000-000040000000}"/>
    <cellStyle name="Hyperlink 3" xfId="66" xr:uid="{00000000-0005-0000-0000-000041000000}"/>
    <cellStyle name="Hyperlink 4" xfId="67" xr:uid="{00000000-0005-0000-0000-000042000000}"/>
    <cellStyle name="Input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2 2" xfId="72" xr:uid="{00000000-0005-0000-0000-000048000000}"/>
    <cellStyle name="Normal 3" xfId="73" xr:uid="{00000000-0005-0000-0000-000049000000}"/>
    <cellStyle name="Normal 3 2" xfId="74" xr:uid="{00000000-0005-0000-0000-00004A000000}"/>
    <cellStyle name="Normal 3 3" xfId="75" xr:uid="{00000000-0005-0000-0000-00004B000000}"/>
    <cellStyle name="Normal 4" xfId="76" xr:uid="{00000000-0005-0000-0000-00004C000000}"/>
    <cellStyle name="Normal 4 2" xfId="77" xr:uid="{00000000-0005-0000-0000-00004D000000}"/>
    <cellStyle name="Normal 4 3" xfId="78" xr:uid="{00000000-0005-0000-0000-00004E000000}"/>
    <cellStyle name="Normal 4 3 2" xfId="79" xr:uid="{00000000-0005-0000-0000-00004F000000}"/>
    <cellStyle name="Normal 5" xfId="80" xr:uid="{00000000-0005-0000-0000-000050000000}"/>
    <cellStyle name="Normal 8" xfId="81" xr:uid="{00000000-0005-0000-0000-000051000000}"/>
    <cellStyle name="Note 2" xfId="82" xr:uid="{00000000-0005-0000-0000-000052000000}"/>
    <cellStyle name="Output 2" xfId="83" xr:uid="{00000000-0005-0000-0000-000053000000}"/>
    <cellStyle name="Per cent" xfId="84" builtinId="5"/>
    <cellStyle name="Percent 2" xfId="85" xr:uid="{00000000-0005-0000-0000-000055000000}"/>
    <cellStyle name="Percent 2 2" xfId="86" xr:uid="{00000000-0005-0000-0000-000056000000}"/>
    <cellStyle name="Percent 3" xfId="87" xr:uid="{00000000-0005-0000-0000-000057000000}"/>
    <cellStyle name="Refdb standard" xfId="88" xr:uid="{00000000-0005-0000-0000-000058000000}"/>
    <cellStyle name="Style 1" xfId="89" xr:uid="{00000000-0005-0000-0000-000059000000}"/>
    <cellStyle name="Style1" xfId="90" xr:uid="{00000000-0005-0000-0000-00005A000000}"/>
    <cellStyle name="Title 2" xfId="91" xr:uid="{00000000-0005-0000-0000-00005B000000}"/>
    <cellStyle name="Total 2" xfId="92" xr:uid="{00000000-0005-0000-0000-00005C000000}"/>
    <cellStyle name="Warning Text 2" xfId="93" xr:uid="{00000000-0005-0000-0000-00005D000000}"/>
  </cellStyles>
  <dxfs count="513">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i val="0"/>
      </font>
      <numFmt numFmtId="3" formatCode="#,##0"/>
      <alignment vertical="center" textRotation="0" indent="0" justifyLastLine="0" shrinkToFit="0" readingOrder="0"/>
    </dxf>
    <dxf>
      <font>
        <i val="0"/>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i val="0"/>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i val="0"/>
        <sz val="12"/>
        <name val="Calibri"/>
        <family val="2"/>
        <scheme val="minor"/>
      </font>
      <alignment horizontal="general" vertical="center" textRotation="0" wrapText="0" indent="0" justifyLastLine="0" shrinkToFit="0" readingOrder="0"/>
    </dxf>
    <dxf>
      <font>
        <i val="0"/>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color auto="1"/>
        <family val="2"/>
      </font>
      <alignment vertical="center" textRotation="0" indent="0" justifyLastLine="0" shrinkToFit="0" readingOrder="0"/>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i/>
        <sz val="12"/>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protection locked="1" hidden="1"/>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center" textRotation="0" wrapText="0" indent="0" justifyLastLine="0" shrinkToFit="0" readingOrder="0"/>
    </dxf>
    <dxf>
      <font>
        <i val="0"/>
      </font>
      <alignment vertical="center" textRotation="0" indent="0" justifyLastLine="0" shrinkToFit="0" readingOrder="0"/>
    </dxf>
    <dxf>
      <border outline="0">
        <bottom style="thin">
          <color rgb="FFFFFFFF"/>
        </bottom>
      </border>
    </dxf>
    <dxf>
      <font>
        <i val="0"/>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theme="9" tint="-0.499984740745262"/>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left" vertical="center" textRotation="0" wrapText="0" indent="2" justifyLastLine="0" shrinkToFit="0" readingOrder="0"/>
    </dxf>
    <dxf>
      <font>
        <i val="0"/>
        <sz val="12"/>
        <name val="Calibri"/>
        <family val="2"/>
        <scheme val="minor"/>
      </font>
      <numFmt numFmtId="3" formatCode="#,##0"/>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theme="9" tint="-0.499984740745262"/>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font>
      <numFmt numFmtId="3" formatCode="#,##0"/>
      <alignment vertical="center" textRotation="0" indent="0" justifyLastLine="0" shrinkToFit="0" readingOrder="0"/>
    </dxf>
    <dxf>
      <font>
        <i val="0"/>
      </font>
      <numFmt numFmtId="3" formatCode="#,##0"/>
      <alignment vertical="center" textRotation="0" indent="0" justifyLastLine="0" shrinkToFit="0" readingOrder="0"/>
    </dxf>
    <dxf>
      <border outline="0">
        <bottom style="thin">
          <color rgb="FFFFFFFF"/>
        </bottom>
      </border>
    </dxf>
    <dxf>
      <font>
        <i val="0"/>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alignment horizontal="left" vertical="center" textRotation="0" wrapText="0" indent="2" justifyLastLine="0" shrinkToFit="0" readingOrder="0"/>
    </dxf>
    <dxf>
      <font>
        <i val="0"/>
        <sz val="12"/>
        <name val="Calibri"/>
        <family val="2"/>
        <scheme val="none"/>
      </font>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font>
      <numFmt numFmtId="3" formatCode="#,##0"/>
      <alignment vertical="center" textRotation="0" indent="0" justifyLastLine="0" shrinkToFit="0" readingOrder="0"/>
    </dxf>
    <dxf>
      <font>
        <i val="0"/>
      </font>
      <alignment vertical="center" textRotation="0" indent="0" justifyLastLine="0" shrinkToFit="0" readingOrder="0"/>
    </dxf>
    <dxf>
      <border outline="0">
        <bottom style="thin">
          <color rgb="FFFFFFFF"/>
        </bottom>
      </border>
    </dxf>
    <dxf>
      <font>
        <i val="0"/>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dxf>
    <dxf>
      <font>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font>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border>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3" formatCode="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alignment horizontal="general" vertical="center" textRotation="0" wrapText="0" indent="0" justifyLastLine="0" shrinkToFit="0" readingOrder="0"/>
    </dxf>
    <dxf>
      <font>
        <u/>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A6AA3E-E8C7-47D7-A759-11903E279DA8}" name="Contents" displayName="Contents" ref="A4:B11" totalsRowShown="0" dataDxfId="512" headerRowCellStyle="Heading 2" dataCellStyle="Hyperlink">
  <tableColumns count="2">
    <tableColumn id="1" xr3:uid="{A11765FF-E591-4468-821B-49873B55770A}" name="Worksheet description" dataDxfId="511" dataCellStyle="Normal 4"/>
    <tableColumn id="2" xr3:uid="{E9562721-BB9F-48EC-AA85-C9C34E954595}" name="Link" dataDxfId="510" dataCellStyle="Hyperlink 2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BA53B2-69D6-4130-98F9-8170FA7E27DB}" name="Percent_change_in_volume_of_biofuels_from_last_year16" displayName="Percent_change_in_volume_of_biofuels_from_last_year16" ref="A29:CB35" totalsRowShown="0" headerRowDxfId="249" dataDxfId="247" headerRowBorderDxfId="248" tableBorderDxfId="246" headerRowCellStyle="Normal 2">
  <autoFilter ref="A29:CB35" xr:uid="{BF8C9E22-7A80-447E-A16F-60CC83834C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B61D65BF-A013-4CDF-BF68-DEDA71AB25B5}" name="VOLUME - Per cent changes from same quarter last year (%)" dataDxfId="245"/>
    <tableColumn id="2" xr3:uid="{FA11DE83-E102-48AE-B95D-46BB04B46A2B}" name="2005_x000a_1st quarter" dataDxfId="244"/>
    <tableColumn id="3" xr3:uid="{B65235B4-A2EB-4E77-B29D-D3CAD3A54857}" name="2005_x000a_2nd quarter" dataDxfId="243"/>
    <tableColumn id="4" xr3:uid="{B4DFA1CA-D20B-45EA-9F31-3C89107B2AFE}" name="2005_x000a_3rd quarter" dataDxfId="242"/>
    <tableColumn id="5" xr3:uid="{91BE3D25-1595-4F46-B251-5514F7CD748E}" name="2005_x000a_4th quarter" dataDxfId="241"/>
    <tableColumn id="6" xr3:uid="{D136C1A0-8AB7-4C63-8038-4A3F5B39D8D0}" name="2006_x000a_1st quarter" dataDxfId="240"/>
    <tableColumn id="7" xr3:uid="{96DC9361-9DF2-4164-9033-C3FE3143F6D1}" name="2006_x000a_2nd quarter" dataDxfId="239"/>
    <tableColumn id="8" xr3:uid="{23559819-5D9C-401F-A1BC-6582B463FD11}" name="2006_x000a_3rd quarter" dataDxfId="238"/>
    <tableColumn id="9" xr3:uid="{F61817AF-214A-4612-B5AF-632302D24D11}" name="2006_x000a_4th quarter" dataDxfId="237"/>
    <tableColumn id="10" xr3:uid="{0F053FE6-6204-4127-A950-5E6E04E6B327}" name="2007_x000a_1st quarter" dataDxfId="236"/>
    <tableColumn id="11" xr3:uid="{D955B46F-C2ED-4CAF-8717-2292CF62DD29}" name="2007_x000a_2nd quarter" dataDxfId="235"/>
    <tableColumn id="12" xr3:uid="{165813D9-E740-4D65-B9DF-92276F080F26}" name="2007_x000a_3rd quarter" dataDxfId="234"/>
    <tableColumn id="13" xr3:uid="{D0BF6B1C-5CFA-4693-BFDA-2B03F533126B}" name="2007_x000a_4th quarter" dataDxfId="233"/>
    <tableColumn id="14" xr3:uid="{544DAB59-26F1-45BE-94DB-8958BC2806B7}" name="2008_x000a_1st quarter" dataDxfId="232"/>
    <tableColumn id="15" xr3:uid="{9B4008D3-C424-4356-8A18-FF99D94C0ED6}" name="2008_x000a_2nd quarter" dataDxfId="231"/>
    <tableColumn id="16" xr3:uid="{3F574DD3-5FBE-4281-930B-046AFD0E248F}" name="2008_x000a_3rd quarter" dataDxfId="230"/>
    <tableColumn id="17" xr3:uid="{FFFE4657-FA0B-4463-A646-050407B8B02F}" name="2008_x000a_4th quarter" dataDxfId="229"/>
    <tableColumn id="18" xr3:uid="{E6F45E56-B261-4A1D-A5CF-C21ACACBA536}" name="2009_x000a_1st quarter" dataDxfId="228"/>
    <tableColumn id="19" xr3:uid="{19724F3D-64A7-4849-A85B-9433AEA4B23F}" name="2009_x000a_2nd quarter" dataDxfId="227"/>
    <tableColumn id="20" xr3:uid="{0F0C8D6A-D7BA-4D56-BB47-F67DD96A19B9}" name="2009_x000a_3rd quarter" dataDxfId="226"/>
    <tableColumn id="21" xr3:uid="{74099D95-7658-48CB-9791-E5197A65F709}" name="2009_x000a_4th quarter" dataDxfId="225"/>
    <tableColumn id="22" xr3:uid="{75BE341A-A405-476C-AC92-1038411049FA}" name="2010_x000a_1st quarter" dataDxfId="224"/>
    <tableColumn id="23" xr3:uid="{53297036-949B-447B-8CF1-2021D2DAF2B0}" name="2010_x000a_2nd quarter" dataDxfId="223"/>
    <tableColumn id="24" xr3:uid="{4F6882F3-2206-45D9-A4FF-1FFD3107E8F8}" name="2010_x000a_3rd quarter" dataDxfId="222"/>
    <tableColumn id="25" xr3:uid="{C6EA787A-9A62-4135-B515-E1410F3F61D4}" name="2010_x000a_4th quarter" dataDxfId="221"/>
    <tableColumn id="26" xr3:uid="{DF11AC82-F8F7-4A0E-AF3E-203E0644F537}" name="2011_x000a_1st quarter" dataDxfId="220"/>
    <tableColumn id="27" xr3:uid="{20C6E8B3-97A4-4921-A326-16F249599180}" name="2011_x000a_2nd quarter" dataDxfId="219"/>
    <tableColumn id="28" xr3:uid="{2DB736B0-3EAC-4849-9524-234E801EF04F}" name="2011_x000a_3rd quarter" dataDxfId="218"/>
    <tableColumn id="29" xr3:uid="{D4A89BB6-EC0C-44C5-B8E8-163B12F0F79B}" name="2011_x000a_4th quarter" dataDxfId="217"/>
    <tableColumn id="30" xr3:uid="{F348908C-2C60-42C5-804B-C04F7B6CF731}" name="2012_x000a_1st quarter" dataDxfId="216"/>
    <tableColumn id="31" xr3:uid="{419DD300-40E9-4DBE-A35E-D5B57338B9DB}" name="2012_x000a_2nd quarter" dataDxfId="215"/>
    <tableColumn id="32" xr3:uid="{8F03451E-46EA-4CC9-9AE7-2C6AE221B49E}" name="2012_x000a_3rd quarter" dataDxfId="214"/>
    <tableColumn id="33" xr3:uid="{387CF0E1-E8B5-4541-B6C1-CFDC4E0BAD8A}" name="2012_x000a_4th quarter" dataDxfId="213"/>
    <tableColumn id="34" xr3:uid="{C113FE60-FD64-4CC2-86CB-481BCAB3C9B0}" name="2013_x000a_1st quarter" dataDxfId="212"/>
    <tableColumn id="35" xr3:uid="{79915F30-76F7-4B22-B86B-D961283A8B31}" name="2013_x000a_2nd quarter " dataDxfId="211"/>
    <tableColumn id="36" xr3:uid="{6DB3B221-EB14-4CBE-878A-E0C765266526}" name="2013_x000a_3rd quarter" dataDxfId="210"/>
    <tableColumn id="37" xr3:uid="{63E9F18B-2819-484E-B79F-9ADA56C2ED3B}" name="2013_x000a_4th quarter" dataDxfId="209"/>
    <tableColumn id="38" xr3:uid="{0C7A1FE8-9FA6-4829-A066-58582A90924C}" name="2014_x000a_1st quarter" dataDxfId="208"/>
    <tableColumn id="39" xr3:uid="{616D5482-ADF0-416F-8412-39DE6276B92C}" name="2014_x000a_2nd quarter " dataDxfId="207"/>
    <tableColumn id="40" xr3:uid="{9D0A6774-D02A-46D0-9672-E70BC59BA17B}" name="2014_x000a_3rd quarter" dataDxfId="206"/>
    <tableColumn id="41" xr3:uid="{0F9889C4-58C7-48E2-9AB1-46B134FB80AE}" name="2014_x000a_4th quarter" dataDxfId="205"/>
    <tableColumn id="42" xr3:uid="{78936712-4060-463E-90CC-D02D361848A5}" name="2015_x000a_1st quarter" dataDxfId="204"/>
    <tableColumn id="43" xr3:uid="{5E37E93F-E296-4771-AAE3-68699F757F05}" name="2015_x000a_2nd quarter" dataDxfId="203"/>
    <tableColumn id="44" xr3:uid="{03506BD3-9326-40CD-ADC7-D4C4FBD8898B}" name="2015_x000a_3rd quarter" dataDxfId="202"/>
    <tableColumn id="45" xr3:uid="{B5895841-7FFF-45A5-BBB1-0F54DCE51DB7}" name="2015_x000a_4th quarter" dataDxfId="201"/>
    <tableColumn id="46" xr3:uid="{62689A40-87BF-4AA4-98DF-7A2DB10A2E73}" name="2016_x000a_1st quarter" dataDxfId="200"/>
    <tableColumn id="47" xr3:uid="{3340D8FE-4B68-4665-9556-6F7E50E2C450}" name="2016_x000a_2nd quarter" dataDxfId="199"/>
    <tableColumn id="48" xr3:uid="{6C0BE19A-00AB-4E01-9CBE-D60EA708DAC5}" name="2016_x000a_3rd quarter" dataDxfId="198"/>
    <tableColumn id="49" xr3:uid="{31C76AC4-FA19-4C9D-B460-3AE99DD4B2E9}" name="2016_x000a_4th quarter" dataDxfId="197"/>
    <tableColumn id="50" xr3:uid="{1E73BFAC-551E-49E3-904C-4D12AE709EDE}" name="2017_x000a_1st quarter" dataDxfId="196"/>
    <tableColumn id="51" xr3:uid="{8120C0FD-4417-4C76-9C4D-BAD2A6DA840B}" name="2017_x000a_2nd quarter" dataDxfId="195"/>
    <tableColumn id="52" xr3:uid="{738B67FD-B593-425F-93FD-A77ABEE16BB3}" name="2017_x000a_3rd quarter " dataDxfId="194"/>
    <tableColumn id="53" xr3:uid="{75D8136A-A1E9-40CD-AEBF-EA9D976315CE}" name="2017_x000a_4th quarter " dataDxfId="193"/>
    <tableColumn id="54" xr3:uid="{D5FF6146-CD4F-4B74-A02A-DBA5363E1D63}" name="2018_x000a_1st quarter" dataDxfId="192"/>
    <tableColumn id="55" xr3:uid="{3CE9C9C0-27B5-4B88-AEE0-4D7C7114E093}" name="2018_x000a_2nd quarter" dataDxfId="191"/>
    <tableColumn id="56" xr3:uid="{2C57340C-07FF-4C29-92A8-F4B50CD3DE73}" name="2018_x000a_3rd quarter " dataDxfId="190"/>
    <tableColumn id="57" xr3:uid="{651E0C8A-BF09-4798-875D-3D92D81BD666}" name="2018_x000a_4th quarter" dataDxfId="189"/>
    <tableColumn id="58" xr3:uid="{16FD6064-4496-462A-80A4-6FFA46585412}" name="2019_x000a_1st quarter " dataDxfId="188"/>
    <tableColumn id="59" xr3:uid="{80065C15-0D9D-4D9F-8551-B5A7FAB55E25}" name="2019_x000a_2nd quarter" dataDxfId="187"/>
    <tableColumn id="60" xr3:uid="{43D7163D-D57D-47C7-8619-2D2C9D3DBC9F}" name="2019_x000a_3rd quarter" dataDxfId="186"/>
    <tableColumn id="61" xr3:uid="{C7502DA6-E2AD-43A8-B9B2-BC2986C908D5}" name="2019_x000a_4th quarter" dataDxfId="185"/>
    <tableColumn id="62" xr3:uid="{3630A348-8CD8-4F69-A0F1-4857FAA08FAB}" name="2020_x000a_1st quarter" dataDxfId="184"/>
    <tableColumn id="63" xr3:uid="{77A82D48-AE12-4BE5-A1D4-8273792D3D07}" name="2020_x000a_2nd quarter" dataDxfId="183"/>
    <tableColumn id="64" xr3:uid="{70117FCA-F4AF-4CEB-A4D9-A5E190E505AC}" name="2020_x000a_3rd quarter" dataDxfId="182"/>
    <tableColumn id="65" xr3:uid="{16427798-1701-48C7-BE08-6A71BED4EA27}" name="2020_x000a_4th quarter" dataDxfId="181"/>
    <tableColumn id="66" xr3:uid="{12B89CF1-C770-4E21-88E5-9BFFF2AC3471}" name="2021_x000a_1st quarter" dataDxfId="180"/>
    <tableColumn id="67" xr3:uid="{8032DAB3-C81A-4150-B6D0-3D4C499C3F54}" name="2021_x000a_2nd quarter" dataDxfId="179"/>
    <tableColumn id="68" xr3:uid="{0B892B88-5DCB-4D30-9AB7-0C23122DBFC3}" name="2021_x000a_3rd quarter" dataDxfId="178"/>
    <tableColumn id="69" xr3:uid="{2A7BEE86-3E1E-4482-930D-D3AA2B1EB97C}" name="2021_x000a_4th quarter" dataDxfId="177"/>
    <tableColumn id="70" xr3:uid="{30DB5921-34D4-419C-8D8F-DA93CD5774F3}" name="2022_x000a_1st quarter" dataDxfId="176"/>
    <tableColumn id="71" xr3:uid="{B2889652-F359-40D1-B5C4-076B062DF20D}" name="2022_x000a_2nd quarter" dataDxfId="175"/>
    <tableColumn id="72" xr3:uid="{49C99667-2FBD-4A42-86A3-A2B0BFEFCB43}" name="2022_x000a_3rd quarter" dataDxfId="174"/>
    <tableColumn id="73" xr3:uid="{AE77FB55-3E36-4956-BC1B-44BCB58C2E51}" name="2022_x000a_4th quarter" dataDxfId="173"/>
    <tableColumn id="74" xr3:uid="{E15F495D-68EF-452D-AA20-06D90B7E68C7}" name="2023_x000a_1st Quarter" dataDxfId="172"/>
    <tableColumn id="75" xr3:uid="{BD5DB59D-B91A-4574-8A6A-88627425D703}" name="2023_x000a_2nd Quarter" dataDxfId="171"/>
    <tableColumn id="76" xr3:uid="{B975CFC6-B4BE-45AC-99B5-F3949AAD185F}" name="2023_x000a_3rd Quarter" dataDxfId="170"/>
    <tableColumn id="77" xr3:uid="{8ADE8438-C25C-4FC7-98BD-5D4F2790A223}" name="2023_x000a_4th Quarter" dataDxfId="169"/>
    <tableColumn id="78" xr3:uid="{6C467AA8-9C28-4AE3-954C-2D35CFCF3C40}" name="2024_x000a_1st Quarter" dataDxfId="168"/>
    <tableColumn id="79" xr3:uid="{1AE477C0-E12D-43B1-9129-216C7B729B5F}" name="2024_x000a_2nd Quarter" dataDxfId="167"/>
    <tableColumn id="80" xr3:uid="{52E6760C-779F-490D-B392-7F99CD4F7667}" name="2024_x000a_3rd Quarter" dataDxfId="16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86AD1C-F438-43E9-B0A9-5C29159C6725}" name="Volume_per_cent_change_of_total_biofuels17" displayName="Volume_per_cent_change_of_total_biofuels17" ref="A37:CB43" totalsRowShown="0" headerRowDxfId="165" dataDxfId="163" headerRowBorderDxfId="164" headerRowCellStyle="Normal 2">
  <autoFilter ref="A37:CB43" xr:uid="{FBE0F12F-5248-467B-99DD-5AE92FB82F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CDF8F0AE-982F-47E5-B0C5-0579CF60ADAB}" name="VOLUME - per cent of total biofuels (%)" dataDxfId="162"/>
    <tableColumn id="2" xr3:uid="{5B394C00-77E2-4FFB-8AD3-97EC842484DB}" name="2005_x000a_1st quarter" dataDxfId="161"/>
    <tableColumn id="3" xr3:uid="{3ABBD6D0-E9B3-4907-8FEA-D544C75DC94A}" name="2005_x000a_2nd quarter" dataDxfId="160"/>
    <tableColumn id="4" xr3:uid="{3B3542B3-1024-4DB6-B3FD-AABBCE6DC8FC}" name="2005_x000a_3rd quarter" dataDxfId="159"/>
    <tableColumn id="5" xr3:uid="{0693C411-5DE1-422D-812F-8EFE034825D7}" name="2005_x000a_4th quarter" dataDxfId="158"/>
    <tableColumn id="6" xr3:uid="{CCDB0797-56C3-4DA3-B932-C5F7201BF1AA}" name="2006_x000a_1st quarter" dataDxfId="157"/>
    <tableColumn id="7" xr3:uid="{28CE19F1-0D75-48B9-BD28-F0F7588E1C12}" name="2006_x000a_2nd quarter" dataDxfId="156"/>
    <tableColumn id="8" xr3:uid="{C2856477-CC8E-421C-B1AB-B70F0784A565}" name="2006_x000a_3rd quarter" dataDxfId="155"/>
    <tableColumn id="9" xr3:uid="{5FCFA18B-39B2-4CEB-BAD7-368B210D971A}" name="2006_x000a_4th quarter" dataDxfId="154"/>
    <tableColumn id="10" xr3:uid="{3258C241-1FB2-4F39-8A87-4CBA56A19B15}" name="2007_x000a_1st quarter" dataDxfId="153"/>
    <tableColumn id="11" xr3:uid="{22F9D0E8-D8C1-42CF-A998-96058351352B}" name="2007_x000a_2nd quarter" dataDxfId="152"/>
    <tableColumn id="12" xr3:uid="{939AA6B4-E4B5-48F4-A53A-583EF24C86F5}" name="2007_x000a_3rd quarter" dataDxfId="151"/>
    <tableColumn id="13" xr3:uid="{73FE6B2F-7919-4735-BC6C-8274D37047C0}" name="2007_x000a_4th quarter" dataDxfId="150"/>
    <tableColumn id="14" xr3:uid="{CA510D50-9526-4243-B003-107C523B61F4}" name="2008_x000a_1st quarter" dataDxfId="149"/>
    <tableColumn id="15" xr3:uid="{68E298DA-8F3F-4D9C-924D-66C48122EA34}" name="2008_x000a_2nd quarter" dataDxfId="148"/>
    <tableColumn id="16" xr3:uid="{7FC6DB39-E767-4D65-AD36-80EC7F137B0F}" name="2008_x000a_3rd quarter" dataDxfId="147"/>
    <tableColumn id="17" xr3:uid="{37DC112E-48D9-4952-BCC6-50DE3DFE830E}" name="2008_x000a_4th quarter" dataDxfId="146"/>
    <tableColumn id="18" xr3:uid="{C2BA2ACD-592A-4FF6-832C-1AAB2B01D30C}" name="2009_x000a_1st quarter" dataDxfId="145"/>
    <tableColumn id="19" xr3:uid="{92030A78-95AB-4E5C-86AA-6171C87C0140}" name="2009_x000a_2nd quarter" dataDxfId="144"/>
    <tableColumn id="20" xr3:uid="{6DBAA357-DFD8-4054-BD2E-4AC79D20EADC}" name="2009_x000a_3rd quarter" dataDxfId="143"/>
    <tableColumn id="21" xr3:uid="{0D60905D-C9E1-41EA-8287-4F0585B998B2}" name="2009_x000a_4th quarter" dataDxfId="142"/>
    <tableColumn id="22" xr3:uid="{AAD3E0E5-1FE1-4897-84ED-9EDA438936D5}" name="2010_x000a_1st quarter" dataDxfId="141"/>
    <tableColumn id="23" xr3:uid="{662EF65B-192A-4BE9-A627-F735BCC8A817}" name="2010_x000a_2nd quarter" dataDxfId="140"/>
    <tableColumn id="24" xr3:uid="{3B256722-826D-44F8-86BE-39FD491C203A}" name="2010_x000a_3rd quarter" dataDxfId="139"/>
    <tableColumn id="25" xr3:uid="{984B707E-095D-4441-8B92-97F51B3910A9}" name="2010_x000a_4th quarter" dataDxfId="138"/>
    <tableColumn id="26" xr3:uid="{27C39319-7982-4638-9076-12BE570C0955}" name="2011_x000a_1st quarter" dataDxfId="137"/>
    <tableColumn id="27" xr3:uid="{D34A172C-A443-483C-9436-7998A31F7C20}" name="2011_x000a_2nd quarter" dataDxfId="136"/>
    <tableColumn id="28" xr3:uid="{8B50BB68-9218-42D5-9A7E-6F6F6A355C35}" name="2011_x000a_3rd quarter" dataDxfId="135"/>
    <tableColumn id="29" xr3:uid="{51B2201C-265D-4E5A-880A-E39C3CB68495}" name="2011_x000a_4th quarter" dataDxfId="134"/>
    <tableColumn id="30" xr3:uid="{6A273A11-DFF3-4165-9367-72C5FD886347}" name="2012_x000a_1st quarter" dataDxfId="133"/>
    <tableColumn id="31" xr3:uid="{4F22086B-4CC6-4335-AED1-88145B342DFF}" name="2012_x000a_2nd quarter" dataDxfId="132"/>
    <tableColumn id="32" xr3:uid="{C63EB5E5-F51B-45B6-B244-1AAF621B22B2}" name="2012_x000a_3rd quarter" dataDxfId="131"/>
    <tableColumn id="33" xr3:uid="{D42D857B-99CB-422C-A0CE-17CD7D9E7F7C}" name="2012_x000a_4th quarter" dataDxfId="130"/>
    <tableColumn id="34" xr3:uid="{E063C182-A4EC-45BA-A907-1C47D04FAAF5}" name="2013_x000a_1st quarter" dataDxfId="129"/>
    <tableColumn id="35" xr3:uid="{B37075F7-E44C-4D3E-9CA3-FEBBDCF6C1F7}" name="2013_x000a_2nd quarter " dataDxfId="128"/>
    <tableColumn id="36" xr3:uid="{4BF62451-AAAF-40F7-AEA8-55E6875CB609}" name="2013_x000a_3rd quarter" dataDxfId="127"/>
    <tableColumn id="37" xr3:uid="{F901B1B4-D8F1-4210-838F-691182D55032}" name="2013_x000a_4th quarter" dataDxfId="126"/>
    <tableColumn id="38" xr3:uid="{74E0579C-CF03-4F1A-BCB2-F30C18353040}" name="2014_x000a_1st quarter" dataDxfId="125"/>
    <tableColumn id="39" xr3:uid="{C53550A9-E287-462D-B20A-7E0B82ADAC2F}" name="2014_x000a_2nd quarter " dataDxfId="124"/>
    <tableColumn id="40" xr3:uid="{890A9EA3-19FF-43F3-9C42-0274E2E99A26}" name="2014_x000a_3rd quarter" dataDxfId="123"/>
    <tableColumn id="41" xr3:uid="{D930BA3D-6A4C-4F6E-B258-4953A48D8BDC}" name="2014_x000a_4th quarter" dataDxfId="122"/>
    <tableColumn id="42" xr3:uid="{C3C63C4B-6AAB-417F-819D-F4B7D36FC7F4}" name="2015_x000a_1st quarter" dataDxfId="121"/>
    <tableColumn id="43" xr3:uid="{1FABF470-752C-4779-A4F2-AC7A327296D8}" name="2015_x000a_2nd quarter" dataDxfId="120"/>
    <tableColumn id="44" xr3:uid="{29B5EACA-679D-4206-A73F-F6F804821785}" name="2015_x000a_3rd quarter" dataDxfId="119"/>
    <tableColumn id="45" xr3:uid="{ACE62EC5-6383-421F-9F66-664139CD417A}" name="2015_x000a_4th quarter" dataDxfId="118"/>
    <tableColumn id="46" xr3:uid="{1CBAFD46-B5C4-46FF-A783-7C7C837BCA9E}" name="2016_x000a_1st quarter" dataDxfId="117"/>
    <tableColumn id="47" xr3:uid="{B30EBE07-7CA9-4078-A4A3-E9102D7670DD}" name="2016_x000a_2nd quarter" dataDxfId="116"/>
    <tableColumn id="48" xr3:uid="{BD4B9370-D1D9-4D5B-998C-427BB35D8048}" name="2016_x000a_3rd quarter" dataDxfId="115"/>
    <tableColumn id="49" xr3:uid="{896BDB3C-4246-43A8-B8F3-B72EAE8E6F5B}" name="2016_x000a_4th quarter" dataDxfId="114"/>
    <tableColumn id="50" xr3:uid="{C883643D-6162-4ED3-9860-C5EC978B5967}" name="2017_x000a_1st quarter" dataDxfId="113"/>
    <tableColumn id="51" xr3:uid="{2BE70559-6132-41B7-A472-79D4154F1D67}" name="2017_x000a_2nd quarter" dataDxfId="112"/>
    <tableColumn id="52" xr3:uid="{3DDD3A2D-E042-464F-B363-A1ABF37CB957}" name="2017_x000a_3rd quarter " dataDxfId="111"/>
    <tableColumn id="53" xr3:uid="{E8C05521-7F10-4292-BC2C-9CCB35A51632}" name="2017_x000a_4th quarter " dataDxfId="110"/>
    <tableColumn id="54" xr3:uid="{ACA3D547-BBBD-4ACB-9917-4DAA0FBEED46}" name="2018_x000a_1st quarter" dataDxfId="109"/>
    <tableColumn id="55" xr3:uid="{E8A83D6F-52D9-46D0-8B02-06A43DB208A4}" name="2018_x000a_2nd quarter" dataDxfId="108"/>
    <tableColumn id="56" xr3:uid="{138149AB-25C3-42B6-9C5C-22568AE94EC8}" name="2018_x000a_3rd quarter " dataDxfId="107"/>
    <tableColumn id="57" xr3:uid="{A41F0A48-3E19-4241-BCF4-EE76CCF82604}" name="2018_x000a_4th quarter" dataDxfId="106"/>
    <tableColumn id="58" xr3:uid="{32084EF8-7E5A-49C9-BD11-57F3A53A6C66}" name="2019_x000a_1st quarter " dataDxfId="105"/>
    <tableColumn id="59" xr3:uid="{8BD0FC3A-AC92-4B57-9E12-3AAE94BFC88C}" name="2019_x000a_2nd quarter" dataDxfId="104"/>
    <tableColumn id="60" xr3:uid="{D76B7D76-FC83-4B2C-9186-299636176072}" name="2019_x000a_3rd quarter" dataDxfId="103"/>
    <tableColumn id="61" xr3:uid="{F14D04E9-81F3-440D-8D76-730C4C628EB1}" name="2019_x000a_4th quarter" dataDxfId="102"/>
    <tableColumn id="62" xr3:uid="{6981F5D1-D2AD-4878-9C68-6D3271DAEE92}" name="2020_x000a_1st quarter" dataDxfId="101"/>
    <tableColumn id="63" xr3:uid="{C4CD3862-C90A-4764-A7EE-DCF4C4C4D7F5}" name="2020_x000a_2nd quarter" dataDxfId="100"/>
    <tableColumn id="64" xr3:uid="{1A0C0A77-1860-4037-A103-8B985DC66BEB}" name="2020_x000a_3rd quarter" dataDxfId="99"/>
    <tableColumn id="65" xr3:uid="{DC53C903-0478-4B86-8FC8-B18CC52E723A}" name="2020_x000a_4th quarter" dataDxfId="98"/>
    <tableColumn id="66" xr3:uid="{2005C336-A06E-4270-B06B-1AEC863C0FE1}" name="2021_x000a_1st quarter" dataDxfId="97"/>
    <tableColumn id="67" xr3:uid="{98125E46-1BC3-4CC7-9A44-2B0B6A57E9CC}" name="2021_x000a_2nd quarter" dataDxfId="96"/>
    <tableColumn id="68" xr3:uid="{F97F2DE1-2F8C-416F-A49A-A3EEE6D8F70F}" name="2021_x000a_3rd quarter" dataDxfId="95"/>
    <tableColumn id="69" xr3:uid="{FD2BA29F-7FBE-484A-9E10-A5B978C5E94F}" name="2021_x000a_4th quarter" dataDxfId="94"/>
    <tableColumn id="70" xr3:uid="{4B8CCB75-7759-40D0-B779-7C9FFCADF4AB}" name="2022_x000a_1st quarter" dataDxfId="93"/>
    <tableColumn id="71" xr3:uid="{04066239-9690-4FC8-9ADB-9BFADAD5EC6D}" name="2022_x000a_2nd quarter" dataDxfId="92"/>
    <tableColumn id="72" xr3:uid="{8EA92453-7490-43DD-9076-FC9A0E792BD6}" name="2022_x000a_3rd quarter" dataDxfId="91"/>
    <tableColumn id="73" xr3:uid="{586192B5-C406-4803-A713-FD2BA8BDA7FC}" name="2022_x000a_4th quarter" dataDxfId="90"/>
    <tableColumn id="74" xr3:uid="{4B3ED7AB-F86A-4F35-A4C4-0D5DE72CED8E}" name="2023_x000a_1st quarter" dataDxfId="89"/>
    <tableColumn id="75" xr3:uid="{72FD2D6C-CF18-4C70-AB6D-5277F05F9135}" name="2023_x000a_2nd quarter" dataDxfId="88"/>
    <tableColumn id="76" xr3:uid="{21578072-1727-4909-A56D-86EB2173841A}" name="2023_x000a_3rd quarter" dataDxfId="87"/>
    <tableColumn id="77" xr3:uid="{527A4EE7-E672-4DC2-8653-3380174F3A44}" name="2023_x000a_4th quarter" dataDxfId="86"/>
    <tableColumn id="78" xr3:uid="{709A4DF3-D4FA-40F9-B58E-B166E53F5DA1}" name="2024_x000a_1st Quarter" dataDxfId="85"/>
    <tableColumn id="79" xr3:uid="{A30A8E9C-3433-4F5B-9EAF-B11B16D7D54A}" name="2024_x000a_2nd Quarter" dataDxfId="84"/>
    <tableColumn id="80" xr3:uid="{3EBE0F7B-0902-48FF-A2AF-F81F380D3DC0}" name="2024_x000a_3rd Quarter" dataDxfId="8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78492B-19B2-453A-A047-D567D849D57C}" name="Volume_total_road_fuels_consumption18" displayName="Volume_total_road_fuels_consumption18" ref="A45:CB48" totalsRowShown="0" headerRowDxfId="82" dataDxfId="80" headerRowBorderDxfId="81" headerRowCellStyle="Normal 2">
  <autoFilter ref="A45:CB48" xr:uid="{8AD857D4-C21F-4E99-8DD2-A83985C7E9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CAF2B986-1031-4511-A5F3-A482840DB1FE}" name="VOLUME - overall transport fuels consumption (million litres)" dataDxfId="79"/>
    <tableColumn id="2" xr3:uid="{C47B4D4C-8695-4A20-AD35-40D52039F7EA}" name="2005_x000a_1st quarter" dataDxfId="78" dataCellStyle="Comma"/>
    <tableColumn id="3" xr3:uid="{6EB65459-5C60-4F6F-A285-BD040A588BC8}" name="2005_x000a_2nd quarter" dataDxfId="77" dataCellStyle="Comma"/>
    <tableColumn id="4" xr3:uid="{35AAFC54-27D7-4E75-AFC2-EC81B1C05808}" name="2005_x000a_3rd quarter" dataDxfId="76" dataCellStyle="Comma"/>
    <tableColumn id="5" xr3:uid="{53A2A707-FE6F-49A6-81A1-476009814882}" name="2005_x000a_4th quarter" dataDxfId="75" dataCellStyle="Comma"/>
    <tableColumn id="6" xr3:uid="{379EBC34-AB36-4CB7-BD92-3B3698FD7552}" name="2006_x000a_1st quarter" dataDxfId="74" dataCellStyle="Comma"/>
    <tableColumn id="7" xr3:uid="{5138D9ED-5333-4D87-92D2-AA5A8801CC9D}" name="2006_x000a_2nd quarter" dataDxfId="73" dataCellStyle="Comma"/>
    <tableColumn id="8" xr3:uid="{E946EBAB-7F50-46D5-9170-E81E6508DD3E}" name="2006_x000a_3rd quarter" dataDxfId="72" dataCellStyle="Comma"/>
    <tableColumn id="9" xr3:uid="{5ADCD36F-35A7-4100-8F9B-A59E369F9E79}" name="2006_x000a_4th quarter" dataDxfId="71" dataCellStyle="Comma"/>
    <tableColumn id="10" xr3:uid="{725600BF-B485-45D3-A0D3-825699687D0C}" name="2007_x000a_1st quarter" dataDxfId="70" dataCellStyle="Comma"/>
    <tableColumn id="11" xr3:uid="{26500CED-2704-419F-8E0D-B29077982481}" name="2007_x000a_2nd quarter" dataDxfId="69" dataCellStyle="Comma"/>
    <tableColumn id="12" xr3:uid="{271710FC-997A-4F89-A57F-252914709F18}" name="2007_x000a_3rd quarter" dataDxfId="68" dataCellStyle="Comma"/>
    <tableColumn id="13" xr3:uid="{937AC2F5-510C-4626-B488-88205FA3183B}" name="2007_x000a_4th quarter" dataDxfId="67" dataCellStyle="Comma"/>
    <tableColumn id="14" xr3:uid="{ACA1D1BB-725E-440B-AD33-17146A17D7D1}" name="2008_x000a_1st quarter" dataDxfId="66" dataCellStyle="Comma"/>
    <tableColumn id="15" xr3:uid="{D003D707-8E12-4539-B590-F249AB5545CF}" name="2008_x000a_2nd quarter" dataDxfId="65" dataCellStyle="Comma"/>
    <tableColumn id="16" xr3:uid="{4F9374DB-8993-4818-B322-557574FE53CD}" name="2008_x000a_3rd quarter" dataDxfId="64" dataCellStyle="Comma"/>
    <tableColumn id="17" xr3:uid="{97FED907-27B6-4988-B843-2C4158D4EFCF}" name="2008_x000a_4th quarter" dataDxfId="63" dataCellStyle="Comma"/>
    <tableColumn id="18" xr3:uid="{C46B8FDB-1D20-4F0C-96F7-9AA8A578E1F5}" name="2009_x000a_1st quarter" dataDxfId="62" dataCellStyle="Comma"/>
    <tableColumn id="19" xr3:uid="{054AE9D0-4C6D-4B2E-AD3C-0208D46C8447}" name="2009_x000a_2nd quarter" dataDxfId="61" dataCellStyle="Comma"/>
    <tableColumn id="20" xr3:uid="{A7DAD551-C74D-4D86-A15C-DDC470B810AE}" name="2009_x000a_3rd quarter" dataDxfId="60" dataCellStyle="Comma"/>
    <tableColumn id="21" xr3:uid="{55BE8DD3-BD70-4EEE-A1BB-2AD67B551E68}" name="2009_x000a_4th quarter" dataDxfId="59" dataCellStyle="Comma"/>
    <tableColumn id="22" xr3:uid="{E35FFDA7-6E4A-4744-A72E-08B8DFB7A73E}" name="2010_x000a_1st quarter" dataDxfId="58" dataCellStyle="Comma"/>
    <tableColumn id="23" xr3:uid="{0C7F0AF5-E354-465C-9E39-76270C5E3CE6}" name="2010_x000a_2nd quarter" dataDxfId="57" dataCellStyle="Comma"/>
    <tableColumn id="24" xr3:uid="{6F9114A0-E01B-4C55-A743-375548795475}" name="2010_x000a_3rd quarter" dataDxfId="56" dataCellStyle="Comma"/>
    <tableColumn id="25" xr3:uid="{F88FC820-5D7D-4A00-97A6-5305F8C56BCF}" name="2010_x000a_4th quarter" dataDxfId="55" dataCellStyle="Comma"/>
    <tableColumn id="26" xr3:uid="{9378D893-6834-4E4D-B7A3-083952FC7AFE}" name="2011_x000a_1st quarter" dataDxfId="54" dataCellStyle="Comma"/>
    <tableColumn id="27" xr3:uid="{08DCC293-847E-4174-9D64-36AF0ABE5563}" name="2011_x000a_2nd quarter" dataDxfId="53" dataCellStyle="Comma"/>
    <tableColumn id="28" xr3:uid="{8C7F05E2-5716-4CA0-BD94-091136F8ED52}" name="2011_x000a_3rd quarter" dataDxfId="52" dataCellStyle="Comma"/>
    <tableColumn id="29" xr3:uid="{B20D2132-E642-442F-839C-C6D755C4183D}" name="2011_x000a_4th quarter" dataDxfId="51" dataCellStyle="Comma"/>
    <tableColumn id="30" xr3:uid="{EF50A430-14AC-46C2-BBA4-8A79CBD51F79}" name="2012_x000a_1st quarter" dataDxfId="50" dataCellStyle="Comma"/>
    <tableColumn id="31" xr3:uid="{E87AF6DF-DF3C-4664-A558-085B7550A56C}" name="2012_x000a_2nd quarter" dataDxfId="49" dataCellStyle="Comma"/>
    <tableColumn id="32" xr3:uid="{17C6B0DA-1498-4487-A024-2B01C9423FBE}" name="2012_x000a_3rd quarter" dataDxfId="48" dataCellStyle="Comma"/>
    <tableColumn id="33" xr3:uid="{64E744A5-C6CD-4915-B57C-5BB5293C3037}" name="2012_x000a_4th quarter" dataDxfId="47" dataCellStyle="Comma"/>
    <tableColumn id="34" xr3:uid="{0BE0D58D-0AB5-4984-8AAE-20086C3085B2}" name="2013_x000a_1st quarter" dataDxfId="46" dataCellStyle="Comma"/>
    <tableColumn id="35" xr3:uid="{E5D8054E-72D4-4A8F-91C2-859A90F8A893}" name="2013_x000a_2nd quarter " dataDxfId="45" dataCellStyle="Comma"/>
    <tableColumn id="36" xr3:uid="{BDCA3280-BB04-41CA-8A9E-144923A0A0E0}" name="2013_x000a_3rd quarter" dataDxfId="44" dataCellStyle="Comma"/>
    <tableColumn id="37" xr3:uid="{3069CD97-F66E-4743-A6FF-82247677962D}" name="2013_x000a_4th quarter" dataDxfId="43" dataCellStyle="Comma"/>
    <tableColumn id="38" xr3:uid="{2F8C9B62-E9AA-443E-962A-FCD3407EB6B3}" name="2014_x000a_1st quarter" dataDxfId="42" dataCellStyle="Comma"/>
    <tableColumn id="39" xr3:uid="{76FA9FAA-1D18-4BB5-8DF6-A315E1BAB408}" name="2014_x000a_2nd quarter " dataDxfId="41" dataCellStyle="Comma"/>
    <tableColumn id="40" xr3:uid="{7115AA62-5C10-45A9-93AF-A782D88697D7}" name="2014_x000a_3rd quarter" dataDxfId="40" dataCellStyle="Comma"/>
    <tableColumn id="41" xr3:uid="{1E3F7F08-1B6E-451E-80E2-747E0C75D1F7}" name="2014_x000a_4th quarter" dataDxfId="39" dataCellStyle="Comma"/>
    <tableColumn id="42" xr3:uid="{DDD9720D-6437-4247-80F1-69C68C294AD1}" name="2015_x000a_1st quarter" dataDxfId="38" dataCellStyle="Comma"/>
    <tableColumn id="43" xr3:uid="{AE2062D4-BCD0-408F-8286-1BF6656801D3}" name="2015_x000a_2nd quarter" dataDxfId="37" dataCellStyle="Comma"/>
    <tableColumn id="44" xr3:uid="{57DF563D-1F06-4D31-826A-A31036BD6B65}" name="2015_x000a_3rd quarter" dataDxfId="36" dataCellStyle="Comma"/>
    <tableColumn id="45" xr3:uid="{24E3BDCF-A18D-430B-8712-5A19E2332F0C}" name="2015_x000a_4th quarter" dataDxfId="35" dataCellStyle="Comma"/>
    <tableColumn id="46" xr3:uid="{9EF522DA-3AC3-4161-A43E-C4CD27AFF9F9}" name="2016_x000a_1st quarter" dataDxfId="34" dataCellStyle="Comma"/>
    <tableColumn id="47" xr3:uid="{FDE4FDEE-5FCD-48B8-9CD1-CAA2ED6423C2}" name="2016_x000a_2nd quarter" dataDxfId="33" dataCellStyle="Comma"/>
    <tableColumn id="48" xr3:uid="{2D54AAEA-F47D-4B6E-8C04-5029170844A4}" name="2016_x000a_3rd quarter" dataDxfId="32" dataCellStyle="Comma"/>
    <tableColumn id="49" xr3:uid="{0BE3452C-F186-4B0A-A2E8-7C718A8C607F}" name="2016_x000a_4th quarter" dataDxfId="31" dataCellStyle="Comma"/>
    <tableColumn id="50" xr3:uid="{57DD7C0A-61FA-4925-B2E1-2BE9A4909E33}" name="2017_x000a_1st quarter" dataDxfId="30" dataCellStyle="Comma"/>
    <tableColumn id="51" xr3:uid="{65CC26C9-64AF-4661-A3E8-52A76AD5EFB9}" name="2017_x000a_2nd quarter" dataDxfId="29" dataCellStyle="Comma"/>
    <tableColumn id="52" xr3:uid="{4BFF1D07-2ED6-4854-B270-7716D7687AFE}" name="2017_x000a_3rd quarter " dataDxfId="28" dataCellStyle="Comma"/>
    <tableColumn id="53" xr3:uid="{8F51C5A0-FDAF-4D3D-A665-D17F875B3623}" name="2017_x000a_4th quarter " dataDxfId="27" dataCellStyle="Comma"/>
    <tableColumn id="54" xr3:uid="{18CF4151-30B9-4484-843C-5F424FEB16C4}" name="2018_x000a_1st quarter" dataDxfId="26" dataCellStyle="Comma"/>
    <tableColumn id="55" xr3:uid="{2CE13071-D9E0-4D7C-8FC3-920C0F54785B}" name="2018_x000a_2nd quarter" dataDxfId="25" dataCellStyle="Comma"/>
    <tableColumn id="56" xr3:uid="{9735FB9E-793B-48D3-AC8D-647F4C29E976}" name="2018_x000a_3rd quarter " dataDxfId="24" dataCellStyle="Comma"/>
    <tableColumn id="57" xr3:uid="{3BE0A5BB-6A2E-4DE9-A119-BBA045992146}" name="2018_x000a_4th quarter" dataDxfId="23" dataCellStyle="Comma"/>
    <tableColumn id="58" xr3:uid="{9309A8CE-4C12-42AC-80C8-34921BAC12FB}" name="2019_x000a_1st quarter " dataDxfId="22" dataCellStyle="Comma"/>
    <tableColumn id="59" xr3:uid="{C0EFCBCE-9712-477F-AC77-35CF43920BB0}" name="2019_x000a_2nd quarter" dataDxfId="21" dataCellStyle="Comma"/>
    <tableColumn id="60" xr3:uid="{40FE43C0-CBD0-4DA7-8273-F95EE618DB03}" name="2019_x000a_3rd quarter" dataDxfId="20" dataCellStyle="Comma"/>
    <tableColumn id="61" xr3:uid="{93CF0362-639E-492E-936E-D4320EAC3F3D}" name="2019_x000a_4th quarter" dataDxfId="19" dataCellStyle="Comma"/>
    <tableColumn id="62" xr3:uid="{55DE38FA-70B7-4D11-9B0E-443AEC92C89B}" name="2020_x000a_1st quarter" dataDxfId="18" dataCellStyle="Comma"/>
    <tableColumn id="63" xr3:uid="{5F904E32-5844-4B15-8DEF-FF49A7639865}" name="2020_x000a_2nd quarter" dataDxfId="17" dataCellStyle="Comma"/>
    <tableColumn id="64" xr3:uid="{89C77422-4F9D-45E2-B696-B958EF5B7FB9}" name="2020_x000a_3rd quarter" dataDxfId="16" dataCellStyle="Comma"/>
    <tableColumn id="65" xr3:uid="{F22752E1-DECA-4335-B2FD-5AB229815F9C}" name="2020_x000a_4th quarter" dataDxfId="15" dataCellStyle="Comma"/>
    <tableColumn id="66" xr3:uid="{12D733E2-D880-4264-8309-A287307CB0D1}" name="2021_x000a_1st quarter" dataDxfId="14" dataCellStyle="Comma"/>
    <tableColumn id="67" xr3:uid="{C27F8A97-024C-4945-AF0A-BAA7472B3EB2}" name="2021_x000a_2nd quarter" dataDxfId="13" dataCellStyle="Comma"/>
    <tableColumn id="68" xr3:uid="{BB24D8B6-201D-497F-82ED-6D59E7E91EA9}" name="2021_x000a_3rd quarter" dataDxfId="12" dataCellStyle="Comma"/>
    <tableColumn id="69" xr3:uid="{2FC411F6-F801-49C8-887E-D0BEFFBEB3BF}" name="2021_x000a_4th quarter" dataDxfId="11" dataCellStyle="Comma"/>
    <tableColumn id="70" xr3:uid="{ED56ADBD-BB43-4420-B5C9-214185F61B7F}" name="2022_x000a_1st quarter" dataDxfId="10" dataCellStyle="Comma"/>
    <tableColumn id="71" xr3:uid="{59D8B65C-7137-437C-8B0B-B116D97BC27D}" name="2022_x000a_2nd quarter" dataDxfId="9" dataCellStyle="Comma">
      <calculatedColumnFormula>BS44+BS45</calculatedColumnFormula>
    </tableColumn>
    <tableColumn id="72" xr3:uid="{9DBE944A-CC2B-458E-948B-AA5B14825B04}" name="2022_x000a_3rd quarter" dataDxfId="8" dataCellStyle="Comma"/>
    <tableColumn id="73" xr3:uid="{AEC1AE07-16A6-472F-8890-8DFE7B66AE21}" name="2022_x000a_4th quarter" dataDxfId="7" dataCellStyle="Comma"/>
    <tableColumn id="74" xr3:uid="{D9936A03-C27B-4321-98CE-E798F202CEF1}" name="2023_x000a_1st quarter" dataDxfId="6" dataCellStyle="Comma"/>
    <tableColumn id="75" xr3:uid="{61937D64-6E50-4EE7-BDD4-BFB5DEF6E120}" name="2023_x000a_2nd quarter" dataDxfId="5" dataCellStyle="Comma"/>
    <tableColumn id="76" xr3:uid="{C9D53F09-AC1B-44A9-BB74-579888BFC6E0}" name="2023_x000a_3rd quarter" dataDxfId="4" dataCellStyle="Comma"/>
    <tableColumn id="77" xr3:uid="{39B2897E-D9A5-4781-A9CD-A2B241541264}" name="2023_x000a_4th quarter" dataDxfId="3" dataCellStyle="Comma"/>
    <tableColumn id="78" xr3:uid="{CF7FE2D8-F98B-4657-BF35-6B8A1FB73371}" name="2024_x000a_1st Quarter" dataDxfId="2" dataCellStyle="Comma"/>
    <tableColumn id="79" xr3:uid="{468C1F28-143F-4CAA-88B1-7595E390426A}" name="2024_x000a_2nd Quarter" dataDxfId="1" dataCellStyle="Comma"/>
    <tableColumn id="80" xr3:uid="{AD5135CD-6ADA-48EE-AB81-AAE5CF4BF55F}" name="2024_x000a_3rd Quarter" data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7116C3-8CA0-49F8-AF8C-7E7F79B36629}" name="Notes" displayName="Notes" ref="A4:B12" totalsRowShown="0" headerRowDxfId="509" dataDxfId="508" headerRowCellStyle="Heading 2">
  <tableColumns count="2">
    <tableColumn id="1" xr3:uid="{98030FCA-2289-4A56-ACCE-A9E518AD9CD7}" name="Note " dataDxfId="507" dataCellStyle="Normal 4"/>
    <tableColumn id="2" xr3:uid="{B775ED3B-231C-4E18-962B-34B326531D2D}" name="Description" dataDxfId="50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2C59587-53B6-4FBD-87A0-CB8215C6ECB6}" name="Liquid_biofuels_consumption_volume_million_litres_main_table24" displayName="Liquid_biofuels_consumption_volume_million_litres_main_table24" ref="A5:J15" totalsRowShown="0" headerRowDxfId="505" dataDxfId="503" headerRowBorderDxfId="504" tableBorderDxfId="502">
  <autoFilter ref="A5:J15" xr:uid="{FD166C86-4AFC-4583-AB4A-DE82C23B54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49777B5-3112-4F89-BA8B-298C28A639F9}" name="VOLUME (million litres)" dataDxfId="501"/>
    <tableColumn id="2" xr3:uid="{7AEE0C2C-4439-4CEA-912A-6B6B4C40F796}" name="2023" dataDxfId="500">
      <calculatedColumnFormula>Annual!T5</calculatedColumnFormula>
    </tableColumn>
    <tableColumn id="3" xr3:uid="{66D23211-D80A-4E17-ABD5-82811A275BCA}" name="2024" dataDxfId="499">
      <calculatedColumnFormula>Annual!U5</calculatedColumnFormula>
    </tableColumn>
    <tableColumn id="4" xr3:uid="{41B7E989-3E43-40C6-94E6-0312B0468EF0}" name="Annual per cent change" dataDxfId="498">
      <calculatedColumnFormula>IF(((C6-B6)/B6)*100&gt;100,"(+)  ",IF(((C6-B6)/B6)*100&lt;-100,"(-)  ",IF(ROUND((((C6-B6)/B6)*100),1)=0,"-  ",((C6-B6)/B6)*100)))</calculatedColumnFormula>
    </tableColumn>
    <tableColumn id="9" xr3:uid="{BF12B159-C1AB-4E6D-8BE4-2598C0BB9011}" name="2023_x000a_2nd Quarter" dataDxfId="497">
      <calculatedColumnFormula>Quarter!BW6</calculatedColumnFormula>
    </tableColumn>
    <tableColumn id="10" xr3:uid="{17EBB983-2BF0-4ADF-BEC9-57C43ABB9DB9}" name="2023_x000a_3rd Quarter" dataDxfId="496">
      <calculatedColumnFormula>Quarter!BX6</calculatedColumnFormula>
    </tableColumn>
    <tableColumn id="11" xr3:uid="{BD18E4AC-7367-4D2A-A73B-614D58D33AC8}" name="2023_x000a_4th Quarter" dataDxfId="495">
      <calculatedColumnFormula>Quarter!BY6</calculatedColumnFormula>
    </tableColumn>
    <tableColumn id="12" xr3:uid="{1205C8FC-5E24-4272-A1AE-748D964CEE65}" name="2024_x000a_1st Quarter" dataDxfId="494">
      <calculatedColumnFormula>Quarter!BZ6</calculatedColumnFormula>
    </tableColumn>
    <tableColumn id="15" xr3:uid="{6D4659E4-D1F2-494D-9877-AB2ED9C4C70F}" name="2024_x000a_2nd Quarter" dataDxfId="493">
      <calculatedColumnFormula>Quarter!CA6</calculatedColumnFormula>
    </tableColumn>
    <tableColumn id="13" xr3:uid="{3AA32DEC-E6A4-4CC2-B440-3EE0A803B43C}" name="2024_x000a_3rd Quarter" dataDxfId="492" dataCellStyle="Percent 2">
      <calculatedColumnFormula>Quarter!CB6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50CA07C-EFC1-4B2F-839B-D668FD16AC99}" name="Liquid_biofuels_consumption_energy_ktoe_main_table25" displayName="Liquid_biofuels_consumption_energy_ktoe_main_table25" ref="A17:J27" totalsRowShown="0" headerRowDxfId="491" dataDxfId="489" headerRowBorderDxfId="490" tableBorderDxfId="488">
  <autoFilter ref="A17:J27" xr:uid="{1E7306E6-C5CE-42C9-88CC-E8BE104D1C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94C06E0-BB8F-4B19-83E1-26FC4690E823}" name="ENERGY (ktoe)" dataDxfId="487"/>
    <tableColumn id="2" xr3:uid="{CD43BF68-8420-4A9C-B3F5-825FE8D3FD02}" name="2023" dataDxfId="486">
      <calculatedColumnFormula>Annual!T17</calculatedColumnFormula>
    </tableColumn>
    <tableColumn id="3" xr3:uid="{86DAB302-B078-41BD-9EFF-0AA03B6FD845}" name="2024" dataDxfId="485">
      <calculatedColumnFormula>Annual!U17</calculatedColumnFormula>
    </tableColumn>
    <tableColumn id="4" xr3:uid="{7F6F109A-9A4C-4753-B4D1-28359FE99E74}" name="Annual per cent change" dataDxfId="484">
      <calculatedColumnFormula>IF(((C18-B18)/B18)*100&gt;100,"(+)  ",IF(((C18-B18)/B18)*100&lt;-100,"(-)  ",IF(ROUND((((C18-B18)/B18)*100),1)=0,"-  ",((C18-B18)/B18)*100)))</calculatedColumnFormula>
    </tableColumn>
    <tableColumn id="8" xr3:uid="{D0D2F662-1F2C-4000-89D7-A7E4D49F6481}" name="2023_x000a_2nd Quarter" dataDxfId="483">
      <calculatedColumnFormula>Quarter!BW18</calculatedColumnFormula>
    </tableColumn>
    <tableColumn id="10" xr3:uid="{96B2AB6A-CA7C-464F-804E-E3B83D3DAD5A}" name="2023_x000a_3rd Quarter" dataDxfId="482">
      <calculatedColumnFormula>Quarter!BX18</calculatedColumnFormula>
    </tableColumn>
    <tableColumn id="11" xr3:uid="{3D5B1D03-BF27-426D-BEA6-0969D5AE29C3}" name="2023_x000a_4th Quarter" dataDxfId="481">
      <calculatedColumnFormula>Quarter!BY18</calculatedColumnFormula>
    </tableColumn>
    <tableColumn id="12" xr3:uid="{48E23813-A336-4BAC-BE87-DB4FD0C1CFEF}" name="2024_x000a_1st Quarter" dataDxfId="480">
      <calculatedColumnFormula>Quarter!BZ18</calculatedColumnFormula>
    </tableColumn>
    <tableColumn id="15" xr3:uid="{BD69D409-FAAE-428A-9FB5-9A840673E384}" name="2024_x000a_2nd Quarter" dataDxfId="479" dataCellStyle="Percent 2">
      <calculatedColumnFormula>Quarter!CA18</calculatedColumnFormula>
    </tableColumn>
    <tableColumn id="13" xr3:uid="{6C8954D7-9DC0-4F05-BC3D-88B6C4C0BFC5}" name="2024_x000a_3rd Quarter" dataDxfId="478" dataCellStyle="Percent 2">
      <calculatedColumnFormula>Quarter!CB18</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4C5688-A238-4456-A69C-7B7330F615A8}" name="Shares_of_volume_of_road_fuels26" displayName="Shares_of_volume_of_road_fuels26" ref="A29:J32" totalsRowShown="0" headerRowDxfId="477" dataDxfId="475" headerRowBorderDxfId="476" tableBorderDxfId="474">
  <autoFilter ref="A29:J32" xr:uid="{A4016A5E-6802-4B44-A619-830E5B6572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1515307-1A65-4D71-938A-624BBFD29E0E}" name="Shares of volume of road fuels" dataDxfId="473"/>
    <tableColumn id="2" xr3:uid="{E9708459-2FC2-48AB-AC29-80C10EAD9383}" name="2023" dataDxfId="472"/>
    <tableColumn id="3" xr3:uid="{5BF59C85-222D-4AD9-AC3F-9A0C709FD55E}" name="2024" dataDxfId="471"/>
    <tableColumn id="4" xr3:uid="{8DF08C89-4F50-4027-A2B6-F9D5789733AC}" name="Annual percentage point change [note 7]" dataDxfId="470">
      <calculatedColumnFormula>C30-B30</calculatedColumnFormula>
    </tableColumn>
    <tableColumn id="8" xr3:uid="{BE246FD7-4F26-45A8-8911-644F1E0AA088}" name="2023_x000a_2nd Quarter" dataDxfId="469"/>
    <tableColumn id="10" xr3:uid="{0322A7A7-9077-4B45-8A36-F8B3A7B2F084}" name="2023_x000a_3rd Quarter" dataDxfId="468"/>
    <tableColumn id="11" xr3:uid="{1BF295F6-71BF-490E-B016-C4F42C117712}" name="2023_x000a_4th Quarter" dataDxfId="467"/>
    <tableColumn id="12" xr3:uid="{4E4DFACB-9531-4069-ADFA-69683EFF2736}" name="2024_x000a_1st Quarter" dataDxfId="466"/>
    <tableColumn id="15" xr3:uid="{F4215EA6-5720-4DDF-BD35-6B0424BC258D}" name="2024_x000a_2nd Quarter" dataDxfId="465"/>
    <tableColumn id="13" xr3:uid="{FC46459B-10B8-476B-9F10-CB85E1E372F8}" name="2024_x000a_3rd Quarter" dataDxfId="46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26FF315-3B18-40EE-BA78-FED044D39DA0}" name="Quarterly_liquid_biofuels_consumption_volume_million_litres1419" displayName="Quarterly_liquid_biofuels_consumption_volume_million_litres1419" ref="A4:T14" totalsRowShown="0" headerRowDxfId="463" dataDxfId="461" headerRowBorderDxfId="462" tableBorderDxfId="460" headerRowCellStyle="Normal 2">
  <autoFilter ref="A4:T14"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7462E95-D9AC-4A4F-83B1-956FCE0E40E3}" name="VOLUME (million litres)" dataDxfId="459"/>
    <tableColumn id="2" xr3:uid="{C120E640-58AA-4CB1-8E48-54617A2533C1}" name="2005" dataDxfId="458"/>
    <tableColumn id="3" xr3:uid="{6E45986C-4E3A-4432-9C17-6DCE34930ECA}" name="2006" dataDxfId="457" dataCellStyle="Comma"/>
    <tableColumn id="4" xr3:uid="{B7101538-619E-477A-9AC2-4275C86DD381}" name="2007" dataDxfId="456" dataCellStyle="Comma"/>
    <tableColumn id="5" xr3:uid="{EA09D0EE-7819-4506-B8ED-C33EDEC3C63C}" name="2008" dataDxfId="455" dataCellStyle="Comma"/>
    <tableColumn id="6" xr3:uid="{6D419DE2-C31A-4231-BF4C-1C7FD6FA1BA0}" name="2009" dataDxfId="454" dataCellStyle="Comma"/>
    <tableColumn id="7" xr3:uid="{805BB6EB-C498-4287-9A18-CA9AC04E4412}" name="2010" dataDxfId="453" dataCellStyle="Comma"/>
    <tableColumn id="8" xr3:uid="{97D1C185-5E91-4A51-88F7-11380228EC28}" name="2011" dataDxfId="452" dataCellStyle="Comma"/>
    <tableColumn id="9" xr3:uid="{CF5AC3F9-F900-47DB-B22B-098CB0B0B00A}" name="2012" dataDxfId="451" dataCellStyle="Comma"/>
    <tableColumn id="10" xr3:uid="{F77D6310-BBBA-4ADF-9A9E-6A0C453A0F72}" name="2013" dataDxfId="450" dataCellStyle="Comma"/>
    <tableColumn id="11" xr3:uid="{8F8C1B72-6803-41F8-A775-09838A76ACE1}" name="2014" dataDxfId="449" dataCellStyle="Comma"/>
    <tableColumn id="12" xr3:uid="{CF0373A2-B31E-4497-B1A3-FC0A466D136D}" name="2015" dataDxfId="448" dataCellStyle="Comma"/>
    <tableColumn id="13" xr3:uid="{AE05F59F-5C21-4B44-AA9B-24EEE5B3D5C9}" name="2016" dataDxfId="447" dataCellStyle="Comma"/>
    <tableColumn id="14" xr3:uid="{9C150124-0D5D-484F-9FD3-184EA3760D35}" name="2017" dataDxfId="446" dataCellStyle="Comma"/>
    <tableColumn id="15" xr3:uid="{635D1A83-D5BA-4CDB-90D4-83213BA01CBF}" name="2018" dataDxfId="445" dataCellStyle="Comma"/>
    <tableColumn id="16" xr3:uid="{AFCB8246-F35D-48F2-A97A-411D17465ED6}" name="2019" dataDxfId="444" dataCellStyle="Comma"/>
    <tableColumn id="17" xr3:uid="{7516CAFD-1F21-4EDF-900F-1C28CB3F6DBC}" name="2020" dataDxfId="443" dataCellStyle="Comma"/>
    <tableColumn id="18" xr3:uid="{05F1B0DA-95BF-4E9F-9D59-257421171445}" name="2021" dataDxfId="442" dataCellStyle="Comma"/>
    <tableColumn id="75" xr3:uid="{2E4EF6ED-E31D-4859-87AA-CC7D260EBCD3}" name="2022" dataDxfId="441" dataCellStyle="Comma">
      <calculatedColumnFormula>SUM(#REF!)</calculatedColumnFormula>
    </tableColumn>
    <tableColumn id="19" xr3:uid="{1C87C423-16C7-4FFF-AECB-D5009EC07B5D}" name="2023_x000a_" dataDxfId="440"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CB912D9-1794-42C0-9E3E-0F9658E285CD}" name="Quarterly_liquid_biofuels_consumption_energy_ktoe1520" displayName="Quarterly_liquid_biofuels_consumption_energy_ktoe1520" ref="A16:T26" totalsRowShown="0" headerRowDxfId="439" dataDxfId="437" headerRowBorderDxfId="438" headerRowCellStyle="Normal 2" dataCellStyle="Comma">
  <autoFilter ref="A16:T26"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1A16CFA9-3F09-4B0A-AD22-E393CD9D5C77}" name="ENERGY (thousand toe)" dataDxfId="436"/>
    <tableColumn id="2" xr3:uid="{8843EF88-A866-467B-BD15-2FDF0D8949AC}" name="2005" dataDxfId="435" dataCellStyle="Comma"/>
    <tableColumn id="3" xr3:uid="{17441660-EBDC-4948-A2A7-5A7610DBB690}" name="2006" dataDxfId="434" dataCellStyle="Comma"/>
    <tableColumn id="4" xr3:uid="{9BB510FE-F63B-4020-93C3-A4E59BB0BF27}" name="2007" dataDxfId="433" dataCellStyle="Comma"/>
    <tableColumn id="5" xr3:uid="{7FB64825-E849-415B-9B3D-97264A067DEE}" name="2008" dataDxfId="432" dataCellStyle="Comma"/>
    <tableColumn id="6" xr3:uid="{E850D93F-977C-47A6-8948-9866851F0335}" name="2009" dataDxfId="431" dataCellStyle="Comma"/>
    <tableColumn id="7" xr3:uid="{5423F84F-A90E-4984-B657-A3C69AF8DF6F}" name="2010" dataDxfId="430" dataCellStyle="Comma"/>
    <tableColumn id="8" xr3:uid="{A01A794C-7783-47DF-A3CA-5C17730CE3B6}" name="2011" dataDxfId="429" dataCellStyle="Comma"/>
    <tableColumn id="9" xr3:uid="{EC47E019-079F-4633-BEC9-DFDF1E8E3052}" name="2012" dataDxfId="428" dataCellStyle="Comma"/>
    <tableColumn id="10" xr3:uid="{5F8E1F9A-2160-4F5E-9C33-2D6BC5DB67E9}" name="2013" dataDxfId="427" dataCellStyle="Comma"/>
    <tableColumn id="11" xr3:uid="{212EB089-AE84-4234-93F0-41177C81E22E}" name="2014" dataDxfId="426" dataCellStyle="Comma"/>
    <tableColumn id="12" xr3:uid="{C26193D6-AE31-4AC1-844F-C661846AE3D5}" name="2015" dataDxfId="425" dataCellStyle="Comma"/>
    <tableColumn id="13" xr3:uid="{D2F772D3-4D85-4B86-9011-C1D73264C3C7}" name="2016" dataDxfId="424" dataCellStyle="Comma"/>
    <tableColumn id="14" xr3:uid="{B1CCBDDD-5974-4E74-ADC3-BAE54C461D2D}" name="2017" dataDxfId="423" dataCellStyle="Comma"/>
    <tableColumn id="15" xr3:uid="{9DAE794D-0ED9-4EB0-BED9-76A19E868EA8}" name="2018" dataDxfId="422" dataCellStyle="Comma"/>
    <tableColumn id="16" xr3:uid="{A3809F72-31B0-4F26-8860-FEB31DE53B21}" name="2019" dataDxfId="421" dataCellStyle="Comma"/>
    <tableColumn id="17" xr3:uid="{06B6BCC8-8E65-45DA-BAA1-9B35FE309143}" name="2020" dataDxfId="420" dataCellStyle="Comma"/>
    <tableColumn id="18" xr3:uid="{8651E7FC-5EB0-4464-B294-DEBF8FD47B11}" name="2021" dataDxfId="419" dataCellStyle="Comma"/>
    <tableColumn id="76" xr3:uid="{F4A6F49F-F71A-4D93-8608-230BEE880741}" name="2022" dataDxfId="418" dataCellStyle="Comma">
      <calculatedColumnFormula>SUM(Quarter!BR18:BU18)</calculatedColumnFormula>
    </tableColumn>
    <tableColumn id="19" xr3:uid="{4FD7D134-DA68-48DF-9157-671BDC388CF6}" name="2023" dataDxfId="417" dataCellStyle="Comma">
      <calculatedColumnFormula>SUM(Quarter!BV18:BY18)</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1171F3-9B22-461B-90E7-B830E0928AAE}" name="Quarterly_liquid_biofuels_consumption_volume_million_litres14" displayName="Quarterly_liquid_biofuels_consumption_volume_million_litres14" ref="A5:CB15" totalsRowShown="0" headerRowDxfId="416" dataDxfId="414" headerRowBorderDxfId="415" tableBorderDxfId="413" headerRowCellStyle="Normal 2">
  <autoFilter ref="A5:CB15"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3B46856D-F703-49A4-AF06-EED48C01D8F1}" name="VOLUME (million litres)" dataDxfId="412"/>
    <tableColumn id="2" xr3:uid="{F594DBA6-6845-49EB-BE7F-7FF05A3C59A0}" name="2005_x000a_1st quarter" dataDxfId="411"/>
    <tableColumn id="3" xr3:uid="{8339BF40-C8CC-4A38-B941-ADCB9F2317F2}" name="2005_x000a_2nd quarter" dataDxfId="410" dataCellStyle="Comma"/>
    <tableColumn id="4" xr3:uid="{6FCA806C-5AAA-48FC-8782-0C7E8CE26AFF}" name="2005_x000a_3rd quarter" dataDxfId="409" dataCellStyle="Comma"/>
    <tableColumn id="5" xr3:uid="{875D74A7-43E2-4770-A608-4F663E1F4DBC}" name="2005_x000a_4th quarter" dataDxfId="408" dataCellStyle="Comma"/>
    <tableColumn id="6" xr3:uid="{4FCCD8E7-2DE1-4385-B76A-FAFD1F91395A}" name="2006_x000a_1st quarter" dataDxfId="407" dataCellStyle="Comma"/>
    <tableColumn id="7" xr3:uid="{A5ABB522-6A28-45C7-8EAC-456B437562FF}" name="2006_x000a_2nd quarter" dataDxfId="406" dataCellStyle="Comma"/>
    <tableColumn id="8" xr3:uid="{EBC093F8-A3CC-4103-A4CD-A02E016462CC}" name="2006_x000a_3rd quarter" dataDxfId="405" dataCellStyle="Comma"/>
    <tableColumn id="9" xr3:uid="{DDD8DC44-9E4B-45B7-AF46-C758486CEFCC}" name="2006_x000a_4th quarter" dataDxfId="404" dataCellStyle="Comma"/>
    <tableColumn id="10" xr3:uid="{FBA87FCA-D60E-423B-8FB1-6C238CF8CF1B}" name="2007_x000a_1st quarter" dataDxfId="403" dataCellStyle="Comma"/>
    <tableColumn id="11" xr3:uid="{693073D0-8F46-4264-93E7-EC05BDE13436}" name="2007_x000a_2nd quarter" dataDxfId="402" dataCellStyle="Comma"/>
    <tableColumn id="12" xr3:uid="{3F343A9A-CE28-41A5-8003-DB6541898131}" name="2007_x000a_3rd quarter" dataDxfId="401" dataCellStyle="Comma"/>
    <tableColumn id="13" xr3:uid="{409E83AA-FE65-4D37-9A73-16395223FC62}" name="2007_x000a_4th quarter" dataDxfId="400" dataCellStyle="Comma"/>
    <tableColumn id="14" xr3:uid="{D779DC30-BA64-4B03-B54F-EFD0811B476D}" name="2008_x000a_1st quarter" dataDxfId="399" dataCellStyle="Comma"/>
    <tableColumn id="15" xr3:uid="{45281C1C-95F9-4305-8D7A-A1461F5D8E67}" name="2008_x000a_2nd quarter" dataDxfId="398" dataCellStyle="Comma"/>
    <tableColumn id="16" xr3:uid="{344E8CC7-15D9-417C-81D7-DE3DB5CC254B}" name="2008_x000a_3rd quarter" dataDxfId="397" dataCellStyle="Comma"/>
    <tableColumn id="17" xr3:uid="{6CB27B4A-3306-4291-AEE6-B9DE5944D68C}" name="2008_x000a_4th quarter" dataDxfId="396" dataCellStyle="Comma"/>
    <tableColumn id="18" xr3:uid="{77AC3A83-9E37-4DF0-B9A3-56350BF5F231}" name="2009_x000a_1st quarter" dataDxfId="395" dataCellStyle="Comma"/>
    <tableColumn id="19" xr3:uid="{EED36C44-AA8A-4E41-B4AB-E35348D16AC9}" name="2009_x000a_2nd quarter" dataDxfId="394" dataCellStyle="Comma"/>
    <tableColumn id="20" xr3:uid="{8104C4D2-24E3-4DA0-90F6-54062080964B}" name="2009_x000a_3rd quarter" dataDxfId="393" dataCellStyle="Comma"/>
    <tableColumn id="21" xr3:uid="{AB2D314B-79D4-49BA-85FA-8332FB79E7D2}" name="2009_x000a_4th quarter" dataDxfId="392" dataCellStyle="Comma"/>
    <tableColumn id="22" xr3:uid="{110E8982-B617-4040-A587-99C724337FDA}" name="2010_x000a_1st quarter" dataDxfId="391" dataCellStyle="Comma"/>
    <tableColumn id="23" xr3:uid="{6C40836A-0388-4095-A11C-A3AB0E50BBEA}" name="2010_x000a_2nd quarter" dataDxfId="390" dataCellStyle="Comma"/>
    <tableColumn id="24" xr3:uid="{A8075A5C-531F-4815-8172-A5736A2D8D96}" name="2010_x000a_3rd quarter" dataDxfId="389" dataCellStyle="Comma"/>
    <tableColumn id="25" xr3:uid="{0B702DB2-CAE4-4C91-8EE4-2F34100D6387}" name="2010_x000a_4th quarter" dataDxfId="388" dataCellStyle="Comma"/>
    <tableColumn id="26" xr3:uid="{4EB6E5E8-7306-442B-99EC-8134215B1D00}" name="2011_x000a_1st quarter" dataDxfId="387" dataCellStyle="Comma"/>
    <tableColumn id="27" xr3:uid="{29935B91-6D4B-46BE-962B-4DF10B34D622}" name="2011_x000a_2nd quarter" dataDxfId="386" dataCellStyle="Comma"/>
    <tableColumn id="28" xr3:uid="{80B5103D-2528-41CC-AB15-9115692DF4A7}" name="2011_x000a_3rd quarter" dataDxfId="385" dataCellStyle="Comma"/>
    <tableColumn id="29" xr3:uid="{05B883CB-DFA6-43CB-8DBE-CF36CB248B92}" name="2011_x000a_4th quarter" dataDxfId="384" dataCellStyle="Comma"/>
    <tableColumn id="30" xr3:uid="{57EB905B-2F36-46B9-8249-E189136E7A95}" name="2012_x000a_1st quarter" dataDxfId="383" dataCellStyle="Comma"/>
    <tableColumn id="31" xr3:uid="{224C2FF3-4244-42AE-9257-6A96A183C151}" name="2012_x000a_2nd quarter" dataDxfId="382" dataCellStyle="Comma"/>
    <tableColumn id="32" xr3:uid="{379F26B9-D470-4AC4-8F22-58F1296AA859}" name="2012_x000a_3rd quarter" dataDxfId="381" dataCellStyle="Comma"/>
    <tableColumn id="33" xr3:uid="{EBCE2A06-41A3-472E-965B-29604BCAAEB7}" name="2012_x000a_4th quarter" dataDxfId="380" dataCellStyle="Comma"/>
    <tableColumn id="34" xr3:uid="{0AE358FD-E6C6-4721-A3BE-35A3B3032A7A}" name="2013_x000a_1st quarter" dataDxfId="379" dataCellStyle="Comma"/>
    <tableColumn id="35" xr3:uid="{742330E8-7353-4E8A-AA75-EBC29B1E7FA7}" name="2013_x000a_2nd quarter " dataDxfId="378" dataCellStyle="Comma"/>
    <tableColumn id="36" xr3:uid="{F93FA87C-C2D2-4B88-BD2C-746A7DC5B825}" name="2013_x000a_3rd quarter" dataDxfId="377" dataCellStyle="Comma"/>
    <tableColumn id="37" xr3:uid="{B21802A3-F900-4C0E-86CF-C73316A0B4A7}" name="2013_x000a_4th quarter" dataDxfId="376" dataCellStyle="Comma"/>
    <tableColumn id="38" xr3:uid="{B0FFDF75-E877-4AF0-8F55-B3C8EEB474B3}" name="2014_x000a_1st quarter" dataDxfId="375" dataCellStyle="Comma"/>
    <tableColumn id="39" xr3:uid="{20167861-A8C6-409D-99ED-13E4078020BD}" name="2014_x000a_2nd quarter " dataDxfId="374" dataCellStyle="Comma"/>
    <tableColumn id="40" xr3:uid="{8749F144-C96B-45C4-868C-4E073F7B6490}" name="2014_x000a_3rd quarter" dataDxfId="373" dataCellStyle="Comma"/>
    <tableColumn id="41" xr3:uid="{BABC5617-8FD8-4D9A-AAFB-85481C04C1F3}" name="2014_x000a_4th quarter" dataDxfId="372" dataCellStyle="Comma"/>
    <tableColumn id="42" xr3:uid="{2491F506-08FB-48FA-96B9-C8F917920D30}" name="2015_x000a_1st quarter" dataDxfId="371" dataCellStyle="Comma"/>
    <tableColumn id="43" xr3:uid="{52F8709B-D846-4024-BB52-4D0C7829FB77}" name="2015_x000a_2nd quarter" dataDxfId="370" dataCellStyle="Comma"/>
    <tableColumn id="44" xr3:uid="{14F2BF97-16AD-44B7-BB4F-824FAB90FD48}" name="2015_x000a_3rd quarter" dataDxfId="369" dataCellStyle="Comma"/>
    <tableColumn id="45" xr3:uid="{C9A9000A-BF4B-44B6-ADC3-71B9B7D146D4}" name="2015_x000a_4th quarter" dataDxfId="368" dataCellStyle="Comma"/>
    <tableColumn id="46" xr3:uid="{F926ADB9-D916-4569-B873-EC717C22EC95}" name="2016_x000a_1st quarter" dataDxfId="367" dataCellStyle="Comma"/>
    <tableColumn id="47" xr3:uid="{F62BE9A5-D2B4-4874-8231-12D433CB591E}" name="2016_x000a_2nd quarter" dataDxfId="366" dataCellStyle="Comma"/>
    <tableColumn id="48" xr3:uid="{BDCAC2D9-2A91-4541-BFDB-9498BFAF655D}" name="2016_x000a_3rd quarter" dataDxfId="365" dataCellStyle="Comma"/>
    <tableColumn id="49" xr3:uid="{651E027C-B598-4ED6-A24A-43DBEA96E0B6}" name="2016_x000a_4th quarter" dataDxfId="364" dataCellStyle="Comma"/>
    <tableColumn id="50" xr3:uid="{E7DDC179-0453-48EB-9F73-01C3B9200AF5}" name="2017_x000a_1st quarter" dataDxfId="363" dataCellStyle="Comma"/>
    <tableColumn id="51" xr3:uid="{E5C93816-91C1-4B9A-AF2B-1F56B3C7E7AD}" name="2017_x000a_2nd quarter" dataDxfId="362" dataCellStyle="Comma"/>
    <tableColumn id="52" xr3:uid="{F8EE3C80-36F2-459D-B657-8B55516D65AC}" name="2017_x000a_3rd quarter " dataDxfId="361" dataCellStyle="Comma"/>
    <tableColumn id="53" xr3:uid="{6ED6ECEC-7083-4D10-BA31-638D81D5A4B6}" name="2017_x000a_4th quarter " dataDxfId="360" dataCellStyle="Comma"/>
    <tableColumn id="54" xr3:uid="{24B2FAB4-7F02-400B-8267-84E08404416D}" name="2018_x000a_1st quarter" dataDxfId="359" dataCellStyle="Comma"/>
    <tableColumn id="55" xr3:uid="{852A9C9A-B253-4D1F-866E-495FEE5E7EB1}" name="2018_x000a_2nd quarter" dataDxfId="358" dataCellStyle="Comma"/>
    <tableColumn id="56" xr3:uid="{CE72B2E2-139D-45DF-B989-049FE0216FED}" name="2018_x000a_3rd quarter " dataDxfId="357" dataCellStyle="Comma"/>
    <tableColumn id="57" xr3:uid="{DBC3CB4E-2B3B-474A-9337-48995F26AA89}" name="2018_x000a_4th quarter" dataDxfId="356" dataCellStyle="Comma"/>
    <tableColumn id="58" xr3:uid="{D742EDF6-42DD-41E6-ADA1-7FC895A879E6}" name="2019_x000a_1st quarter " dataDxfId="355" dataCellStyle="Comma"/>
    <tableColumn id="59" xr3:uid="{D10C056B-49C0-4661-8553-EA466A3977B7}" name="2019_x000a_2nd quarter" dataDxfId="354" dataCellStyle="Comma"/>
    <tableColumn id="60" xr3:uid="{4F5E4700-3927-4AF6-B077-F4A642B186FC}" name="2019_x000a_3rd quarter" dataDxfId="353" dataCellStyle="Comma"/>
    <tableColumn id="61" xr3:uid="{9F510E24-672D-4A9E-8C67-E93745A5F14C}" name="2019_x000a_4th quarter" dataDxfId="352" dataCellStyle="Comma"/>
    <tableColumn id="62" xr3:uid="{A46B025E-FADA-40DD-A805-01E7256F374B}" name="2020_x000a_1st quarter" dataDxfId="351" dataCellStyle="Comma"/>
    <tableColumn id="63" xr3:uid="{1177B17F-760E-48BD-A00C-52AEA0CFE07F}" name="2020_x000a_2nd quarter" dataDxfId="350" dataCellStyle="Comma"/>
    <tableColumn id="64" xr3:uid="{66B0EC99-ACE9-4051-A905-DD1F5C889031}" name="2020_x000a_3rd quarter" dataDxfId="349" dataCellStyle="Comma"/>
    <tableColumn id="65" xr3:uid="{E8E25E6B-7159-4A74-9ACB-C63DB055D0DC}" name="2020_x000a_4th quarter" dataDxfId="348" dataCellStyle="Comma"/>
    <tableColumn id="66" xr3:uid="{5F1E4447-B1BE-45DB-BB8C-7CE11E5C25D9}" name="2021_x000a_1st quarter" dataDxfId="347" dataCellStyle="Comma"/>
    <tableColumn id="67" xr3:uid="{E0A571DC-4DAA-4F2C-A414-040329CB916D}" name="2021_x000a_2nd quarter" dataDxfId="346" dataCellStyle="Comma"/>
    <tableColumn id="68" xr3:uid="{F0BF6812-5AD5-43FD-8597-A7C2D40CCECC}" name="2021_x000a_3rd quarter" dataDxfId="345" dataCellStyle="Comma"/>
    <tableColumn id="69" xr3:uid="{294665D1-DA03-43E0-A1F9-DBA2AE4CECD5}" name="2021_x000a_4th quarter" dataDxfId="344" dataCellStyle="Comma"/>
    <tableColumn id="70" xr3:uid="{A3C3E0AD-96E9-4A32-A935-24AEA126BF87}" name="2022_x000a_1st quarter" dataDxfId="343" dataCellStyle="Comma"/>
    <tableColumn id="71" xr3:uid="{4E9C627E-A65E-4B50-8B3F-A41EFC04BB8C}" name="2022_x000a_2nd quarter" dataDxfId="342" dataCellStyle="Comma"/>
    <tableColumn id="72" xr3:uid="{D31C70C0-92C0-4495-AB9F-311FF0384265}" name="2022_x000a_3rd quarter" dataDxfId="341" dataCellStyle="Comma"/>
    <tableColumn id="73" xr3:uid="{E93F0F39-A86F-4F72-9DEE-F89F1885C3D0}" name="2022_x000a_4th quarter" dataDxfId="340" dataCellStyle="Comma"/>
    <tableColumn id="74" xr3:uid="{1D9EA047-D09D-4D98-BC3E-D63DD96AB7F1}" name="2023_x000a_1st Quarter" dataDxfId="339" dataCellStyle="Comma"/>
    <tableColumn id="75" xr3:uid="{474126C0-E374-42DF-9D39-68DC7E301428}" name="2023_x000a_2nd Quarter" dataDxfId="338" dataCellStyle="Comma"/>
    <tableColumn id="77" xr3:uid="{21395CDD-2054-4878-B6CF-A5206E5F19D4}" name="2023_x000a_3rd Quarter" dataDxfId="337" dataCellStyle="Comma"/>
    <tableColumn id="76" xr3:uid="{7E9FB9D6-ABB8-474B-9581-B726DC54914A}" name="2023_x000a_4th Quarter" dataDxfId="336" dataCellStyle="Comma"/>
    <tableColumn id="78" xr3:uid="{C985F76A-226E-4C1C-84DE-13668005D234}" name="2024_x000a_1st Quarter" dataDxfId="335" dataCellStyle="Comma"/>
    <tableColumn id="79" xr3:uid="{8C8A62B9-84B5-49DE-8FBF-47766ACCAAC3}" name="2024_x000a_2nd Quarter" dataDxfId="334" dataCellStyle="Comma"/>
    <tableColumn id="80" xr3:uid="{DEA4B392-852F-4C47-8521-FB96FAC74611}" name="2024_x000a_3rd Quarter" dataDxfId="33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DF4DC7D-66D4-4E66-95F7-2366713E6E64}" name="Quarterly_liquid_biofuels_consumption_energy_ktoe15" displayName="Quarterly_liquid_biofuels_consumption_energy_ktoe15" ref="A17:CB27" totalsRowShown="0" headerRowDxfId="332" dataDxfId="330" headerRowBorderDxfId="331" headerRowCellStyle="Normal 2" dataCellStyle="Comma">
  <autoFilter ref="A17:CB27"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autoFilter>
  <tableColumns count="80">
    <tableColumn id="1" xr3:uid="{E1561895-9C45-411D-9E12-A3A6FCD555FF}" name="ENERGY (thousand toe)" dataDxfId="329"/>
    <tableColumn id="2" xr3:uid="{3D6ADFE3-ECFE-4DFF-AE94-168D5D045EEA}" name="2005_x000a_1st quarter" dataDxfId="328" dataCellStyle="Comma"/>
    <tableColumn id="3" xr3:uid="{7983F91B-CD8C-43AA-B475-4BB5A69C2A9C}" name="2005_x000a_2nd quarter" dataDxfId="327" dataCellStyle="Comma"/>
    <tableColumn id="4" xr3:uid="{4E9FCA44-E352-4789-97C3-BD1EA24E2F63}" name="2005_x000a_3rd quarter" dataDxfId="326" dataCellStyle="Comma"/>
    <tableColumn id="5" xr3:uid="{11016CE0-1229-4407-A176-325D17440C7B}" name="2005_x000a_4th quarter" dataDxfId="325" dataCellStyle="Comma"/>
    <tableColumn id="6" xr3:uid="{4544E748-2133-44DA-96D8-5DA818879260}" name="2006_x000a_1st quarter" dataDxfId="324" dataCellStyle="Comma"/>
    <tableColumn id="7" xr3:uid="{5426358B-D053-4A60-84AF-1CC4A37A3DE0}" name="2006_x000a_2nd quarter" dataDxfId="323" dataCellStyle="Comma"/>
    <tableColumn id="8" xr3:uid="{AB683FE9-5E77-4D3D-A0F2-E10BA9AF1042}" name="2006_x000a_3rd quarter" dataDxfId="322" dataCellStyle="Comma"/>
    <tableColumn id="9" xr3:uid="{572C3EDF-7610-4D06-8B8D-7BB6DF358667}" name="2006_x000a_4th quarter" dataDxfId="321" dataCellStyle="Comma"/>
    <tableColumn id="10" xr3:uid="{04EFFF9F-1F41-4185-9CD9-4E07A38E9902}" name="2007_x000a_1st quarter" dataDxfId="320" dataCellStyle="Comma"/>
    <tableColumn id="11" xr3:uid="{A995D764-519F-483A-96A8-E5C844CB3EEA}" name="2007_x000a_2nd quarter" dataDxfId="319" dataCellStyle="Comma"/>
    <tableColumn id="12" xr3:uid="{A0E0FFF9-2688-408B-B230-97E3F9B765E6}" name="2007_x000a_3rd quarter" dataDxfId="318" dataCellStyle="Comma"/>
    <tableColumn id="13" xr3:uid="{FD66823E-666C-4E43-AF2F-8D847EBAC194}" name="2007_x000a_4th quarter" dataDxfId="317" dataCellStyle="Comma"/>
    <tableColumn id="14" xr3:uid="{42AD34BD-B9E4-4008-9F14-6DB4A0D47F59}" name="2008_x000a_1st quarter" dataDxfId="316" dataCellStyle="Comma"/>
    <tableColumn id="15" xr3:uid="{E2FAC218-ABF1-43B4-9293-54955CD6A7CA}" name="2008_x000a_2nd quarter" dataDxfId="315" dataCellStyle="Comma"/>
    <tableColumn id="16" xr3:uid="{D46383A4-CF51-42DC-A04B-9E2649E3727C}" name="2008_x000a_3rd quarter" dataDxfId="314" dataCellStyle="Comma"/>
    <tableColumn id="17" xr3:uid="{0CFE018F-661B-4CD9-BF4A-6AF3E7AAE131}" name="2008_x000a_4th quarter" dataDxfId="313" dataCellStyle="Comma"/>
    <tableColumn id="18" xr3:uid="{9B65A087-1D08-495C-9E3E-B41385BB9400}" name="2009_x000a_1st quarter" dataDxfId="312" dataCellStyle="Comma"/>
    <tableColumn id="19" xr3:uid="{B86F5BB6-4707-4605-810C-A255E2B32E32}" name="2009_x000a_2nd quarter" dataDxfId="311" dataCellStyle="Comma"/>
    <tableColumn id="20" xr3:uid="{20E91378-1DB0-4CC0-ABFF-E2C2A53ADA3F}" name="2009_x000a_3rd quarter" dataDxfId="310" dataCellStyle="Comma"/>
    <tableColumn id="21" xr3:uid="{C629676B-8DC7-4399-AD8C-A8A4EEC4B221}" name="2009_x000a_4th quarter" dataDxfId="309" dataCellStyle="Comma"/>
    <tableColumn id="22" xr3:uid="{01C240AF-150C-4F39-8574-B268F3E724B1}" name="2010_x000a_1st quarter" dataDxfId="308" dataCellStyle="Comma"/>
    <tableColumn id="23" xr3:uid="{D13A3F87-5D7C-498E-966B-22BF3AE66638}" name="2010_x000a_2nd quarter" dataDxfId="307" dataCellStyle="Comma"/>
    <tableColumn id="24" xr3:uid="{86452DCE-4A66-479A-9974-C023F6239B21}" name="2010_x000a_3rd quarter" dataDxfId="306" dataCellStyle="Comma"/>
    <tableColumn id="25" xr3:uid="{1D7947FF-2CFD-41E7-BF6B-427488173B94}" name="2010_x000a_4th quarter" dataDxfId="305" dataCellStyle="Comma"/>
    <tableColumn id="26" xr3:uid="{10115D2B-E736-4A95-9833-1B64DB79FEEB}" name="2011_x000a_1st quarter" dataDxfId="304" dataCellStyle="Comma"/>
    <tableColumn id="27" xr3:uid="{A1BB3084-C5FB-4AC6-A4DF-72D0125E5DE2}" name="2011_x000a_2nd quarter" dataDxfId="303" dataCellStyle="Comma"/>
    <tableColumn id="28" xr3:uid="{269AC511-45D1-4601-BDE7-7BB0CC83184C}" name="2011_x000a_3rd quarter" dataDxfId="302" dataCellStyle="Comma"/>
    <tableColumn id="29" xr3:uid="{0E2112C5-3E7B-4C20-AB83-34FAF64D294B}" name="2011_x000a_4th quarter" dataDxfId="301" dataCellStyle="Comma"/>
    <tableColumn id="30" xr3:uid="{3DE8203D-6C2F-4541-946D-18234F64BCA4}" name="2012_x000a_1st quarter" dataDxfId="300" dataCellStyle="Comma"/>
    <tableColumn id="31" xr3:uid="{DB237E8E-CA3F-425C-B053-1F1C0A4CA428}" name="2012_x000a_2nd quarter" dataDxfId="299" dataCellStyle="Comma"/>
    <tableColumn id="32" xr3:uid="{75A270EE-A7EE-4A4C-B606-4A8BD116AE4C}" name="2012_x000a_3rd quarter" dataDxfId="298" dataCellStyle="Comma"/>
    <tableColumn id="33" xr3:uid="{078EB487-E292-4BE8-A9AE-A39431510DBE}" name="2012_x000a_4th quarter" dataDxfId="297" dataCellStyle="Comma"/>
    <tableColumn id="34" xr3:uid="{6A69B891-F4EA-4307-B50E-79E3644BBDA8}" name="2013_x000a_1st quarter" dataDxfId="296" dataCellStyle="Comma"/>
    <tableColumn id="35" xr3:uid="{80C1F650-6926-4474-98CD-02E8417079FF}" name="2013_x000a_2nd quarter " dataDxfId="295" dataCellStyle="Comma"/>
    <tableColumn id="36" xr3:uid="{672264FE-80FA-4F16-B6D1-D98CA770BE91}" name="2013_x000a_3rd quarter" dataDxfId="294" dataCellStyle="Comma"/>
    <tableColumn id="37" xr3:uid="{5A4330EC-FBFE-4476-ABC9-77D69AB11254}" name="2013_x000a_4th quarter" dataDxfId="293" dataCellStyle="Comma"/>
    <tableColumn id="38" xr3:uid="{4C584889-4EBE-403E-98D7-1A0CEADAA10F}" name="2014_x000a_1st quarter" dataDxfId="292" dataCellStyle="Comma"/>
    <tableColumn id="39" xr3:uid="{2BA44328-E68D-410E-8423-B7572A423E19}" name="2014_x000a_2nd quarter " dataDxfId="291" dataCellStyle="Comma"/>
    <tableColumn id="40" xr3:uid="{E5A2A416-33F2-47A2-86D9-C0D6376EC9F9}" name="2014_x000a_3rd quarter" dataDxfId="290" dataCellStyle="Comma"/>
    <tableColumn id="41" xr3:uid="{A6F267D2-0B63-4810-A72E-3D7E387A3CF5}" name="2014_x000a_4th quarter" dataDxfId="289" dataCellStyle="Comma"/>
    <tableColumn id="42" xr3:uid="{C47302E3-0582-4926-A0DA-E74A91B2805F}" name="2015_x000a_1st quarter" dataDxfId="288" dataCellStyle="Comma"/>
    <tableColumn id="43" xr3:uid="{5D968E68-AAB0-4006-B235-EA8E650AB826}" name="2015_x000a_2nd quarter" dataDxfId="287" dataCellStyle="Comma"/>
    <tableColumn id="44" xr3:uid="{639769D8-CA73-4238-93CA-895D27116178}" name="2015_x000a_3rd quarter" dataDxfId="286" dataCellStyle="Comma"/>
    <tableColumn id="45" xr3:uid="{72EF1A3C-AE0F-4A78-BB5E-4246431BBE32}" name="2015_x000a_4th quarter" dataDxfId="285" dataCellStyle="Comma"/>
    <tableColumn id="46" xr3:uid="{AC134D5C-5963-495B-A56B-A219E72C006E}" name="2016_x000a_1st quarter" dataDxfId="284" dataCellStyle="Comma"/>
    <tableColumn id="47" xr3:uid="{A9BFC997-8505-4D41-B491-0F8F80F4DA0E}" name="2016_x000a_2nd quarter" dataDxfId="283" dataCellStyle="Comma"/>
    <tableColumn id="48" xr3:uid="{DB9D987F-F0B6-47E7-AD57-CCA844645A0D}" name="2016_x000a_3rd quarter" dataDxfId="282" dataCellStyle="Comma"/>
    <tableColumn id="49" xr3:uid="{A3C9A2FD-3F0D-486B-9745-D44297A92421}" name="2016_x000a_4th quarter" dataDxfId="281" dataCellStyle="Comma"/>
    <tableColumn id="50" xr3:uid="{C40E2972-9CAC-4999-9084-E64D21CD8E23}" name="2017_x000a_1st quarter" dataDxfId="280" dataCellStyle="Comma"/>
    <tableColumn id="51" xr3:uid="{C1965A76-D449-42EB-AFA1-40A91B4E9710}" name="2017_x000a_2nd quarter" dataDxfId="279" dataCellStyle="Comma"/>
    <tableColumn id="52" xr3:uid="{A9D90ECE-E133-47DE-B4B7-8E0C8147253D}" name="2017_x000a_3rd quarter " dataDxfId="278" dataCellStyle="Comma"/>
    <tableColumn id="53" xr3:uid="{529593A7-4B9B-4848-8F1C-CD05669B3C18}" name="2017_x000a_4th quarter " dataDxfId="277" dataCellStyle="Comma"/>
    <tableColumn id="54" xr3:uid="{3371F86C-3066-4470-AECB-788ED3508DDE}" name="2018_x000a_1st quarter" dataDxfId="276" dataCellStyle="Comma"/>
    <tableColumn id="55" xr3:uid="{282470C2-F4A1-4C8E-9FD5-D69C753BCA6D}" name="2018_x000a_2nd quarter" dataDxfId="275" dataCellStyle="Comma"/>
    <tableColumn id="56" xr3:uid="{29321CCE-FC7C-487C-BF62-AEA891171943}" name="2018_x000a_3rd quarter " dataDxfId="274" dataCellStyle="Comma"/>
    <tableColumn id="57" xr3:uid="{711DC7EF-71E6-4F9A-9C34-3E9885F596E6}" name="2018_x000a_4th quarter" dataDxfId="273" dataCellStyle="Comma"/>
    <tableColumn id="58" xr3:uid="{2BFEB873-BAD2-4B1E-A858-8F0A08B324EE}" name="2019_x000a_1st quarter " dataDxfId="272" dataCellStyle="Comma"/>
    <tableColumn id="59" xr3:uid="{9654C3C9-175A-494C-A76A-62852F5D8BAB}" name="2019_x000a_2nd quarter" dataDxfId="271" dataCellStyle="Comma"/>
    <tableColumn id="60" xr3:uid="{4537482F-68E5-4BBC-A7E8-35C77F792D64}" name="2019_x000a_3rd quarter" dataDxfId="270" dataCellStyle="Comma"/>
    <tableColumn id="61" xr3:uid="{52FE3573-2993-4F5D-8BDA-FD4AAEDAA3CE}" name="2019_x000a_4th quarter" dataDxfId="269" dataCellStyle="Comma"/>
    <tableColumn id="62" xr3:uid="{2BDB9353-FDE5-4D22-9F43-94CDC7D66BFD}" name="2020_x000a_1st quarter" dataDxfId="268" dataCellStyle="Comma"/>
    <tableColumn id="63" xr3:uid="{50D88A23-46A5-49F8-8296-92CBA211519C}" name="2020_x000a_2nd quarter" dataDxfId="267" dataCellStyle="Comma"/>
    <tableColumn id="64" xr3:uid="{75C741D4-2E7A-49A8-82B3-E7BB19DC20BC}" name="2020_x000a_3rd quarter" dataDxfId="266" dataCellStyle="Comma"/>
    <tableColumn id="65" xr3:uid="{C03A45FD-31DB-4AA9-88FB-4026E8A35C3D}" name="2020_x000a_4th quarter" dataDxfId="265" dataCellStyle="Comma"/>
    <tableColumn id="66" xr3:uid="{17F31EA1-C908-417B-B29D-437AB91D7C6A}" name="2021_x000a_1st quarter" dataDxfId="264" dataCellStyle="Comma"/>
    <tableColumn id="67" xr3:uid="{E73C7C5D-399B-4B62-B5C6-C8321FA07AF0}" name="2021_x000a_2nd quarter" dataDxfId="263" dataCellStyle="Comma"/>
    <tableColumn id="68" xr3:uid="{CA58D99F-D2AD-4E16-BA92-0B7FBDE16D0B}" name="2021_x000a_3rd quarter" dataDxfId="262" dataCellStyle="Comma"/>
    <tableColumn id="69" xr3:uid="{4B9CCF3C-8E94-4726-8D15-649BF8508663}" name="2021_x000a_4th quarter" dataDxfId="261" dataCellStyle="Comma"/>
    <tableColumn id="70" xr3:uid="{9E0A7105-4083-4666-BF1A-3F63665AF369}" name="2022_x000a_1st quarter" dataDxfId="260" dataCellStyle="Comma"/>
    <tableColumn id="71" xr3:uid="{1957B2A6-A6F7-46BC-A5C9-6C9107B866C7}" name="2022_x000a_2nd quarter" dataDxfId="259" dataCellStyle="Comma"/>
    <tableColumn id="72" xr3:uid="{675103BE-C884-4D7D-9652-174294C953F1}" name="2022_x000a_3rd quarter" dataDxfId="258" dataCellStyle="Comma"/>
    <tableColumn id="73" xr3:uid="{87ED3545-D34C-4EBC-9CF5-BF94205C7B25}" name="2022_x000a_4th quarter" dataDxfId="257" dataCellStyle="Comma"/>
    <tableColumn id="74" xr3:uid="{0E56DCA4-CD1F-4984-AFBC-DFF2F14FDB1B}" name="2023_x000a_1st Quarter" dataDxfId="256" dataCellStyle="Comma"/>
    <tableColumn id="75" xr3:uid="{DDE86CAA-8545-4EDD-9C31-C0C72DDADEE7}" name="2023_x000a_2nd Quarter" dataDxfId="255" dataCellStyle="Comma"/>
    <tableColumn id="76" xr3:uid="{AF4C1C61-7C02-42FF-B4BA-61CC454B251A}" name="2023_x000a_3rd Quarter" dataDxfId="254" dataCellStyle="Comma"/>
    <tableColumn id="77" xr3:uid="{4C6971AE-662B-45F2-9B08-5BFB83BC62FB}" name="2023_x000a_4th Quarter" dataDxfId="253" dataCellStyle="Comma"/>
    <tableColumn id="78" xr3:uid="{E2D6CAC7-F267-451E-9B58-0586772284A0}" name="2024_x000a_1st Quarter" dataDxfId="252" dataCellStyle="Comma"/>
    <tableColumn id="79" xr3:uid="{98749EA3-CDEB-4054-9241-8E122C55AEDC}" name="2024_x000a_2nd Quarter" dataDxfId="251" dataCellStyle="Comma"/>
    <tableColumn id="80" xr3:uid="{61FC45D6-F399-4401-9495-54C2415C8FA4}" name="2024_x000a_3rd Quarter" dataDxfId="25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newablesstatistics@energysecurity.gov.uk" TargetMode="External"/><Relationship Id="rId3" Type="http://schemas.openxmlformats.org/officeDocument/2006/relationships/hyperlink" Target="https://www.gov.uk/government/statistics/hydrocarbon-oils-bulletin"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collections/renewable-fuel-statistics" TargetMode="External"/><Relationship Id="rId5" Type="http://schemas.openxmlformats.org/officeDocument/2006/relationships/hyperlink" Target="mailto:newsdesk@energysecurity.gov.uk"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collections/renewable-fuel-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F225-CFEB-42DD-A295-4FC04BF200E6}">
  <dimension ref="A1:A28"/>
  <sheetViews>
    <sheetView showGridLines="0" tabSelected="1" zoomScaleNormal="100" workbookViewId="0"/>
  </sheetViews>
  <sheetFormatPr defaultRowHeight="20.25" customHeight="1"/>
  <cols>
    <col min="1" max="1" width="151.453125" customWidth="1"/>
  </cols>
  <sheetData>
    <row r="1" spans="1:1" ht="45" customHeight="1">
      <c r="A1" s="70" t="s">
        <v>167</v>
      </c>
    </row>
    <row r="2" spans="1:1" ht="90" customHeight="1">
      <c r="A2" s="180" t="s">
        <v>221</v>
      </c>
    </row>
    <row r="3" spans="1:1" ht="30" customHeight="1">
      <c r="A3" s="51" t="s">
        <v>102</v>
      </c>
    </row>
    <row r="4" spans="1:1" ht="45" customHeight="1">
      <c r="A4" s="49" t="s">
        <v>219</v>
      </c>
    </row>
    <row r="5" spans="1:1" ht="30" customHeight="1">
      <c r="A5" s="56" t="s">
        <v>103</v>
      </c>
    </row>
    <row r="6" spans="1:1" ht="15.5">
      <c r="A6" s="180" t="s">
        <v>220</v>
      </c>
    </row>
    <row r="7" spans="1:1" ht="30" customHeight="1">
      <c r="A7" s="56" t="s">
        <v>104</v>
      </c>
    </row>
    <row r="8" spans="1:1" ht="15.5">
      <c r="A8" s="180" t="s">
        <v>222</v>
      </c>
    </row>
    <row r="9" spans="1:1" ht="30" customHeight="1">
      <c r="A9" s="52" t="s">
        <v>105</v>
      </c>
    </row>
    <row r="10" spans="1:1" ht="45" customHeight="1">
      <c r="A10" s="50" t="s">
        <v>106</v>
      </c>
    </row>
    <row r="11" spans="1:1" ht="20.25" customHeight="1">
      <c r="A11" s="102" t="s">
        <v>186</v>
      </c>
    </row>
    <row r="12" spans="1:1" ht="45" customHeight="1">
      <c r="A12" s="50" t="s">
        <v>107</v>
      </c>
    </row>
    <row r="13" spans="1:1" ht="45" customHeight="1">
      <c r="A13" s="50" t="s">
        <v>108</v>
      </c>
    </row>
    <row r="14" spans="1:1" ht="20.25" customHeight="1">
      <c r="A14" s="50" t="s">
        <v>109</v>
      </c>
    </row>
    <row r="15" spans="1:1" ht="20.25" customHeight="1">
      <c r="A15" s="53" t="s">
        <v>110</v>
      </c>
    </row>
    <row r="16" spans="1:1" ht="20.25" customHeight="1">
      <c r="A16" s="53" t="s">
        <v>111</v>
      </c>
    </row>
    <row r="17" spans="1:1" ht="20.25" customHeight="1">
      <c r="A17" s="53" t="s">
        <v>117</v>
      </c>
    </row>
    <row r="18" spans="1:1" ht="20.25" customHeight="1">
      <c r="A18" s="82" t="s">
        <v>180</v>
      </c>
    </row>
    <row r="19" spans="1:1" ht="20.25" customHeight="1">
      <c r="A19" s="82" t="s">
        <v>112</v>
      </c>
    </row>
    <row r="20" spans="1:1" ht="20.25" customHeight="1">
      <c r="A20" s="82" t="s">
        <v>148</v>
      </c>
    </row>
    <row r="21" spans="1:1" ht="30" customHeight="1">
      <c r="A21" s="52" t="s">
        <v>113</v>
      </c>
    </row>
    <row r="22" spans="1:1" ht="20.25" customHeight="1">
      <c r="A22" s="54" t="s">
        <v>114</v>
      </c>
    </row>
    <row r="23" spans="1:1" ht="20.25" customHeight="1">
      <c r="A23" s="50" t="s">
        <v>118</v>
      </c>
    </row>
    <row r="24" spans="1:1" ht="20.25" customHeight="1">
      <c r="A24" s="102" t="s">
        <v>187</v>
      </c>
    </row>
    <row r="25" spans="1:1" ht="30.75" customHeight="1">
      <c r="A25" s="54" t="s">
        <v>115</v>
      </c>
    </row>
    <row r="26" spans="1:1" ht="20.25" customHeight="1">
      <c r="A26" s="53" t="s">
        <v>153</v>
      </c>
    </row>
    <row r="27" spans="1:1" ht="20.25" customHeight="1">
      <c r="A27" s="55" t="s">
        <v>116</v>
      </c>
    </row>
    <row r="28" spans="1:1" ht="20.25" customHeight="1">
      <c r="A28" s="5"/>
    </row>
  </sheetData>
  <hyperlinks>
    <hyperlink ref="A15" r:id="rId1" display="Energy trends publication (opens in a new window) " xr:uid="{38C101CD-36AE-41FC-AF9B-018262D9FCC5}"/>
    <hyperlink ref="A16" r:id="rId2" xr:uid="{115FDEAB-0435-4513-81DB-54B141929CAD}"/>
    <hyperlink ref="A17" r:id="rId3" xr:uid="{19DB05E8-AAA7-48E9-81A1-16C91D53EB84}"/>
    <hyperlink ref="A19" r:id="rId4" xr:uid="{0237A0DF-D055-4767-A509-80D714A89E23}"/>
    <hyperlink ref="A26" r:id="rId5" xr:uid="{36353249-2473-4CC3-9D7A-C2B49A2A1F88}"/>
    <hyperlink ref="A18" r:id="rId6" display="RTFO Statistics" xr:uid="{89C97B50-A843-41C9-BCE0-21F2951AD333}"/>
    <hyperlink ref="A11" r:id="rId7" xr:uid="{3697E9A7-B53E-4BFA-A485-5537CB0F325A}"/>
    <hyperlink ref="A24" r:id="rId8" xr:uid="{C98F01E2-22EB-4F2A-B86B-251F0C3E3929}"/>
    <hyperlink ref="A20" r:id="rId9" xr:uid="{88964625-22F1-480D-9482-0D28F956461B}"/>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699A-B182-4EF7-AB26-E81835B809A7}">
  <dimension ref="A1:B11"/>
  <sheetViews>
    <sheetView showGridLines="0" zoomScaleNormal="100" workbookViewId="0"/>
  </sheetViews>
  <sheetFormatPr defaultColWidth="9.453125" defaultRowHeight="20.25" customHeight="1"/>
  <cols>
    <col min="1" max="1" width="85.54296875" customWidth="1"/>
    <col min="2" max="2" width="18" customWidth="1"/>
  </cols>
  <sheetData>
    <row r="1" spans="1:2" ht="45" customHeight="1">
      <c r="A1" s="33" t="s">
        <v>4</v>
      </c>
    </row>
    <row r="2" spans="1:2" ht="20.25" customHeight="1">
      <c r="A2" s="49" t="s">
        <v>119</v>
      </c>
    </row>
    <row r="3" spans="1:2" ht="20.25" customHeight="1">
      <c r="A3" s="55" t="s">
        <v>120</v>
      </c>
    </row>
    <row r="4" spans="1:2" ht="30" customHeight="1">
      <c r="A4" s="58" t="s">
        <v>129</v>
      </c>
      <c r="B4" s="57" t="s">
        <v>130</v>
      </c>
    </row>
    <row r="5" spans="1:2" ht="20.25" customHeight="1">
      <c r="A5" s="60" t="s">
        <v>122</v>
      </c>
      <c r="B5" s="59" t="s">
        <v>121</v>
      </c>
    </row>
    <row r="6" spans="1:2" ht="20.25" customHeight="1">
      <c r="A6" s="60" t="s">
        <v>123</v>
      </c>
      <c r="B6" s="59" t="s">
        <v>4</v>
      </c>
    </row>
    <row r="7" spans="1:2" ht="20.25" customHeight="1">
      <c r="A7" s="62" t="s">
        <v>127</v>
      </c>
      <c r="B7" s="59" t="s">
        <v>11</v>
      </c>
    </row>
    <row r="8" spans="1:2" ht="20.25" customHeight="1">
      <c r="A8" s="60" t="s">
        <v>128</v>
      </c>
      <c r="B8" s="59" t="s">
        <v>101</v>
      </c>
    </row>
    <row r="9" spans="1:2" ht="20.25" customHeight="1">
      <c r="A9" s="62" t="s">
        <v>124</v>
      </c>
      <c r="B9" s="61" t="s">
        <v>5</v>
      </c>
    </row>
    <row r="10" spans="1:2" ht="20.25" customHeight="1">
      <c r="A10" s="62" t="s">
        <v>125</v>
      </c>
      <c r="B10" s="61" t="s">
        <v>6</v>
      </c>
    </row>
    <row r="11" spans="1:2" ht="20.25" customHeight="1">
      <c r="A11" s="62" t="s">
        <v>126</v>
      </c>
      <c r="B11" s="61" t="s">
        <v>0</v>
      </c>
    </row>
  </sheetData>
  <hyperlinks>
    <hyperlink ref="B5" location="'Cover Sheet'!A1" display="Cover Sheet " xr:uid="{0D1E9C1B-D50E-464E-A65C-CF9E5119D2EC}"/>
    <hyperlink ref="B6" location="Contents!A1" display="Contents " xr:uid="{B363039F-6FBA-44D5-BD41-2D6CE30921CC}"/>
    <hyperlink ref="B8" location="Commentary!A1" display="Commentary" xr:uid="{AF068500-51AC-429B-ABBE-7EDB033C2674}"/>
    <hyperlink ref="B10" location="Annual!A1" display="Annual " xr:uid="{4DB3D077-5FE8-441B-9721-3560AF256013}"/>
    <hyperlink ref="B11" location="Quarter!A1" display="Quarter" xr:uid="{FB02A869-CCF3-48B3-890E-CE92FE1BDE09}"/>
    <hyperlink ref="B9" location="'Main Table'!A1" display="Main table" xr:uid="{95FB46A7-50E1-4A89-BDF7-4E6C796498F3}"/>
    <hyperlink ref="B7" location="Notes!A1" display="Notes" xr:uid="{5C572F33-9053-4DF1-A799-EFB4AADAE10F}"/>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E957-7E7F-43E8-8592-EF2B54EDDB76}">
  <dimension ref="A1:B15"/>
  <sheetViews>
    <sheetView showGridLines="0" zoomScaleNormal="100" workbookViewId="0"/>
  </sheetViews>
  <sheetFormatPr defaultColWidth="9.453125" defaultRowHeight="20.25" customHeight="1"/>
  <cols>
    <col min="1" max="1" width="10" style="34" customWidth="1"/>
    <col min="2" max="2" width="98.453125" style="34" customWidth="1"/>
    <col min="3" max="16384" width="9.453125" style="34"/>
  </cols>
  <sheetData>
    <row r="1" spans="1:2" ht="45" customHeight="1">
      <c r="A1" s="33" t="s">
        <v>11</v>
      </c>
    </row>
    <row r="2" spans="1:2" s="35" customFormat="1" ht="20.25" customHeight="1">
      <c r="A2" s="62" t="s">
        <v>12</v>
      </c>
    </row>
    <row r="3" spans="1:2" s="35" customFormat="1" ht="20.25" customHeight="1">
      <c r="A3" s="62" t="s">
        <v>13</v>
      </c>
    </row>
    <row r="4" spans="1:2" s="35" customFormat="1" ht="30" customHeight="1">
      <c r="A4" s="36" t="s">
        <v>14</v>
      </c>
      <c r="B4" s="36" t="s">
        <v>15</v>
      </c>
    </row>
    <row r="5" spans="1:2" s="125" customFormat="1" ht="20.25" customHeight="1">
      <c r="A5" s="133" t="s">
        <v>16</v>
      </c>
      <c r="B5" s="133" t="s">
        <v>17</v>
      </c>
    </row>
    <row r="6" spans="1:2" s="125" customFormat="1" ht="20.25" customHeight="1">
      <c r="A6" s="134" t="s">
        <v>18</v>
      </c>
      <c r="B6" s="135" t="s">
        <v>175</v>
      </c>
    </row>
    <row r="7" spans="1:2" s="125" customFormat="1" ht="20.25" customHeight="1">
      <c r="A7" s="134" t="s">
        <v>172</v>
      </c>
      <c r="B7" s="135" t="s">
        <v>176</v>
      </c>
    </row>
    <row r="8" spans="1:2" s="125" customFormat="1" ht="20.25" customHeight="1">
      <c r="A8" s="134" t="s">
        <v>173</v>
      </c>
      <c r="B8" s="135" t="s">
        <v>177</v>
      </c>
    </row>
    <row r="9" spans="1:2" s="125" customFormat="1" ht="35.25" customHeight="1">
      <c r="A9" s="134" t="s">
        <v>174</v>
      </c>
      <c r="B9" s="135" t="s">
        <v>196</v>
      </c>
    </row>
    <row r="10" spans="1:2" s="125" customFormat="1" ht="37.5" customHeight="1">
      <c r="A10" s="134" t="s">
        <v>178</v>
      </c>
      <c r="B10" s="135" t="s">
        <v>216</v>
      </c>
    </row>
    <row r="11" spans="1:2" s="125" customFormat="1" ht="20.25" customHeight="1">
      <c r="A11" s="133" t="s">
        <v>179</v>
      </c>
      <c r="B11" s="133" t="s">
        <v>142</v>
      </c>
    </row>
    <row r="12" spans="1:2" s="125" customFormat="1" ht="63.75" customHeight="1">
      <c r="A12" s="134" t="s">
        <v>201</v>
      </c>
      <c r="B12" s="135" t="s">
        <v>206</v>
      </c>
    </row>
    <row r="13" spans="1:2" s="125" customFormat="1" ht="20.25" customHeight="1"/>
    <row r="14" spans="1:2" s="125" customFormat="1" ht="20.25" customHeight="1"/>
    <row r="15" spans="1:2" ht="20.25" customHeight="1">
      <c r="A15" s="125"/>
      <c r="B15" s="125"/>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08FA-9BC0-4D8C-8010-93C660F70273}">
  <dimension ref="A1:A8"/>
  <sheetViews>
    <sheetView showGridLines="0" zoomScaleNormal="100" workbookViewId="0"/>
  </sheetViews>
  <sheetFormatPr defaultColWidth="9.453125" defaultRowHeight="13"/>
  <cols>
    <col min="1" max="1" width="100.54296875" style="35" customWidth="1"/>
    <col min="2" max="3" width="9.453125" style="35"/>
    <col min="4" max="4" width="9.453125" style="35" customWidth="1"/>
    <col min="5" max="16384" width="9.453125" style="35"/>
  </cols>
  <sheetData>
    <row r="1" spans="1:1" ht="45" customHeight="1">
      <c r="A1" s="136" t="s">
        <v>101</v>
      </c>
    </row>
    <row r="2" spans="1:1" ht="89.25" customHeight="1">
      <c r="A2" s="135" t="s">
        <v>203</v>
      </c>
    </row>
    <row r="3" spans="1:1" ht="39.75" customHeight="1">
      <c r="A3" s="135" t="s">
        <v>199</v>
      </c>
    </row>
    <row r="4" spans="1:1" ht="45" customHeight="1">
      <c r="A4" s="135" t="s">
        <v>209</v>
      </c>
    </row>
    <row r="5" spans="1:1" ht="171" customHeight="1">
      <c r="A5" s="135" t="s">
        <v>214</v>
      </c>
    </row>
    <row r="6" spans="1:1" ht="15.5">
      <c r="A6" s="170" t="s">
        <v>193</v>
      </c>
    </row>
    <row r="7" spans="1:1" ht="45" customHeight="1">
      <c r="A7" s="141" t="s">
        <v>202</v>
      </c>
    </row>
    <row r="8" spans="1:1" ht="46.5">
      <c r="A8" s="135" t="s">
        <v>218</v>
      </c>
    </row>
  </sheetData>
  <hyperlinks>
    <hyperlink ref="A6" r:id="rId1" xr:uid="{B8557143-D3B3-490F-817A-9E4517D7158E}"/>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359E4-A0FE-4F9A-87CC-E1C94FFC63C6}">
  <dimension ref="A1:S38"/>
  <sheetViews>
    <sheetView showGridLines="0" zoomScaleNormal="100" workbookViewId="0">
      <pane xSplit="1" ySplit="5" topLeftCell="B27" activePane="bottomRight" state="frozen"/>
      <selection pane="topRight" activeCell="B1" sqref="B1"/>
      <selection pane="bottomLeft" activeCell="A6" sqref="A6"/>
      <selection pane="bottomRight" activeCell="B5" sqref="B5"/>
    </sheetView>
  </sheetViews>
  <sheetFormatPr defaultColWidth="9.453125" defaultRowHeight="12.5"/>
  <cols>
    <col min="1" max="1" width="36.54296875" style="2" customWidth="1"/>
    <col min="2" max="3" width="8.54296875" style="1" customWidth="1"/>
    <col min="4" max="4" width="21.453125" style="1" customWidth="1"/>
    <col min="5" max="5" width="15.7265625" style="3" customWidth="1"/>
    <col min="6" max="17" width="15.7265625" style="2" customWidth="1"/>
    <col min="18" max="18" width="16.7265625" style="2" customWidth="1"/>
    <col min="19" max="19" width="7.54296875" style="2" customWidth="1"/>
    <col min="20" max="16384" width="9.453125" style="2"/>
  </cols>
  <sheetData>
    <row r="1" spans="1:19" s="8" customFormat="1" ht="44.9" customHeight="1">
      <c r="A1" s="71" t="s">
        <v>164</v>
      </c>
      <c r="B1" s="6"/>
      <c r="C1" s="6"/>
      <c r="D1" s="6"/>
      <c r="E1" s="7"/>
    </row>
    <row r="2" spans="1:19" s="21" customFormat="1" ht="20.25" customHeight="1">
      <c r="A2" s="18" t="s">
        <v>21</v>
      </c>
      <c r="B2" s="19"/>
      <c r="C2" s="19"/>
      <c r="D2" s="19"/>
      <c r="E2" s="20"/>
    </row>
    <row r="3" spans="1:19" s="21" customFormat="1" ht="20.25" customHeight="1">
      <c r="A3" s="21" t="s">
        <v>8</v>
      </c>
      <c r="B3" s="22"/>
      <c r="C3" s="22"/>
      <c r="D3" s="23"/>
      <c r="E3" s="24"/>
      <c r="F3" s="24"/>
      <c r="G3" s="24"/>
      <c r="H3" s="24"/>
      <c r="I3" s="24"/>
      <c r="J3" s="24"/>
      <c r="K3" s="24"/>
      <c r="L3" s="24"/>
      <c r="M3" s="24"/>
      <c r="N3" s="24"/>
      <c r="O3" s="24"/>
      <c r="P3" s="24"/>
      <c r="Q3" s="24"/>
    </row>
    <row r="4" spans="1:19" s="21" customFormat="1" ht="20.25" customHeight="1">
      <c r="A4" s="18" t="s">
        <v>136</v>
      </c>
    </row>
    <row r="5" spans="1:19" s="158" customFormat="1" ht="45" customHeight="1">
      <c r="A5" s="153" t="s">
        <v>146</v>
      </c>
      <c r="B5" s="154" t="s">
        <v>198</v>
      </c>
      <c r="C5" s="189" t="s">
        <v>213</v>
      </c>
      <c r="D5" s="155" t="s">
        <v>9</v>
      </c>
      <c r="E5" s="156" t="s">
        <v>190</v>
      </c>
      <c r="F5" s="156" t="s">
        <v>192</v>
      </c>
      <c r="G5" s="156" t="s">
        <v>200</v>
      </c>
      <c r="H5" s="156" t="s">
        <v>204</v>
      </c>
      <c r="I5" s="156" t="s">
        <v>207</v>
      </c>
      <c r="J5" s="156" t="s">
        <v>208</v>
      </c>
      <c r="K5" s="156" t="s">
        <v>210</v>
      </c>
      <c r="L5" s="156" t="s">
        <v>215</v>
      </c>
      <c r="M5" s="156" t="s">
        <v>217</v>
      </c>
      <c r="N5" s="157" t="s">
        <v>10</v>
      </c>
    </row>
    <row r="6" spans="1:19" s="42" customFormat="1" ht="20.25" customHeight="1">
      <c r="A6" s="85" t="s">
        <v>154</v>
      </c>
      <c r="B6" s="106">
        <f>Annual!T5</f>
        <v>3444.75</v>
      </c>
      <c r="C6" s="107">
        <f>Annual!U5</f>
        <v>3268.19</v>
      </c>
      <c r="D6" s="108">
        <f>IF(((C6-B6)/B6)*100&gt;100,"(+)  ",IF(((C6-B6)/B6)*100&lt;-100,"(-)  ",IF(ROUND((((C6-B6)/B6)*100),1)=0,"-  ",((C6-B6)/B6)*100)))</f>
        <v>-5.1254808041222137</v>
      </c>
      <c r="E6" s="92">
        <f>Quarter!BW6</f>
        <v>863.09</v>
      </c>
      <c r="F6" s="92">
        <f>Quarter!BX6</f>
        <v>898.3599999999999</v>
      </c>
      <c r="G6" s="92">
        <f>Quarter!BY6</f>
        <v>811.57999999999993</v>
      </c>
      <c r="H6" s="92">
        <f>Quarter!BZ6</f>
        <v>744.9</v>
      </c>
      <c r="I6" s="92">
        <f>Quarter!CA6</f>
        <v>850.86</v>
      </c>
      <c r="J6" s="92">
        <f>Quarter!CB6</f>
        <v>815.47</v>
      </c>
      <c r="K6" s="92">
        <f>Quarter!CC6</f>
        <v>856.96</v>
      </c>
      <c r="L6" s="92">
        <f>Quarter!CD6</f>
        <v>880.68999999999994</v>
      </c>
      <c r="M6" s="92">
        <f>Quarter!CE6</f>
        <v>948.6</v>
      </c>
      <c r="N6" s="111">
        <f>IF(((M6-I6)/I6)&gt;1,"(+)  ",IF(((M6-I6)/I6)&lt;-1,"(-)  ",IF(ROUND((((M6-I6)/I6)),3)=0,"-  ",((M6-I6)/I6))))</f>
        <v>0.11487201184683733</v>
      </c>
      <c r="O6" s="171"/>
      <c r="P6" s="171"/>
      <c r="Q6" s="171"/>
      <c r="R6" s="105"/>
    </row>
    <row r="7" spans="1:19" s="21" customFormat="1" ht="20.25" customHeight="1">
      <c r="A7" s="110" t="s">
        <v>168</v>
      </c>
      <c r="B7" s="10">
        <f>Annual!T6</f>
        <v>1458.63</v>
      </c>
      <c r="C7" s="9">
        <f>Annual!U6</f>
        <v>1575.3799999999999</v>
      </c>
      <c r="D7" s="75">
        <f>IF(((C7-B7)/B7)*100&gt;100,"(+)  ",IF(((C7-B7)/B7)*100&lt;-100,"(-)  ",IF(ROUND((((C7-B7)/B7)*100),1)=0,"-  ",((C7-B7)/B7)*100)))</f>
        <v>8.004086025928423</v>
      </c>
      <c r="E7" s="10">
        <f>Quarter!BW7</f>
        <v>358.35</v>
      </c>
      <c r="F7" s="10">
        <f>Quarter!BX7</f>
        <v>376.16</v>
      </c>
      <c r="G7" s="10">
        <f>Quarter!BY7</f>
        <v>371.25</v>
      </c>
      <c r="H7" s="10">
        <f>Quarter!BZ7</f>
        <v>368.67</v>
      </c>
      <c r="I7" s="10">
        <f>Quarter!CA7</f>
        <v>392.36</v>
      </c>
      <c r="J7" s="10">
        <f>Quarter!CB7</f>
        <v>401.79</v>
      </c>
      <c r="K7" s="10">
        <f>Quarter!CC7</f>
        <v>412.56</v>
      </c>
      <c r="L7" s="10">
        <f>Quarter!CD7</f>
        <v>392.12</v>
      </c>
      <c r="M7" s="10">
        <f>Quarter!CE7</f>
        <v>438.44</v>
      </c>
      <c r="N7" s="76">
        <f t="shared" ref="N7:N15" si="0">IF(((M7-I7)/I7)&gt;1,"(+)  ",IF(((M7-I7)/I7)&lt;-1,"(-)  ",IF(ROUND((((M7-I7)/I7)),3)=0,"-  ",((M7-I7)/I7))))</f>
        <v>0.11744316444081961</v>
      </c>
      <c r="O7" s="171"/>
      <c r="P7" s="26"/>
      <c r="Q7" s="26"/>
      <c r="R7" s="26"/>
    </row>
    <row r="8" spans="1:19" s="21" customFormat="1" ht="20.25" customHeight="1">
      <c r="A8" s="83" t="s">
        <v>169</v>
      </c>
      <c r="B8" s="10">
        <f>Annual!T7</f>
        <v>1973.52</v>
      </c>
      <c r="C8" s="9">
        <f>Annual!U7</f>
        <v>1674.3</v>
      </c>
      <c r="D8" s="75">
        <f t="shared" ref="D8:D11" si="1">IF(((C8-B8)/B8)*100&gt;100,"(+)  ",IF(((C8-B8)/B8)*100&lt;-100,"(-)  ",IF(ROUND((((C8-B8)/B8)*100),1)=0,"-  ",((C8-B8)/B8)*100)))</f>
        <v>-15.161741456889214</v>
      </c>
      <c r="E8" s="10">
        <f>Quarter!BW8</f>
        <v>502.88</v>
      </c>
      <c r="F8" s="10">
        <f>Quarter!BX8</f>
        <v>519.15</v>
      </c>
      <c r="G8" s="10">
        <f>Quarter!BY8</f>
        <v>434.65</v>
      </c>
      <c r="H8" s="10">
        <f>Quarter!BZ8</f>
        <v>372.81</v>
      </c>
      <c r="I8" s="10">
        <f>Quarter!CA8</f>
        <v>452.78</v>
      </c>
      <c r="J8" s="10">
        <f>Quarter!CB8</f>
        <v>409.91</v>
      </c>
      <c r="K8" s="10">
        <f>Quarter!CC8</f>
        <v>438.8</v>
      </c>
      <c r="L8" s="10">
        <f>Quarter!CD8</f>
        <v>483.94</v>
      </c>
      <c r="M8" s="10">
        <f>Quarter!CE8</f>
        <v>505.53</v>
      </c>
      <c r="N8" s="76">
        <f t="shared" si="0"/>
        <v>0.11650249569327267</v>
      </c>
      <c r="O8" s="171"/>
      <c r="P8" s="26"/>
      <c r="Q8" s="26"/>
      <c r="R8" s="26"/>
    </row>
    <row r="9" spans="1:19" s="21" customFormat="1" ht="20.25" customHeight="1">
      <c r="A9" s="83" t="s">
        <v>184</v>
      </c>
      <c r="B9" s="10">
        <f>Annual!T8</f>
        <v>12.6</v>
      </c>
      <c r="C9" s="9">
        <f>Annual!U8</f>
        <v>18.509999999999998</v>
      </c>
      <c r="D9" s="75">
        <f t="shared" si="1"/>
        <v>46.904761904761891</v>
      </c>
      <c r="E9" s="10">
        <f>Quarter!BW9</f>
        <v>1.86</v>
      </c>
      <c r="F9" s="10">
        <f>Quarter!BX9</f>
        <v>3.05</v>
      </c>
      <c r="G9" s="10">
        <f>Quarter!BY9</f>
        <v>5.68</v>
      </c>
      <c r="H9" s="10">
        <f>Quarter!BZ9</f>
        <v>3.42</v>
      </c>
      <c r="I9" s="10">
        <f>Quarter!CA9</f>
        <v>5.72</v>
      </c>
      <c r="J9" s="10">
        <f>Quarter!CB9</f>
        <v>3.77</v>
      </c>
      <c r="K9" s="10">
        <f>Quarter!CC9</f>
        <v>5.6</v>
      </c>
      <c r="L9" s="173">
        <f>Quarter!CD9</f>
        <v>4.63</v>
      </c>
      <c r="M9" s="173">
        <f>Quarter!CE9</f>
        <v>4.63</v>
      </c>
      <c r="N9" s="76">
        <f t="shared" si="0"/>
        <v>-0.19055944055944055</v>
      </c>
      <c r="O9" s="171"/>
      <c r="P9" s="26"/>
      <c r="Q9" s="26"/>
      <c r="R9" s="26"/>
    </row>
    <row r="10" spans="1:19" s="42" customFormat="1" ht="20.25" customHeight="1">
      <c r="A10" s="109" t="s">
        <v>155</v>
      </c>
      <c r="B10" s="107">
        <f>Annual!T9</f>
        <v>138.11000000000001</v>
      </c>
      <c r="C10" s="106">
        <f>Annual!U9</f>
        <v>314.73</v>
      </c>
      <c r="D10" s="108" t="str">
        <f t="shared" si="1"/>
        <v xml:space="preserve">(+)  </v>
      </c>
      <c r="E10" s="107">
        <f>Quarter!BW10</f>
        <v>15.25</v>
      </c>
      <c r="F10" s="107">
        <f>Quarter!BX10</f>
        <v>45.92</v>
      </c>
      <c r="G10" s="107">
        <f>Quarter!BY10</f>
        <v>60.92</v>
      </c>
      <c r="H10" s="107">
        <f>Quarter!BZ10</f>
        <v>37.340000000000003</v>
      </c>
      <c r="I10" s="107">
        <f>Quarter!CA10</f>
        <v>51.78</v>
      </c>
      <c r="J10" s="107">
        <f>Quarter!CB10</f>
        <v>75.040000000000006</v>
      </c>
      <c r="K10" s="107">
        <f>Quarter!CC10</f>
        <v>150.57</v>
      </c>
      <c r="L10" s="179">
        <f>Quarter!CD10</f>
        <v>82.44</v>
      </c>
      <c r="M10" s="179">
        <f>Quarter!CE10</f>
        <v>82.44</v>
      </c>
      <c r="N10" s="112">
        <f t="shared" si="0"/>
        <v>0.5921205098493626</v>
      </c>
      <c r="O10" s="171"/>
      <c r="P10" s="105"/>
      <c r="Q10" s="105"/>
      <c r="R10" s="105"/>
    </row>
    <row r="11" spans="1:19" s="21" customFormat="1" ht="20.25" customHeight="1">
      <c r="A11" s="83" t="s">
        <v>156</v>
      </c>
      <c r="B11" s="10">
        <f>Annual!T10</f>
        <v>138.11000000000001</v>
      </c>
      <c r="C11" s="9">
        <f>Annual!U10</f>
        <v>314.73</v>
      </c>
      <c r="D11" s="75" t="str">
        <f t="shared" si="1"/>
        <v xml:space="preserve">(+)  </v>
      </c>
      <c r="E11" s="10">
        <f>Quarter!BW11</f>
        <v>15.25</v>
      </c>
      <c r="F11" s="10">
        <f>Quarter!BX11</f>
        <v>45.92</v>
      </c>
      <c r="G11" s="10">
        <f>Quarter!BY11</f>
        <v>60.92</v>
      </c>
      <c r="H11" s="10">
        <f>Quarter!BZ11</f>
        <v>37.340000000000003</v>
      </c>
      <c r="I11" s="10">
        <f>Quarter!CA11</f>
        <v>51.78</v>
      </c>
      <c r="J11" s="10">
        <f>Quarter!CB11</f>
        <v>75.040000000000006</v>
      </c>
      <c r="K11" s="10">
        <f>Quarter!CC11</f>
        <v>150.57</v>
      </c>
      <c r="L11" s="173">
        <f>Quarter!CD11</f>
        <v>82.44</v>
      </c>
      <c r="M11" s="173">
        <f>Quarter!CE11</f>
        <v>82.44</v>
      </c>
      <c r="N11" s="76">
        <f t="shared" si="0"/>
        <v>0.5921205098493626</v>
      </c>
      <c r="O11" s="171"/>
      <c r="P11" s="26"/>
      <c r="Q11" s="26"/>
      <c r="R11" s="26"/>
    </row>
    <row r="12" spans="1:19" s="21" customFormat="1" ht="20.25" customHeight="1">
      <c r="A12" s="85" t="s">
        <v>158</v>
      </c>
      <c r="B12" s="107">
        <f>Annual!T11</f>
        <v>75.010000000000005</v>
      </c>
      <c r="C12" s="106">
        <f>Annual!U11</f>
        <v>45.160000000000004</v>
      </c>
      <c r="D12" s="108">
        <f>IF(((C12-B12)/B12)*100&gt;100,"(+)  ",IF(((C12-B12)/B12)*100&lt;-100,"(-)  ",IF(ROUND((((C12-B12)/B12)*100),1)=0,"-  ",((C12-B12)/B12)*100)))</f>
        <v>-39.79469404079456</v>
      </c>
      <c r="E12" s="107">
        <f>Quarter!BW12</f>
        <v>21.1</v>
      </c>
      <c r="F12" s="107">
        <f>Quarter!BX12</f>
        <v>19.329999999999998</v>
      </c>
      <c r="G12" s="107">
        <f>Quarter!BY12</f>
        <v>14.010000000000002</v>
      </c>
      <c r="H12" s="107">
        <f>Quarter!BZ12</f>
        <v>12.14</v>
      </c>
      <c r="I12" s="107">
        <f>Quarter!CA12</f>
        <v>10.52</v>
      </c>
      <c r="J12" s="107">
        <f>Quarter!CB12</f>
        <v>12.33</v>
      </c>
      <c r="K12" s="107">
        <f>Quarter!CC12</f>
        <v>10.17</v>
      </c>
      <c r="L12" s="179">
        <f>Quarter!CD12</f>
        <v>11.290000000000001</v>
      </c>
      <c r="M12" s="179">
        <f>Quarter!CE12</f>
        <v>11.290000000000001</v>
      </c>
      <c r="N12" s="89">
        <f t="shared" si="0"/>
        <v>7.3193916349810012E-2</v>
      </c>
      <c r="O12" s="171"/>
      <c r="P12" s="26"/>
      <c r="Q12" s="26"/>
      <c r="R12" s="26"/>
      <c r="S12" s="43"/>
    </row>
    <row r="13" spans="1:19" s="21" customFormat="1" ht="20.25" customHeight="1">
      <c r="A13" s="103" t="s">
        <v>170</v>
      </c>
      <c r="B13" s="10">
        <f>Annual!T12</f>
        <v>43.09</v>
      </c>
      <c r="C13" s="9">
        <f>Annual!U12</f>
        <v>13.24</v>
      </c>
      <c r="D13" s="75">
        <f>IF(((C13-B13)/B13)*100&gt;100,"(+)  ",IF(((C13-B13)/B13)*100&lt;-100,"(-)  ",IF(ROUND((((C13-B13)/B13)*100),1)=0,"-  ",((C13-B13)/B13)*100)))</f>
        <v>-69.273613367370615</v>
      </c>
      <c r="E13" s="10">
        <f>Quarter!BW13</f>
        <v>13.12</v>
      </c>
      <c r="F13" s="10">
        <f>Quarter!BX13</f>
        <v>11.35</v>
      </c>
      <c r="G13" s="10">
        <f>Quarter!BY13</f>
        <v>6.03</v>
      </c>
      <c r="H13" s="10">
        <f>Quarter!BZ13</f>
        <v>4.16</v>
      </c>
      <c r="I13" s="10">
        <f>Quarter!CA13</f>
        <v>2.54</v>
      </c>
      <c r="J13" s="10">
        <f>Quarter!CB13</f>
        <v>4.3499999999999996</v>
      </c>
      <c r="K13" s="10">
        <f>Quarter!CC13</f>
        <v>2.19</v>
      </c>
      <c r="L13" s="173">
        <f>Quarter!CD13</f>
        <v>3.31</v>
      </c>
      <c r="M13" s="173">
        <f>Quarter!CE13</f>
        <v>3.31</v>
      </c>
      <c r="N13" s="76">
        <f t="shared" si="0"/>
        <v>0.30314960629921262</v>
      </c>
      <c r="O13" s="171"/>
      <c r="P13" s="26"/>
      <c r="Q13" s="26"/>
      <c r="R13" s="26"/>
    </row>
    <row r="14" spans="1:19" s="21" customFormat="1" ht="20.25" customHeight="1">
      <c r="A14" s="104" t="s">
        <v>171</v>
      </c>
      <c r="B14" s="90">
        <f>Annual!T13</f>
        <v>31.92</v>
      </c>
      <c r="C14" s="95">
        <f>Annual!U13</f>
        <v>31.92</v>
      </c>
      <c r="D14" s="91" t="str">
        <f>IF(((C14-B14)/B14)*100&gt;100,"(+)  ",IF(((C14-B14)/B14)*100&lt;-100,"(-)  ",IF(ROUND((((C14-B14)/B14)*100),1)=0,"-  ",((C14-B14)/B14)*100)))</f>
        <v xml:space="preserve">-  </v>
      </c>
      <c r="E14" s="90">
        <f>Quarter!BW14</f>
        <v>7.98</v>
      </c>
      <c r="F14" s="90">
        <f>Quarter!BX14</f>
        <v>7.98</v>
      </c>
      <c r="G14" s="90">
        <f>Quarter!BY14</f>
        <v>7.98</v>
      </c>
      <c r="H14" s="90">
        <f>Quarter!BZ14</f>
        <v>7.98</v>
      </c>
      <c r="I14" s="90">
        <f>Quarter!CA14</f>
        <v>7.98</v>
      </c>
      <c r="J14" s="90">
        <f>Quarter!CB14</f>
        <v>7.98</v>
      </c>
      <c r="K14" s="90">
        <f>Quarter!CC14</f>
        <v>7.98</v>
      </c>
      <c r="L14" s="182">
        <f>Quarter!CD14</f>
        <v>7.98</v>
      </c>
      <c r="M14" s="182">
        <f>Quarter!CE14</f>
        <v>7.98</v>
      </c>
      <c r="N14" s="76" t="str">
        <f t="shared" si="0"/>
        <v xml:space="preserve">-  </v>
      </c>
      <c r="O14" s="171"/>
      <c r="P14" s="26"/>
      <c r="Q14" s="26"/>
      <c r="R14" s="26"/>
    </row>
    <row r="15" spans="1:19" s="21" customFormat="1" ht="20.25" customHeight="1">
      <c r="A15" s="40" t="s">
        <v>159</v>
      </c>
      <c r="B15" s="37">
        <f>Annual!T14</f>
        <v>3657.8700000000003</v>
      </c>
      <c r="C15" s="37">
        <f>Annual!U14</f>
        <v>3628.08</v>
      </c>
      <c r="D15" s="75">
        <f>IF(((C15-B15)/B15)*100&gt;100,"(+)  ",IF(((C15-B15)/B15)*100&lt;-100,"(-)  ",IF(ROUND((((C15-B15)/B15)*100),1)=0,"-  ",((C15-B15)/B15)*100)))</f>
        <v>-0.81440838520779624</v>
      </c>
      <c r="E15" s="37">
        <f>Quarter!BW15</f>
        <v>899.44</v>
      </c>
      <c r="F15" s="37">
        <f>Quarter!BX15</f>
        <v>963.6099999999999</v>
      </c>
      <c r="G15" s="37">
        <f>Quarter!BY15</f>
        <v>886.50999999999988</v>
      </c>
      <c r="H15" s="37">
        <f>Quarter!BZ15</f>
        <v>794.38</v>
      </c>
      <c r="I15" s="37">
        <f>Quarter!CA15</f>
        <v>913.16</v>
      </c>
      <c r="J15" s="37">
        <f>Quarter!CB15</f>
        <v>902.84</v>
      </c>
      <c r="K15" s="37">
        <f>Quarter!CC15</f>
        <v>1017.6999999999999</v>
      </c>
      <c r="L15" s="37">
        <f>Quarter!CD15</f>
        <v>974.41999999999985</v>
      </c>
      <c r="M15" s="37">
        <f>Quarter!CE15</f>
        <v>1042.33</v>
      </c>
      <c r="N15" s="101">
        <f t="shared" si="0"/>
        <v>0.14145385255595949</v>
      </c>
      <c r="O15" s="171"/>
      <c r="P15" s="26"/>
      <c r="Q15" s="26"/>
      <c r="R15" s="26"/>
    </row>
    <row r="16" spans="1:19" s="21" customFormat="1" ht="20.25" customHeight="1">
      <c r="A16" s="25"/>
      <c r="B16" s="11"/>
      <c r="C16" s="11"/>
      <c r="D16" s="11"/>
      <c r="E16" s="27"/>
      <c r="F16" s="27"/>
      <c r="G16" s="27"/>
      <c r="H16" s="27"/>
      <c r="I16" s="27"/>
      <c r="J16" s="27"/>
      <c r="K16" s="27"/>
      <c r="L16" s="27"/>
      <c r="M16" s="27"/>
      <c r="N16" s="27"/>
      <c r="O16" s="27"/>
      <c r="P16" s="27"/>
      <c r="Q16" s="27"/>
      <c r="R16" s="27"/>
    </row>
    <row r="17" spans="1:18" s="21" customFormat="1" ht="45" customHeight="1">
      <c r="A17" s="153" t="s">
        <v>132</v>
      </c>
      <c r="B17" s="154" t="s">
        <v>198</v>
      </c>
      <c r="C17" s="189" t="s">
        <v>213</v>
      </c>
      <c r="D17" s="155" t="s">
        <v>9</v>
      </c>
      <c r="E17" s="156" t="s">
        <v>190</v>
      </c>
      <c r="F17" s="156" t="s">
        <v>192</v>
      </c>
      <c r="G17" s="156" t="s">
        <v>200</v>
      </c>
      <c r="H17" s="156" t="s">
        <v>204</v>
      </c>
      <c r="I17" s="156" t="s">
        <v>207</v>
      </c>
      <c r="J17" s="156" t="s">
        <v>208</v>
      </c>
      <c r="K17" s="156" t="s">
        <v>210</v>
      </c>
      <c r="L17" s="156" t="s">
        <v>215</v>
      </c>
      <c r="M17" s="156" t="s">
        <v>217</v>
      </c>
      <c r="N17" s="157" t="s">
        <v>10</v>
      </c>
    </row>
    <row r="18" spans="1:18" s="42" customFormat="1" ht="20.25" customHeight="1">
      <c r="A18" s="85" t="s">
        <v>154</v>
      </c>
      <c r="B18" s="107">
        <f>Annual!T17</f>
        <v>2452.1799999999998</v>
      </c>
      <c r="C18" s="107">
        <f>Annual!U17</f>
        <v>2276.13</v>
      </c>
      <c r="D18" s="108">
        <f t="shared" ref="D18:D27" si="2">IF(((C18-B18)/B18)*100&gt;100,"(+)  ",IF(((C18-B18)/B18)*100&lt;-100,"(-)  ",IF(ROUND((((C18-B18)/B18)*100),1)=0,"-  ",((C18-B18)/B18)*100)))</f>
        <v>-7.1793261506088353</v>
      </c>
      <c r="E18" s="92">
        <f>Quarter!BW18</f>
        <v>616.43000000000006</v>
      </c>
      <c r="F18" s="92">
        <f>Quarter!BX18</f>
        <v>640.64</v>
      </c>
      <c r="G18" s="92">
        <f>Quarter!BY18</f>
        <v>570.21</v>
      </c>
      <c r="H18" s="92">
        <f>Quarter!BZ18</f>
        <v>516.42999999999995</v>
      </c>
      <c r="I18" s="92">
        <f>Quarter!CA18</f>
        <v>597.03</v>
      </c>
      <c r="J18" s="92">
        <f>Quarter!CB18</f>
        <v>565.81999999999994</v>
      </c>
      <c r="K18" s="92">
        <f>Quarter!CC18</f>
        <v>596.84999999999991</v>
      </c>
      <c r="L18" s="92">
        <f>Quarter!CD18</f>
        <v>621.77</v>
      </c>
      <c r="M18" s="92">
        <f>Quarter!CE18</f>
        <v>665.62</v>
      </c>
      <c r="N18" s="111">
        <f>IF(((M18-I18)/I18)&gt;1,"(+)  ",IF(((M18-I18)/I18)&lt;-1,"(-)  ",IF(ROUND((((M18-I18)/I18)),3)=0,"-  ",((M18-I18)/I18))))</f>
        <v>0.11488534914493415</v>
      </c>
      <c r="P18" s="171"/>
    </row>
    <row r="19" spans="1:18" s="21" customFormat="1" ht="20.25" customHeight="1">
      <c r="A19" s="83" t="s">
        <v>168</v>
      </c>
      <c r="B19" s="10">
        <f>Annual!T18</f>
        <v>822.18999999999994</v>
      </c>
      <c r="C19" s="10">
        <f>Annual!U18</f>
        <v>888</v>
      </c>
      <c r="D19" s="75">
        <f t="shared" si="2"/>
        <v>8.0042325983045366</v>
      </c>
      <c r="E19" s="10">
        <f>Quarter!BW19</f>
        <v>202</v>
      </c>
      <c r="F19" s="10">
        <f>Quarter!BX19</f>
        <v>212.03</v>
      </c>
      <c r="G19" s="10">
        <f>Quarter!BY19</f>
        <v>209.26</v>
      </c>
      <c r="H19" s="10">
        <f>Quarter!BZ19</f>
        <v>207.81</v>
      </c>
      <c r="I19" s="10">
        <f>Quarter!CA19</f>
        <v>221.16</v>
      </c>
      <c r="J19" s="10">
        <f>Quarter!CB19</f>
        <v>226.48</v>
      </c>
      <c r="K19" s="10">
        <f>Quarter!CC19</f>
        <v>232.55</v>
      </c>
      <c r="L19" s="10">
        <f>Quarter!CD19</f>
        <v>221.03</v>
      </c>
      <c r="M19" s="10">
        <f>Quarter!CE19</f>
        <v>247.14</v>
      </c>
      <c r="N19" s="76">
        <f t="shared" ref="N19:N27" si="3">IF(((M19-I19)/I19)&gt;1,"(+)  ",IF(((M19-I19)/I19)&lt;-1,"(-)  ",IF(ROUND((((M19-I19)/I19)),3)=0,"-  ",((M19-I19)/I19))))</f>
        <v>0.11747151383613669</v>
      </c>
      <c r="O19" s="42"/>
      <c r="P19" s="171"/>
    </row>
    <row r="20" spans="1:18" s="21" customFormat="1" ht="20.25" customHeight="1">
      <c r="A20" s="83" t="s">
        <v>169</v>
      </c>
      <c r="B20" s="10">
        <f>Annual!T19</f>
        <v>1621.5</v>
      </c>
      <c r="C20" s="10">
        <f>Annual!U19</f>
        <v>1375.6599999999999</v>
      </c>
      <c r="D20" s="75">
        <f t="shared" si="2"/>
        <v>-15.16127042861549</v>
      </c>
      <c r="E20" s="10">
        <f>Quarter!BW20</f>
        <v>413.18</v>
      </c>
      <c r="F20" s="10">
        <f>Quarter!BX20</f>
        <v>426.55</v>
      </c>
      <c r="G20" s="10">
        <f>Quarter!BY20</f>
        <v>357.12</v>
      </c>
      <c r="H20" s="10">
        <f>Quarter!BZ20</f>
        <v>306.31</v>
      </c>
      <c r="I20" s="10">
        <f>Quarter!CA20</f>
        <v>372.02</v>
      </c>
      <c r="J20" s="10">
        <f>Quarter!CB20</f>
        <v>336.8</v>
      </c>
      <c r="K20" s="10">
        <f>Quarter!CC20</f>
        <v>360.53</v>
      </c>
      <c r="L20" s="10">
        <f>Quarter!CD20</f>
        <v>397.62</v>
      </c>
      <c r="M20" s="10">
        <f>Quarter!CE20</f>
        <v>415.36</v>
      </c>
      <c r="N20" s="76">
        <f t="shared" si="3"/>
        <v>0.11649911295091671</v>
      </c>
      <c r="O20" s="42"/>
      <c r="P20" s="171"/>
    </row>
    <row r="21" spans="1:18" s="21" customFormat="1" ht="20.25" customHeight="1">
      <c r="A21" s="83" t="s">
        <v>184</v>
      </c>
      <c r="B21" s="10">
        <f>Annual!T20</f>
        <v>8.49</v>
      </c>
      <c r="C21" s="10">
        <f>Annual!U20</f>
        <v>12.469999999999999</v>
      </c>
      <c r="D21" s="75">
        <f t="shared" si="2"/>
        <v>46.87868080094227</v>
      </c>
      <c r="E21" s="10">
        <f>Quarter!BW21</f>
        <v>1.25</v>
      </c>
      <c r="F21" s="10">
        <f>Quarter!BX21</f>
        <v>2.06</v>
      </c>
      <c r="G21" s="10">
        <f>Quarter!BY21</f>
        <v>3.83</v>
      </c>
      <c r="H21" s="10">
        <f>Quarter!BZ21</f>
        <v>2.31</v>
      </c>
      <c r="I21" s="10">
        <f>Quarter!CA21</f>
        <v>3.85</v>
      </c>
      <c r="J21" s="10">
        <f>Quarter!CB21</f>
        <v>2.54</v>
      </c>
      <c r="K21" s="10">
        <f>Quarter!CC21</f>
        <v>3.77</v>
      </c>
      <c r="L21" s="173">
        <f>Quarter!CD21</f>
        <v>3.12</v>
      </c>
      <c r="M21" s="173">
        <f>Quarter!CE21</f>
        <v>3.12</v>
      </c>
      <c r="N21" s="76">
        <f t="shared" si="3"/>
        <v>-0.18961038961038959</v>
      </c>
      <c r="O21" s="42"/>
      <c r="P21" s="171"/>
    </row>
    <row r="22" spans="1:18" s="42" customFormat="1" ht="20.25" customHeight="1">
      <c r="A22" s="86" t="s">
        <v>155</v>
      </c>
      <c r="B22" s="92">
        <f>Annual!T21</f>
        <v>121.75999999999999</v>
      </c>
      <c r="C22" s="92">
        <f>Annual!U21</f>
        <v>277.48</v>
      </c>
      <c r="D22" s="93" t="str">
        <f t="shared" si="2"/>
        <v xml:space="preserve">(+)  </v>
      </c>
      <c r="E22" s="92">
        <f>Quarter!BW22</f>
        <v>13.44</v>
      </c>
      <c r="F22" s="92">
        <f>Quarter!BX22</f>
        <v>40.49</v>
      </c>
      <c r="G22" s="92">
        <f>Quarter!BY22</f>
        <v>53.71</v>
      </c>
      <c r="H22" s="92">
        <f>Quarter!BZ22</f>
        <v>32.92</v>
      </c>
      <c r="I22" s="92">
        <f>Quarter!CA22</f>
        <v>45.65</v>
      </c>
      <c r="J22" s="92">
        <f>Quarter!CB22</f>
        <v>66.16</v>
      </c>
      <c r="K22" s="92">
        <f>Quarter!CC22</f>
        <v>132.75</v>
      </c>
      <c r="L22" s="183">
        <f>Quarter!CD22</f>
        <v>72.680000000000007</v>
      </c>
      <c r="M22" s="183">
        <f>Quarter!CE22</f>
        <v>72.680000000000007</v>
      </c>
      <c r="N22" s="94">
        <f t="shared" si="3"/>
        <v>0.59211391018619952</v>
      </c>
      <c r="P22" s="171"/>
    </row>
    <row r="23" spans="1:18" s="21" customFormat="1" ht="20.25" customHeight="1">
      <c r="A23" s="83" t="s">
        <v>156</v>
      </c>
      <c r="B23" s="10">
        <f>Annual!T22</f>
        <v>121.75999999999999</v>
      </c>
      <c r="C23" s="10">
        <f>Annual!U22</f>
        <v>277.48</v>
      </c>
      <c r="D23" s="75" t="str">
        <f t="shared" si="2"/>
        <v xml:space="preserve">(+)  </v>
      </c>
      <c r="E23" s="10">
        <f>Quarter!BW23</f>
        <v>13.44</v>
      </c>
      <c r="F23" s="10">
        <f>Quarter!BX23</f>
        <v>40.49</v>
      </c>
      <c r="G23" s="10">
        <f>Quarter!BY23</f>
        <v>53.71</v>
      </c>
      <c r="H23" s="10">
        <f>Quarter!BZ23</f>
        <v>32.92</v>
      </c>
      <c r="I23" s="10">
        <f>Quarter!CA23</f>
        <v>45.65</v>
      </c>
      <c r="J23" s="10">
        <f>Quarter!CB23</f>
        <v>66.16</v>
      </c>
      <c r="K23" s="10">
        <f>Quarter!CC23</f>
        <v>132.75</v>
      </c>
      <c r="L23" s="173">
        <f>Quarter!CD23</f>
        <v>72.680000000000007</v>
      </c>
      <c r="M23" s="173">
        <f>Quarter!CE23</f>
        <v>72.680000000000007</v>
      </c>
      <c r="N23" s="76">
        <f t="shared" si="3"/>
        <v>0.59211391018619952</v>
      </c>
      <c r="O23" s="42"/>
      <c r="P23" s="171"/>
    </row>
    <row r="24" spans="1:18" s="21" customFormat="1" ht="20.25" customHeight="1">
      <c r="A24" s="40" t="s">
        <v>158</v>
      </c>
      <c r="B24" s="92">
        <f>Annual!T23</f>
        <v>61.639999999999986</v>
      </c>
      <c r="C24" s="92">
        <f>Annual!U23</f>
        <v>37.119999999999997</v>
      </c>
      <c r="D24" s="93">
        <f t="shared" si="2"/>
        <v>-39.779364049318616</v>
      </c>
      <c r="E24" s="90">
        <f>Quarter!BW24</f>
        <v>17.34</v>
      </c>
      <c r="F24" s="92">
        <f>Quarter!BX24</f>
        <v>15.879999999999999</v>
      </c>
      <c r="G24" s="92">
        <f>Quarter!BY24</f>
        <v>11.52</v>
      </c>
      <c r="H24" s="92">
        <f>Quarter!BZ24</f>
        <v>9.98</v>
      </c>
      <c r="I24" s="92">
        <f>Quarter!CA24</f>
        <v>8.6499999999999986</v>
      </c>
      <c r="J24" s="92">
        <f>Quarter!CB24</f>
        <v>10.129999999999999</v>
      </c>
      <c r="K24" s="92">
        <f>Quarter!CC24</f>
        <v>8.36</v>
      </c>
      <c r="L24" s="183">
        <f>Quarter!CD24</f>
        <v>9.2799999999999994</v>
      </c>
      <c r="M24" s="183">
        <f>Quarter!CE24</f>
        <v>9.2799999999999994</v>
      </c>
      <c r="N24" s="94">
        <f t="shared" si="3"/>
        <v>7.2832369942196634E-2</v>
      </c>
      <c r="O24" s="42"/>
      <c r="P24" s="171"/>
    </row>
    <row r="25" spans="1:18" s="21" customFormat="1" ht="20.25" customHeight="1">
      <c r="A25" s="103" t="s">
        <v>170</v>
      </c>
      <c r="B25" s="10">
        <f>Annual!T24</f>
        <v>35.4</v>
      </c>
      <c r="C25" s="10">
        <f>Annual!U24</f>
        <v>10.88</v>
      </c>
      <c r="D25" s="75">
        <f t="shared" si="2"/>
        <v>-69.265536723163834</v>
      </c>
      <c r="E25" s="10">
        <f>Quarter!BW25</f>
        <v>10.78</v>
      </c>
      <c r="F25" s="10">
        <f>Quarter!BX25</f>
        <v>9.32</v>
      </c>
      <c r="G25" s="10">
        <f>Quarter!BY25</f>
        <v>4.96</v>
      </c>
      <c r="H25" s="10">
        <f>Quarter!BZ25</f>
        <v>3.42</v>
      </c>
      <c r="I25" s="10">
        <f>Quarter!CA25</f>
        <v>2.09</v>
      </c>
      <c r="J25" s="10">
        <f>Quarter!CB25</f>
        <v>3.57</v>
      </c>
      <c r="K25" s="10">
        <f>Quarter!CC25</f>
        <v>1.8</v>
      </c>
      <c r="L25" s="173">
        <f>Quarter!CD25</f>
        <v>2.72</v>
      </c>
      <c r="M25" s="173">
        <f>Quarter!CE25</f>
        <v>2.72</v>
      </c>
      <c r="N25" s="76">
        <f t="shared" si="3"/>
        <v>0.30143540669856478</v>
      </c>
      <c r="O25" s="42"/>
      <c r="P25" s="171"/>
    </row>
    <row r="26" spans="1:18" s="21" customFormat="1" ht="20.25" customHeight="1">
      <c r="A26" s="104" t="s">
        <v>171</v>
      </c>
      <c r="B26" s="90">
        <f>Annual!T25</f>
        <v>26.24</v>
      </c>
      <c r="C26" s="90">
        <f>Annual!U25</f>
        <v>26.24</v>
      </c>
      <c r="D26" s="91" t="str">
        <f t="shared" si="2"/>
        <v xml:space="preserve">-  </v>
      </c>
      <c r="E26" s="90">
        <f>Quarter!BW26</f>
        <v>6.56</v>
      </c>
      <c r="F26" s="90">
        <f>Quarter!BX26</f>
        <v>6.56</v>
      </c>
      <c r="G26" s="90">
        <f>Quarter!BY26</f>
        <v>6.56</v>
      </c>
      <c r="H26" s="90">
        <f>Quarter!BZ26</f>
        <v>6.56</v>
      </c>
      <c r="I26" s="90">
        <f>Quarter!CA26</f>
        <v>6.56</v>
      </c>
      <c r="J26" s="90">
        <f>Quarter!CB26</f>
        <v>6.56</v>
      </c>
      <c r="K26" s="90">
        <f>Quarter!CC26</f>
        <v>6.56</v>
      </c>
      <c r="L26" s="182">
        <f>Quarter!CD26</f>
        <v>6.56</v>
      </c>
      <c r="M26" s="182">
        <f>Quarter!CE26</f>
        <v>6.56</v>
      </c>
      <c r="N26" s="76" t="str">
        <f t="shared" si="3"/>
        <v xml:space="preserve">-  </v>
      </c>
      <c r="O26" s="42"/>
      <c r="P26" s="171"/>
    </row>
    <row r="27" spans="1:18" s="42" customFormat="1" ht="20.25" customHeight="1">
      <c r="A27" s="40" t="s">
        <v>159</v>
      </c>
      <c r="B27" s="37">
        <f>Annual!T26</f>
        <v>2635.58</v>
      </c>
      <c r="C27" s="37">
        <f>Annual!U26</f>
        <v>2590.7299999999996</v>
      </c>
      <c r="D27" s="184">
        <f t="shared" si="2"/>
        <v>-1.7017127159866277</v>
      </c>
      <c r="E27" s="37">
        <f>Quarter!BW27</f>
        <v>647.21000000000015</v>
      </c>
      <c r="F27" s="37">
        <f>Quarter!BX27</f>
        <v>697.01</v>
      </c>
      <c r="G27" s="37">
        <f>Quarter!BY27</f>
        <v>635.44000000000005</v>
      </c>
      <c r="H27" s="37">
        <f>Quarter!BZ27</f>
        <v>559.32999999999993</v>
      </c>
      <c r="I27" s="37">
        <f>Quarter!CA27</f>
        <v>651.32999999999993</v>
      </c>
      <c r="J27" s="37">
        <f>Quarter!CB27</f>
        <v>642.1099999999999</v>
      </c>
      <c r="K27" s="37">
        <f>Quarter!CC27</f>
        <v>737.95999999999992</v>
      </c>
      <c r="L27" s="37">
        <f>Quarter!CD27</f>
        <v>703.73</v>
      </c>
      <c r="M27" s="37">
        <f>Quarter!CE27</f>
        <v>747.57999999999993</v>
      </c>
      <c r="N27" s="185">
        <f t="shared" si="3"/>
        <v>0.14777455360569913</v>
      </c>
      <c r="P27" s="171"/>
    </row>
    <row r="28" spans="1:18" s="21" customFormat="1" ht="20.25" customHeight="1">
      <c r="A28" s="19"/>
      <c r="B28" s="12"/>
      <c r="C28" s="12"/>
      <c r="D28" s="12"/>
      <c r="E28" s="28"/>
      <c r="F28" s="28"/>
      <c r="G28" s="28"/>
      <c r="H28" s="28"/>
      <c r="I28" s="28"/>
      <c r="J28" s="29"/>
      <c r="K28" s="28"/>
      <c r="L28" s="28"/>
      <c r="M28" s="28"/>
      <c r="N28" s="28"/>
      <c r="O28" s="28"/>
      <c r="P28" s="28"/>
      <c r="Q28" s="28"/>
      <c r="R28" s="28"/>
    </row>
    <row r="29" spans="1:18" s="21" customFormat="1" ht="45" customHeight="1">
      <c r="A29" s="153" t="s">
        <v>7</v>
      </c>
      <c r="B29" s="154" t="s">
        <v>198</v>
      </c>
      <c r="C29" s="154" t="s">
        <v>213</v>
      </c>
      <c r="D29" s="155" t="s">
        <v>182</v>
      </c>
      <c r="E29" s="156" t="s">
        <v>190</v>
      </c>
      <c r="F29" s="156" t="s">
        <v>192</v>
      </c>
      <c r="G29" s="156" t="s">
        <v>200</v>
      </c>
      <c r="H29" s="156" t="s">
        <v>204</v>
      </c>
      <c r="I29" s="156" t="s">
        <v>207</v>
      </c>
      <c r="J29" s="156" t="s">
        <v>208</v>
      </c>
      <c r="K29" s="156" t="s">
        <v>210</v>
      </c>
      <c r="L29" s="156" t="s">
        <v>215</v>
      </c>
      <c r="M29" s="156" t="s">
        <v>217</v>
      </c>
      <c r="N29" s="157" t="s">
        <v>183</v>
      </c>
    </row>
    <row r="30" spans="1:18" s="31" customFormat="1" ht="20.25" customHeight="1">
      <c r="A30" s="19" t="s">
        <v>181</v>
      </c>
      <c r="B30" s="13">
        <v>8.5099999999999995E-2</v>
      </c>
      <c r="C30" s="13">
        <v>0.1002</v>
      </c>
      <c r="D30" s="78">
        <f>C30-B30</f>
        <v>1.5100000000000002E-2</v>
      </c>
      <c r="E30" s="30">
        <v>8.3900000000000002E-2</v>
      </c>
      <c r="F30" s="30">
        <v>8.5199999999999998E-2</v>
      </c>
      <c r="G30" s="30">
        <v>8.5300000000000001E-2</v>
      </c>
      <c r="H30" s="30">
        <v>8.6900000000000005E-2</v>
      </c>
      <c r="I30" s="30">
        <v>8.7099999999999997E-2</v>
      </c>
      <c r="J30" s="30">
        <v>8.9200000000000002E-2</v>
      </c>
      <c r="K30" s="30">
        <v>9.0700000000000003E-2</v>
      </c>
      <c r="L30" s="30">
        <v>8.8400000000000006E-2</v>
      </c>
      <c r="M30" s="30">
        <v>9.1600000000000001E-2</v>
      </c>
      <c r="N30" s="76">
        <f>$M30-$I30</f>
        <v>4.500000000000004E-3</v>
      </c>
    </row>
    <row r="31" spans="1:18" s="31" customFormat="1" ht="20.25" customHeight="1">
      <c r="A31" s="96" t="s">
        <v>2</v>
      </c>
      <c r="B31" s="97">
        <v>6.7699999999999996E-2</v>
      </c>
      <c r="C31" s="97">
        <v>7.0000000000000007E-2</v>
      </c>
      <c r="D31" s="98">
        <f>C31-B31</f>
        <v>2.3000000000000104E-3</v>
      </c>
      <c r="E31" s="99">
        <v>6.7599999999999993E-2</v>
      </c>
      <c r="F31" s="99">
        <v>7.0199999999999999E-2</v>
      </c>
      <c r="G31" s="99">
        <v>5.9799999999999999E-2</v>
      </c>
      <c r="H31" s="99">
        <v>5.3900000000000003E-2</v>
      </c>
      <c r="I31" s="99">
        <v>6.2300000000000001E-2</v>
      </c>
      <c r="J31" s="99">
        <v>5.8500000000000003E-2</v>
      </c>
      <c r="K31" s="99">
        <v>6.2399999999999997E-2</v>
      </c>
      <c r="L31" s="99">
        <v>7.0000000000000007E-2</v>
      </c>
      <c r="M31" s="99">
        <v>7.0000000000000007E-2</v>
      </c>
      <c r="N31" s="76">
        <f t="shared" ref="N31:N32" si="4">$M31-$I31</f>
        <v>7.7000000000000055E-3</v>
      </c>
    </row>
    <row r="32" spans="1:18" s="31" customFormat="1" ht="20.25" customHeight="1">
      <c r="A32" s="25" t="s">
        <v>3</v>
      </c>
      <c r="B32" s="38">
        <v>6.6799999999999998E-2</v>
      </c>
      <c r="C32" s="38">
        <v>7.3800000000000004E-2</v>
      </c>
      <c r="D32" s="79">
        <f>C32-B32</f>
        <v>7.0000000000000062E-3</v>
      </c>
      <c r="E32" s="32">
        <v>7.3599999999999999E-2</v>
      </c>
      <c r="F32" s="32">
        <v>7.5899999999999995E-2</v>
      </c>
      <c r="G32" s="32">
        <v>6.93E-2</v>
      </c>
      <c r="H32" s="32">
        <v>6.6400000000000001E-2</v>
      </c>
      <c r="I32" s="32">
        <v>7.1800000000000003E-2</v>
      </c>
      <c r="J32" s="32">
        <v>7.0499999999999993E-2</v>
      </c>
      <c r="K32" s="32">
        <v>7.3499999999999996E-2</v>
      </c>
      <c r="L32" s="32">
        <v>7.7200000000000005E-2</v>
      </c>
      <c r="M32" s="32">
        <v>7.8600000000000003E-2</v>
      </c>
      <c r="N32" s="101">
        <f t="shared" si="4"/>
        <v>6.8000000000000005E-3</v>
      </c>
    </row>
    <row r="33" spans="1:17" s="8" customFormat="1" ht="20.25" customHeight="1">
      <c r="A33" s="6"/>
      <c r="B33" s="15"/>
      <c r="C33" s="15"/>
      <c r="D33" s="15"/>
      <c r="E33" s="16"/>
      <c r="F33" s="16"/>
      <c r="G33" s="16"/>
      <c r="H33" s="16"/>
      <c r="I33" s="16"/>
      <c r="J33" s="16"/>
      <c r="K33" s="16"/>
      <c r="L33" s="16"/>
      <c r="M33" s="16"/>
      <c r="N33" s="16"/>
      <c r="O33" s="16"/>
      <c r="P33" s="16"/>
      <c r="Q33" s="16"/>
    </row>
    <row r="34" spans="1:17" s="8" customFormat="1" ht="20.25" customHeight="1">
      <c r="A34" s="6"/>
      <c r="B34" s="15"/>
      <c r="C34" s="15"/>
      <c r="D34" s="15"/>
      <c r="E34" s="17"/>
    </row>
    <row r="35" spans="1:17" s="8" customFormat="1" ht="20.25" customHeight="1">
      <c r="A35" s="6"/>
      <c r="B35" s="15"/>
      <c r="C35" s="15"/>
      <c r="D35" s="15"/>
      <c r="E35" s="16"/>
      <c r="F35" s="16"/>
      <c r="G35" s="16"/>
      <c r="H35" s="16"/>
      <c r="I35" s="16"/>
      <c r="J35" s="16"/>
      <c r="K35" s="16"/>
      <c r="L35" s="16"/>
      <c r="M35" s="16"/>
      <c r="N35" s="16"/>
      <c r="O35" s="16"/>
      <c r="P35" s="16"/>
      <c r="Q35" s="16"/>
    </row>
    <row r="36" spans="1:17" s="8" customFormat="1" ht="20.25" customHeight="1">
      <c r="A36" s="14"/>
      <c r="B36" s="15"/>
      <c r="C36" s="15"/>
      <c r="D36" s="15"/>
      <c r="E36" s="100"/>
      <c r="F36" s="81"/>
      <c r="G36" s="16"/>
      <c r="I36" s="100"/>
      <c r="J36" s="16"/>
      <c r="K36" s="16"/>
      <c r="L36" s="16"/>
      <c r="M36" s="16"/>
      <c r="N36" s="16"/>
      <c r="O36" s="16"/>
      <c r="P36" s="16"/>
      <c r="Q36" s="16"/>
    </row>
    <row r="37" spans="1:17" ht="15.5">
      <c r="D37" s="15"/>
      <c r="E37" s="100"/>
      <c r="F37" s="81"/>
      <c r="G37" s="4"/>
      <c r="I37" s="100"/>
      <c r="J37" s="16"/>
      <c r="K37" s="4"/>
      <c r="L37" s="4"/>
      <c r="M37" s="4"/>
      <c r="N37" s="4"/>
      <c r="O37" s="4"/>
      <c r="P37" s="4"/>
      <c r="Q37" s="4"/>
    </row>
    <row r="38" spans="1:17" ht="15.5">
      <c r="E38" s="1"/>
      <c r="F38" s="81"/>
      <c r="G38" s="3"/>
      <c r="I38" s="1"/>
      <c r="J38" s="16"/>
      <c r="K38" s="3"/>
      <c r="L38" s="3"/>
      <c r="M38" s="3"/>
      <c r="N38" s="3"/>
      <c r="O38" s="3"/>
      <c r="P38" s="3"/>
      <c r="Q38" s="3"/>
    </row>
  </sheetData>
  <pageMargins left="0.7" right="0.7" top="0.75" bottom="0.75" header="0.3" footer="0.3"/>
  <pageSetup paperSize="9" scale="40" orientation="portrait" verticalDpi="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0C16-E68D-41BF-B367-98136A020017}">
  <dimension ref="A1:BW29"/>
  <sheetViews>
    <sheetView showGridLines="0" zoomScaleNormal="100" workbookViewId="0">
      <pane xSplit="1" ySplit="4" topLeftCell="Q5" activePane="bottomRight" state="frozen"/>
      <selection pane="topRight" activeCell="B1" sqref="B1"/>
      <selection pane="bottomLeft" activeCell="A5" sqref="A5"/>
      <selection pane="bottomRight" activeCell="Q4" sqref="Q4"/>
    </sheetView>
  </sheetViews>
  <sheetFormatPr defaultColWidth="8.54296875" defaultRowHeight="20.25" customHeight="1"/>
  <cols>
    <col min="1" max="1" width="70.453125" style="8" customWidth="1"/>
    <col min="2" max="66" width="15.54296875" style="8" customWidth="1"/>
    <col min="67" max="67" width="15.54296875" style="45" customWidth="1"/>
    <col min="68" max="74" width="15.54296875" style="8" customWidth="1"/>
    <col min="76" max="16384" width="8.54296875" style="8"/>
  </cols>
  <sheetData>
    <row r="1" spans="1:75" s="73" customFormat="1" ht="45" customHeight="1">
      <c r="A1" s="71" t="s">
        <v>165</v>
      </c>
      <c r="B1" s="72"/>
      <c r="C1" s="72"/>
      <c r="D1" s="72"/>
      <c r="E1" s="72"/>
      <c r="F1" s="72"/>
      <c r="G1" s="72"/>
      <c r="H1" s="72"/>
      <c r="I1" s="72"/>
      <c r="J1" s="72"/>
      <c r="K1" s="72"/>
      <c r="L1" s="72"/>
      <c r="M1" s="72"/>
      <c r="N1" s="72"/>
      <c r="O1" s="72"/>
      <c r="P1" s="72"/>
      <c r="Q1" s="72"/>
      <c r="R1" s="72"/>
      <c r="S1" s="72"/>
      <c r="T1" s="72"/>
      <c r="U1" s="72"/>
      <c r="BO1" s="74"/>
      <c r="BW1"/>
    </row>
    <row r="2" spans="1:75" ht="20.25" customHeight="1">
      <c r="A2" s="18" t="s">
        <v>143</v>
      </c>
      <c r="B2" s="44"/>
      <c r="C2" s="44"/>
      <c r="D2" s="44"/>
      <c r="E2" s="44"/>
      <c r="F2" s="44"/>
      <c r="G2" s="44"/>
      <c r="H2" s="44"/>
      <c r="I2" s="44"/>
      <c r="J2" s="44"/>
      <c r="K2" s="44"/>
      <c r="L2" s="44"/>
      <c r="M2" s="44"/>
      <c r="N2" s="44"/>
      <c r="O2" s="44"/>
      <c r="P2" s="44"/>
      <c r="Q2" s="44"/>
      <c r="R2" s="44"/>
      <c r="S2" s="44"/>
      <c r="T2" s="44"/>
      <c r="U2" s="44"/>
    </row>
    <row r="3" spans="1:75" ht="20.25" customHeight="1">
      <c r="A3" s="18" t="s">
        <v>163</v>
      </c>
    </row>
    <row r="4" spans="1:75" s="158" customFormat="1" ht="30" customHeight="1">
      <c r="A4" s="159" t="s">
        <v>131</v>
      </c>
      <c r="B4" s="160" t="s">
        <v>22</v>
      </c>
      <c r="C4" s="160" t="s">
        <v>23</v>
      </c>
      <c r="D4" s="160" t="s">
        <v>24</v>
      </c>
      <c r="E4" s="160" t="s">
        <v>25</v>
      </c>
      <c r="F4" s="160" t="s">
        <v>26</v>
      </c>
      <c r="G4" s="160" t="s">
        <v>27</v>
      </c>
      <c r="H4" s="160" t="s">
        <v>28</v>
      </c>
      <c r="I4" s="160" t="s">
        <v>29</v>
      </c>
      <c r="J4" s="160" t="s">
        <v>30</v>
      </c>
      <c r="K4" s="160" t="s">
        <v>31</v>
      </c>
      <c r="L4" s="160" t="s">
        <v>32</v>
      </c>
      <c r="M4" s="160" t="s">
        <v>33</v>
      </c>
      <c r="N4" s="160" t="s">
        <v>34</v>
      </c>
      <c r="O4" s="160" t="s">
        <v>35</v>
      </c>
      <c r="P4" s="160" t="s">
        <v>19</v>
      </c>
      <c r="Q4" s="160" t="s">
        <v>20</v>
      </c>
      <c r="R4" s="160" t="s">
        <v>145</v>
      </c>
      <c r="S4" s="163" t="s">
        <v>152</v>
      </c>
      <c r="T4" s="163" t="s">
        <v>205</v>
      </c>
      <c r="U4" s="163" t="s">
        <v>211</v>
      </c>
    </row>
    <row r="5" spans="1:75" s="21" customFormat="1" ht="20.149999999999999" customHeight="1">
      <c r="A5" s="85" t="s">
        <v>154</v>
      </c>
      <c r="B5" s="118">
        <f>SUM(B6:B8)</f>
        <v>118.22999999999999</v>
      </c>
      <c r="C5" s="118">
        <f t="shared" ref="C5:S5" si="0">SUM(C6:C8)</f>
        <v>264.11</v>
      </c>
      <c r="D5" s="118">
        <f t="shared" si="0"/>
        <v>499.70999999999992</v>
      </c>
      <c r="E5" s="118">
        <f t="shared" si="0"/>
        <v>1092.5800000000002</v>
      </c>
      <c r="F5" s="118">
        <f t="shared" si="0"/>
        <v>1364.3799999999999</v>
      </c>
      <c r="G5" s="118">
        <f t="shared" si="0"/>
        <v>1676.0100000000002</v>
      </c>
      <c r="H5" s="118">
        <f t="shared" si="0"/>
        <v>1577.01</v>
      </c>
      <c r="I5" s="118">
        <f t="shared" si="0"/>
        <v>1408.98</v>
      </c>
      <c r="J5" s="118">
        <f t="shared" si="0"/>
        <v>1585</v>
      </c>
      <c r="K5" s="118">
        <f t="shared" si="0"/>
        <v>1767</v>
      </c>
      <c r="L5" s="118">
        <f t="shared" si="0"/>
        <v>1464</v>
      </c>
      <c r="M5" s="118">
        <f t="shared" si="0"/>
        <v>1467</v>
      </c>
      <c r="N5" s="118">
        <f t="shared" si="0"/>
        <v>1450</v>
      </c>
      <c r="O5" s="118">
        <f t="shared" si="0"/>
        <v>1976.02</v>
      </c>
      <c r="P5" s="118">
        <f t="shared" si="0"/>
        <v>2564.3599999999997</v>
      </c>
      <c r="Q5" s="118">
        <f t="shared" si="0"/>
        <v>2361.3399999999997</v>
      </c>
      <c r="R5" s="118">
        <f t="shared" si="0"/>
        <v>2339.13</v>
      </c>
      <c r="S5" s="118">
        <f t="shared" si="0"/>
        <v>3091.9</v>
      </c>
      <c r="T5" s="119">
        <f t="shared" ref="T5:U5" si="1">SUM(T6:T8)</f>
        <v>3444.75</v>
      </c>
      <c r="U5" s="119">
        <f t="shared" si="1"/>
        <v>3268.19</v>
      </c>
      <c r="V5" s="41"/>
    </row>
    <row r="6" spans="1:75" s="21" customFormat="1" ht="20.25" customHeight="1">
      <c r="A6" s="83" t="s">
        <v>168</v>
      </c>
      <c r="B6" s="148">
        <f>SUM(Quarter!B7:E7)</f>
        <v>85.359999999999985</v>
      </c>
      <c r="C6" s="148">
        <f>SUM(Quarter!F7:I7)</f>
        <v>95.19</v>
      </c>
      <c r="D6" s="148">
        <f>SUM(Quarter!J7:M7)</f>
        <v>152.79999999999998</v>
      </c>
      <c r="E6" s="148">
        <f>SUM(Quarter!N7:Q7)</f>
        <v>206.25</v>
      </c>
      <c r="F6" s="148">
        <f>SUM(Quarter!R7:U7)</f>
        <v>319.97000000000003</v>
      </c>
      <c r="G6" s="148">
        <f>SUM(Quarter!V7:Y7)</f>
        <v>630.59</v>
      </c>
      <c r="H6" s="148">
        <f>SUM(Quarter!Z7:AC7)</f>
        <v>652.01</v>
      </c>
      <c r="I6" s="148">
        <f>SUM(Quarter!AD7:AG7)</f>
        <v>774.99</v>
      </c>
      <c r="J6" s="148">
        <f>SUM(Quarter!AH7:AK7)</f>
        <v>819</v>
      </c>
      <c r="K6" s="148">
        <f>SUM(Quarter!AL7:AO7)</f>
        <v>812</v>
      </c>
      <c r="L6" s="148">
        <f>SUM(Quarter!AP7:AS7)</f>
        <v>795</v>
      </c>
      <c r="M6" s="148">
        <f>SUM(Quarter!AT7:AW7)</f>
        <v>759</v>
      </c>
      <c r="N6" s="148">
        <f>SUM(Quarter!AX7:BA7)</f>
        <v>753</v>
      </c>
      <c r="O6" s="148">
        <f>SUM(Quarter!BB7:BE7)</f>
        <v>812.44</v>
      </c>
      <c r="P6" s="148">
        <f>SUM(Quarter!BF7:BI7)</f>
        <v>821.96999999999991</v>
      </c>
      <c r="Q6" s="148">
        <f>SUM(Quarter!BJ7:BM7)</f>
        <v>650.88</v>
      </c>
      <c r="R6" s="148">
        <f>SUM(Quarter!BN7:BQ7)</f>
        <v>934</v>
      </c>
      <c r="S6" s="148">
        <f>SUM(Quarter!BR7:BU7)</f>
        <v>1330.6100000000001</v>
      </c>
      <c r="T6" s="148">
        <f>SUM(Quarter!BV7:BY7)</f>
        <v>1458.63</v>
      </c>
      <c r="U6" s="148">
        <f>SUM(Quarter!BZ7:CC7)</f>
        <v>1575.3799999999999</v>
      </c>
      <c r="V6" s="188"/>
    </row>
    <row r="7" spans="1:75" s="21" customFormat="1" ht="20.25" customHeight="1">
      <c r="A7" s="83" t="s">
        <v>169</v>
      </c>
      <c r="B7" s="121">
        <f>SUM(Quarter!B8:E8)</f>
        <v>32.869999999999997</v>
      </c>
      <c r="C7" s="121">
        <f>SUM(Quarter!F8:I8)</f>
        <v>168.92</v>
      </c>
      <c r="D7" s="121">
        <f>SUM(Quarter!J8:M8)</f>
        <v>346.90999999999997</v>
      </c>
      <c r="E7" s="121">
        <f>SUM(Quarter!N8:Q8)</f>
        <v>886.33000000000015</v>
      </c>
      <c r="F7" s="148">
        <f>SUM(Quarter!R8:U8)</f>
        <v>1044.4099999999999</v>
      </c>
      <c r="G7" s="148">
        <f>SUM(Quarter!V8:Y8)</f>
        <v>1045.42</v>
      </c>
      <c r="H7" s="148">
        <f>SUM(Quarter!Z8:AC8)</f>
        <v>925</v>
      </c>
      <c r="I7" s="121">
        <f>SUM(Quarter!AD8:AG8)</f>
        <v>633.99</v>
      </c>
      <c r="J7" s="121">
        <f>SUM(Quarter!AH8:AK8)</f>
        <v>766</v>
      </c>
      <c r="K7" s="121">
        <f>SUM(Quarter!AL8:AO8)</f>
        <v>955</v>
      </c>
      <c r="L7" s="121">
        <f>SUM(Quarter!AP8:AS8)</f>
        <v>669</v>
      </c>
      <c r="M7" s="121">
        <f>SUM(Quarter!AT8:AW8)</f>
        <v>708</v>
      </c>
      <c r="N7" s="121">
        <f>SUM(Quarter!AX8:BA8)</f>
        <v>697</v>
      </c>
      <c r="O7" s="121">
        <f>SUM(Quarter!BB8:BE8)</f>
        <v>1143.28</v>
      </c>
      <c r="P7" s="121">
        <f>SUM(Quarter!BF8:BI8)</f>
        <v>1684.58</v>
      </c>
      <c r="Q7" s="121">
        <f>SUM(Quarter!BJ8:BM8)</f>
        <v>1659.1699999999998</v>
      </c>
      <c r="R7" s="121">
        <f>SUM(Quarter!BN8:BQ8)</f>
        <v>1340.79</v>
      </c>
      <c r="S7" s="148">
        <f>SUM(Quarter!BR8:BU8)</f>
        <v>1733.0099999999998</v>
      </c>
      <c r="T7" s="148">
        <f>SUM(Quarter!BV8:BY8)</f>
        <v>1973.52</v>
      </c>
      <c r="U7" s="148">
        <f>SUM(Quarter!BZ8:CC8)</f>
        <v>1674.3</v>
      </c>
      <c r="V7" s="188"/>
    </row>
    <row r="8" spans="1:75" s="21" customFormat="1" ht="20.25" customHeight="1">
      <c r="A8" s="83" t="s">
        <v>184</v>
      </c>
      <c r="B8" s="121">
        <f>SUM(Quarter!B9:E9)</f>
        <v>0</v>
      </c>
      <c r="C8" s="121">
        <f>SUM(Quarter!F9:I9)</f>
        <v>0</v>
      </c>
      <c r="D8" s="121">
        <f>SUM(Quarter!J9:M9)</f>
        <v>0</v>
      </c>
      <c r="E8" s="121">
        <f>SUM(Quarter!N9:Q9)</f>
        <v>0</v>
      </c>
      <c r="F8" s="148">
        <f>SUM(Quarter!R9:U9)</f>
        <v>0</v>
      </c>
      <c r="G8" s="148">
        <f>SUM(Quarter!V9:Y9)</f>
        <v>0</v>
      </c>
      <c r="H8" s="148">
        <f>SUM(Quarter!Z9:AC9)</f>
        <v>0</v>
      </c>
      <c r="I8" s="121">
        <f>SUM(Quarter!AD9:AG9)</f>
        <v>0</v>
      </c>
      <c r="J8" s="121">
        <f>SUM(Quarter!AH9:AK9)</f>
        <v>0</v>
      </c>
      <c r="K8" s="121">
        <f>SUM(Quarter!AL9:AO9)</f>
        <v>0</v>
      </c>
      <c r="L8" s="121">
        <f>SUM(Quarter!AP9:AS9)</f>
        <v>0</v>
      </c>
      <c r="M8" s="121">
        <f>SUM(Quarter!AT9:AW9)</f>
        <v>0</v>
      </c>
      <c r="N8" s="121">
        <f>SUM(Quarter!AX9:BA9)</f>
        <v>0</v>
      </c>
      <c r="O8" s="121">
        <f>SUM(Quarter!BB9:BE9)</f>
        <v>20.299999999999997</v>
      </c>
      <c r="P8" s="121">
        <f>SUM(Quarter!BF9:BI9)</f>
        <v>57.81</v>
      </c>
      <c r="Q8" s="121">
        <f>SUM(Quarter!BJ9:BM9)</f>
        <v>51.290000000000006</v>
      </c>
      <c r="R8" s="121">
        <f>SUM(Quarter!BN9:BQ9)</f>
        <v>64.34</v>
      </c>
      <c r="S8" s="148">
        <f>SUM(Quarter!BR9:BU9)</f>
        <v>28.28</v>
      </c>
      <c r="T8" s="148">
        <f>SUM(Quarter!BV9:BY9)</f>
        <v>12.6</v>
      </c>
      <c r="U8" s="176">
        <f>SUM(Quarter!BZ9:CC9)</f>
        <v>18.509999999999998</v>
      </c>
      <c r="V8" s="41"/>
    </row>
    <row r="9" spans="1:75" s="21" customFormat="1" ht="20.25" customHeight="1">
      <c r="A9" s="86" t="s">
        <v>155</v>
      </c>
      <c r="B9" s="123">
        <f>SUM(B10)</f>
        <v>0</v>
      </c>
      <c r="C9" s="123">
        <f t="shared" ref="C9:U9" si="2">SUM(C10)</f>
        <v>0</v>
      </c>
      <c r="D9" s="123">
        <f t="shared" si="2"/>
        <v>0</v>
      </c>
      <c r="E9" s="123">
        <f t="shared" si="2"/>
        <v>0</v>
      </c>
      <c r="F9" s="123">
        <f t="shared" si="2"/>
        <v>0</v>
      </c>
      <c r="G9" s="123">
        <f t="shared" si="2"/>
        <v>0</v>
      </c>
      <c r="H9" s="123">
        <f t="shared" si="2"/>
        <v>0</v>
      </c>
      <c r="I9" s="123">
        <f t="shared" si="2"/>
        <v>0</v>
      </c>
      <c r="J9" s="123">
        <f t="shared" si="2"/>
        <v>0</v>
      </c>
      <c r="K9" s="123">
        <f t="shared" si="2"/>
        <v>0</v>
      </c>
      <c r="L9" s="123">
        <f t="shared" si="2"/>
        <v>0</v>
      </c>
      <c r="M9" s="123">
        <f t="shared" si="2"/>
        <v>0</v>
      </c>
      <c r="N9" s="123">
        <f t="shared" si="2"/>
        <v>0</v>
      </c>
      <c r="O9" s="123">
        <f t="shared" si="2"/>
        <v>0</v>
      </c>
      <c r="P9" s="123">
        <f t="shared" si="2"/>
        <v>0</v>
      </c>
      <c r="Q9" s="123">
        <f t="shared" si="2"/>
        <v>0</v>
      </c>
      <c r="R9" s="123">
        <f t="shared" si="2"/>
        <v>18.55</v>
      </c>
      <c r="S9" s="123">
        <f t="shared" si="2"/>
        <v>47.660000000000004</v>
      </c>
      <c r="T9" s="123">
        <f t="shared" si="2"/>
        <v>138.11000000000001</v>
      </c>
      <c r="U9" s="174">
        <f t="shared" si="2"/>
        <v>314.73</v>
      </c>
    </row>
    <row r="10" spans="1:75" s="21" customFormat="1" ht="20.25" customHeight="1">
      <c r="A10" s="83" t="s">
        <v>156</v>
      </c>
      <c r="B10" s="121">
        <f>SUM(Quarter!B11:E11)</f>
        <v>0</v>
      </c>
      <c r="C10" s="121">
        <f>SUM(Quarter!F11:I11)</f>
        <v>0</v>
      </c>
      <c r="D10" s="121">
        <f>SUM(Quarter!J11:M11)</f>
        <v>0</v>
      </c>
      <c r="E10" s="121">
        <f>SUM(Quarter!N11:Q11)</f>
        <v>0</v>
      </c>
      <c r="F10" s="148">
        <f>SUM(Quarter!R11:U11)</f>
        <v>0</v>
      </c>
      <c r="G10" s="148">
        <f>SUM(Quarter!V11:Y11)</f>
        <v>0</v>
      </c>
      <c r="H10" s="121">
        <f>SUM(Quarter!Z11:AC11)</f>
        <v>0</v>
      </c>
      <c r="I10" s="121">
        <f>SUM(Quarter!AD11:AG11)</f>
        <v>0</v>
      </c>
      <c r="J10" s="121">
        <f>SUM(Quarter!AH11:AK11)</f>
        <v>0</v>
      </c>
      <c r="K10" s="121">
        <f>SUM(Quarter!AL11:AO11)</f>
        <v>0</v>
      </c>
      <c r="L10" s="121">
        <f>SUM(Quarter!AP11:AS11)</f>
        <v>0</v>
      </c>
      <c r="M10" s="121">
        <f>SUM(Quarter!AT11:AW11)</f>
        <v>0</v>
      </c>
      <c r="N10" s="121">
        <f>SUM(Quarter!AX11:BA11)</f>
        <v>0</v>
      </c>
      <c r="O10" s="121">
        <f>SUM(Quarter!BB11:BE11)</f>
        <v>0</v>
      </c>
      <c r="P10" s="121">
        <f>SUM(Quarter!BF11:BI11)</f>
        <v>0</v>
      </c>
      <c r="Q10" s="121">
        <f>SUM(Quarter!BJ11:BM11)</f>
        <v>0</v>
      </c>
      <c r="R10" s="121">
        <f>SUM(Quarter!BN11:BQ11)</f>
        <v>18.55</v>
      </c>
      <c r="S10" s="148">
        <f>SUM(Quarter!BR11:BU11)</f>
        <v>47.660000000000004</v>
      </c>
      <c r="T10" s="148">
        <f>SUM(Quarter!BV11:BY11)</f>
        <v>138.11000000000001</v>
      </c>
      <c r="U10" s="176">
        <f>SUM(Quarter!BZ11:CC11)</f>
        <v>314.73</v>
      </c>
      <c r="V10" s="41"/>
    </row>
    <row r="11" spans="1:75" s="21" customFormat="1" ht="20.25" customHeight="1">
      <c r="A11" s="40" t="s">
        <v>158</v>
      </c>
      <c r="B11" s="123">
        <f>SUM(B12:B13)</f>
        <v>0</v>
      </c>
      <c r="C11" s="123">
        <f t="shared" ref="C11:S11" si="3">SUM(C12:C13)</f>
        <v>0</v>
      </c>
      <c r="D11" s="123">
        <f t="shared" si="3"/>
        <v>0</v>
      </c>
      <c r="E11" s="123">
        <f t="shared" si="3"/>
        <v>0</v>
      </c>
      <c r="F11" s="123">
        <f t="shared" si="3"/>
        <v>0</v>
      </c>
      <c r="G11" s="123">
        <f t="shared" si="3"/>
        <v>0</v>
      </c>
      <c r="H11" s="123">
        <f t="shared" si="3"/>
        <v>0</v>
      </c>
      <c r="I11" s="123">
        <f t="shared" si="3"/>
        <v>0</v>
      </c>
      <c r="J11" s="123">
        <f t="shared" si="3"/>
        <v>0</v>
      </c>
      <c r="K11" s="123">
        <f t="shared" si="3"/>
        <v>0</v>
      </c>
      <c r="L11" s="123">
        <f t="shared" si="3"/>
        <v>0</v>
      </c>
      <c r="M11" s="123">
        <f t="shared" si="3"/>
        <v>0</v>
      </c>
      <c r="N11" s="123">
        <f t="shared" si="3"/>
        <v>0</v>
      </c>
      <c r="O11" s="123">
        <f t="shared" si="3"/>
        <v>42.68</v>
      </c>
      <c r="P11" s="123">
        <f t="shared" si="3"/>
        <v>125.6</v>
      </c>
      <c r="Q11" s="123">
        <f t="shared" si="3"/>
        <v>147.75</v>
      </c>
      <c r="R11" s="123">
        <f t="shared" si="3"/>
        <v>125.12</v>
      </c>
      <c r="S11" s="123">
        <f t="shared" si="3"/>
        <v>91.240000000000009</v>
      </c>
      <c r="T11" s="123">
        <f t="shared" ref="T11:U11" si="4">SUM(T12:T13)</f>
        <v>75.010000000000005</v>
      </c>
      <c r="U11" s="174">
        <f t="shared" si="4"/>
        <v>45.160000000000004</v>
      </c>
    </row>
    <row r="12" spans="1:75" s="21" customFormat="1" ht="20.25" customHeight="1">
      <c r="A12" s="83" t="s">
        <v>170</v>
      </c>
      <c r="B12" s="121">
        <f>SUM(Quarter!B13:E13)</f>
        <v>0</v>
      </c>
      <c r="C12" s="121">
        <f>SUM(Quarter!F13:I13)</f>
        <v>0</v>
      </c>
      <c r="D12" s="121">
        <f>SUM(Quarter!J13:M13)</f>
        <v>0</v>
      </c>
      <c r="E12" s="121">
        <f>SUM(Quarter!N13:Q13)</f>
        <v>0</v>
      </c>
      <c r="F12" s="148">
        <f>SUM(Quarter!R13:U13)</f>
        <v>0</v>
      </c>
      <c r="G12" s="148">
        <f>SUM(Quarter!V13:Y13)</f>
        <v>0</v>
      </c>
      <c r="H12" s="121">
        <f>SUM(Quarter!Z13:AC13)</f>
        <v>0</v>
      </c>
      <c r="I12" s="121">
        <f>SUM(Quarter!AD13:AG13)</f>
        <v>0</v>
      </c>
      <c r="J12" s="121">
        <f>SUM(Quarter!AH13:AK13)</f>
        <v>0</v>
      </c>
      <c r="K12" s="121">
        <f>SUM(Quarter!AL13:AO13)</f>
        <v>0</v>
      </c>
      <c r="L12" s="121">
        <f>SUM(Quarter!AP13:AS13)</f>
        <v>0</v>
      </c>
      <c r="M12" s="121">
        <f>SUM(Quarter!AT13:AW13)</f>
        <v>0</v>
      </c>
      <c r="N12" s="121">
        <f>SUM(Quarter!AX13:BA13)</f>
        <v>0</v>
      </c>
      <c r="O12" s="121">
        <f>SUM(Quarter!BB13:BE13)</f>
        <v>11.76</v>
      </c>
      <c r="P12" s="121">
        <f>SUM(Quarter!BF13:BI13)</f>
        <v>93.63</v>
      </c>
      <c r="Q12" s="121">
        <f>SUM(Quarter!BJ13:BM13)</f>
        <v>114.67</v>
      </c>
      <c r="R12" s="121">
        <f>SUM(Quarter!BN13:BQ13)</f>
        <v>91.68</v>
      </c>
      <c r="S12" s="148">
        <f>SUM(Quarter!BR13:BU13)</f>
        <v>58.760000000000005</v>
      </c>
      <c r="T12" s="148">
        <f>SUM(Quarter!BV13:BY13)</f>
        <v>43.09</v>
      </c>
      <c r="U12" s="176">
        <f>SUM(Quarter!BZ13:CC13)</f>
        <v>13.24</v>
      </c>
      <c r="V12" s="41"/>
    </row>
    <row r="13" spans="1:75" s="21" customFormat="1" ht="20.25" customHeight="1">
      <c r="A13" s="83" t="s">
        <v>171</v>
      </c>
      <c r="B13" s="121">
        <f>SUM(Quarter!B14:E14)</f>
        <v>0</v>
      </c>
      <c r="C13" s="121">
        <f>SUM(Quarter!F14:I14)</f>
        <v>0</v>
      </c>
      <c r="D13" s="121">
        <f>SUM(Quarter!J14:M14)</f>
        <v>0</v>
      </c>
      <c r="E13" s="121">
        <f>SUM(Quarter!N14:Q14)</f>
        <v>0</v>
      </c>
      <c r="F13" s="148">
        <f>SUM(Quarter!R14:U14)</f>
        <v>0</v>
      </c>
      <c r="G13" s="148">
        <f>SUM(Quarter!V14:Y14)</f>
        <v>0</v>
      </c>
      <c r="H13" s="121">
        <f>SUM(Quarter!Z14:AC14)</f>
        <v>0</v>
      </c>
      <c r="I13" s="121">
        <f>SUM(Quarter!AD14:AG14)</f>
        <v>0</v>
      </c>
      <c r="J13" s="121">
        <f>SUM(Quarter!AH14:AK14)</f>
        <v>0</v>
      </c>
      <c r="K13" s="121">
        <f>SUM(Quarter!AL14:AO14)</f>
        <v>0</v>
      </c>
      <c r="L13" s="121">
        <f>SUM(Quarter!AP14:AS14)</f>
        <v>0</v>
      </c>
      <c r="M13" s="121">
        <f>SUM(Quarter!AT14:AW14)</f>
        <v>0</v>
      </c>
      <c r="N13" s="121">
        <f>SUM(Quarter!AX14:BA14)</f>
        <v>0</v>
      </c>
      <c r="O13" s="121">
        <f>SUM(Quarter!BB14:BE14)</f>
        <v>30.92</v>
      </c>
      <c r="P13" s="121">
        <f>SUM(Quarter!BF14:BI14)</f>
        <v>31.97</v>
      </c>
      <c r="Q13" s="121">
        <f>SUM(Quarter!BJ14:BM14)</f>
        <v>33.08</v>
      </c>
      <c r="R13" s="121">
        <f>SUM(Quarter!BN14:BQ14)</f>
        <v>33.44</v>
      </c>
      <c r="S13" s="148">
        <f>SUM(Quarter!BR14:BU14)</f>
        <v>32.479999999999997</v>
      </c>
      <c r="T13" s="148">
        <f>SUM(Quarter!BV14:BY14)</f>
        <v>31.92</v>
      </c>
      <c r="U13" s="190">
        <f>SUM(Quarter!BZ14:CC14)</f>
        <v>31.92</v>
      </c>
      <c r="V13" s="41"/>
    </row>
    <row r="14" spans="1:75" s="21" customFormat="1" ht="20.25" customHeight="1">
      <c r="A14" s="85" t="s">
        <v>159</v>
      </c>
      <c r="B14" s="119">
        <f>B5+B9+B11</f>
        <v>118.22999999999999</v>
      </c>
      <c r="C14" s="119">
        <f t="shared" ref="C14:S14" si="5">C5+C9+C11</f>
        <v>264.11</v>
      </c>
      <c r="D14" s="119">
        <f t="shared" si="5"/>
        <v>499.70999999999992</v>
      </c>
      <c r="E14" s="119">
        <f t="shared" si="5"/>
        <v>1092.5800000000002</v>
      </c>
      <c r="F14" s="119">
        <f t="shared" si="5"/>
        <v>1364.3799999999999</v>
      </c>
      <c r="G14" s="119">
        <f t="shared" si="5"/>
        <v>1676.0100000000002</v>
      </c>
      <c r="H14" s="119">
        <f t="shared" si="5"/>
        <v>1577.01</v>
      </c>
      <c r="I14" s="119">
        <f t="shared" si="5"/>
        <v>1408.98</v>
      </c>
      <c r="J14" s="119">
        <f t="shared" si="5"/>
        <v>1585</v>
      </c>
      <c r="K14" s="119">
        <f t="shared" si="5"/>
        <v>1767</v>
      </c>
      <c r="L14" s="119">
        <f t="shared" si="5"/>
        <v>1464</v>
      </c>
      <c r="M14" s="119">
        <f t="shared" si="5"/>
        <v>1467</v>
      </c>
      <c r="N14" s="119">
        <f t="shared" si="5"/>
        <v>1450</v>
      </c>
      <c r="O14" s="119">
        <f t="shared" si="5"/>
        <v>2018.7</v>
      </c>
      <c r="P14" s="119">
        <f t="shared" si="5"/>
        <v>2689.9599999999996</v>
      </c>
      <c r="Q14" s="119">
        <f t="shared" si="5"/>
        <v>2509.0899999999997</v>
      </c>
      <c r="R14" s="119">
        <f t="shared" si="5"/>
        <v>2482.8000000000002</v>
      </c>
      <c r="S14" s="119">
        <f t="shared" si="5"/>
        <v>3230.8</v>
      </c>
      <c r="T14" s="119">
        <f t="shared" ref="T14:U14" si="6">T5+T9+T11</f>
        <v>3657.8700000000003</v>
      </c>
      <c r="U14" s="187">
        <f t="shared" si="6"/>
        <v>3628.08</v>
      </c>
      <c r="X14" s="42"/>
    </row>
    <row r="15" spans="1:75" s="21" customFormat="1" ht="30.65" customHeight="1">
      <c r="A15" s="42"/>
      <c r="B15" s="66"/>
      <c r="C15" s="66"/>
      <c r="D15" s="66"/>
      <c r="E15" s="66"/>
      <c r="F15" s="66"/>
      <c r="G15" s="66"/>
      <c r="H15" s="66"/>
      <c r="I15" s="66"/>
      <c r="J15" s="66"/>
      <c r="K15" s="66"/>
      <c r="L15" s="66"/>
      <c r="M15" s="66"/>
      <c r="N15" s="66"/>
      <c r="O15" s="66"/>
      <c r="P15" s="66"/>
      <c r="Q15" s="66"/>
      <c r="R15" s="66"/>
      <c r="S15" s="66"/>
      <c r="T15" s="66"/>
      <c r="U15" s="66"/>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7"/>
      <c r="BE15" s="63"/>
      <c r="BF15" s="63"/>
      <c r="BG15" s="63"/>
      <c r="BH15" s="67"/>
      <c r="BI15" s="63"/>
      <c r="BJ15" s="64"/>
      <c r="BK15" s="64"/>
      <c r="BL15" s="64"/>
      <c r="BM15" s="65"/>
      <c r="BN15" s="65"/>
      <c r="BO15" s="65"/>
      <c r="BW15"/>
    </row>
    <row r="16" spans="1:75" s="158" customFormat="1" ht="30" customHeight="1">
      <c r="A16" s="159" t="s">
        <v>133</v>
      </c>
      <c r="B16" s="160" t="s">
        <v>22</v>
      </c>
      <c r="C16" s="160" t="s">
        <v>23</v>
      </c>
      <c r="D16" s="160" t="s">
        <v>24</v>
      </c>
      <c r="E16" s="160" t="s">
        <v>25</v>
      </c>
      <c r="F16" s="160" t="s">
        <v>26</v>
      </c>
      <c r="G16" s="160" t="s">
        <v>27</v>
      </c>
      <c r="H16" s="160" t="s">
        <v>28</v>
      </c>
      <c r="I16" s="160" t="s">
        <v>29</v>
      </c>
      <c r="J16" s="160" t="s">
        <v>30</v>
      </c>
      <c r="K16" s="160" t="s">
        <v>31</v>
      </c>
      <c r="L16" s="160" t="s">
        <v>32</v>
      </c>
      <c r="M16" s="160" t="s">
        <v>33</v>
      </c>
      <c r="N16" s="160" t="s">
        <v>34</v>
      </c>
      <c r="O16" s="160" t="s">
        <v>35</v>
      </c>
      <c r="P16" s="160" t="s">
        <v>19</v>
      </c>
      <c r="Q16" s="160" t="s">
        <v>20</v>
      </c>
      <c r="R16" s="160" t="s">
        <v>145</v>
      </c>
      <c r="S16" s="163" t="s">
        <v>152</v>
      </c>
      <c r="T16" s="163" t="s">
        <v>198</v>
      </c>
      <c r="U16" s="163" t="s">
        <v>212</v>
      </c>
    </row>
    <row r="17" spans="1:67" s="21" customFormat="1" ht="20.149999999999999" customHeight="1">
      <c r="A17" s="85" t="s">
        <v>154</v>
      </c>
      <c r="B17" s="118">
        <f>SUM(B18:B20)</f>
        <v>74.050000000000011</v>
      </c>
      <c r="C17" s="118">
        <f t="shared" ref="C17:R17" si="7">SUM(C18:C20)</f>
        <v>187.79</v>
      </c>
      <c r="D17" s="118">
        <f t="shared" si="7"/>
        <v>361.68</v>
      </c>
      <c r="E17" s="118">
        <f t="shared" si="7"/>
        <v>844.51</v>
      </c>
      <c r="F17" s="118">
        <f t="shared" si="7"/>
        <v>1038.49</v>
      </c>
      <c r="G17" s="118">
        <f t="shared" si="7"/>
        <v>1214.44</v>
      </c>
      <c r="H17" s="118">
        <f t="shared" si="7"/>
        <v>1127.54</v>
      </c>
      <c r="I17" s="118">
        <f t="shared" si="7"/>
        <v>957.79</v>
      </c>
      <c r="J17" s="118">
        <f t="shared" si="7"/>
        <v>1091.0300000000002</v>
      </c>
      <c r="K17" s="118">
        <f t="shared" si="7"/>
        <v>1242.3600000000001</v>
      </c>
      <c r="L17" s="118">
        <f t="shared" si="7"/>
        <v>997.79</v>
      </c>
      <c r="M17" s="118">
        <f t="shared" si="7"/>
        <v>1009.5400000000001</v>
      </c>
      <c r="N17" s="118">
        <f t="shared" si="7"/>
        <v>997.13</v>
      </c>
      <c r="O17" s="118">
        <f t="shared" si="7"/>
        <v>1410.97</v>
      </c>
      <c r="P17" s="118">
        <f t="shared" si="7"/>
        <v>1886.37</v>
      </c>
      <c r="Q17" s="118">
        <f t="shared" si="7"/>
        <v>1764.6599999999999</v>
      </c>
      <c r="R17" s="118">
        <f t="shared" si="7"/>
        <v>1671.45</v>
      </c>
      <c r="S17" s="118">
        <f>SUM(Quarter!BR18:BU18)</f>
        <v>2192.9899999999998</v>
      </c>
      <c r="T17" s="149">
        <f>SUM(Quarter!BV18:BY18)</f>
        <v>2452.1799999999998</v>
      </c>
      <c r="U17" s="149">
        <f>SUM(Quarter!BZ18:CC18)</f>
        <v>2276.13</v>
      </c>
    </row>
    <row r="18" spans="1:67" s="21" customFormat="1" ht="20.25" customHeight="1">
      <c r="A18" s="83" t="s">
        <v>168</v>
      </c>
      <c r="B18" s="121">
        <f>SUM(Quarter!B19:E19)</f>
        <v>47.910000000000004</v>
      </c>
      <c r="C18" s="121">
        <f>SUM(Quarter!F19:I19)</f>
        <v>53.430000000000007</v>
      </c>
      <c r="D18" s="121">
        <f>SUM(Quarter!J19:M19)</f>
        <v>85.759999999999991</v>
      </c>
      <c r="E18" s="121">
        <f>SUM(Quarter!N19:Q19)</f>
        <v>116.26</v>
      </c>
      <c r="F18" s="121">
        <f>SUM(Quarter!R19:U19)</f>
        <v>180.36</v>
      </c>
      <c r="G18" s="121">
        <f>SUM(Quarter!V19:Y19)</f>
        <v>355.46</v>
      </c>
      <c r="H18" s="121">
        <f>SUM(Quarter!Z19:AC19)</f>
        <v>367.52</v>
      </c>
      <c r="I18" s="121">
        <f>SUM(Quarter!AD19:AG19)</f>
        <v>436.86999999999995</v>
      </c>
      <c r="J18" s="121">
        <f>SUM(Quarter!AH19:AK19)</f>
        <v>461.66</v>
      </c>
      <c r="K18" s="121">
        <f>SUM(Quarter!AL19:AO19)</f>
        <v>457.71000000000004</v>
      </c>
      <c r="L18" s="121">
        <f>SUM(Quarter!AP19:AS19)</f>
        <v>448.12</v>
      </c>
      <c r="M18" s="121">
        <f>SUM(Quarter!AT19:AW19)</f>
        <v>427.83000000000004</v>
      </c>
      <c r="N18" s="121">
        <f>SUM(Quarter!AX19:BA19)</f>
        <v>424.45000000000005</v>
      </c>
      <c r="O18" s="121">
        <f>SUM(Quarter!BB19:BE19)</f>
        <v>457.95000000000005</v>
      </c>
      <c r="P18" s="121">
        <f>SUM(Quarter!BF19:BI19)</f>
        <v>463.33</v>
      </c>
      <c r="Q18" s="121">
        <f>SUM(Quarter!BJ19:BM19)</f>
        <v>366.89</v>
      </c>
      <c r="R18" s="121">
        <f>SUM(Quarter!BN19:BQ19)</f>
        <v>526.48</v>
      </c>
      <c r="S18" s="121">
        <f>SUM(Quarter!BR19:BU19)</f>
        <v>750.04</v>
      </c>
      <c r="T18" s="150">
        <f>SUM(Quarter!BV19:BY19)</f>
        <v>822.18999999999994</v>
      </c>
      <c r="U18" s="150">
        <f>SUM(Quarter!BZ19:CC19)</f>
        <v>888</v>
      </c>
    </row>
    <row r="19" spans="1:67" s="21" customFormat="1" ht="20.25" customHeight="1">
      <c r="A19" s="83" t="s">
        <v>169</v>
      </c>
      <c r="B19" s="121">
        <f>SUM(Quarter!B20:E20)</f>
        <v>26.14</v>
      </c>
      <c r="C19" s="121">
        <f>SUM(Quarter!F20:I20)</f>
        <v>134.35999999999999</v>
      </c>
      <c r="D19" s="121">
        <f>SUM(Quarter!J20:M20)</f>
        <v>275.92</v>
      </c>
      <c r="E19" s="121">
        <f>SUM(Quarter!N20:Q20)</f>
        <v>728.25</v>
      </c>
      <c r="F19" s="121">
        <f>SUM(Quarter!R20:U20)</f>
        <v>858.13</v>
      </c>
      <c r="G19" s="121">
        <f>SUM(Quarter!V20:Y20)</f>
        <v>858.98</v>
      </c>
      <c r="H19" s="121">
        <f>SUM(Quarter!Z20:AC20)</f>
        <v>760.02</v>
      </c>
      <c r="I19" s="121">
        <f>SUM(Quarter!AD20:AG20)</f>
        <v>520.91999999999996</v>
      </c>
      <c r="J19" s="121">
        <f>SUM(Quarter!AH20:AK20)</f>
        <v>629.37000000000012</v>
      </c>
      <c r="K19" s="121">
        <f>SUM(Quarter!AL20:AO20)</f>
        <v>784.65</v>
      </c>
      <c r="L19" s="121">
        <f>SUM(Quarter!AP20:AS20)</f>
        <v>549.66999999999996</v>
      </c>
      <c r="M19" s="121">
        <f>SUM(Quarter!AT20:AW20)</f>
        <v>581.71</v>
      </c>
      <c r="N19" s="121">
        <f>SUM(Quarter!AX20:BA20)</f>
        <v>572.67999999999995</v>
      </c>
      <c r="O19" s="121">
        <f>SUM(Quarter!BB20:BE20)</f>
        <v>939.34999999999991</v>
      </c>
      <c r="P19" s="121">
        <f>SUM(Quarter!BF20:BI20)</f>
        <v>1384.1</v>
      </c>
      <c r="Q19" s="121">
        <f>SUM(Quarter!BJ20:BM20)</f>
        <v>1363.23</v>
      </c>
      <c r="R19" s="121">
        <f>SUM(Quarter!BN20:BQ20)</f>
        <v>1101.6300000000001</v>
      </c>
      <c r="S19" s="121">
        <f>SUM(Quarter!BR20:BU20)</f>
        <v>1423.9</v>
      </c>
      <c r="T19" s="150">
        <f>SUM(Quarter!BV20:BY20)</f>
        <v>1621.5</v>
      </c>
      <c r="U19" s="150">
        <f>SUM(Quarter!BZ20:CC20)</f>
        <v>1375.6599999999999</v>
      </c>
    </row>
    <row r="20" spans="1:67" s="21" customFormat="1" ht="20.25" customHeight="1">
      <c r="A20" s="83" t="s">
        <v>184</v>
      </c>
      <c r="B20" s="121">
        <f>SUM(Quarter!B21:E21)</f>
        <v>0</v>
      </c>
      <c r="C20" s="121">
        <f>SUM(Quarter!F21:I21)</f>
        <v>0</v>
      </c>
      <c r="D20" s="121">
        <f>SUM(Quarter!J21:M21)</f>
        <v>0</v>
      </c>
      <c r="E20" s="121">
        <f>SUM(Quarter!N21:Q21)</f>
        <v>0</v>
      </c>
      <c r="F20" s="121">
        <f>SUM(Quarter!R21:U21)</f>
        <v>0</v>
      </c>
      <c r="G20" s="121">
        <f>SUM(Quarter!V21:Y21)</f>
        <v>0</v>
      </c>
      <c r="H20" s="121">
        <f>SUM(Quarter!Z21:AC21)</f>
        <v>0</v>
      </c>
      <c r="I20" s="121">
        <f>SUM(Quarter!AD21:AG21)</f>
        <v>0</v>
      </c>
      <c r="J20" s="121">
        <f>SUM(Quarter!AH21:AK21)</f>
        <v>0</v>
      </c>
      <c r="K20" s="121">
        <f>SUM(Quarter!AL21:AO21)</f>
        <v>0</v>
      </c>
      <c r="L20" s="121">
        <f>SUM(Quarter!AP21:AS21)</f>
        <v>0</v>
      </c>
      <c r="M20" s="121">
        <f>SUM(Quarter!AT21:AW21)</f>
        <v>0</v>
      </c>
      <c r="N20" s="121">
        <f>SUM(Quarter!AX21:BA21)</f>
        <v>0</v>
      </c>
      <c r="O20" s="121">
        <f>SUM(Quarter!BB21:BE21)</f>
        <v>13.67</v>
      </c>
      <c r="P20" s="121">
        <f>SUM(Quarter!BF21:BI21)</f>
        <v>38.94</v>
      </c>
      <c r="Q20" s="121">
        <f>SUM(Quarter!BJ21:BM21)</f>
        <v>34.54</v>
      </c>
      <c r="R20" s="121">
        <f>SUM(Quarter!BN21:BQ21)</f>
        <v>43.34</v>
      </c>
      <c r="S20" s="121">
        <f>SUM(Quarter!BR21:BU21)</f>
        <v>19.049999999999997</v>
      </c>
      <c r="T20" s="150">
        <f>SUM(Quarter!BV21:BY21)</f>
        <v>8.49</v>
      </c>
      <c r="U20" s="177">
        <f>SUM(Quarter!BZ21:CC21)</f>
        <v>12.469999999999999</v>
      </c>
    </row>
    <row r="21" spans="1:67" s="21" customFormat="1" ht="20.25" customHeight="1">
      <c r="A21" s="86" t="s">
        <v>155</v>
      </c>
      <c r="B21" s="123">
        <f>SUM(B22)</f>
        <v>0</v>
      </c>
      <c r="C21" s="123">
        <f t="shared" ref="C21:R21" si="8">SUM(C22)</f>
        <v>0</v>
      </c>
      <c r="D21" s="123">
        <f t="shared" si="8"/>
        <v>0</v>
      </c>
      <c r="E21" s="123">
        <f t="shared" si="8"/>
        <v>0</v>
      </c>
      <c r="F21" s="123">
        <f t="shared" si="8"/>
        <v>0</v>
      </c>
      <c r="G21" s="123">
        <f t="shared" si="8"/>
        <v>0</v>
      </c>
      <c r="H21" s="123">
        <f t="shared" si="8"/>
        <v>0</v>
      </c>
      <c r="I21" s="123">
        <f t="shared" si="8"/>
        <v>0</v>
      </c>
      <c r="J21" s="123">
        <f t="shared" si="8"/>
        <v>0</v>
      </c>
      <c r="K21" s="123">
        <f t="shared" si="8"/>
        <v>0</v>
      </c>
      <c r="L21" s="123">
        <f t="shared" si="8"/>
        <v>0</v>
      </c>
      <c r="M21" s="123">
        <f t="shared" si="8"/>
        <v>0</v>
      </c>
      <c r="N21" s="123">
        <f t="shared" si="8"/>
        <v>0</v>
      </c>
      <c r="O21" s="123">
        <f t="shared" si="8"/>
        <v>0</v>
      </c>
      <c r="P21" s="123">
        <f t="shared" si="8"/>
        <v>0</v>
      </c>
      <c r="Q21" s="123">
        <f t="shared" si="8"/>
        <v>0</v>
      </c>
      <c r="R21" s="123">
        <f t="shared" si="8"/>
        <v>16.350000000000001</v>
      </c>
      <c r="S21" s="123">
        <f>SUM(Quarter!BR22:BU22)</f>
        <v>42.019999999999996</v>
      </c>
      <c r="T21" s="151">
        <f>SUM(Quarter!BV22:BY22)</f>
        <v>121.75999999999999</v>
      </c>
      <c r="U21" s="178">
        <f>SUM(Quarter!BZ22:CC22)</f>
        <v>277.48</v>
      </c>
    </row>
    <row r="22" spans="1:67" s="21" customFormat="1" ht="20.25" customHeight="1">
      <c r="A22" s="83" t="s">
        <v>156</v>
      </c>
      <c r="B22" s="121">
        <f>SUM(Quarter!B23:E23)</f>
        <v>0</v>
      </c>
      <c r="C22" s="121">
        <f>SUM(Quarter!F23:I23)</f>
        <v>0</v>
      </c>
      <c r="D22" s="121">
        <f>SUM(Quarter!J23:M23)</f>
        <v>0</v>
      </c>
      <c r="E22" s="121">
        <f>SUM(Quarter!N23:Q23)</f>
        <v>0</v>
      </c>
      <c r="F22" s="121">
        <f>SUM(Quarter!R23:U23)</f>
        <v>0</v>
      </c>
      <c r="G22" s="121">
        <f>SUM(Quarter!V23:Y23)</f>
        <v>0</v>
      </c>
      <c r="H22" s="121">
        <f>SUM(Quarter!Z23:AC23)</f>
        <v>0</v>
      </c>
      <c r="I22" s="121">
        <f>SUM(Quarter!AD23:AG23)</f>
        <v>0</v>
      </c>
      <c r="J22" s="121">
        <f>SUM(Quarter!AH23:AK23)</f>
        <v>0</v>
      </c>
      <c r="K22" s="121">
        <f>SUM(Quarter!AL23:AO23)</f>
        <v>0</v>
      </c>
      <c r="L22" s="121">
        <f>SUM(Quarter!AP23:AS23)</f>
        <v>0</v>
      </c>
      <c r="M22" s="121">
        <f>SUM(Quarter!AT23:AW23)</f>
        <v>0</v>
      </c>
      <c r="N22" s="121">
        <f>SUM(Quarter!AX23:BA23)</f>
        <v>0</v>
      </c>
      <c r="O22" s="121">
        <f>SUM(Quarter!BB23:BE23)</f>
        <v>0</v>
      </c>
      <c r="P22" s="121">
        <f>SUM(Quarter!BF23:BI23)</f>
        <v>0</v>
      </c>
      <c r="Q22" s="121">
        <f>SUM(Quarter!BJ23:BM23)</f>
        <v>0</v>
      </c>
      <c r="R22" s="121">
        <f>SUM(Quarter!BN23:BQ23)</f>
        <v>16.350000000000001</v>
      </c>
      <c r="S22" s="121">
        <f>SUM(Quarter!BR23:BU23)</f>
        <v>42.019999999999996</v>
      </c>
      <c r="T22" s="150">
        <f>SUM(Quarter!BV23:BY23)</f>
        <v>121.75999999999999</v>
      </c>
      <c r="U22" s="177">
        <f>SUM(Quarter!BZ23:CC23)</f>
        <v>277.48</v>
      </c>
    </row>
    <row r="23" spans="1:67" s="21" customFormat="1" ht="20.25" customHeight="1">
      <c r="A23" s="40" t="s">
        <v>158</v>
      </c>
      <c r="B23" s="123">
        <f>SUM(B24:B25)</f>
        <v>0</v>
      </c>
      <c r="C23" s="123">
        <f t="shared" ref="C23:R23" si="9">SUM(C24:C25)</f>
        <v>0</v>
      </c>
      <c r="D23" s="123">
        <f t="shared" si="9"/>
        <v>0</v>
      </c>
      <c r="E23" s="123">
        <f t="shared" si="9"/>
        <v>0</v>
      </c>
      <c r="F23" s="123">
        <f t="shared" si="9"/>
        <v>0</v>
      </c>
      <c r="G23" s="123">
        <f t="shared" si="9"/>
        <v>0</v>
      </c>
      <c r="H23" s="123">
        <f t="shared" si="9"/>
        <v>0</v>
      </c>
      <c r="I23" s="123">
        <f t="shared" si="9"/>
        <v>0</v>
      </c>
      <c r="J23" s="123">
        <f t="shared" si="9"/>
        <v>0</v>
      </c>
      <c r="K23" s="123">
        <f t="shared" si="9"/>
        <v>0</v>
      </c>
      <c r="L23" s="123">
        <f t="shared" si="9"/>
        <v>0</v>
      </c>
      <c r="M23" s="123">
        <f t="shared" si="9"/>
        <v>0</v>
      </c>
      <c r="N23" s="123">
        <f t="shared" si="9"/>
        <v>0</v>
      </c>
      <c r="O23" s="123">
        <f t="shared" si="9"/>
        <v>35.049999999999997</v>
      </c>
      <c r="P23" s="123">
        <f t="shared" si="9"/>
        <v>103.19</v>
      </c>
      <c r="Q23" s="123">
        <f t="shared" si="9"/>
        <v>121.38</v>
      </c>
      <c r="R23" s="123">
        <f t="shared" si="9"/>
        <v>102.81</v>
      </c>
      <c r="S23" s="123">
        <f>SUM(Quarter!BR24:BU24)</f>
        <v>74.960000000000008</v>
      </c>
      <c r="T23" s="151">
        <f>SUM(Quarter!BV24:BY24)</f>
        <v>61.639999999999986</v>
      </c>
      <c r="U23" s="178">
        <f>SUM(Quarter!BZ24:CC24)</f>
        <v>37.119999999999997</v>
      </c>
    </row>
    <row r="24" spans="1:67" s="21" customFormat="1" ht="20.25" customHeight="1">
      <c r="A24" s="83" t="s">
        <v>170</v>
      </c>
      <c r="B24" s="121">
        <f>SUM(Quarter!B25:E25)</f>
        <v>0</v>
      </c>
      <c r="C24" s="121">
        <f>SUM(Quarter!F25:I25)</f>
        <v>0</v>
      </c>
      <c r="D24" s="121">
        <f>SUM(Quarter!J25:M25)</f>
        <v>0</v>
      </c>
      <c r="E24" s="121">
        <f>SUM(Quarter!N25:Q25)</f>
        <v>0</v>
      </c>
      <c r="F24" s="121">
        <f>SUM(Quarter!R25:U25)</f>
        <v>0</v>
      </c>
      <c r="G24" s="121">
        <f>SUM(Quarter!V25:Y25)</f>
        <v>0</v>
      </c>
      <c r="H24" s="121">
        <f>SUM(Quarter!Z25:AC25)</f>
        <v>0</v>
      </c>
      <c r="I24" s="121">
        <f>SUM(Quarter!AD25:AG25)</f>
        <v>0</v>
      </c>
      <c r="J24" s="121">
        <f>SUM(Quarter!AH25:AK25)</f>
        <v>0</v>
      </c>
      <c r="K24" s="121">
        <f>SUM(Quarter!AL25:AO25)</f>
        <v>0</v>
      </c>
      <c r="L24" s="121">
        <f>SUM(Quarter!AP25:AS25)</f>
        <v>0</v>
      </c>
      <c r="M24" s="121">
        <f>SUM(Quarter!AT25:AW25)</f>
        <v>0</v>
      </c>
      <c r="N24" s="121">
        <f>SUM(Quarter!AX25:BA25)</f>
        <v>0</v>
      </c>
      <c r="O24" s="121">
        <f>SUM(Quarter!BB25:BE25)</f>
        <v>9.65</v>
      </c>
      <c r="P24" s="121">
        <f>SUM(Quarter!BF25:BI25)</f>
        <v>76.92</v>
      </c>
      <c r="Q24" s="121">
        <f>SUM(Quarter!BJ25:BM25)</f>
        <v>94.22</v>
      </c>
      <c r="R24" s="121">
        <f>SUM(Quarter!BN25:BQ25)</f>
        <v>75.33</v>
      </c>
      <c r="S24" s="121">
        <f>SUM(Quarter!BR25:BU25)</f>
        <v>48.28</v>
      </c>
      <c r="T24" s="150">
        <f>SUM(Quarter!BV25:BY25)</f>
        <v>35.4</v>
      </c>
      <c r="U24" s="177">
        <f>SUM(Quarter!BZ25:CC25)</f>
        <v>10.88</v>
      </c>
    </row>
    <row r="25" spans="1:67" s="21" customFormat="1" ht="20.25" customHeight="1">
      <c r="A25" s="83" t="s">
        <v>171</v>
      </c>
      <c r="B25" s="121">
        <f>SUM(Quarter!B26:E26)</f>
        <v>0</v>
      </c>
      <c r="C25" s="121">
        <f>SUM(Quarter!F26:I26)</f>
        <v>0</v>
      </c>
      <c r="D25" s="121">
        <f>SUM(Quarter!J26:M26)</f>
        <v>0</v>
      </c>
      <c r="E25" s="121">
        <f>SUM(Quarter!N26:Q26)</f>
        <v>0</v>
      </c>
      <c r="F25" s="121">
        <f>SUM(Quarter!R26:U26)</f>
        <v>0</v>
      </c>
      <c r="G25" s="121">
        <f>SUM(Quarter!V26:Y26)</f>
        <v>0</v>
      </c>
      <c r="H25" s="121">
        <f>SUM(Quarter!Z26:AC26)</f>
        <v>0</v>
      </c>
      <c r="I25" s="121">
        <f>SUM(Quarter!AD26:AG26)</f>
        <v>0</v>
      </c>
      <c r="J25" s="121">
        <f>SUM(Quarter!AH26:AK26)</f>
        <v>0</v>
      </c>
      <c r="K25" s="121">
        <f>SUM(Quarter!AL26:AO26)</f>
        <v>0</v>
      </c>
      <c r="L25" s="121">
        <f>SUM(Quarter!AP26:AS26)</f>
        <v>0</v>
      </c>
      <c r="M25" s="121">
        <f>SUM(Quarter!AT26:AW26)</f>
        <v>0</v>
      </c>
      <c r="N25" s="121">
        <f>SUM(Quarter!AX26:BA26)</f>
        <v>0</v>
      </c>
      <c r="O25" s="121">
        <f>SUM(Quarter!BB26:BE26)</f>
        <v>25.4</v>
      </c>
      <c r="P25" s="121">
        <f>SUM(Quarter!BF26:BI26)</f>
        <v>26.27</v>
      </c>
      <c r="Q25" s="121">
        <f>SUM(Quarter!BJ26:BM26)</f>
        <v>27.16</v>
      </c>
      <c r="R25" s="121">
        <f>SUM(Quarter!BN26:BQ26)</f>
        <v>27.48</v>
      </c>
      <c r="S25" s="121">
        <f>SUM(Quarter!BR26:BU26)</f>
        <v>26.68</v>
      </c>
      <c r="T25" s="150">
        <f>SUM(Quarter!BV26:BY26)</f>
        <v>26.24</v>
      </c>
      <c r="U25" s="190">
        <f>SUM(Quarter!BZ26:CC26)</f>
        <v>26.24</v>
      </c>
    </row>
    <row r="26" spans="1:67" s="21" customFormat="1" ht="20.25" customHeight="1">
      <c r="A26" s="85" t="s">
        <v>159</v>
      </c>
      <c r="B26" s="119">
        <f>B17+B21+B23</f>
        <v>74.050000000000011</v>
      </c>
      <c r="C26" s="119">
        <f t="shared" ref="C26:R26" si="10">C17+C21+C23</f>
        <v>187.79</v>
      </c>
      <c r="D26" s="119">
        <f t="shared" si="10"/>
        <v>361.68</v>
      </c>
      <c r="E26" s="119">
        <f t="shared" si="10"/>
        <v>844.51</v>
      </c>
      <c r="F26" s="119">
        <f t="shared" si="10"/>
        <v>1038.49</v>
      </c>
      <c r="G26" s="119">
        <f t="shared" si="10"/>
        <v>1214.44</v>
      </c>
      <c r="H26" s="119">
        <f t="shared" si="10"/>
        <v>1127.54</v>
      </c>
      <c r="I26" s="119">
        <f t="shared" si="10"/>
        <v>957.79</v>
      </c>
      <c r="J26" s="119">
        <f t="shared" si="10"/>
        <v>1091.0300000000002</v>
      </c>
      <c r="K26" s="119">
        <f t="shared" si="10"/>
        <v>1242.3600000000001</v>
      </c>
      <c r="L26" s="119">
        <f t="shared" si="10"/>
        <v>997.79</v>
      </c>
      <c r="M26" s="119">
        <f t="shared" si="10"/>
        <v>1009.5400000000001</v>
      </c>
      <c r="N26" s="119">
        <f t="shared" si="10"/>
        <v>997.13</v>
      </c>
      <c r="O26" s="119">
        <f t="shared" si="10"/>
        <v>1446.02</v>
      </c>
      <c r="P26" s="119">
        <f t="shared" si="10"/>
        <v>1989.56</v>
      </c>
      <c r="Q26" s="119">
        <f t="shared" si="10"/>
        <v>1886.04</v>
      </c>
      <c r="R26" s="119">
        <f t="shared" si="10"/>
        <v>1790.61</v>
      </c>
      <c r="S26" s="119">
        <f>SUM(Quarter!BR27:BU27)</f>
        <v>2309.9699999999998</v>
      </c>
      <c r="T26" s="149">
        <f>SUM(Quarter!BV27:BY27)</f>
        <v>2635.58</v>
      </c>
      <c r="U26" s="149">
        <f>SUM(Quarter!BZ27:CC27)</f>
        <v>2590.7299999999996</v>
      </c>
    </row>
    <row r="27" spans="1:67" ht="30" customHeight="1">
      <c r="AA27" s="47"/>
      <c r="AC27" s="47"/>
      <c r="AE27" s="47"/>
      <c r="AG27" s="47"/>
      <c r="AH27" s="48"/>
      <c r="BE27" s="46"/>
      <c r="BF27" s="46"/>
      <c r="BG27" s="46"/>
      <c r="BH27" s="46"/>
      <c r="BI27" s="46"/>
      <c r="BJ27" s="46"/>
      <c r="BK27" s="46"/>
      <c r="BL27" s="46"/>
      <c r="BO27" s="8"/>
    </row>
    <row r="28" spans="1:67" ht="20.25" customHeight="1">
      <c r="N28" s="147"/>
      <c r="O28" s="147"/>
      <c r="P28" s="147"/>
      <c r="Q28" s="147"/>
      <c r="R28" s="147"/>
      <c r="S28" s="147"/>
      <c r="T28" s="147"/>
    </row>
    <row r="29" spans="1:67" ht="20.25" customHeight="1">
      <c r="Q29" s="147"/>
      <c r="R29" s="147"/>
      <c r="S29" s="147"/>
      <c r="T29" s="147"/>
    </row>
  </sheetData>
  <phoneticPr fontId="49" type="noConversion"/>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ignoredErrors>
    <ignoredError sqref="B15:S15 B6:R14 B17:S26 B16:G16 T6:T15 T17:T26" formulaRange="1"/>
    <ignoredError sqref="S6:S14" formulaRange="1" calculatedColumn="1"/>
    <ignoredError sqref="S5" calculatedColumn="1"/>
  </ignoredError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C377-4010-4C38-9360-68203BB4159B}">
  <dimension ref="A1:CE58"/>
  <sheetViews>
    <sheetView showGridLines="0" zoomScaleNormal="100" workbookViewId="0">
      <pane xSplit="1" ySplit="4" topLeftCell="BZ5" activePane="bottomRight" state="frozen"/>
      <selection pane="topRight" activeCell="B1" sqref="B1"/>
      <selection pane="bottomLeft" activeCell="A5" sqref="A5"/>
      <selection pane="bottomRight" activeCell="BZ5" sqref="BZ5"/>
    </sheetView>
  </sheetViews>
  <sheetFormatPr defaultColWidth="8.54296875" defaultRowHeight="20.25" customHeight="1"/>
  <cols>
    <col min="1" max="1" width="65.81640625" style="8" customWidth="1"/>
    <col min="2" max="66" width="15.7265625" style="8" customWidth="1"/>
    <col min="67" max="67" width="15.7265625" style="45" customWidth="1"/>
    <col min="68" max="74" width="15.7265625" style="8" customWidth="1"/>
    <col min="75" max="75" width="15.7265625" customWidth="1"/>
    <col min="76" max="79" width="15.7265625" style="8" customWidth="1"/>
    <col min="80" max="82" width="14.453125" style="8" customWidth="1"/>
    <col min="83" max="83" width="13.54296875" style="8" customWidth="1"/>
    <col min="84" max="16384" width="8.54296875" style="8"/>
  </cols>
  <sheetData>
    <row r="1" spans="1:83" s="73" customFormat="1" ht="45" customHeight="1">
      <c r="A1" s="71" t="s">
        <v>166</v>
      </c>
      <c r="B1" s="72"/>
      <c r="C1" s="72"/>
      <c r="D1" s="72"/>
      <c r="E1" s="72"/>
      <c r="F1" s="72"/>
      <c r="G1" s="72"/>
      <c r="H1" s="72"/>
      <c r="I1" s="72"/>
      <c r="J1" s="72"/>
      <c r="K1" s="72"/>
      <c r="L1" s="72"/>
      <c r="M1" s="72"/>
      <c r="N1" s="72"/>
      <c r="O1" s="72"/>
      <c r="P1" s="72"/>
      <c r="Q1" s="72"/>
      <c r="R1" s="72"/>
      <c r="S1" s="72"/>
      <c r="T1" s="72"/>
      <c r="U1" s="72"/>
      <c r="BO1" s="74"/>
      <c r="BW1"/>
    </row>
    <row r="2" spans="1:83" ht="20.25" customHeight="1">
      <c r="A2" s="18" t="s">
        <v>143</v>
      </c>
      <c r="B2" s="44"/>
      <c r="C2" s="44"/>
      <c r="D2" s="44"/>
      <c r="E2" s="44"/>
      <c r="F2" s="44"/>
      <c r="G2" s="44"/>
      <c r="H2" s="44"/>
      <c r="I2" s="44"/>
      <c r="J2" s="44"/>
      <c r="K2" s="44"/>
      <c r="L2" s="44"/>
      <c r="M2" s="44"/>
      <c r="N2" s="44"/>
      <c r="O2" s="44"/>
      <c r="P2" s="44"/>
      <c r="Q2" s="44"/>
      <c r="R2" s="44"/>
      <c r="S2" s="44"/>
      <c r="T2" s="44"/>
      <c r="U2" s="44"/>
    </row>
    <row r="3" spans="1:83" ht="20.25" customHeight="1">
      <c r="A3" s="18" t="s">
        <v>163</v>
      </c>
    </row>
    <row r="4" spans="1:83" ht="20.25" customHeight="1">
      <c r="A4" s="18" t="s">
        <v>138</v>
      </c>
      <c r="AY4" s="39"/>
    </row>
    <row r="5" spans="1:83" s="158" customFormat="1" ht="45" customHeight="1">
      <c r="A5" s="159" t="s">
        <v>131</v>
      </c>
      <c r="B5" s="160" t="s">
        <v>36</v>
      </c>
      <c r="C5" s="160" t="s">
        <v>37</v>
      </c>
      <c r="D5" s="160" t="s">
        <v>38</v>
      </c>
      <c r="E5" s="160" t="s">
        <v>39</v>
      </c>
      <c r="F5" s="160" t="s">
        <v>40</v>
      </c>
      <c r="G5" s="160" t="s">
        <v>41</v>
      </c>
      <c r="H5" s="160" t="s">
        <v>42</v>
      </c>
      <c r="I5" s="160" t="s">
        <v>43</v>
      </c>
      <c r="J5" s="160" t="s">
        <v>44</v>
      </c>
      <c r="K5" s="160" t="s">
        <v>45</v>
      </c>
      <c r="L5" s="160" t="s">
        <v>46</v>
      </c>
      <c r="M5" s="160" t="s">
        <v>47</v>
      </c>
      <c r="N5" s="160" t="s">
        <v>48</v>
      </c>
      <c r="O5" s="160" t="s">
        <v>49</v>
      </c>
      <c r="P5" s="160" t="s">
        <v>50</v>
      </c>
      <c r="Q5" s="160" t="s">
        <v>51</v>
      </c>
      <c r="R5" s="160" t="s">
        <v>52</v>
      </c>
      <c r="S5" s="160" t="s">
        <v>53</v>
      </c>
      <c r="T5" s="160" t="s">
        <v>54</v>
      </c>
      <c r="U5" s="160" t="s">
        <v>55</v>
      </c>
      <c r="V5" s="160" t="s">
        <v>56</v>
      </c>
      <c r="W5" s="160" t="s">
        <v>57</v>
      </c>
      <c r="X5" s="160" t="s">
        <v>58</v>
      </c>
      <c r="Y5" s="160" t="s">
        <v>59</v>
      </c>
      <c r="Z5" s="160" t="s">
        <v>60</v>
      </c>
      <c r="AA5" s="160" t="s">
        <v>61</v>
      </c>
      <c r="AB5" s="160" t="s">
        <v>62</v>
      </c>
      <c r="AC5" s="160" t="s">
        <v>63</v>
      </c>
      <c r="AD5" s="160" t="s">
        <v>64</v>
      </c>
      <c r="AE5" s="160" t="s">
        <v>65</v>
      </c>
      <c r="AF5" s="160" t="s">
        <v>66</v>
      </c>
      <c r="AG5" s="160" t="s">
        <v>67</v>
      </c>
      <c r="AH5" s="160" t="s">
        <v>68</v>
      </c>
      <c r="AI5" s="160" t="s">
        <v>69</v>
      </c>
      <c r="AJ5" s="161" t="s">
        <v>70</v>
      </c>
      <c r="AK5" s="161" t="s">
        <v>71</v>
      </c>
      <c r="AL5" s="160" t="s">
        <v>72</v>
      </c>
      <c r="AM5" s="160" t="s">
        <v>73</v>
      </c>
      <c r="AN5" s="161" t="s">
        <v>74</v>
      </c>
      <c r="AO5" s="161" t="s">
        <v>75</v>
      </c>
      <c r="AP5" s="160" t="s">
        <v>76</v>
      </c>
      <c r="AQ5" s="160" t="s">
        <v>77</v>
      </c>
      <c r="AR5" s="161" t="s">
        <v>78</v>
      </c>
      <c r="AS5" s="161" t="s">
        <v>79</v>
      </c>
      <c r="AT5" s="160" t="s">
        <v>80</v>
      </c>
      <c r="AU5" s="160" t="s">
        <v>81</v>
      </c>
      <c r="AV5" s="160" t="s">
        <v>82</v>
      </c>
      <c r="AW5" s="161" t="s">
        <v>83</v>
      </c>
      <c r="AX5" s="160" t="s">
        <v>84</v>
      </c>
      <c r="AY5" s="160" t="s">
        <v>85</v>
      </c>
      <c r="AZ5" s="160" t="s">
        <v>86</v>
      </c>
      <c r="BA5" s="161" t="s">
        <v>87</v>
      </c>
      <c r="BB5" s="152" t="s">
        <v>88</v>
      </c>
      <c r="BC5" s="152" t="s">
        <v>89</v>
      </c>
      <c r="BD5" s="152" t="s">
        <v>90</v>
      </c>
      <c r="BE5" s="162" t="s">
        <v>91</v>
      </c>
      <c r="BF5" s="152" t="s">
        <v>92</v>
      </c>
      <c r="BG5" s="152" t="s">
        <v>93</v>
      </c>
      <c r="BH5" s="152" t="s">
        <v>94</v>
      </c>
      <c r="BI5" s="152" t="s">
        <v>95</v>
      </c>
      <c r="BJ5" s="152" t="s">
        <v>96</v>
      </c>
      <c r="BK5" s="152" t="s">
        <v>97</v>
      </c>
      <c r="BL5" s="152" t="s">
        <v>98</v>
      </c>
      <c r="BM5" s="152" t="s">
        <v>99</v>
      </c>
      <c r="BN5" s="152" t="s">
        <v>100</v>
      </c>
      <c r="BO5" s="152" t="s">
        <v>137</v>
      </c>
      <c r="BP5" s="152" t="s">
        <v>141</v>
      </c>
      <c r="BQ5" s="152" t="s">
        <v>144</v>
      </c>
      <c r="BR5" s="152" t="s">
        <v>147</v>
      </c>
      <c r="BS5" s="152" t="s">
        <v>149</v>
      </c>
      <c r="BT5" s="152" t="s">
        <v>150</v>
      </c>
      <c r="BU5" s="152" t="s">
        <v>151</v>
      </c>
      <c r="BV5" s="163" t="s">
        <v>189</v>
      </c>
      <c r="BW5" s="163" t="s">
        <v>190</v>
      </c>
      <c r="BX5" s="163" t="s">
        <v>192</v>
      </c>
      <c r="BY5" s="163" t="s">
        <v>200</v>
      </c>
      <c r="BZ5" s="163" t="s">
        <v>204</v>
      </c>
      <c r="CA5" s="163" t="s">
        <v>207</v>
      </c>
      <c r="CB5" s="163" t="s">
        <v>208</v>
      </c>
      <c r="CC5" s="163" t="s">
        <v>210</v>
      </c>
      <c r="CD5" s="163" t="s">
        <v>215</v>
      </c>
      <c r="CE5" s="163" t="s">
        <v>217</v>
      </c>
    </row>
    <row r="6" spans="1:83" s="23" customFormat="1" ht="20.149999999999999" customHeight="1">
      <c r="A6" s="117" t="s">
        <v>154</v>
      </c>
      <c r="B6" s="118">
        <f>SUM(B7:B9)</f>
        <v>19.11</v>
      </c>
      <c r="C6" s="118">
        <f t="shared" ref="C6:BN6" si="0">SUM(C7:C9)</f>
        <v>29.959999999999997</v>
      </c>
      <c r="D6" s="118">
        <f t="shared" si="0"/>
        <v>31.769999999999996</v>
      </c>
      <c r="E6" s="118">
        <f t="shared" si="0"/>
        <v>37.39</v>
      </c>
      <c r="F6" s="118">
        <f t="shared" si="0"/>
        <v>39.85</v>
      </c>
      <c r="G6" s="118">
        <f t="shared" si="0"/>
        <v>53.31</v>
      </c>
      <c r="H6" s="118">
        <f t="shared" si="0"/>
        <v>74.59</v>
      </c>
      <c r="I6" s="118">
        <f t="shared" si="0"/>
        <v>96.36</v>
      </c>
      <c r="J6" s="118">
        <f t="shared" si="0"/>
        <v>103.07</v>
      </c>
      <c r="K6" s="118">
        <f t="shared" si="0"/>
        <v>129.07</v>
      </c>
      <c r="L6" s="118">
        <f t="shared" si="0"/>
        <v>128.61000000000001</v>
      </c>
      <c r="M6" s="118">
        <f t="shared" si="0"/>
        <v>138.95999999999998</v>
      </c>
      <c r="N6" s="118">
        <f t="shared" si="0"/>
        <v>138.76</v>
      </c>
      <c r="O6" s="118">
        <f t="shared" si="0"/>
        <v>262.43</v>
      </c>
      <c r="P6" s="118">
        <f t="shared" si="0"/>
        <v>343.54</v>
      </c>
      <c r="Q6" s="118">
        <f t="shared" si="0"/>
        <v>347.85</v>
      </c>
      <c r="R6" s="118">
        <f t="shared" si="0"/>
        <v>280.20999999999998</v>
      </c>
      <c r="S6" s="118">
        <f t="shared" si="0"/>
        <v>315.73</v>
      </c>
      <c r="T6" s="118">
        <f t="shared" si="0"/>
        <v>371.06</v>
      </c>
      <c r="U6" s="118">
        <f t="shared" si="0"/>
        <v>397.38</v>
      </c>
      <c r="V6" s="118">
        <f t="shared" si="0"/>
        <v>421.28</v>
      </c>
      <c r="W6" s="118">
        <f t="shared" si="0"/>
        <v>405.16999999999996</v>
      </c>
      <c r="X6" s="118">
        <f t="shared" si="0"/>
        <v>447.40999999999997</v>
      </c>
      <c r="Y6" s="118">
        <f t="shared" si="0"/>
        <v>402.15</v>
      </c>
      <c r="Z6" s="118">
        <f t="shared" si="0"/>
        <v>316.87</v>
      </c>
      <c r="AA6" s="118">
        <f t="shared" si="0"/>
        <v>353.81</v>
      </c>
      <c r="AB6" s="118">
        <f t="shared" si="0"/>
        <v>452.62</v>
      </c>
      <c r="AC6" s="118">
        <f t="shared" si="0"/>
        <v>453.71000000000004</v>
      </c>
      <c r="AD6" s="118">
        <f t="shared" si="0"/>
        <v>419.37</v>
      </c>
      <c r="AE6" s="118">
        <f t="shared" si="0"/>
        <v>369.06</v>
      </c>
      <c r="AF6" s="118">
        <f t="shared" si="0"/>
        <v>304.76</v>
      </c>
      <c r="AG6" s="118">
        <f t="shared" si="0"/>
        <v>315.78999999999996</v>
      </c>
      <c r="AH6" s="118">
        <f t="shared" si="0"/>
        <v>318</v>
      </c>
      <c r="AI6" s="118">
        <f t="shared" si="0"/>
        <v>394</v>
      </c>
      <c r="AJ6" s="118">
        <f t="shared" si="0"/>
        <v>445</v>
      </c>
      <c r="AK6" s="118">
        <f t="shared" si="0"/>
        <v>428</v>
      </c>
      <c r="AL6" s="118">
        <f t="shared" si="0"/>
        <v>387</v>
      </c>
      <c r="AM6" s="118">
        <f t="shared" si="0"/>
        <v>464</v>
      </c>
      <c r="AN6" s="118">
        <f t="shared" si="0"/>
        <v>485</v>
      </c>
      <c r="AO6" s="118">
        <f t="shared" si="0"/>
        <v>431</v>
      </c>
      <c r="AP6" s="118">
        <f t="shared" si="0"/>
        <v>314</v>
      </c>
      <c r="AQ6" s="118">
        <f t="shared" si="0"/>
        <v>355</v>
      </c>
      <c r="AR6" s="118">
        <f t="shared" si="0"/>
        <v>382</v>
      </c>
      <c r="AS6" s="118">
        <f t="shared" si="0"/>
        <v>413</v>
      </c>
      <c r="AT6" s="118">
        <f t="shared" si="0"/>
        <v>327</v>
      </c>
      <c r="AU6" s="118">
        <f t="shared" si="0"/>
        <v>413</v>
      </c>
      <c r="AV6" s="118">
        <f t="shared" si="0"/>
        <v>385</v>
      </c>
      <c r="AW6" s="118">
        <f t="shared" si="0"/>
        <v>342</v>
      </c>
      <c r="AX6" s="118">
        <f t="shared" si="0"/>
        <v>317</v>
      </c>
      <c r="AY6" s="118">
        <f t="shared" si="0"/>
        <v>404</v>
      </c>
      <c r="AZ6" s="118">
        <f t="shared" si="0"/>
        <v>357</v>
      </c>
      <c r="BA6" s="118">
        <f t="shared" si="0"/>
        <v>372</v>
      </c>
      <c r="BB6" s="118">
        <f t="shared" si="0"/>
        <v>411.22</v>
      </c>
      <c r="BC6" s="118">
        <f t="shared" si="0"/>
        <v>503.57000000000005</v>
      </c>
      <c r="BD6" s="118">
        <f t="shared" si="0"/>
        <v>609.06000000000006</v>
      </c>
      <c r="BE6" s="118">
        <f t="shared" si="0"/>
        <v>452.17</v>
      </c>
      <c r="BF6" s="118">
        <f t="shared" si="0"/>
        <v>497.55000000000007</v>
      </c>
      <c r="BG6" s="118">
        <f t="shared" si="0"/>
        <v>661.12</v>
      </c>
      <c r="BH6" s="118">
        <f t="shared" si="0"/>
        <v>715.18</v>
      </c>
      <c r="BI6" s="118">
        <f t="shared" si="0"/>
        <v>690.51</v>
      </c>
      <c r="BJ6" s="118">
        <f t="shared" si="0"/>
        <v>673.11</v>
      </c>
      <c r="BK6" s="118">
        <f t="shared" si="0"/>
        <v>475.5</v>
      </c>
      <c r="BL6" s="118">
        <f t="shared" si="0"/>
        <v>627.81999999999994</v>
      </c>
      <c r="BM6" s="118">
        <f t="shared" si="0"/>
        <v>584.91000000000008</v>
      </c>
      <c r="BN6" s="118">
        <f t="shared" si="0"/>
        <v>506.24</v>
      </c>
      <c r="BO6" s="118">
        <f t="shared" ref="BO6:BZ6" si="1">SUM(BO7:BO9)</f>
        <v>558.34</v>
      </c>
      <c r="BP6" s="118">
        <f t="shared" si="1"/>
        <v>613.08999999999992</v>
      </c>
      <c r="BQ6" s="118">
        <f t="shared" si="1"/>
        <v>661.45999999999992</v>
      </c>
      <c r="BR6" s="118">
        <f t="shared" si="1"/>
        <v>645.98</v>
      </c>
      <c r="BS6" s="118">
        <f t="shared" si="1"/>
        <v>772.19999999999993</v>
      </c>
      <c r="BT6" s="118">
        <f t="shared" si="1"/>
        <v>816.61</v>
      </c>
      <c r="BU6" s="118">
        <f t="shared" si="1"/>
        <v>857.1099999999999</v>
      </c>
      <c r="BV6" s="118">
        <f t="shared" si="1"/>
        <v>871.72</v>
      </c>
      <c r="BW6" s="118">
        <f t="shared" si="1"/>
        <v>863.09</v>
      </c>
      <c r="BX6" s="118">
        <f t="shared" si="1"/>
        <v>898.3599999999999</v>
      </c>
      <c r="BY6" s="118">
        <f t="shared" si="1"/>
        <v>811.57999999999993</v>
      </c>
      <c r="BZ6" s="118">
        <f t="shared" si="1"/>
        <v>744.9</v>
      </c>
      <c r="CA6" s="118">
        <f t="shared" ref="CA6:CB6" si="2">SUM(CA7:CA9)</f>
        <v>850.86</v>
      </c>
      <c r="CB6" s="118">
        <f t="shared" si="2"/>
        <v>815.47</v>
      </c>
      <c r="CC6" s="118">
        <f t="shared" ref="CC6:CD6" si="3">SUM(CC7:CC9)</f>
        <v>856.96</v>
      </c>
      <c r="CD6" s="118">
        <f t="shared" si="3"/>
        <v>880.68999999999994</v>
      </c>
      <c r="CE6" s="118">
        <f t="shared" ref="CE6" si="4">SUM(CE7:CE9)</f>
        <v>948.6</v>
      </c>
    </row>
    <row r="7" spans="1:83" s="23" customFormat="1" ht="20.25" customHeight="1">
      <c r="A7" s="120" t="s">
        <v>168</v>
      </c>
      <c r="B7" s="121">
        <v>14.39</v>
      </c>
      <c r="C7" s="121">
        <v>22.24</v>
      </c>
      <c r="D7" s="121">
        <v>21.99</v>
      </c>
      <c r="E7" s="121">
        <v>26.74</v>
      </c>
      <c r="F7" s="121">
        <v>19.09</v>
      </c>
      <c r="G7" s="121">
        <v>18.239999999999998</v>
      </c>
      <c r="H7" s="121">
        <v>22.01</v>
      </c>
      <c r="I7" s="121">
        <v>35.85</v>
      </c>
      <c r="J7" s="121">
        <v>31.25</v>
      </c>
      <c r="K7" s="121">
        <v>39.01</v>
      </c>
      <c r="L7" s="121">
        <v>37.35</v>
      </c>
      <c r="M7" s="121">
        <v>45.19</v>
      </c>
      <c r="N7" s="121">
        <v>48.74</v>
      </c>
      <c r="O7" s="121">
        <v>53.15</v>
      </c>
      <c r="P7" s="121">
        <v>48.68</v>
      </c>
      <c r="Q7" s="121">
        <v>55.68</v>
      </c>
      <c r="R7" s="121">
        <v>50.46</v>
      </c>
      <c r="S7" s="121">
        <v>64.709999999999994</v>
      </c>
      <c r="T7" s="121">
        <v>76.52</v>
      </c>
      <c r="U7" s="121">
        <v>128.28</v>
      </c>
      <c r="V7" s="121">
        <v>167.02</v>
      </c>
      <c r="W7" s="121">
        <v>148.91</v>
      </c>
      <c r="X7" s="121">
        <v>161.16</v>
      </c>
      <c r="Y7" s="121">
        <v>153.5</v>
      </c>
      <c r="Z7" s="121">
        <v>148.22999999999999</v>
      </c>
      <c r="AA7" s="121">
        <v>154.24</v>
      </c>
      <c r="AB7" s="121">
        <v>162.25</v>
      </c>
      <c r="AC7" s="121">
        <v>187.29</v>
      </c>
      <c r="AD7" s="121">
        <v>178.23</v>
      </c>
      <c r="AE7" s="121">
        <v>197.25</v>
      </c>
      <c r="AF7" s="121">
        <v>196.25</v>
      </c>
      <c r="AG7" s="121">
        <v>203.26</v>
      </c>
      <c r="AH7" s="121">
        <v>190</v>
      </c>
      <c r="AI7" s="121">
        <v>203</v>
      </c>
      <c r="AJ7" s="121">
        <v>224</v>
      </c>
      <c r="AK7" s="121">
        <v>202</v>
      </c>
      <c r="AL7" s="121">
        <v>192</v>
      </c>
      <c r="AM7" s="121">
        <v>206</v>
      </c>
      <c r="AN7" s="121">
        <v>212</v>
      </c>
      <c r="AO7" s="121">
        <v>202</v>
      </c>
      <c r="AP7" s="121">
        <v>189</v>
      </c>
      <c r="AQ7" s="121">
        <v>203</v>
      </c>
      <c r="AR7" s="121">
        <v>205</v>
      </c>
      <c r="AS7" s="121">
        <v>198</v>
      </c>
      <c r="AT7" s="121">
        <v>184</v>
      </c>
      <c r="AU7" s="121">
        <v>194</v>
      </c>
      <c r="AV7" s="121">
        <v>189</v>
      </c>
      <c r="AW7" s="121">
        <v>192</v>
      </c>
      <c r="AX7" s="121">
        <v>184</v>
      </c>
      <c r="AY7" s="121">
        <v>193</v>
      </c>
      <c r="AZ7" s="121">
        <v>182</v>
      </c>
      <c r="BA7" s="121">
        <v>194</v>
      </c>
      <c r="BB7" s="121">
        <v>194.26</v>
      </c>
      <c r="BC7" s="121">
        <v>203.79</v>
      </c>
      <c r="BD7" s="121">
        <v>205.96</v>
      </c>
      <c r="BE7" s="121">
        <v>208.43</v>
      </c>
      <c r="BF7" s="121">
        <v>193.6</v>
      </c>
      <c r="BG7" s="121">
        <v>205.79</v>
      </c>
      <c r="BH7" s="121">
        <v>208.67</v>
      </c>
      <c r="BI7" s="121">
        <v>213.91</v>
      </c>
      <c r="BJ7" s="121">
        <v>204.36</v>
      </c>
      <c r="BK7" s="121">
        <v>117.46</v>
      </c>
      <c r="BL7" s="121">
        <v>157.16</v>
      </c>
      <c r="BM7" s="121">
        <v>171.9</v>
      </c>
      <c r="BN7" s="121">
        <v>148.66</v>
      </c>
      <c r="BO7" s="121">
        <v>204.27</v>
      </c>
      <c r="BP7" s="121">
        <v>253.86</v>
      </c>
      <c r="BQ7" s="121">
        <v>327.20999999999998</v>
      </c>
      <c r="BR7" s="121">
        <v>283.13</v>
      </c>
      <c r="BS7" s="121">
        <v>325.77</v>
      </c>
      <c r="BT7" s="121">
        <v>351.79</v>
      </c>
      <c r="BU7" s="121">
        <v>369.92</v>
      </c>
      <c r="BV7" s="121">
        <v>352.87</v>
      </c>
      <c r="BW7" s="121">
        <v>358.35</v>
      </c>
      <c r="BX7" s="121">
        <v>376.16</v>
      </c>
      <c r="BY7" s="121">
        <v>371.25</v>
      </c>
      <c r="BZ7" s="121">
        <v>368.67</v>
      </c>
      <c r="CA7" s="121">
        <v>392.36</v>
      </c>
      <c r="CB7" s="121">
        <v>401.79</v>
      </c>
      <c r="CC7" s="121">
        <v>412.56</v>
      </c>
      <c r="CD7" s="121">
        <v>392.12</v>
      </c>
      <c r="CE7" s="121">
        <v>438.44</v>
      </c>
    </row>
    <row r="8" spans="1:83" s="23" customFormat="1" ht="20.25" customHeight="1">
      <c r="A8" s="120" t="s">
        <v>169</v>
      </c>
      <c r="B8" s="121">
        <v>4.72</v>
      </c>
      <c r="C8" s="121">
        <v>7.72</v>
      </c>
      <c r="D8" s="121">
        <v>9.7799999999999994</v>
      </c>
      <c r="E8" s="121">
        <v>10.65</v>
      </c>
      <c r="F8" s="121">
        <v>20.76</v>
      </c>
      <c r="G8" s="121">
        <v>35.07</v>
      </c>
      <c r="H8" s="121">
        <v>52.58</v>
      </c>
      <c r="I8" s="121">
        <v>60.51</v>
      </c>
      <c r="J8" s="121">
        <v>71.819999999999993</v>
      </c>
      <c r="K8" s="121">
        <v>90.06</v>
      </c>
      <c r="L8" s="121">
        <v>91.26</v>
      </c>
      <c r="M8" s="121">
        <v>93.77</v>
      </c>
      <c r="N8" s="121">
        <v>90.02</v>
      </c>
      <c r="O8" s="121">
        <v>209.28</v>
      </c>
      <c r="P8" s="121">
        <v>294.86</v>
      </c>
      <c r="Q8" s="121">
        <v>292.17</v>
      </c>
      <c r="R8" s="121">
        <v>229.75</v>
      </c>
      <c r="S8" s="121">
        <v>251.02</v>
      </c>
      <c r="T8" s="121">
        <v>294.54000000000002</v>
      </c>
      <c r="U8" s="121">
        <v>269.10000000000002</v>
      </c>
      <c r="V8" s="121">
        <v>254.26</v>
      </c>
      <c r="W8" s="121">
        <v>256.26</v>
      </c>
      <c r="X8" s="121">
        <v>286.25</v>
      </c>
      <c r="Y8" s="121">
        <v>248.65</v>
      </c>
      <c r="Z8" s="121">
        <v>168.64</v>
      </c>
      <c r="AA8" s="121">
        <v>199.57</v>
      </c>
      <c r="AB8" s="121">
        <v>290.37</v>
      </c>
      <c r="AC8" s="121">
        <v>266.42</v>
      </c>
      <c r="AD8" s="121">
        <v>241.14</v>
      </c>
      <c r="AE8" s="121">
        <v>171.81</v>
      </c>
      <c r="AF8" s="121">
        <v>108.51</v>
      </c>
      <c r="AG8" s="121">
        <v>112.53</v>
      </c>
      <c r="AH8" s="121">
        <v>128</v>
      </c>
      <c r="AI8" s="121">
        <v>191</v>
      </c>
      <c r="AJ8" s="121">
        <v>221</v>
      </c>
      <c r="AK8" s="121">
        <v>226</v>
      </c>
      <c r="AL8" s="121">
        <v>195</v>
      </c>
      <c r="AM8" s="121">
        <v>258</v>
      </c>
      <c r="AN8" s="121">
        <v>273</v>
      </c>
      <c r="AO8" s="121">
        <v>229</v>
      </c>
      <c r="AP8" s="121">
        <v>125</v>
      </c>
      <c r="AQ8" s="121">
        <v>152</v>
      </c>
      <c r="AR8" s="121">
        <v>177</v>
      </c>
      <c r="AS8" s="121">
        <v>215</v>
      </c>
      <c r="AT8" s="121">
        <v>143</v>
      </c>
      <c r="AU8" s="121">
        <v>219</v>
      </c>
      <c r="AV8" s="121">
        <v>196</v>
      </c>
      <c r="AW8" s="121">
        <v>150</v>
      </c>
      <c r="AX8" s="121">
        <v>133</v>
      </c>
      <c r="AY8" s="121">
        <v>211</v>
      </c>
      <c r="AZ8" s="121">
        <v>175</v>
      </c>
      <c r="BA8" s="121">
        <v>178</v>
      </c>
      <c r="BB8" s="121">
        <v>216.96</v>
      </c>
      <c r="BC8" s="121">
        <v>298.68</v>
      </c>
      <c r="BD8" s="121">
        <v>397.85</v>
      </c>
      <c r="BE8" s="121">
        <v>229.79</v>
      </c>
      <c r="BF8" s="121">
        <v>292.60000000000002</v>
      </c>
      <c r="BG8" s="121">
        <v>436.32</v>
      </c>
      <c r="BH8" s="121">
        <v>489.62</v>
      </c>
      <c r="BI8" s="121">
        <v>466.04</v>
      </c>
      <c r="BJ8" s="121">
        <v>459.92</v>
      </c>
      <c r="BK8" s="121">
        <v>350.55</v>
      </c>
      <c r="BL8" s="121">
        <v>457.13</v>
      </c>
      <c r="BM8" s="121">
        <v>391.57</v>
      </c>
      <c r="BN8" s="121">
        <v>347.34</v>
      </c>
      <c r="BO8" s="121">
        <v>338.1</v>
      </c>
      <c r="BP8" s="121">
        <v>341.45</v>
      </c>
      <c r="BQ8" s="121">
        <v>313.89999999999998</v>
      </c>
      <c r="BR8" s="121">
        <v>356.77</v>
      </c>
      <c r="BS8" s="121">
        <v>436.53</v>
      </c>
      <c r="BT8" s="121">
        <v>458.82</v>
      </c>
      <c r="BU8" s="121">
        <v>480.89</v>
      </c>
      <c r="BV8" s="121">
        <v>516.84</v>
      </c>
      <c r="BW8" s="121">
        <v>502.88</v>
      </c>
      <c r="BX8" s="121">
        <v>519.15</v>
      </c>
      <c r="BY8" s="121">
        <v>434.65</v>
      </c>
      <c r="BZ8" s="121">
        <v>372.81</v>
      </c>
      <c r="CA8" s="121">
        <v>452.78</v>
      </c>
      <c r="CB8" s="121">
        <v>409.91</v>
      </c>
      <c r="CC8" s="121">
        <v>438.8</v>
      </c>
      <c r="CD8" s="121">
        <v>483.94</v>
      </c>
      <c r="CE8" s="121">
        <v>505.53</v>
      </c>
    </row>
    <row r="9" spans="1:83" s="23" customFormat="1" ht="20.25" customHeight="1">
      <c r="A9" s="120" t="s">
        <v>184</v>
      </c>
      <c r="B9" s="121">
        <v>0</v>
      </c>
      <c r="C9" s="121">
        <v>0</v>
      </c>
      <c r="D9" s="121">
        <v>0</v>
      </c>
      <c r="E9" s="121">
        <v>0</v>
      </c>
      <c r="F9" s="121">
        <v>0</v>
      </c>
      <c r="G9" s="121">
        <v>0</v>
      </c>
      <c r="H9" s="121">
        <v>0</v>
      </c>
      <c r="I9" s="121">
        <v>0</v>
      </c>
      <c r="J9" s="121">
        <v>0</v>
      </c>
      <c r="K9" s="121">
        <v>0</v>
      </c>
      <c r="L9" s="121">
        <v>0</v>
      </c>
      <c r="M9" s="121">
        <v>0</v>
      </c>
      <c r="N9" s="121">
        <v>0</v>
      </c>
      <c r="O9" s="121">
        <v>0</v>
      </c>
      <c r="P9" s="121">
        <v>0</v>
      </c>
      <c r="Q9" s="121">
        <v>0</v>
      </c>
      <c r="R9" s="121">
        <v>0</v>
      </c>
      <c r="S9" s="121">
        <v>0</v>
      </c>
      <c r="T9" s="121">
        <v>0</v>
      </c>
      <c r="U9" s="121">
        <v>0</v>
      </c>
      <c r="V9" s="121">
        <v>0</v>
      </c>
      <c r="W9" s="121">
        <v>0</v>
      </c>
      <c r="X9" s="121">
        <v>0</v>
      </c>
      <c r="Y9" s="121">
        <v>0</v>
      </c>
      <c r="Z9" s="121">
        <v>0</v>
      </c>
      <c r="AA9" s="121">
        <v>0</v>
      </c>
      <c r="AB9" s="121">
        <v>0</v>
      </c>
      <c r="AC9" s="121">
        <v>0</v>
      </c>
      <c r="AD9" s="121">
        <v>0</v>
      </c>
      <c r="AE9" s="121">
        <v>0</v>
      </c>
      <c r="AF9" s="121">
        <v>0</v>
      </c>
      <c r="AG9" s="121">
        <v>0</v>
      </c>
      <c r="AH9" s="121">
        <v>0</v>
      </c>
      <c r="AI9" s="121">
        <v>0</v>
      </c>
      <c r="AJ9" s="121">
        <v>0</v>
      </c>
      <c r="AK9" s="121">
        <v>0</v>
      </c>
      <c r="AL9" s="121">
        <v>0</v>
      </c>
      <c r="AM9" s="121">
        <v>0</v>
      </c>
      <c r="AN9" s="121">
        <v>0</v>
      </c>
      <c r="AO9" s="121">
        <v>0</v>
      </c>
      <c r="AP9" s="121">
        <v>0</v>
      </c>
      <c r="AQ9" s="121">
        <v>0</v>
      </c>
      <c r="AR9" s="121">
        <v>0</v>
      </c>
      <c r="AS9" s="121">
        <v>0</v>
      </c>
      <c r="AT9" s="121">
        <v>0</v>
      </c>
      <c r="AU9" s="121">
        <v>0</v>
      </c>
      <c r="AV9" s="121">
        <v>0</v>
      </c>
      <c r="AW9" s="121">
        <v>0</v>
      </c>
      <c r="AX9" s="121">
        <v>0</v>
      </c>
      <c r="AY9" s="121">
        <v>0</v>
      </c>
      <c r="AZ9" s="121">
        <v>0</v>
      </c>
      <c r="BA9" s="121">
        <v>0</v>
      </c>
      <c r="BB9" s="121">
        <v>0</v>
      </c>
      <c r="BC9" s="121">
        <v>1.1000000000000001</v>
      </c>
      <c r="BD9" s="121">
        <v>5.25</v>
      </c>
      <c r="BE9" s="121">
        <v>13.95</v>
      </c>
      <c r="BF9" s="121">
        <v>11.35</v>
      </c>
      <c r="BG9" s="121">
        <v>19.010000000000002</v>
      </c>
      <c r="BH9" s="121">
        <v>16.89</v>
      </c>
      <c r="BI9" s="121">
        <v>10.56</v>
      </c>
      <c r="BJ9" s="121">
        <v>8.83</v>
      </c>
      <c r="BK9" s="121">
        <v>7.49</v>
      </c>
      <c r="BL9" s="121">
        <v>13.53</v>
      </c>
      <c r="BM9" s="121">
        <v>21.44</v>
      </c>
      <c r="BN9" s="121">
        <v>10.24</v>
      </c>
      <c r="BO9" s="121">
        <v>15.97</v>
      </c>
      <c r="BP9" s="121">
        <v>17.78</v>
      </c>
      <c r="BQ9" s="121">
        <v>20.350000000000001</v>
      </c>
      <c r="BR9" s="121">
        <v>6.08</v>
      </c>
      <c r="BS9" s="121">
        <v>9.9</v>
      </c>
      <c r="BT9" s="121">
        <v>6</v>
      </c>
      <c r="BU9" s="121">
        <v>6.3</v>
      </c>
      <c r="BV9" s="121">
        <v>2.0099999999999998</v>
      </c>
      <c r="BW9" s="121">
        <v>1.86</v>
      </c>
      <c r="BX9" s="121">
        <v>3.05</v>
      </c>
      <c r="BY9" s="121">
        <v>5.68</v>
      </c>
      <c r="BZ9" s="121">
        <v>3.42</v>
      </c>
      <c r="CA9" s="121">
        <v>5.72</v>
      </c>
      <c r="CB9" s="121">
        <v>3.77</v>
      </c>
      <c r="CC9" s="121">
        <v>5.6</v>
      </c>
      <c r="CD9" s="172">
        <v>4.63</v>
      </c>
      <c r="CE9" s="172">
        <v>4.63</v>
      </c>
    </row>
    <row r="10" spans="1:83" s="23" customFormat="1" ht="20.25" customHeight="1">
      <c r="A10" s="122" t="s">
        <v>155</v>
      </c>
      <c r="B10" s="123">
        <f>SUM(B11)</f>
        <v>0</v>
      </c>
      <c r="C10" s="123">
        <f t="shared" ref="C10:BN10" si="5">SUM(C11)</f>
        <v>0</v>
      </c>
      <c r="D10" s="123">
        <f t="shared" si="5"/>
        <v>0</v>
      </c>
      <c r="E10" s="123">
        <f t="shared" si="5"/>
        <v>0</v>
      </c>
      <c r="F10" s="123">
        <f t="shared" si="5"/>
        <v>0</v>
      </c>
      <c r="G10" s="123">
        <f t="shared" si="5"/>
        <v>0</v>
      </c>
      <c r="H10" s="123">
        <f t="shared" si="5"/>
        <v>0</v>
      </c>
      <c r="I10" s="123">
        <f t="shared" si="5"/>
        <v>0</v>
      </c>
      <c r="J10" s="123">
        <f t="shared" si="5"/>
        <v>0</v>
      </c>
      <c r="K10" s="123">
        <f t="shared" si="5"/>
        <v>0</v>
      </c>
      <c r="L10" s="123">
        <f t="shared" si="5"/>
        <v>0</v>
      </c>
      <c r="M10" s="123">
        <f t="shared" si="5"/>
        <v>0</v>
      </c>
      <c r="N10" s="123">
        <f t="shared" si="5"/>
        <v>0</v>
      </c>
      <c r="O10" s="123">
        <f t="shared" si="5"/>
        <v>0</v>
      </c>
      <c r="P10" s="123">
        <f t="shared" si="5"/>
        <v>0</v>
      </c>
      <c r="Q10" s="123">
        <f t="shared" si="5"/>
        <v>0</v>
      </c>
      <c r="R10" s="123">
        <f t="shared" si="5"/>
        <v>0</v>
      </c>
      <c r="S10" s="123">
        <f t="shared" si="5"/>
        <v>0</v>
      </c>
      <c r="T10" s="123">
        <f t="shared" si="5"/>
        <v>0</v>
      </c>
      <c r="U10" s="123">
        <f t="shared" si="5"/>
        <v>0</v>
      </c>
      <c r="V10" s="123">
        <f t="shared" si="5"/>
        <v>0</v>
      </c>
      <c r="W10" s="123">
        <f t="shared" si="5"/>
        <v>0</v>
      </c>
      <c r="X10" s="123">
        <f t="shared" si="5"/>
        <v>0</v>
      </c>
      <c r="Y10" s="123">
        <f t="shared" si="5"/>
        <v>0</v>
      </c>
      <c r="Z10" s="123">
        <f t="shared" si="5"/>
        <v>0</v>
      </c>
      <c r="AA10" s="123">
        <f t="shared" si="5"/>
        <v>0</v>
      </c>
      <c r="AB10" s="123">
        <f t="shared" si="5"/>
        <v>0</v>
      </c>
      <c r="AC10" s="123">
        <f t="shared" si="5"/>
        <v>0</v>
      </c>
      <c r="AD10" s="123">
        <f t="shared" si="5"/>
        <v>0</v>
      </c>
      <c r="AE10" s="123">
        <f t="shared" si="5"/>
        <v>0</v>
      </c>
      <c r="AF10" s="123">
        <f t="shared" si="5"/>
        <v>0</v>
      </c>
      <c r="AG10" s="123">
        <f t="shared" si="5"/>
        <v>0</v>
      </c>
      <c r="AH10" s="123">
        <f t="shared" si="5"/>
        <v>0</v>
      </c>
      <c r="AI10" s="123">
        <f t="shared" si="5"/>
        <v>0</v>
      </c>
      <c r="AJ10" s="123">
        <f t="shared" si="5"/>
        <v>0</v>
      </c>
      <c r="AK10" s="123">
        <f t="shared" si="5"/>
        <v>0</v>
      </c>
      <c r="AL10" s="123">
        <f t="shared" si="5"/>
        <v>0</v>
      </c>
      <c r="AM10" s="123">
        <f t="shared" si="5"/>
        <v>0</v>
      </c>
      <c r="AN10" s="123">
        <f t="shared" si="5"/>
        <v>0</v>
      </c>
      <c r="AO10" s="123">
        <f t="shared" si="5"/>
        <v>0</v>
      </c>
      <c r="AP10" s="123">
        <f t="shared" si="5"/>
        <v>0</v>
      </c>
      <c r="AQ10" s="123">
        <f t="shared" si="5"/>
        <v>0</v>
      </c>
      <c r="AR10" s="123">
        <f t="shared" si="5"/>
        <v>0</v>
      </c>
      <c r="AS10" s="123">
        <f t="shared" si="5"/>
        <v>0</v>
      </c>
      <c r="AT10" s="123">
        <f t="shared" si="5"/>
        <v>0</v>
      </c>
      <c r="AU10" s="123">
        <f t="shared" si="5"/>
        <v>0</v>
      </c>
      <c r="AV10" s="123">
        <f t="shared" si="5"/>
        <v>0</v>
      </c>
      <c r="AW10" s="123">
        <f t="shared" si="5"/>
        <v>0</v>
      </c>
      <c r="AX10" s="123">
        <f t="shared" si="5"/>
        <v>0</v>
      </c>
      <c r="AY10" s="123">
        <f t="shared" si="5"/>
        <v>0</v>
      </c>
      <c r="AZ10" s="123">
        <f t="shared" si="5"/>
        <v>0</v>
      </c>
      <c r="BA10" s="123">
        <f t="shared" si="5"/>
        <v>0</v>
      </c>
      <c r="BB10" s="123">
        <f t="shared" si="5"/>
        <v>0</v>
      </c>
      <c r="BC10" s="123">
        <f t="shared" si="5"/>
        <v>0</v>
      </c>
      <c r="BD10" s="123">
        <f t="shared" si="5"/>
        <v>0</v>
      </c>
      <c r="BE10" s="123">
        <f t="shared" si="5"/>
        <v>0</v>
      </c>
      <c r="BF10" s="123">
        <f t="shared" si="5"/>
        <v>0</v>
      </c>
      <c r="BG10" s="123">
        <f t="shared" si="5"/>
        <v>0</v>
      </c>
      <c r="BH10" s="123">
        <f t="shared" si="5"/>
        <v>0</v>
      </c>
      <c r="BI10" s="123">
        <f t="shared" si="5"/>
        <v>0</v>
      </c>
      <c r="BJ10" s="123">
        <f t="shared" si="5"/>
        <v>0</v>
      </c>
      <c r="BK10" s="123">
        <f t="shared" si="5"/>
        <v>0</v>
      </c>
      <c r="BL10" s="123">
        <f t="shared" si="5"/>
        <v>0</v>
      </c>
      <c r="BM10" s="123">
        <f t="shared" si="5"/>
        <v>0</v>
      </c>
      <c r="BN10" s="123">
        <f t="shared" si="5"/>
        <v>0</v>
      </c>
      <c r="BO10" s="123">
        <f t="shared" ref="BO10:CE10" si="6">SUM(BO11)</f>
        <v>1.28</v>
      </c>
      <c r="BP10" s="123">
        <f t="shared" si="6"/>
        <v>2.46</v>
      </c>
      <c r="BQ10" s="123">
        <f t="shared" si="6"/>
        <v>14.81</v>
      </c>
      <c r="BR10" s="123">
        <f t="shared" si="6"/>
        <v>4.49</v>
      </c>
      <c r="BS10" s="123">
        <f t="shared" si="6"/>
        <v>12.42</v>
      </c>
      <c r="BT10" s="123">
        <f t="shared" si="6"/>
        <v>15.46</v>
      </c>
      <c r="BU10" s="123">
        <f t="shared" si="6"/>
        <v>15.29</v>
      </c>
      <c r="BV10" s="123">
        <f t="shared" si="6"/>
        <v>16.02</v>
      </c>
      <c r="BW10" s="123">
        <f t="shared" si="6"/>
        <v>15.25</v>
      </c>
      <c r="BX10" s="123">
        <f t="shared" si="6"/>
        <v>45.92</v>
      </c>
      <c r="BY10" s="123">
        <f t="shared" si="6"/>
        <v>60.92</v>
      </c>
      <c r="BZ10" s="123">
        <f t="shared" si="6"/>
        <v>37.340000000000003</v>
      </c>
      <c r="CA10" s="123">
        <f t="shared" si="6"/>
        <v>51.78</v>
      </c>
      <c r="CB10" s="123">
        <f t="shared" si="6"/>
        <v>75.040000000000006</v>
      </c>
      <c r="CC10" s="123">
        <f t="shared" si="6"/>
        <v>150.57</v>
      </c>
      <c r="CD10" s="174">
        <f t="shared" si="6"/>
        <v>82.44</v>
      </c>
      <c r="CE10" s="174">
        <f t="shared" si="6"/>
        <v>82.44</v>
      </c>
    </row>
    <row r="11" spans="1:83" s="23" customFormat="1" ht="20.25" customHeight="1">
      <c r="A11" s="120" t="s">
        <v>156</v>
      </c>
      <c r="B11" s="121">
        <v>0</v>
      </c>
      <c r="C11" s="121">
        <v>0</v>
      </c>
      <c r="D11" s="121">
        <v>0</v>
      </c>
      <c r="E11" s="121">
        <v>0</v>
      </c>
      <c r="F11" s="121">
        <v>0</v>
      </c>
      <c r="G11" s="121">
        <v>0</v>
      </c>
      <c r="H11" s="121">
        <v>0</v>
      </c>
      <c r="I11" s="121">
        <v>0</v>
      </c>
      <c r="J11" s="121">
        <v>0</v>
      </c>
      <c r="K11" s="121">
        <v>0</v>
      </c>
      <c r="L11" s="121">
        <v>0</v>
      </c>
      <c r="M11" s="121">
        <v>0</v>
      </c>
      <c r="N11" s="121">
        <v>0</v>
      </c>
      <c r="O11" s="121">
        <v>0</v>
      </c>
      <c r="P11" s="121">
        <v>0</v>
      </c>
      <c r="Q11" s="121">
        <v>0</v>
      </c>
      <c r="R11" s="121">
        <v>0</v>
      </c>
      <c r="S11" s="121">
        <v>0</v>
      </c>
      <c r="T11" s="121">
        <v>0</v>
      </c>
      <c r="U11" s="121">
        <v>0</v>
      </c>
      <c r="V11" s="121">
        <v>0</v>
      </c>
      <c r="W11" s="121">
        <v>0</v>
      </c>
      <c r="X11" s="121">
        <v>0</v>
      </c>
      <c r="Y11" s="121">
        <v>0</v>
      </c>
      <c r="Z11" s="121">
        <v>0</v>
      </c>
      <c r="AA11" s="121">
        <v>0</v>
      </c>
      <c r="AB11" s="121">
        <v>0</v>
      </c>
      <c r="AC11" s="121">
        <v>0</v>
      </c>
      <c r="AD11" s="121">
        <v>0</v>
      </c>
      <c r="AE11" s="121">
        <v>0</v>
      </c>
      <c r="AF11" s="121">
        <v>0</v>
      </c>
      <c r="AG11" s="121">
        <v>0</v>
      </c>
      <c r="AH11" s="121">
        <v>0</v>
      </c>
      <c r="AI11" s="121">
        <v>0</v>
      </c>
      <c r="AJ11" s="121">
        <v>0</v>
      </c>
      <c r="AK11" s="121">
        <v>0</v>
      </c>
      <c r="AL11" s="121">
        <v>0</v>
      </c>
      <c r="AM11" s="121">
        <v>0</v>
      </c>
      <c r="AN11" s="121">
        <v>0</v>
      </c>
      <c r="AO11" s="121">
        <v>0</v>
      </c>
      <c r="AP11" s="121">
        <v>0</v>
      </c>
      <c r="AQ11" s="121">
        <v>0</v>
      </c>
      <c r="AR11" s="121">
        <v>0</v>
      </c>
      <c r="AS11" s="121">
        <v>0</v>
      </c>
      <c r="AT11" s="121">
        <v>0</v>
      </c>
      <c r="AU11" s="121">
        <v>0</v>
      </c>
      <c r="AV11" s="121">
        <v>0</v>
      </c>
      <c r="AW11" s="121">
        <v>0</v>
      </c>
      <c r="AX11" s="121">
        <v>0</v>
      </c>
      <c r="AY11" s="121">
        <v>0</v>
      </c>
      <c r="AZ11" s="121">
        <v>0</v>
      </c>
      <c r="BA11" s="121">
        <v>0</v>
      </c>
      <c r="BB11" s="121">
        <v>0</v>
      </c>
      <c r="BC11" s="121">
        <v>0</v>
      </c>
      <c r="BD11" s="121">
        <v>0</v>
      </c>
      <c r="BE11" s="121">
        <v>0</v>
      </c>
      <c r="BF11" s="121">
        <v>0</v>
      </c>
      <c r="BG11" s="121">
        <v>0</v>
      </c>
      <c r="BH11" s="121">
        <v>0</v>
      </c>
      <c r="BI11" s="121">
        <v>0</v>
      </c>
      <c r="BJ11" s="121">
        <v>0</v>
      </c>
      <c r="BK11" s="121">
        <v>0</v>
      </c>
      <c r="BL11" s="121">
        <v>0</v>
      </c>
      <c r="BM11" s="121">
        <v>0</v>
      </c>
      <c r="BN11" s="121">
        <v>0</v>
      </c>
      <c r="BO11" s="121">
        <v>1.28</v>
      </c>
      <c r="BP11" s="121">
        <v>2.46</v>
      </c>
      <c r="BQ11" s="121">
        <v>14.81</v>
      </c>
      <c r="BR11" s="121">
        <v>4.49</v>
      </c>
      <c r="BS11" s="121">
        <v>12.42</v>
      </c>
      <c r="BT11" s="121">
        <v>15.46</v>
      </c>
      <c r="BU11" s="121">
        <v>15.29</v>
      </c>
      <c r="BV11" s="121">
        <v>16.02</v>
      </c>
      <c r="BW11" s="121">
        <v>15.25</v>
      </c>
      <c r="BX11" s="121">
        <v>45.92</v>
      </c>
      <c r="BY11" s="121">
        <v>60.92</v>
      </c>
      <c r="BZ11" s="121">
        <v>37.340000000000003</v>
      </c>
      <c r="CA11" s="121">
        <v>51.78</v>
      </c>
      <c r="CB11" s="121">
        <v>75.040000000000006</v>
      </c>
      <c r="CC11" s="121">
        <v>150.57</v>
      </c>
      <c r="CD11" s="172">
        <v>82.44</v>
      </c>
      <c r="CE11" s="172">
        <v>82.44</v>
      </c>
    </row>
    <row r="12" spans="1:83" s="23" customFormat="1" ht="20.25" customHeight="1">
      <c r="A12" s="124" t="s">
        <v>158</v>
      </c>
      <c r="B12" s="123">
        <f>SUM(B13:B14)</f>
        <v>0</v>
      </c>
      <c r="C12" s="123">
        <f t="shared" ref="C12:BN12" si="7">SUM(C13:C14)</f>
        <v>0</v>
      </c>
      <c r="D12" s="123">
        <f t="shared" si="7"/>
        <v>0</v>
      </c>
      <c r="E12" s="123">
        <f t="shared" si="7"/>
        <v>0</v>
      </c>
      <c r="F12" s="123">
        <f t="shared" si="7"/>
        <v>0</v>
      </c>
      <c r="G12" s="123">
        <f t="shared" si="7"/>
        <v>0</v>
      </c>
      <c r="H12" s="123">
        <f t="shared" si="7"/>
        <v>0</v>
      </c>
      <c r="I12" s="123">
        <f t="shared" si="7"/>
        <v>0</v>
      </c>
      <c r="J12" s="123">
        <f t="shared" si="7"/>
        <v>0</v>
      </c>
      <c r="K12" s="123">
        <f t="shared" si="7"/>
        <v>0</v>
      </c>
      <c r="L12" s="123">
        <f t="shared" si="7"/>
        <v>0</v>
      </c>
      <c r="M12" s="123">
        <f t="shared" si="7"/>
        <v>0</v>
      </c>
      <c r="N12" s="123">
        <f t="shared" si="7"/>
        <v>0</v>
      </c>
      <c r="O12" s="123">
        <f t="shared" si="7"/>
        <v>0</v>
      </c>
      <c r="P12" s="123">
        <f t="shared" si="7"/>
        <v>0</v>
      </c>
      <c r="Q12" s="123">
        <f t="shared" si="7"/>
        <v>0</v>
      </c>
      <c r="R12" s="123">
        <f t="shared" si="7"/>
        <v>0</v>
      </c>
      <c r="S12" s="123">
        <f t="shared" si="7"/>
        <v>0</v>
      </c>
      <c r="T12" s="123">
        <f t="shared" si="7"/>
        <v>0</v>
      </c>
      <c r="U12" s="123">
        <f t="shared" si="7"/>
        <v>0</v>
      </c>
      <c r="V12" s="123">
        <f t="shared" si="7"/>
        <v>0</v>
      </c>
      <c r="W12" s="123">
        <f t="shared" si="7"/>
        <v>0</v>
      </c>
      <c r="X12" s="123">
        <f t="shared" si="7"/>
        <v>0</v>
      </c>
      <c r="Y12" s="123">
        <f t="shared" si="7"/>
        <v>0</v>
      </c>
      <c r="Z12" s="123">
        <f t="shared" si="7"/>
        <v>0</v>
      </c>
      <c r="AA12" s="123">
        <f t="shared" si="7"/>
        <v>0</v>
      </c>
      <c r="AB12" s="123">
        <f t="shared" si="7"/>
        <v>0</v>
      </c>
      <c r="AC12" s="123">
        <f t="shared" si="7"/>
        <v>0</v>
      </c>
      <c r="AD12" s="123">
        <f t="shared" si="7"/>
        <v>0</v>
      </c>
      <c r="AE12" s="123">
        <f t="shared" si="7"/>
        <v>0</v>
      </c>
      <c r="AF12" s="123">
        <f t="shared" si="7"/>
        <v>0</v>
      </c>
      <c r="AG12" s="123">
        <f t="shared" si="7"/>
        <v>0</v>
      </c>
      <c r="AH12" s="123">
        <f t="shared" si="7"/>
        <v>0</v>
      </c>
      <c r="AI12" s="123">
        <f t="shared" si="7"/>
        <v>0</v>
      </c>
      <c r="AJ12" s="123">
        <f t="shared" si="7"/>
        <v>0</v>
      </c>
      <c r="AK12" s="123">
        <f t="shared" si="7"/>
        <v>0</v>
      </c>
      <c r="AL12" s="123">
        <f t="shared" si="7"/>
        <v>0</v>
      </c>
      <c r="AM12" s="123">
        <f t="shared" si="7"/>
        <v>0</v>
      </c>
      <c r="AN12" s="123">
        <f t="shared" si="7"/>
        <v>0</v>
      </c>
      <c r="AO12" s="123">
        <f t="shared" si="7"/>
        <v>0</v>
      </c>
      <c r="AP12" s="123">
        <f t="shared" si="7"/>
        <v>0</v>
      </c>
      <c r="AQ12" s="123">
        <f t="shared" si="7"/>
        <v>0</v>
      </c>
      <c r="AR12" s="123">
        <f t="shared" si="7"/>
        <v>0</v>
      </c>
      <c r="AS12" s="123">
        <f t="shared" si="7"/>
        <v>0</v>
      </c>
      <c r="AT12" s="123">
        <f t="shared" si="7"/>
        <v>0</v>
      </c>
      <c r="AU12" s="123">
        <f t="shared" si="7"/>
        <v>0</v>
      </c>
      <c r="AV12" s="123">
        <f t="shared" si="7"/>
        <v>0</v>
      </c>
      <c r="AW12" s="123">
        <f t="shared" si="7"/>
        <v>0</v>
      </c>
      <c r="AX12" s="123">
        <f t="shared" si="7"/>
        <v>0</v>
      </c>
      <c r="AY12" s="123">
        <f t="shared" si="7"/>
        <v>0</v>
      </c>
      <c r="AZ12" s="123">
        <f t="shared" si="7"/>
        <v>0</v>
      </c>
      <c r="BA12" s="123">
        <f t="shared" si="7"/>
        <v>0</v>
      </c>
      <c r="BB12" s="123">
        <f t="shared" si="7"/>
        <v>7.95</v>
      </c>
      <c r="BC12" s="123">
        <f t="shared" si="7"/>
        <v>8.3600000000000012</v>
      </c>
      <c r="BD12" s="123">
        <f t="shared" si="7"/>
        <v>12.45</v>
      </c>
      <c r="BE12" s="123">
        <f t="shared" si="7"/>
        <v>13.920000000000002</v>
      </c>
      <c r="BF12" s="123">
        <f t="shared" si="7"/>
        <v>21.27</v>
      </c>
      <c r="BG12" s="123">
        <f t="shared" si="7"/>
        <v>30.28</v>
      </c>
      <c r="BH12" s="123">
        <f t="shared" si="7"/>
        <v>39.590000000000003</v>
      </c>
      <c r="BI12" s="123">
        <f t="shared" si="7"/>
        <v>34.46</v>
      </c>
      <c r="BJ12" s="123">
        <f t="shared" si="7"/>
        <v>35.79</v>
      </c>
      <c r="BK12" s="123">
        <f t="shared" si="7"/>
        <v>33.97</v>
      </c>
      <c r="BL12" s="123">
        <f t="shared" si="7"/>
        <v>39.909999999999997</v>
      </c>
      <c r="BM12" s="123">
        <f t="shared" si="7"/>
        <v>38.08</v>
      </c>
      <c r="BN12" s="123">
        <f t="shared" si="7"/>
        <v>37.42</v>
      </c>
      <c r="BO12" s="123">
        <f t="shared" ref="BO12:BV12" si="8">SUM(BO13:BO14)</f>
        <v>32.090000000000003</v>
      </c>
      <c r="BP12" s="123">
        <f t="shared" si="8"/>
        <v>30.38</v>
      </c>
      <c r="BQ12" s="123">
        <f t="shared" si="8"/>
        <v>25.23</v>
      </c>
      <c r="BR12" s="123">
        <f t="shared" si="8"/>
        <v>31.189999999999998</v>
      </c>
      <c r="BS12" s="123">
        <f t="shared" si="8"/>
        <v>20.689999999999998</v>
      </c>
      <c r="BT12" s="123">
        <f t="shared" si="8"/>
        <v>21.439999999999998</v>
      </c>
      <c r="BU12" s="123">
        <f t="shared" si="8"/>
        <v>17.920000000000002</v>
      </c>
      <c r="BV12" s="123">
        <f t="shared" si="8"/>
        <v>20.57</v>
      </c>
      <c r="BW12" s="123">
        <f t="shared" ref="BW12" si="9">SUM(BW13:BW14)</f>
        <v>21.1</v>
      </c>
      <c r="BX12" s="123">
        <f t="shared" ref="BX12" si="10">SUM(BX13:BX14)</f>
        <v>19.329999999999998</v>
      </c>
      <c r="BY12" s="123">
        <f t="shared" ref="BY12:BZ12" si="11">SUM(BY13:BY14)</f>
        <v>14.010000000000002</v>
      </c>
      <c r="BZ12" s="123">
        <f t="shared" si="11"/>
        <v>12.14</v>
      </c>
      <c r="CA12" s="123">
        <f t="shared" ref="CA12:CB12" si="12">SUM(CA13:CA14)</f>
        <v>10.52</v>
      </c>
      <c r="CB12" s="123">
        <f t="shared" si="12"/>
        <v>12.33</v>
      </c>
      <c r="CC12" s="123">
        <f t="shared" ref="CC12:CD12" si="13">SUM(CC13:CC14)</f>
        <v>10.17</v>
      </c>
      <c r="CD12" s="174">
        <f t="shared" si="13"/>
        <v>11.290000000000001</v>
      </c>
      <c r="CE12" s="174">
        <f t="shared" ref="CE12" si="14">SUM(CE13:CE14)</f>
        <v>11.290000000000001</v>
      </c>
    </row>
    <row r="13" spans="1:83" s="23" customFormat="1" ht="20.25" customHeight="1">
      <c r="A13" s="120" t="s">
        <v>170</v>
      </c>
      <c r="B13" s="121">
        <v>0</v>
      </c>
      <c r="C13" s="121">
        <v>0</v>
      </c>
      <c r="D13" s="121">
        <v>0</v>
      </c>
      <c r="E13" s="121">
        <v>0</v>
      </c>
      <c r="F13" s="121">
        <v>0</v>
      </c>
      <c r="G13" s="121">
        <v>0</v>
      </c>
      <c r="H13" s="121">
        <v>0</v>
      </c>
      <c r="I13" s="121">
        <v>0</v>
      </c>
      <c r="J13" s="121">
        <v>0</v>
      </c>
      <c r="K13" s="121">
        <v>0</v>
      </c>
      <c r="L13" s="121">
        <v>0</v>
      </c>
      <c r="M13" s="121">
        <v>0</v>
      </c>
      <c r="N13" s="121">
        <v>0</v>
      </c>
      <c r="O13" s="121">
        <v>0</v>
      </c>
      <c r="P13" s="121">
        <v>0</v>
      </c>
      <c r="Q13" s="121">
        <v>0</v>
      </c>
      <c r="R13" s="121">
        <v>0</v>
      </c>
      <c r="S13" s="121">
        <v>0</v>
      </c>
      <c r="T13" s="121">
        <v>0</v>
      </c>
      <c r="U13" s="121">
        <v>0</v>
      </c>
      <c r="V13" s="121">
        <v>0</v>
      </c>
      <c r="W13" s="121">
        <v>0</v>
      </c>
      <c r="X13" s="121">
        <v>0</v>
      </c>
      <c r="Y13" s="121">
        <v>0</v>
      </c>
      <c r="Z13" s="121">
        <v>0</v>
      </c>
      <c r="AA13" s="121">
        <v>0</v>
      </c>
      <c r="AB13" s="121">
        <v>0</v>
      </c>
      <c r="AC13" s="121">
        <v>0</v>
      </c>
      <c r="AD13" s="121">
        <v>0</v>
      </c>
      <c r="AE13" s="121">
        <v>0</v>
      </c>
      <c r="AF13" s="121">
        <v>0</v>
      </c>
      <c r="AG13" s="121">
        <v>0</v>
      </c>
      <c r="AH13" s="121">
        <v>0</v>
      </c>
      <c r="AI13" s="121">
        <v>0</v>
      </c>
      <c r="AJ13" s="121">
        <v>0</v>
      </c>
      <c r="AK13" s="121">
        <v>0</v>
      </c>
      <c r="AL13" s="121">
        <v>0</v>
      </c>
      <c r="AM13" s="121">
        <v>0</v>
      </c>
      <c r="AN13" s="121">
        <v>0</v>
      </c>
      <c r="AO13" s="121">
        <v>0</v>
      </c>
      <c r="AP13" s="121">
        <v>0</v>
      </c>
      <c r="AQ13" s="121">
        <v>0</v>
      </c>
      <c r="AR13" s="121">
        <v>0</v>
      </c>
      <c r="AS13" s="121">
        <v>0</v>
      </c>
      <c r="AT13" s="121">
        <v>0</v>
      </c>
      <c r="AU13" s="121">
        <v>0</v>
      </c>
      <c r="AV13" s="121">
        <v>0</v>
      </c>
      <c r="AW13" s="121">
        <v>0</v>
      </c>
      <c r="AX13" s="121">
        <v>0</v>
      </c>
      <c r="AY13" s="121">
        <v>0</v>
      </c>
      <c r="AZ13" s="121">
        <v>0</v>
      </c>
      <c r="BA13" s="121">
        <v>0</v>
      </c>
      <c r="BB13" s="121">
        <v>0.22</v>
      </c>
      <c r="BC13" s="121">
        <v>0.63</v>
      </c>
      <c r="BD13" s="121">
        <v>4.72</v>
      </c>
      <c r="BE13" s="121">
        <v>6.19</v>
      </c>
      <c r="BF13" s="121">
        <v>13.19</v>
      </c>
      <c r="BG13" s="121">
        <v>22.55</v>
      </c>
      <c r="BH13" s="121">
        <v>31.51</v>
      </c>
      <c r="BI13" s="121">
        <v>26.38</v>
      </c>
      <c r="BJ13" s="121">
        <v>27.52</v>
      </c>
      <c r="BK13" s="121">
        <v>25.7</v>
      </c>
      <c r="BL13" s="121">
        <v>31.64</v>
      </c>
      <c r="BM13" s="121">
        <v>29.81</v>
      </c>
      <c r="BN13" s="121">
        <v>29.06</v>
      </c>
      <c r="BO13" s="121">
        <v>23.73</v>
      </c>
      <c r="BP13" s="121">
        <v>22.02</v>
      </c>
      <c r="BQ13" s="121">
        <v>16.87</v>
      </c>
      <c r="BR13" s="121">
        <v>23.07</v>
      </c>
      <c r="BS13" s="121">
        <v>12.57</v>
      </c>
      <c r="BT13" s="121">
        <v>13.32</v>
      </c>
      <c r="BU13" s="121">
        <v>9.8000000000000007</v>
      </c>
      <c r="BV13" s="121">
        <v>12.59</v>
      </c>
      <c r="BW13" s="121">
        <v>13.12</v>
      </c>
      <c r="BX13" s="121">
        <v>11.35</v>
      </c>
      <c r="BY13" s="121">
        <v>6.03</v>
      </c>
      <c r="BZ13" s="121">
        <v>4.16</v>
      </c>
      <c r="CA13" s="121">
        <v>2.54</v>
      </c>
      <c r="CB13" s="121">
        <v>4.3499999999999996</v>
      </c>
      <c r="CC13" s="121">
        <v>2.19</v>
      </c>
      <c r="CD13" s="172">
        <v>3.31</v>
      </c>
      <c r="CE13" s="172">
        <v>3.31</v>
      </c>
    </row>
    <row r="14" spans="1:83" s="23" customFormat="1" ht="20.25" customHeight="1">
      <c r="A14" s="120" t="s">
        <v>171</v>
      </c>
      <c r="B14" s="121">
        <v>0</v>
      </c>
      <c r="C14" s="121">
        <v>0</v>
      </c>
      <c r="D14" s="121">
        <v>0</v>
      </c>
      <c r="E14" s="121">
        <v>0</v>
      </c>
      <c r="F14" s="121">
        <v>0</v>
      </c>
      <c r="G14" s="121">
        <v>0</v>
      </c>
      <c r="H14" s="121">
        <v>0</v>
      </c>
      <c r="I14" s="121">
        <v>0</v>
      </c>
      <c r="J14" s="121">
        <v>0</v>
      </c>
      <c r="K14" s="121">
        <v>0</v>
      </c>
      <c r="L14" s="121">
        <v>0</v>
      </c>
      <c r="M14" s="121">
        <v>0</v>
      </c>
      <c r="N14" s="121">
        <v>0</v>
      </c>
      <c r="O14" s="121">
        <v>0</v>
      </c>
      <c r="P14" s="121">
        <v>0</v>
      </c>
      <c r="Q14" s="121">
        <v>0</v>
      </c>
      <c r="R14" s="121">
        <v>0</v>
      </c>
      <c r="S14" s="121">
        <v>0</v>
      </c>
      <c r="T14" s="121">
        <v>0</v>
      </c>
      <c r="U14" s="121">
        <v>0</v>
      </c>
      <c r="V14" s="121">
        <v>0</v>
      </c>
      <c r="W14" s="121">
        <v>0</v>
      </c>
      <c r="X14" s="121">
        <v>0</v>
      </c>
      <c r="Y14" s="121">
        <v>0</v>
      </c>
      <c r="Z14" s="121">
        <v>0</v>
      </c>
      <c r="AA14" s="121">
        <v>0</v>
      </c>
      <c r="AB14" s="121">
        <v>0</v>
      </c>
      <c r="AC14" s="121">
        <v>0</v>
      </c>
      <c r="AD14" s="121">
        <v>0</v>
      </c>
      <c r="AE14" s="121">
        <v>0</v>
      </c>
      <c r="AF14" s="121">
        <v>0</v>
      </c>
      <c r="AG14" s="121">
        <v>0</v>
      </c>
      <c r="AH14" s="121">
        <v>0</v>
      </c>
      <c r="AI14" s="121">
        <v>0</v>
      </c>
      <c r="AJ14" s="121">
        <v>0</v>
      </c>
      <c r="AK14" s="121">
        <v>0</v>
      </c>
      <c r="AL14" s="121">
        <v>0</v>
      </c>
      <c r="AM14" s="121">
        <v>0</v>
      </c>
      <c r="AN14" s="121">
        <v>0</v>
      </c>
      <c r="AO14" s="121">
        <v>0</v>
      </c>
      <c r="AP14" s="121">
        <v>0</v>
      </c>
      <c r="AQ14" s="121">
        <v>0</v>
      </c>
      <c r="AR14" s="121">
        <v>0</v>
      </c>
      <c r="AS14" s="121">
        <v>0</v>
      </c>
      <c r="AT14" s="121">
        <v>0</v>
      </c>
      <c r="AU14" s="121">
        <v>0</v>
      </c>
      <c r="AV14" s="121">
        <v>0</v>
      </c>
      <c r="AW14" s="121">
        <v>0</v>
      </c>
      <c r="AX14" s="121">
        <v>0</v>
      </c>
      <c r="AY14" s="121">
        <v>0</v>
      </c>
      <c r="AZ14" s="121">
        <v>0</v>
      </c>
      <c r="BA14" s="121">
        <v>0</v>
      </c>
      <c r="BB14" s="121">
        <v>7.73</v>
      </c>
      <c r="BC14" s="121">
        <v>7.73</v>
      </c>
      <c r="BD14" s="121">
        <v>7.73</v>
      </c>
      <c r="BE14" s="121">
        <v>7.73</v>
      </c>
      <c r="BF14" s="121">
        <v>8.08</v>
      </c>
      <c r="BG14" s="121">
        <v>7.73</v>
      </c>
      <c r="BH14" s="121">
        <v>8.08</v>
      </c>
      <c r="BI14" s="121">
        <v>8.08</v>
      </c>
      <c r="BJ14" s="121">
        <v>8.27</v>
      </c>
      <c r="BK14" s="121">
        <v>8.27</v>
      </c>
      <c r="BL14" s="121">
        <v>8.27</v>
      </c>
      <c r="BM14" s="121">
        <v>8.27</v>
      </c>
      <c r="BN14" s="121">
        <v>8.36</v>
      </c>
      <c r="BO14" s="121">
        <v>8.36</v>
      </c>
      <c r="BP14" s="121">
        <v>8.36</v>
      </c>
      <c r="BQ14" s="121">
        <v>8.36</v>
      </c>
      <c r="BR14" s="121">
        <v>8.1199999999999992</v>
      </c>
      <c r="BS14" s="121">
        <v>8.1199999999999992</v>
      </c>
      <c r="BT14" s="121">
        <v>8.1199999999999992</v>
      </c>
      <c r="BU14" s="121">
        <v>8.1199999999999992</v>
      </c>
      <c r="BV14" s="121">
        <v>7.98</v>
      </c>
      <c r="BW14" s="121">
        <v>7.98</v>
      </c>
      <c r="BX14" s="121">
        <v>7.98</v>
      </c>
      <c r="BY14" s="121">
        <v>7.98</v>
      </c>
      <c r="BZ14" s="121">
        <v>7.98</v>
      </c>
      <c r="CA14" s="121">
        <v>7.98</v>
      </c>
      <c r="CB14" s="121">
        <v>7.98</v>
      </c>
      <c r="CC14" s="121">
        <v>7.98</v>
      </c>
      <c r="CD14" s="172">
        <v>7.98</v>
      </c>
      <c r="CE14" s="172">
        <v>7.98</v>
      </c>
    </row>
    <row r="15" spans="1:83" s="23" customFormat="1" ht="20.25" customHeight="1">
      <c r="A15" s="117" t="s">
        <v>159</v>
      </c>
      <c r="B15" s="142">
        <f>B6+B10+B12</f>
        <v>19.11</v>
      </c>
      <c r="C15" s="142">
        <f t="shared" ref="C15:BN15" si="15">C6+C10+C12</f>
        <v>29.959999999999997</v>
      </c>
      <c r="D15" s="142">
        <f t="shared" si="15"/>
        <v>31.769999999999996</v>
      </c>
      <c r="E15" s="142">
        <f t="shared" si="15"/>
        <v>37.39</v>
      </c>
      <c r="F15" s="142">
        <f t="shared" si="15"/>
        <v>39.85</v>
      </c>
      <c r="G15" s="142">
        <f t="shared" si="15"/>
        <v>53.31</v>
      </c>
      <c r="H15" s="142">
        <f t="shared" si="15"/>
        <v>74.59</v>
      </c>
      <c r="I15" s="142">
        <f t="shared" si="15"/>
        <v>96.36</v>
      </c>
      <c r="J15" s="142">
        <f t="shared" si="15"/>
        <v>103.07</v>
      </c>
      <c r="K15" s="142">
        <f t="shared" si="15"/>
        <v>129.07</v>
      </c>
      <c r="L15" s="142">
        <f t="shared" si="15"/>
        <v>128.61000000000001</v>
      </c>
      <c r="M15" s="142">
        <f t="shared" si="15"/>
        <v>138.95999999999998</v>
      </c>
      <c r="N15" s="142">
        <f t="shared" si="15"/>
        <v>138.76</v>
      </c>
      <c r="O15" s="142">
        <f t="shared" si="15"/>
        <v>262.43</v>
      </c>
      <c r="P15" s="142">
        <f t="shared" si="15"/>
        <v>343.54</v>
      </c>
      <c r="Q15" s="142">
        <f t="shared" si="15"/>
        <v>347.85</v>
      </c>
      <c r="R15" s="142">
        <f t="shared" si="15"/>
        <v>280.20999999999998</v>
      </c>
      <c r="S15" s="142">
        <f t="shared" si="15"/>
        <v>315.73</v>
      </c>
      <c r="T15" s="142">
        <f t="shared" si="15"/>
        <v>371.06</v>
      </c>
      <c r="U15" s="142">
        <f t="shared" si="15"/>
        <v>397.38</v>
      </c>
      <c r="V15" s="142">
        <f t="shared" si="15"/>
        <v>421.28</v>
      </c>
      <c r="W15" s="142">
        <f t="shared" si="15"/>
        <v>405.16999999999996</v>
      </c>
      <c r="X15" s="142">
        <f t="shared" si="15"/>
        <v>447.40999999999997</v>
      </c>
      <c r="Y15" s="142">
        <f t="shared" si="15"/>
        <v>402.15</v>
      </c>
      <c r="Z15" s="142">
        <f t="shared" si="15"/>
        <v>316.87</v>
      </c>
      <c r="AA15" s="142">
        <f t="shared" si="15"/>
        <v>353.81</v>
      </c>
      <c r="AB15" s="142">
        <f t="shared" si="15"/>
        <v>452.62</v>
      </c>
      <c r="AC15" s="142">
        <f t="shared" si="15"/>
        <v>453.71000000000004</v>
      </c>
      <c r="AD15" s="142">
        <f t="shared" si="15"/>
        <v>419.37</v>
      </c>
      <c r="AE15" s="142">
        <f t="shared" si="15"/>
        <v>369.06</v>
      </c>
      <c r="AF15" s="142">
        <f t="shared" si="15"/>
        <v>304.76</v>
      </c>
      <c r="AG15" s="142">
        <f t="shared" si="15"/>
        <v>315.78999999999996</v>
      </c>
      <c r="AH15" s="142">
        <f t="shared" si="15"/>
        <v>318</v>
      </c>
      <c r="AI15" s="142">
        <f t="shared" si="15"/>
        <v>394</v>
      </c>
      <c r="AJ15" s="142">
        <f t="shared" si="15"/>
        <v>445</v>
      </c>
      <c r="AK15" s="142">
        <f t="shared" si="15"/>
        <v>428</v>
      </c>
      <c r="AL15" s="142">
        <f t="shared" si="15"/>
        <v>387</v>
      </c>
      <c r="AM15" s="142">
        <f t="shared" si="15"/>
        <v>464</v>
      </c>
      <c r="AN15" s="142">
        <f t="shared" si="15"/>
        <v>485</v>
      </c>
      <c r="AO15" s="142">
        <f t="shared" si="15"/>
        <v>431</v>
      </c>
      <c r="AP15" s="142">
        <f t="shared" si="15"/>
        <v>314</v>
      </c>
      <c r="AQ15" s="142">
        <f t="shared" si="15"/>
        <v>355</v>
      </c>
      <c r="AR15" s="142">
        <f t="shared" si="15"/>
        <v>382</v>
      </c>
      <c r="AS15" s="142">
        <f t="shared" si="15"/>
        <v>413</v>
      </c>
      <c r="AT15" s="142">
        <f t="shared" si="15"/>
        <v>327</v>
      </c>
      <c r="AU15" s="142">
        <f t="shared" si="15"/>
        <v>413</v>
      </c>
      <c r="AV15" s="142">
        <f t="shared" si="15"/>
        <v>385</v>
      </c>
      <c r="AW15" s="142">
        <f t="shared" si="15"/>
        <v>342</v>
      </c>
      <c r="AX15" s="142">
        <f t="shared" si="15"/>
        <v>317</v>
      </c>
      <c r="AY15" s="142">
        <f t="shared" si="15"/>
        <v>404</v>
      </c>
      <c r="AZ15" s="142">
        <f t="shared" si="15"/>
        <v>357</v>
      </c>
      <c r="BA15" s="142">
        <f t="shared" si="15"/>
        <v>372</v>
      </c>
      <c r="BB15" s="142">
        <f t="shared" si="15"/>
        <v>419.17</v>
      </c>
      <c r="BC15" s="142">
        <f t="shared" si="15"/>
        <v>511.93000000000006</v>
      </c>
      <c r="BD15" s="142">
        <f t="shared" si="15"/>
        <v>621.5100000000001</v>
      </c>
      <c r="BE15" s="142">
        <f t="shared" si="15"/>
        <v>466.09000000000003</v>
      </c>
      <c r="BF15" s="142">
        <f t="shared" si="15"/>
        <v>518.82000000000005</v>
      </c>
      <c r="BG15" s="142">
        <f t="shared" si="15"/>
        <v>691.4</v>
      </c>
      <c r="BH15" s="142">
        <f t="shared" si="15"/>
        <v>754.77</v>
      </c>
      <c r="BI15" s="142">
        <f t="shared" si="15"/>
        <v>724.97</v>
      </c>
      <c r="BJ15" s="142">
        <f t="shared" si="15"/>
        <v>708.9</v>
      </c>
      <c r="BK15" s="142">
        <f t="shared" si="15"/>
        <v>509.47</v>
      </c>
      <c r="BL15" s="142">
        <f t="shared" si="15"/>
        <v>667.7299999999999</v>
      </c>
      <c r="BM15" s="142">
        <f t="shared" si="15"/>
        <v>622.99000000000012</v>
      </c>
      <c r="BN15" s="142">
        <f t="shared" si="15"/>
        <v>543.66</v>
      </c>
      <c r="BO15" s="142">
        <f t="shared" ref="BO15:BV15" si="16">BO6+BO10+BO12</f>
        <v>591.71</v>
      </c>
      <c r="BP15" s="142">
        <f t="shared" si="16"/>
        <v>645.92999999999995</v>
      </c>
      <c r="BQ15" s="142">
        <f t="shared" si="16"/>
        <v>701.49999999999989</v>
      </c>
      <c r="BR15" s="142">
        <f t="shared" si="16"/>
        <v>681.66000000000008</v>
      </c>
      <c r="BS15" s="142">
        <f t="shared" si="16"/>
        <v>805.31</v>
      </c>
      <c r="BT15" s="142">
        <f t="shared" si="16"/>
        <v>853.51</v>
      </c>
      <c r="BU15" s="142">
        <f t="shared" si="16"/>
        <v>890.31999999999982</v>
      </c>
      <c r="BV15" s="142">
        <f t="shared" si="16"/>
        <v>908.31000000000006</v>
      </c>
      <c r="BW15" s="142">
        <f t="shared" ref="BW15" si="17">BW6+BW10+BW12</f>
        <v>899.44</v>
      </c>
      <c r="BX15" s="142">
        <f t="shared" ref="BX15" si="18">BX6+BX10+BX12</f>
        <v>963.6099999999999</v>
      </c>
      <c r="BY15" s="142">
        <f t="shared" ref="BY15:BZ15" si="19">BY6+BY10+BY12</f>
        <v>886.50999999999988</v>
      </c>
      <c r="BZ15" s="142">
        <f t="shared" si="19"/>
        <v>794.38</v>
      </c>
      <c r="CA15" s="181">
        <f t="shared" ref="CA15:CB15" si="20">CA6+CA10+CA12</f>
        <v>913.16</v>
      </c>
      <c r="CB15" s="181">
        <f t="shared" si="20"/>
        <v>902.84</v>
      </c>
      <c r="CC15" s="181">
        <f t="shared" ref="CC15:CD15" si="21">CC6+CC10+CC12</f>
        <v>1017.6999999999999</v>
      </c>
      <c r="CD15" s="181">
        <f t="shared" si="21"/>
        <v>974.41999999999985</v>
      </c>
      <c r="CE15" s="181">
        <f t="shared" ref="CE15" si="22">CE6+CE10+CE12</f>
        <v>1042.33</v>
      </c>
    </row>
    <row r="16" spans="1:83" s="21" customFormat="1" ht="30.65" customHeight="1">
      <c r="A16" s="42"/>
      <c r="B16" s="66"/>
      <c r="C16" s="66"/>
      <c r="D16" s="66"/>
      <c r="E16" s="66"/>
      <c r="F16" s="66"/>
      <c r="G16" s="66"/>
      <c r="H16" s="66"/>
      <c r="I16" s="66"/>
      <c r="J16" s="66"/>
      <c r="K16" s="66"/>
      <c r="L16" s="66"/>
      <c r="M16" s="66"/>
      <c r="N16" s="66"/>
      <c r="O16" s="66"/>
      <c r="P16" s="66"/>
      <c r="Q16" s="66"/>
      <c r="R16" s="66"/>
      <c r="S16" s="66"/>
      <c r="T16" s="66"/>
      <c r="U16" s="66"/>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7"/>
      <c r="BE16" s="63"/>
      <c r="BF16" s="63"/>
      <c r="BG16" s="63"/>
      <c r="BH16" s="67"/>
      <c r="BI16" s="63"/>
      <c r="BJ16" s="64"/>
      <c r="BK16" s="64"/>
      <c r="BL16" s="64"/>
      <c r="BM16" s="65"/>
      <c r="BN16" s="65"/>
      <c r="BO16" s="65"/>
      <c r="BU16" s="128"/>
      <c r="BV16" s="139"/>
      <c r="BW16" s="165"/>
      <c r="BX16" s="165"/>
      <c r="BY16" s="140"/>
    </row>
    <row r="17" spans="1:83" s="158" customFormat="1" ht="45" customHeight="1">
      <c r="A17" s="159" t="s">
        <v>133</v>
      </c>
      <c r="B17" s="160" t="s">
        <v>36</v>
      </c>
      <c r="C17" s="160" t="s">
        <v>37</v>
      </c>
      <c r="D17" s="160" t="s">
        <v>38</v>
      </c>
      <c r="E17" s="160" t="s">
        <v>39</v>
      </c>
      <c r="F17" s="160" t="s">
        <v>40</v>
      </c>
      <c r="G17" s="160" t="s">
        <v>41</v>
      </c>
      <c r="H17" s="160" t="s">
        <v>42</v>
      </c>
      <c r="I17" s="160" t="s">
        <v>43</v>
      </c>
      <c r="J17" s="160" t="s">
        <v>44</v>
      </c>
      <c r="K17" s="160" t="s">
        <v>45</v>
      </c>
      <c r="L17" s="160" t="s">
        <v>46</v>
      </c>
      <c r="M17" s="160" t="s">
        <v>47</v>
      </c>
      <c r="N17" s="160" t="s">
        <v>48</v>
      </c>
      <c r="O17" s="160" t="s">
        <v>49</v>
      </c>
      <c r="P17" s="160" t="s">
        <v>50</v>
      </c>
      <c r="Q17" s="160" t="s">
        <v>51</v>
      </c>
      <c r="R17" s="160" t="s">
        <v>52</v>
      </c>
      <c r="S17" s="160" t="s">
        <v>53</v>
      </c>
      <c r="T17" s="160" t="s">
        <v>54</v>
      </c>
      <c r="U17" s="160" t="s">
        <v>55</v>
      </c>
      <c r="V17" s="160" t="s">
        <v>56</v>
      </c>
      <c r="W17" s="160" t="s">
        <v>57</v>
      </c>
      <c r="X17" s="160" t="s">
        <v>58</v>
      </c>
      <c r="Y17" s="160" t="s">
        <v>59</v>
      </c>
      <c r="Z17" s="160" t="s">
        <v>60</v>
      </c>
      <c r="AA17" s="160" t="s">
        <v>61</v>
      </c>
      <c r="AB17" s="160" t="s">
        <v>62</v>
      </c>
      <c r="AC17" s="160" t="s">
        <v>63</v>
      </c>
      <c r="AD17" s="160" t="s">
        <v>64</v>
      </c>
      <c r="AE17" s="160" t="s">
        <v>65</v>
      </c>
      <c r="AF17" s="160" t="s">
        <v>66</v>
      </c>
      <c r="AG17" s="160" t="s">
        <v>67</v>
      </c>
      <c r="AH17" s="160" t="s">
        <v>68</v>
      </c>
      <c r="AI17" s="160" t="s">
        <v>69</v>
      </c>
      <c r="AJ17" s="161" t="s">
        <v>70</v>
      </c>
      <c r="AK17" s="161" t="s">
        <v>71</v>
      </c>
      <c r="AL17" s="160" t="s">
        <v>72</v>
      </c>
      <c r="AM17" s="160" t="s">
        <v>73</v>
      </c>
      <c r="AN17" s="161" t="s">
        <v>74</v>
      </c>
      <c r="AO17" s="161" t="s">
        <v>75</v>
      </c>
      <c r="AP17" s="160" t="s">
        <v>76</v>
      </c>
      <c r="AQ17" s="160" t="s">
        <v>77</v>
      </c>
      <c r="AR17" s="161" t="s">
        <v>78</v>
      </c>
      <c r="AS17" s="161" t="s">
        <v>79</v>
      </c>
      <c r="AT17" s="160" t="s">
        <v>80</v>
      </c>
      <c r="AU17" s="160" t="s">
        <v>81</v>
      </c>
      <c r="AV17" s="160" t="s">
        <v>82</v>
      </c>
      <c r="AW17" s="161" t="s">
        <v>83</v>
      </c>
      <c r="AX17" s="160" t="s">
        <v>84</v>
      </c>
      <c r="AY17" s="160" t="s">
        <v>85</v>
      </c>
      <c r="AZ17" s="160" t="s">
        <v>86</v>
      </c>
      <c r="BA17" s="161" t="s">
        <v>87</v>
      </c>
      <c r="BB17" s="152" t="s">
        <v>88</v>
      </c>
      <c r="BC17" s="152" t="s">
        <v>89</v>
      </c>
      <c r="BD17" s="152" t="s">
        <v>90</v>
      </c>
      <c r="BE17" s="162" t="s">
        <v>91</v>
      </c>
      <c r="BF17" s="152" t="s">
        <v>92</v>
      </c>
      <c r="BG17" s="152" t="s">
        <v>93</v>
      </c>
      <c r="BH17" s="152" t="s">
        <v>94</v>
      </c>
      <c r="BI17" s="152" t="s">
        <v>95</v>
      </c>
      <c r="BJ17" s="152" t="s">
        <v>96</v>
      </c>
      <c r="BK17" s="152" t="s">
        <v>97</v>
      </c>
      <c r="BL17" s="152" t="s">
        <v>98</v>
      </c>
      <c r="BM17" s="152" t="s">
        <v>99</v>
      </c>
      <c r="BN17" s="152" t="s">
        <v>100</v>
      </c>
      <c r="BO17" s="152" t="s">
        <v>137</v>
      </c>
      <c r="BP17" s="152" t="s">
        <v>141</v>
      </c>
      <c r="BQ17" s="152" t="s">
        <v>144</v>
      </c>
      <c r="BR17" s="152" t="s">
        <v>147</v>
      </c>
      <c r="BS17" s="152" t="s">
        <v>149</v>
      </c>
      <c r="BT17" s="152" t="s">
        <v>150</v>
      </c>
      <c r="BU17" s="152" t="s">
        <v>151</v>
      </c>
      <c r="BV17" s="163" t="s">
        <v>189</v>
      </c>
      <c r="BW17" s="163" t="s">
        <v>190</v>
      </c>
      <c r="BX17" s="163" t="s">
        <v>192</v>
      </c>
      <c r="BY17" s="163" t="s">
        <v>200</v>
      </c>
      <c r="BZ17" s="163" t="s">
        <v>204</v>
      </c>
      <c r="CA17" s="163" t="s">
        <v>207</v>
      </c>
      <c r="CB17" s="163" t="s">
        <v>208</v>
      </c>
      <c r="CC17" s="163" t="s">
        <v>210</v>
      </c>
      <c r="CD17" s="163" t="s">
        <v>215</v>
      </c>
      <c r="CE17" s="163" t="s">
        <v>217</v>
      </c>
    </row>
    <row r="18" spans="1:83" s="23" customFormat="1" ht="20.149999999999999" customHeight="1">
      <c r="A18" s="117" t="s">
        <v>154</v>
      </c>
      <c r="B18" s="118">
        <f>SUM(B19:B21)</f>
        <v>11.83</v>
      </c>
      <c r="C18" s="118">
        <f t="shared" ref="C18" si="23">SUM(C19:C21)</f>
        <v>18.62</v>
      </c>
      <c r="D18" s="118">
        <f t="shared" ref="D18" si="24">SUM(D19:D21)</f>
        <v>20.12</v>
      </c>
      <c r="E18" s="118">
        <f t="shared" ref="E18" si="25">SUM(E19:E21)</f>
        <v>23.48</v>
      </c>
      <c r="F18" s="118">
        <f t="shared" ref="F18" si="26">SUM(F19:F21)</f>
        <v>27.240000000000002</v>
      </c>
      <c r="G18" s="118">
        <f t="shared" ref="G18" si="27">SUM(G19:G21)</f>
        <v>38.130000000000003</v>
      </c>
      <c r="H18" s="118">
        <f t="shared" ref="H18" si="28">SUM(H19:H21)</f>
        <v>54.17</v>
      </c>
      <c r="I18" s="118">
        <f t="shared" ref="I18" si="29">SUM(I19:I21)</f>
        <v>68.25</v>
      </c>
      <c r="J18" s="118">
        <f t="shared" ref="J18" si="30">SUM(J19:J21)</f>
        <v>74.66</v>
      </c>
      <c r="K18" s="118">
        <f t="shared" ref="K18" si="31">SUM(K19:K21)</f>
        <v>93.52</v>
      </c>
      <c r="L18" s="118">
        <f t="shared" ref="L18" si="32">SUM(L19:L21)</f>
        <v>93.56</v>
      </c>
      <c r="M18" s="118">
        <f t="shared" ref="M18" si="33">SUM(M19:M21)</f>
        <v>99.94</v>
      </c>
      <c r="N18" s="118">
        <f t="shared" ref="N18" si="34">SUM(N19:N21)</f>
        <v>101.42999999999999</v>
      </c>
      <c r="O18" s="118">
        <f t="shared" ref="O18" si="35">SUM(O19:O21)</f>
        <v>201.92000000000002</v>
      </c>
      <c r="P18" s="118">
        <f t="shared" ref="P18" si="36">SUM(P19:P21)</f>
        <v>269.71000000000004</v>
      </c>
      <c r="Q18" s="118">
        <f t="shared" ref="Q18" si="37">SUM(Q19:Q21)</f>
        <v>271.45</v>
      </c>
      <c r="R18" s="118">
        <f t="shared" ref="R18" si="38">SUM(R19:R21)</f>
        <v>217.21</v>
      </c>
      <c r="S18" s="118">
        <f t="shared" ref="S18" si="39">SUM(S19:S21)</f>
        <v>242.73</v>
      </c>
      <c r="T18" s="118">
        <f t="shared" ref="T18" si="40">SUM(T19:T21)</f>
        <v>285.13</v>
      </c>
      <c r="U18" s="118">
        <f t="shared" ref="U18" si="41">SUM(U19:U21)</f>
        <v>293.42</v>
      </c>
      <c r="V18" s="118">
        <f t="shared" ref="V18" si="42">SUM(V19:V21)</f>
        <v>303.06</v>
      </c>
      <c r="W18" s="118">
        <f t="shared" ref="W18" si="43">SUM(W19:W21)</f>
        <v>294.5</v>
      </c>
      <c r="X18" s="118">
        <f t="shared" ref="X18" si="44">SUM(X19:X21)</f>
        <v>326.04999999999995</v>
      </c>
      <c r="Y18" s="118">
        <f t="shared" ref="Y18" si="45">SUM(Y19:Y21)</f>
        <v>290.83</v>
      </c>
      <c r="Z18" s="118">
        <f t="shared" ref="Z18" si="46">SUM(Z19:Z21)</f>
        <v>222.11</v>
      </c>
      <c r="AA18" s="118">
        <f t="shared" ref="AA18" si="47">SUM(AA19:AA21)</f>
        <v>250.91</v>
      </c>
      <c r="AB18" s="118">
        <f t="shared" ref="AB18" si="48">SUM(AB19:AB21)</f>
        <v>330.04</v>
      </c>
      <c r="AC18" s="118">
        <f t="shared" ref="AC18" si="49">SUM(AC19:AC21)</f>
        <v>324.48</v>
      </c>
      <c r="AD18" s="118">
        <f t="shared" ref="AD18" si="50">SUM(AD19:AD21)</f>
        <v>298.60000000000002</v>
      </c>
      <c r="AE18" s="118">
        <f t="shared" ref="AE18" si="51">SUM(AE19:AE21)</f>
        <v>252.35999999999999</v>
      </c>
      <c r="AF18" s="118">
        <f t="shared" ref="AF18" si="52">SUM(AF19:AF21)</f>
        <v>199.79</v>
      </c>
      <c r="AG18" s="118">
        <f t="shared" ref="AG18" si="53">SUM(AG19:AG21)</f>
        <v>207.04</v>
      </c>
      <c r="AH18" s="118">
        <f t="shared" ref="AH18" si="54">SUM(AH19:AH21)</f>
        <v>212.26999999999998</v>
      </c>
      <c r="AI18" s="118">
        <f t="shared" ref="AI18" si="55">SUM(AI19:AI21)</f>
        <v>271.36</v>
      </c>
      <c r="AJ18" s="118">
        <f t="shared" ref="AJ18" si="56">SUM(AJ19:AJ21)</f>
        <v>307.85000000000002</v>
      </c>
      <c r="AK18" s="118">
        <f t="shared" ref="AK18" si="57">SUM(AK19:AK21)</f>
        <v>299.55</v>
      </c>
      <c r="AL18" s="118">
        <f t="shared" ref="AL18" si="58">SUM(AL19:AL21)</f>
        <v>268.45</v>
      </c>
      <c r="AM18" s="118">
        <f t="shared" ref="AM18" si="59">SUM(AM19:AM21)</f>
        <v>328.1</v>
      </c>
      <c r="AN18" s="118">
        <f t="shared" ref="AN18" si="60">SUM(AN19:AN21)</f>
        <v>343.8</v>
      </c>
      <c r="AO18" s="118">
        <f t="shared" ref="AO18" si="61">SUM(AO19:AO21)</f>
        <v>302.01</v>
      </c>
      <c r="AP18" s="118">
        <f t="shared" ref="AP18" si="62">SUM(AP19:AP21)</f>
        <v>209.23000000000002</v>
      </c>
      <c r="AQ18" s="118">
        <f t="shared" ref="AQ18" si="63">SUM(AQ19:AQ21)</f>
        <v>239.32</v>
      </c>
      <c r="AR18" s="118">
        <f t="shared" ref="AR18" si="64">SUM(AR19:AR21)</f>
        <v>260.98</v>
      </c>
      <c r="AS18" s="118">
        <f t="shared" ref="AS18" si="65">SUM(AS19:AS21)</f>
        <v>288.26</v>
      </c>
      <c r="AT18" s="118">
        <f t="shared" ref="AT18" si="66">SUM(AT19:AT21)</f>
        <v>221.20999999999998</v>
      </c>
      <c r="AU18" s="118">
        <f t="shared" ref="AU18" si="67">SUM(AU19:AU21)</f>
        <v>289.28999999999996</v>
      </c>
      <c r="AV18" s="118">
        <f t="shared" ref="AV18" si="68">SUM(AV19:AV21)</f>
        <v>267.57</v>
      </c>
      <c r="AW18" s="118">
        <f t="shared" ref="AW18" si="69">SUM(AW19:AW21)</f>
        <v>231.47</v>
      </c>
      <c r="AX18" s="118">
        <f t="shared" ref="AX18" si="70">SUM(AX19:AX21)</f>
        <v>213</v>
      </c>
      <c r="AY18" s="118">
        <f t="shared" ref="AY18" si="71">SUM(AY19:AY21)</f>
        <v>282.15000000000003</v>
      </c>
      <c r="AZ18" s="118">
        <f t="shared" ref="AZ18" si="72">SUM(AZ19:AZ21)</f>
        <v>246.38</v>
      </c>
      <c r="BA18" s="118">
        <f t="shared" ref="BA18" si="73">SUM(BA19:BA21)</f>
        <v>255.6</v>
      </c>
      <c r="BB18" s="118">
        <f t="shared" ref="BB18" si="74">SUM(BB19:BB21)</f>
        <v>287.76</v>
      </c>
      <c r="BC18" s="118">
        <f t="shared" ref="BC18" si="75">SUM(BC19:BC21)</f>
        <v>361.01</v>
      </c>
      <c r="BD18" s="118">
        <f t="shared" ref="BD18" si="76">SUM(BD19:BD21)</f>
        <v>446.51</v>
      </c>
      <c r="BE18" s="118">
        <f t="shared" ref="BE18" si="77">SUM(BE19:BE21)</f>
        <v>315.69</v>
      </c>
      <c r="BF18" s="118">
        <f t="shared" ref="BF18" si="78">SUM(BF19:BF21)</f>
        <v>357.18999999999994</v>
      </c>
      <c r="BG18" s="118">
        <f t="shared" ref="BG18" si="79">SUM(BG19:BG21)</f>
        <v>487.3</v>
      </c>
      <c r="BH18" s="118">
        <f t="shared" ref="BH18" si="80">SUM(BH19:BH21)</f>
        <v>531.27</v>
      </c>
      <c r="BI18" s="118">
        <f t="shared" ref="BI18" si="81">SUM(BI19:BI21)</f>
        <v>510.61</v>
      </c>
      <c r="BJ18" s="118">
        <f t="shared" ref="BJ18" si="82">SUM(BJ19:BJ21)</f>
        <v>499.03</v>
      </c>
      <c r="BK18" s="118">
        <f t="shared" ref="BK18" si="83">SUM(BK19:BK21)</f>
        <v>359.27</v>
      </c>
      <c r="BL18" s="118">
        <f t="shared" ref="BL18" si="84">SUM(BL19:BL21)</f>
        <v>473.28999999999996</v>
      </c>
      <c r="BM18" s="118">
        <f t="shared" ref="BM18" si="85">SUM(BM19:BM21)</f>
        <v>433.07</v>
      </c>
      <c r="BN18" s="118">
        <f t="shared" ref="BN18" si="86">SUM(BN19:BN21)</f>
        <v>376.09</v>
      </c>
      <c r="BO18" s="118">
        <f t="shared" ref="BO18" si="87">SUM(BO19:BO21)</f>
        <v>403.69</v>
      </c>
      <c r="BP18" s="118">
        <f t="shared" ref="BP18" si="88">SUM(BP19:BP21)</f>
        <v>435.61</v>
      </c>
      <c r="BQ18" s="118">
        <f t="shared" ref="BQ18" si="89">SUM(BQ19:BQ21)</f>
        <v>456.06</v>
      </c>
      <c r="BR18" s="118">
        <f t="shared" ref="BR18" si="90">SUM(BR19:BR21)</f>
        <v>456.83000000000004</v>
      </c>
      <c r="BS18" s="118">
        <f t="shared" ref="BS18" si="91">SUM(BS19:BS21)</f>
        <v>548.96999999999991</v>
      </c>
      <c r="BT18" s="118">
        <f t="shared" ref="BT18" si="92">SUM(BT19:BT21)</f>
        <v>579.30999999999995</v>
      </c>
      <c r="BU18" s="118">
        <f t="shared" ref="BU18:BV18" si="93">SUM(BU19:BU21)</f>
        <v>607.88</v>
      </c>
      <c r="BV18" s="118">
        <f t="shared" si="93"/>
        <v>624.9</v>
      </c>
      <c r="BW18" s="118">
        <f t="shared" ref="BW18:BX18" si="94">SUM(BW19:BW21)</f>
        <v>616.43000000000006</v>
      </c>
      <c r="BX18" s="119">
        <f t="shared" si="94"/>
        <v>640.64</v>
      </c>
      <c r="BY18" s="119">
        <f t="shared" ref="BY18:BZ18" si="95">SUM(BY19:BY21)</f>
        <v>570.21</v>
      </c>
      <c r="BZ18" s="119">
        <f t="shared" si="95"/>
        <v>516.42999999999995</v>
      </c>
      <c r="CA18" s="119">
        <f t="shared" ref="CA18:CB18" si="96">SUM(CA19:CA21)</f>
        <v>597.03</v>
      </c>
      <c r="CB18" s="119">
        <f t="shared" si="96"/>
        <v>565.81999999999994</v>
      </c>
      <c r="CC18" s="119">
        <f t="shared" ref="CC18:CD18" si="97">SUM(CC19:CC21)</f>
        <v>596.84999999999991</v>
      </c>
      <c r="CD18" s="119">
        <f t="shared" si="97"/>
        <v>621.77</v>
      </c>
      <c r="CE18" s="119">
        <f t="shared" ref="CE18" si="98">SUM(CE19:CE21)</f>
        <v>665.62</v>
      </c>
    </row>
    <row r="19" spans="1:83" s="23" customFormat="1" ht="20.25" customHeight="1">
      <c r="A19" s="120" t="s">
        <v>168</v>
      </c>
      <c r="B19" s="121">
        <v>8.08</v>
      </c>
      <c r="C19" s="121">
        <v>12.48</v>
      </c>
      <c r="D19" s="121">
        <v>12.34</v>
      </c>
      <c r="E19" s="121">
        <v>15.01</v>
      </c>
      <c r="F19" s="121">
        <v>10.72</v>
      </c>
      <c r="G19" s="121">
        <v>10.24</v>
      </c>
      <c r="H19" s="121">
        <v>12.35</v>
      </c>
      <c r="I19" s="121">
        <v>20.12</v>
      </c>
      <c r="J19" s="121">
        <v>17.54</v>
      </c>
      <c r="K19" s="121">
        <v>21.89</v>
      </c>
      <c r="L19" s="121">
        <v>20.97</v>
      </c>
      <c r="M19" s="121">
        <v>25.36</v>
      </c>
      <c r="N19" s="121">
        <v>27.47</v>
      </c>
      <c r="O19" s="121">
        <v>29.96</v>
      </c>
      <c r="P19" s="121">
        <v>27.44</v>
      </c>
      <c r="Q19" s="121">
        <v>31.39</v>
      </c>
      <c r="R19" s="121">
        <v>28.44</v>
      </c>
      <c r="S19" s="121">
        <v>36.479999999999997</v>
      </c>
      <c r="T19" s="121">
        <v>43.13</v>
      </c>
      <c r="U19" s="121">
        <v>72.31</v>
      </c>
      <c r="V19" s="121">
        <v>94.15</v>
      </c>
      <c r="W19" s="121">
        <v>83.94</v>
      </c>
      <c r="X19" s="121">
        <v>90.85</v>
      </c>
      <c r="Y19" s="121">
        <v>86.52</v>
      </c>
      <c r="Z19" s="121">
        <v>83.55</v>
      </c>
      <c r="AA19" s="121">
        <v>86.94</v>
      </c>
      <c r="AB19" s="121">
        <v>91.46</v>
      </c>
      <c r="AC19" s="121">
        <v>105.57</v>
      </c>
      <c r="AD19" s="121">
        <v>100.47</v>
      </c>
      <c r="AE19" s="121">
        <v>111.19</v>
      </c>
      <c r="AF19" s="121">
        <v>110.63</v>
      </c>
      <c r="AG19" s="121">
        <v>114.58</v>
      </c>
      <c r="AH19" s="121">
        <v>107.1</v>
      </c>
      <c r="AI19" s="121">
        <v>114.43</v>
      </c>
      <c r="AJ19" s="121">
        <v>126.27</v>
      </c>
      <c r="AK19" s="121">
        <v>113.86</v>
      </c>
      <c r="AL19" s="121">
        <v>108.23</v>
      </c>
      <c r="AM19" s="121">
        <v>116.12</v>
      </c>
      <c r="AN19" s="121">
        <v>119.5</v>
      </c>
      <c r="AO19" s="121">
        <v>113.86</v>
      </c>
      <c r="AP19" s="121">
        <v>106.53</v>
      </c>
      <c r="AQ19" s="121">
        <v>114.43</v>
      </c>
      <c r="AR19" s="121">
        <v>115.55</v>
      </c>
      <c r="AS19" s="121">
        <v>111.61</v>
      </c>
      <c r="AT19" s="121">
        <v>103.72</v>
      </c>
      <c r="AU19" s="121">
        <v>109.35</v>
      </c>
      <c r="AV19" s="121">
        <v>106.53</v>
      </c>
      <c r="AW19" s="121">
        <v>108.23</v>
      </c>
      <c r="AX19" s="121">
        <v>103.72</v>
      </c>
      <c r="AY19" s="121">
        <v>108.79</v>
      </c>
      <c r="AZ19" s="121">
        <v>102.59</v>
      </c>
      <c r="BA19" s="121">
        <v>109.35</v>
      </c>
      <c r="BB19" s="121">
        <v>109.5</v>
      </c>
      <c r="BC19" s="121">
        <v>114.87</v>
      </c>
      <c r="BD19" s="121">
        <v>116.09</v>
      </c>
      <c r="BE19" s="121">
        <v>117.49</v>
      </c>
      <c r="BF19" s="121">
        <v>109.13</v>
      </c>
      <c r="BG19" s="121">
        <v>116</v>
      </c>
      <c r="BH19" s="121">
        <v>117.62</v>
      </c>
      <c r="BI19" s="121">
        <v>120.58</v>
      </c>
      <c r="BJ19" s="121">
        <v>115.19</v>
      </c>
      <c r="BK19" s="121">
        <v>66.209999999999994</v>
      </c>
      <c r="BL19" s="121">
        <v>88.59</v>
      </c>
      <c r="BM19" s="121">
        <v>96.9</v>
      </c>
      <c r="BN19" s="121">
        <v>83.8</v>
      </c>
      <c r="BO19" s="121">
        <v>115.14</v>
      </c>
      <c r="BP19" s="121">
        <v>143.1</v>
      </c>
      <c r="BQ19" s="121">
        <v>184.44</v>
      </c>
      <c r="BR19" s="121">
        <v>159.6</v>
      </c>
      <c r="BS19" s="121">
        <v>183.63</v>
      </c>
      <c r="BT19" s="121">
        <v>198.29</v>
      </c>
      <c r="BU19" s="121">
        <v>208.52</v>
      </c>
      <c r="BV19" s="121">
        <v>198.9</v>
      </c>
      <c r="BW19" s="121">
        <v>202</v>
      </c>
      <c r="BX19" s="121">
        <v>212.03</v>
      </c>
      <c r="BY19" s="121">
        <v>209.26</v>
      </c>
      <c r="BZ19" s="121">
        <v>207.81</v>
      </c>
      <c r="CA19" s="121">
        <v>221.16</v>
      </c>
      <c r="CB19" s="121">
        <v>226.48</v>
      </c>
      <c r="CC19" s="121">
        <v>232.55</v>
      </c>
      <c r="CD19" s="121">
        <v>221.03</v>
      </c>
      <c r="CE19" s="121">
        <v>247.14</v>
      </c>
    </row>
    <row r="20" spans="1:83" s="23" customFormat="1" ht="20.25" customHeight="1">
      <c r="A20" s="120" t="s">
        <v>169</v>
      </c>
      <c r="B20" s="121">
        <v>3.75</v>
      </c>
      <c r="C20" s="121">
        <v>6.14</v>
      </c>
      <c r="D20" s="121">
        <v>7.78</v>
      </c>
      <c r="E20" s="121">
        <v>8.4700000000000006</v>
      </c>
      <c r="F20" s="121">
        <v>16.52</v>
      </c>
      <c r="G20" s="121">
        <v>27.89</v>
      </c>
      <c r="H20" s="121">
        <v>41.82</v>
      </c>
      <c r="I20" s="121">
        <v>48.13</v>
      </c>
      <c r="J20" s="121">
        <v>57.12</v>
      </c>
      <c r="K20" s="121">
        <v>71.63</v>
      </c>
      <c r="L20" s="121">
        <v>72.59</v>
      </c>
      <c r="M20" s="121">
        <v>74.58</v>
      </c>
      <c r="N20" s="121">
        <v>73.959999999999994</v>
      </c>
      <c r="O20" s="121">
        <v>171.96</v>
      </c>
      <c r="P20" s="121">
        <v>242.27</v>
      </c>
      <c r="Q20" s="121">
        <v>240.06</v>
      </c>
      <c r="R20" s="121">
        <v>188.77</v>
      </c>
      <c r="S20" s="121">
        <v>206.25</v>
      </c>
      <c r="T20" s="121">
        <v>242</v>
      </c>
      <c r="U20" s="121">
        <v>221.11</v>
      </c>
      <c r="V20" s="121">
        <v>208.91</v>
      </c>
      <c r="W20" s="121">
        <v>210.56</v>
      </c>
      <c r="X20" s="121">
        <v>235.2</v>
      </c>
      <c r="Y20" s="121">
        <v>204.31</v>
      </c>
      <c r="Z20" s="121">
        <v>138.56</v>
      </c>
      <c r="AA20" s="121">
        <v>163.97</v>
      </c>
      <c r="AB20" s="121">
        <v>238.58</v>
      </c>
      <c r="AC20" s="121">
        <v>218.91</v>
      </c>
      <c r="AD20" s="121">
        <v>198.13</v>
      </c>
      <c r="AE20" s="121">
        <v>141.16999999999999</v>
      </c>
      <c r="AF20" s="121">
        <v>89.16</v>
      </c>
      <c r="AG20" s="121">
        <v>92.46</v>
      </c>
      <c r="AH20" s="121">
        <v>105.17</v>
      </c>
      <c r="AI20" s="121">
        <v>156.93</v>
      </c>
      <c r="AJ20" s="121">
        <v>181.58</v>
      </c>
      <c r="AK20" s="121">
        <v>185.69</v>
      </c>
      <c r="AL20" s="121">
        <v>160.22</v>
      </c>
      <c r="AM20" s="121">
        <v>211.98</v>
      </c>
      <c r="AN20" s="121">
        <v>224.3</v>
      </c>
      <c r="AO20" s="121">
        <v>188.15</v>
      </c>
      <c r="AP20" s="121">
        <v>102.7</v>
      </c>
      <c r="AQ20" s="121">
        <v>124.89</v>
      </c>
      <c r="AR20" s="121">
        <v>145.43</v>
      </c>
      <c r="AS20" s="121">
        <v>176.65</v>
      </c>
      <c r="AT20" s="121">
        <v>117.49</v>
      </c>
      <c r="AU20" s="121">
        <v>179.94</v>
      </c>
      <c r="AV20" s="121">
        <v>161.04</v>
      </c>
      <c r="AW20" s="121">
        <v>123.24</v>
      </c>
      <c r="AX20" s="121">
        <v>109.28</v>
      </c>
      <c r="AY20" s="121">
        <v>173.36</v>
      </c>
      <c r="AZ20" s="121">
        <v>143.79</v>
      </c>
      <c r="BA20" s="121">
        <v>146.25</v>
      </c>
      <c r="BB20" s="121">
        <v>178.26</v>
      </c>
      <c r="BC20" s="121">
        <v>245.4</v>
      </c>
      <c r="BD20" s="121">
        <v>326.89</v>
      </c>
      <c r="BE20" s="121">
        <v>188.8</v>
      </c>
      <c r="BF20" s="121">
        <v>240.41</v>
      </c>
      <c r="BG20" s="121">
        <v>358.5</v>
      </c>
      <c r="BH20" s="121">
        <v>402.28</v>
      </c>
      <c r="BI20" s="121">
        <v>382.91</v>
      </c>
      <c r="BJ20" s="121">
        <v>377.89</v>
      </c>
      <c r="BK20" s="121">
        <v>288.02</v>
      </c>
      <c r="BL20" s="121">
        <v>375.59</v>
      </c>
      <c r="BM20" s="121">
        <v>321.73</v>
      </c>
      <c r="BN20" s="121">
        <v>285.39</v>
      </c>
      <c r="BO20" s="121">
        <v>277.79000000000002</v>
      </c>
      <c r="BP20" s="121">
        <v>280.54000000000002</v>
      </c>
      <c r="BQ20" s="121">
        <v>257.91000000000003</v>
      </c>
      <c r="BR20" s="121">
        <v>293.13</v>
      </c>
      <c r="BS20" s="121">
        <v>358.67</v>
      </c>
      <c r="BT20" s="121">
        <v>376.98</v>
      </c>
      <c r="BU20" s="121">
        <v>395.12</v>
      </c>
      <c r="BV20" s="121">
        <v>424.65</v>
      </c>
      <c r="BW20" s="121">
        <v>413.18</v>
      </c>
      <c r="BX20" s="121">
        <v>426.55</v>
      </c>
      <c r="BY20" s="121">
        <v>357.12</v>
      </c>
      <c r="BZ20" s="121">
        <v>306.31</v>
      </c>
      <c r="CA20" s="121">
        <v>372.02</v>
      </c>
      <c r="CB20" s="121">
        <v>336.8</v>
      </c>
      <c r="CC20" s="121">
        <v>360.53</v>
      </c>
      <c r="CD20" s="121">
        <v>397.62</v>
      </c>
      <c r="CE20" s="121">
        <v>415.36</v>
      </c>
    </row>
    <row r="21" spans="1:83" s="23" customFormat="1" ht="20.25" customHeight="1">
      <c r="A21" s="120" t="s">
        <v>184</v>
      </c>
      <c r="B21" s="121">
        <v>0</v>
      </c>
      <c r="C21" s="121">
        <v>0</v>
      </c>
      <c r="D21" s="121">
        <v>0</v>
      </c>
      <c r="E21" s="121">
        <v>0</v>
      </c>
      <c r="F21" s="121">
        <v>0</v>
      </c>
      <c r="G21" s="121">
        <v>0</v>
      </c>
      <c r="H21" s="121">
        <v>0</v>
      </c>
      <c r="I21" s="121">
        <v>0</v>
      </c>
      <c r="J21" s="121">
        <v>0</v>
      </c>
      <c r="K21" s="121">
        <v>0</v>
      </c>
      <c r="L21" s="121">
        <v>0</v>
      </c>
      <c r="M21" s="121">
        <v>0</v>
      </c>
      <c r="N21" s="121">
        <v>0</v>
      </c>
      <c r="O21" s="121">
        <v>0</v>
      </c>
      <c r="P21" s="121">
        <v>0</v>
      </c>
      <c r="Q21" s="121">
        <v>0</v>
      </c>
      <c r="R21" s="121">
        <v>0</v>
      </c>
      <c r="S21" s="121">
        <v>0</v>
      </c>
      <c r="T21" s="121">
        <v>0</v>
      </c>
      <c r="U21" s="121">
        <v>0</v>
      </c>
      <c r="V21" s="121">
        <v>0</v>
      </c>
      <c r="W21" s="121">
        <v>0</v>
      </c>
      <c r="X21" s="121">
        <v>0</v>
      </c>
      <c r="Y21" s="121">
        <v>0</v>
      </c>
      <c r="Z21" s="121">
        <v>0</v>
      </c>
      <c r="AA21" s="121">
        <v>0</v>
      </c>
      <c r="AB21" s="121">
        <v>0</v>
      </c>
      <c r="AC21" s="121">
        <v>0</v>
      </c>
      <c r="AD21" s="121">
        <v>0</v>
      </c>
      <c r="AE21" s="121">
        <v>0</v>
      </c>
      <c r="AF21" s="121">
        <v>0</v>
      </c>
      <c r="AG21" s="121">
        <v>0</v>
      </c>
      <c r="AH21" s="121">
        <v>0</v>
      </c>
      <c r="AI21" s="121">
        <v>0</v>
      </c>
      <c r="AJ21" s="121">
        <v>0</v>
      </c>
      <c r="AK21" s="121">
        <v>0</v>
      </c>
      <c r="AL21" s="121">
        <v>0</v>
      </c>
      <c r="AM21" s="121">
        <v>0</v>
      </c>
      <c r="AN21" s="121">
        <v>0</v>
      </c>
      <c r="AO21" s="121">
        <v>0</v>
      </c>
      <c r="AP21" s="121">
        <v>0</v>
      </c>
      <c r="AQ21" s="121">
        <v>0</v>
      </c>
      <c r="AR21" s="121">
        <v>0</v>
      </c>
      <c r="AS21" s="121">
        <v>0</v>
      </c>
      <c r="AT21" s="121">
        <v>0</v>
      </c>
      <c r="AU21" s="121">
        <v>0</v>
      </c>
      <c r="AV21" s="121">
        <v>0</v>
      </c>
      <c r="AW21" s="121">
        <v>0</v>
      </c>
      <c r="AX21" s="121">
        <v>0</v>
      </c>
      <c r="AY21" s="121">
        <v>0</v>
      </c>
      <c r="AZ21" s="121">
        <v>0</v>
      </c>
      <c r="BA21" s="121">
        <v>0</v>
      </c>
      <c r="BB21" s="121">
        <v>0</v>
      </c>
      <c r="BC21" s="121">
        <v>0.74</v>
      </c>
      <c r="BD21" s="121">
        <v>3.53</v>
      </c>
      <c r="BE21" s="121">
        <v>9.4</v>
      </c>
      <c r="BF21" s="121">
        <v>7.65</v>
      </c>
      <c r="BG21" s="121">
        <v>12.8</v>
      </c>
      <c r="BH21" s="121">
        <v>11.37</v>
      </c>
      <c r="BI21" s="121">
        <v>7.12</v>
      </c>
      <c r="BJ21" s="121">
        <v>5.95</v>
      </c>
      <c r="BK21" s="121">
        <v>5.04</v>
      </c>
      <c r="BL21" s="121">
        <v>9.11</v>
      </c>
      <c r="BM21" s="121">
        <v>14.44</v>
      </c>
      <c r="BN21" s="121">
        <v>6.9</v>
      </c>
      <c r="BO21" s="121">
        <v>10.76</v>
      </c>
      <c r="BP21" s="121">
        <v>11.97</v>
      </c>
      <c r="BQ21" s="121">
        <v>13.71</v>
      </c>
      <c r="BR21" s="121">
        <v>4.0999999999999996</v>
      </c>
      <c r="BS21" s="121">
        <v>6.67</v>
      </c>
      <c r="BT21" s="121">
        <v>4.04</v>
      </c>
      <c r="BU21" s="121">
        <v>4.24</v>
      </c>
      <c r="BV21" s="121">
        <v>1.35</v>
      </c>
      <c r="BW21" s="121">
        <v>1.25</v>
      </c>
      <c r="BX21" s="121">
        <v>2.06</v>
      </c>
      <c r="BY21" s="121">
        <v>3.83</v>
      </c>
      <c r="BZ21" s="121">
        <v>2.31</v>
      </c>
      <c r="CA21" s="121">
        <v>3.85</v>
      </c>
      <c r="CB21" s="121">
        <v>2.54</v>
      </c>
      <c r="CC21" s="121">
        <v>3.77</v>
      </c>
      <c r="CD21" s="172">
        <v>3.12</v>
      </c>
      <c r="CE21" s="172">
        <v>3.12</v>
      </c>
    </row>
    <row r="22" spans="1:83" s="23" customFormat="1" ht="20.25" customHeight="1">
      <c r="A22" s="191" t="s">
        <v>155</v>
      </c>
      <c r="B22" s="119">
        <f>SUM(B23)</f>
        <v>0</v>
      </c>
      <c r="C22" s="119">
        <f t="shared" ref="C22" si="99">SUM(C23)</f>
        <v>0</v>
      </c>
      <c r="D22" s="119">
        <f t="shared" ref="D22" si="100">SUM(D23)</f>
        <v>0</v>
      </c>
      <c r="E22" s="119">
        <f t="shared" ref="E22" si="101">SUM(E23)</f>
        <v>0</v>
      </c>
      <c r="F22" s="119">
        <f t="shared" ref="F22" si="102">SUM(F23)</f>
        <v>0</v>
      </c>
      <c r="G22" s="119">
        <f t="shared" ref="G22" si="103">SUM(G23)</f>
        <v>0</v>
      </c>
      <c r="H22" s="119">
        <f t="shared" ref="H22" si="104">SUM(H23)</f>
        <v>0</v>
      </c>
      <c r="I22" s="119">
        <f t="shared" ref="I22" si="105">SUM(I23)</f>
        <v>0</v>
      </c>
      <c r="J22" s="119">
        <f t="shared" ref="J22" si="106">SUM(J23)</f>
        <v>0</v>
      </c>
      <c r="K22" s="119">
        <f t="shared" ref="K22" si="107">SUM(K23)</f>
        <v>0</v>
      </c>
      <c r="L22" s="119">
        <f t="shared" ref="L22" si="108">SUM(L23)</f>
        <v>0</v>
      </c>
      <c r="M22" s="119">
        <f t="shared" ref="M22" si="109">SUM(M23)</f>
        <v>0</v>
      </c>
      <c r="N22" s="119">
        <f t="shared" ref="N22" si="110">SUM(N23)</f>
        <v>0</v>
      </c>
      <c r="O22" s="119">
        <f t="shared" ref="O22" si="111">SUM(O23)</f>
        <v>0</v>
      </c>
      <c r="P22" s="119">
        <f t="shared" ref="P22" si="112">SUM(P23)</f>
        <v>0</v>
      </c>
      <c r="Q22" s="119">
        <f t="shared" ref="Q22" si="113">SUM(Q23)</f>
        <v>0</v>
      </c>
      <c r="R22" s="119">
        <f t="shared" ref="R22" si="114">SUM(R23)</f>
        <v>0</v>
      </c>
      <c r="S22" s="119">
        <f t="shared" ref="S22" si="115">SUM(S23)</f>
        <v>0</v>
      </c>
      <c r="T22" s="119">
        <f t="shared" ref="T22" si="116">SUM(T23)</f>
        <v>0</v>
      </c>
      <c r="U22" s="119">
        <f t="shared" ref="U22" si="117">SUM(U23)</f>
        <v>0</v>
      </c>
      <c r="V22" s="119">
        <f t="shared" ref="V22" si="118">SUM(V23)</f>
        <v>0</v>
      </c>
      <c r="W22" s="119">
        <f t="shared" ref="W22" si="119">SUM(W23)</f>
        <v>0</v>
      </c>
      <c r="X22" s="119">
        <f t="shared" ref="X22" si="120">SUM(X23)</f>
        <v>0</v>
      </c>
      <c r="Y22" s="119">
        <f t="shared" ref="Y22" si="121">SUM(Y23)</f>
        <v>0</v>
      </c>
      <c r="Z22" s="119">
        <f t="shared" ref="Z22" si="122">SUM(Z23)</f>
        <v>0</v>
      </c>
      <c r="AA22" s="119">
        <f t="shared" ref="AA22" si="123">SUM(AA23)</f>
        <v>0</v>
      </c>
      <c r="AB22" s="119">
        <f t="shared" ref="AB22" si="124">SUM(AB23)</f>
        <v>0</v>
      </c>
      <c r="AC22" s="119">
        <f t="shared" ref="AC22" si="125">SUM(AC23)</f>
        <v>0</v>
      </c>
      <c r="AD22" s="119">
        <f t="shared" ref="AD22" si="126">SUM(AD23)</f>
        <v>0</v>
      </c>
      <c r="AE22" s="119">
        <f t="shared" ref="AE22" si="127">SUM(AE23)</f>
        <v>0</v>
      </c>
      <c r="AF22" s="119">
        <f t="shared" ref="AF22" si="128">SUM(AF23)</f>
        <v>0</v>
      </c>
      <c r="AG22" s="119">
        <f t="shared" ref="AG22" si="129">SUM(AG23)</f>
        <v>0</v>
      </c>
      <c r="AH22" s="119">
        <f t="shared" ref="AH22" si="130">SUM(AH23)</f>
        <v>0</v>
      </c>
      <c r="AI22" s="119">
        <f t="shared" ref="AI22" si="131">SUM(AI23)</f>
        <v>0</v>
      </c>
      <c r="AJ22" s="119">
        <f t="shared" ref="AJ22" si="132">SUM(AJ23)</f>
        <v>0</v>
      </c>
      <c r="AK22" s="119">
        <f t="shared" ref="AK22" si="133">SUM(AK23)</f>
        <v>0</v>
      </c>
      <c r="AL22" s="119">
        <f t="shared" ref="AL22" si="134">SUM(AL23)</f>
        <v>0</v>
      </c>
      <c r="AM22" s="119">
        <f t="shared" ref="AM22" si="135">SUM(AM23)</f>
        <v>0</v>
      </c>
      <c r="AN22" s="119">
        <f t="shared" ref="AN22" si="136">SUM(AN23)</f>
        <v>0</v>
      </c>
      <c r="AO22" s="119">
        <f t="shared" ref="AO22" si="137">SUM(AO23)</f>
        <v>0</v>
      </c>
      <c r="AP22" s="119">
        <f t="shared" ref="AP22" si="138">SUM(AP23)</f>
        <v>0</v>
      </c>
      <c r="AQ22" s="119">
        <f t="shared" ref="AQ22" si="139">SUM(AQ23)</f>
        <v>0</v>
      </c>
      <c r="AR22" s="119">
        <f t="shared" ref="AR22" si="140">SUM(AR23)</f>
        <v>0</v>
      </c>
      <c r="AS22" s="119">
        <f t="shared" ref="AS22" si="141">SUM(AS23)</f>
        <v>0</v>
      </c>
      <c r="AT22" s="119">
        <f t="shared" ref="AT22" si="142">SUM(AT23)</f>
        <v>0</v>
      </c>
      <c r="AU22" s="119">
        <f t="shared" ref="AU22" si="143">SUM(AU23)</f>
        <v>0</v>
      </c>
      <c r="AV22" s="119">
        <f t="shared" ref="AV22" si="144">SUM(AV23)</f>
        <v>0</v>
      </c>
      <c r="AW22" s="119">
        <f t="shared" ref="AW22" si="145">SUM(AW23)</f>
        <v>0</v>
      </c>
      <c r="AX22" s="119">
        <f t="shared" ref="AX22" si="146">SUM(AX23)</f>
        <v>0</v>
      </c>
      <c r="AY22" s="119">
        <f t="shared" ref="AY22" si="147">SUM(AY23)</f>
        <v>0</v>
      </c>
      <c r="AZ22" s="119">
        <f t="shared" ref="AZ22" si="148">SUM(AZ23)</f>
        <v>0</v>
      </c>
      <c r="BA22" s="119">
        <f t="shared" ref="BA22" si="149">SUM(BA23)</f>
        <v>0</v>
      </c>
      <c r="BB22" s="119">
        <f t="shared" ref="BB22" si="150">SUM(BB23)</f>
        <v>0</v>
      </c>
      <c r="BC22" s="119">
        <f t="shared" ref="BC22" si="151">SUM(BC23)</f>
        <v>0</v>
      </c>
      <c r="BD22" s="119">
        <f t="shared" ref="BD22" si="152">SUM(BD23)</f>
        <v>0</v>
      </c>
      <c r="BE22" s="119">
        <f t="shared" ref="BE22" si="153">SUM(BE23)</f>
        <v>0</v>
      </c>
      <c r="BF22" s="119">
        <f t="shared" ref="BF22" si="154">SUM(BF23)</f>
        <v>0</v>
      </c>
      <c r="BG22" s="119">
        <f t="shared" ref="BG22" si="155">SUM(BG23)</f>
        <v>0</v>
      </c>
      <c r="BH22" s="119">
        <f t="shared" ref="BH22" si="156">SUM(BH23)</f>
        <v>0</v>
      </c>
      <c r="BI22" s="119">
        <f t="shared" ref="BI22" si="157">SUM(BI23)</f>
        <v>0</v>
      </c>
      <c r="BJ22" s="119">
        <f t="shared" ref="BJ22" si="158">SUM(BJ23)</f>
        <v>0</v>
      </c>
      <c r="BK22" s="119">
        <f t="shared" ref="BK22" si="159">SUM(BK23)</f>
        <v>0</v>
      </c>
      <c r="BL22" s="119">
        <f t="shared" ref="BL22" si="160">SUM(BL23)</f>
        <v>0</v>
      </c>
      <c r="BM22" s="119">
        <f t="shared" ref="BM22" si="161">SUM(BM23)</f>
        <v>0</v>
      </c>
      <c r="BN22" s="119">
        <f t="shared" ref="BN22" si="162">SUM(BN23)</f>
        <v>0</v>
      </c>
      <c r="BO22" s="119">
        <f t="shared" ref="BO22" si="163">SUM(BO23)</f>
        <v>1.1299999999999999</v>
      </c>
      <c r="BP22" s="119">
        <f t="shared" ref="BP22" si="164">SUM(BP23)</f>
        <v>2.16</v>
      </c>
      <c r="BQ22" s="119">
        <f t="shared" ref="BQ22" si="165">SUM(BQ23)</f>
        <v>13.06</v>
      </c>
      <c r="BR22" s="119">
        <f t="shared" ref="BR22" si="166">SUM(BR23)</f>
        <v>3.96</v>
      </c>
      <c r="BS22" s="119">
        <f t="shared" ref="BS22" si="167">SUM(BS23)</f>
        <v>10.95</v>
      </c>
      <c r="BT22" s="119">
        <f t="shared" ref="BT22" si="168">SUM(BT23)</f>
        <v>13.63</v>
      </c>
      <c r="BU22" s="119">
        <f t="shared" ref="BU22:CE22" si="169">SUM(BU23)</f>
        <v>13.48</v>
      </c>
      <c r="BV22" s="119">
        <f t="shared" si="169"/>
        <v>14.12</v>
      </c>
      <c r="BW22" s="119">
        <f t="shared" si="169"/>
        <v>13.44</v>
      </c>
      <c r="BX22" s="119">
        <f t="shared" si="169"/>
        <v>40.49</v>
      </c>
      <c r="BY22" s="119">
        <f t="shared" si="169"/>
        <v>53.71</v>
      </c>
      <c r="BZ22" s="119">
        <f t="shared" si="169"/>
        <v>32.92</v>
      </c>
      <c r="CA22" s="119">
        <f t="shared" si="169"/>
        <v>45.65</v>
      </c>
      <c r="CB22" s="119">
        <f t="shared" si="169"/>
        <v>66.16</v>
      </c>
      <c r="CC22" s="119">
        <f t="shared" si="169"/>
        <v>132.75</v>
      </c>
      <c r="CD22" s="175">
        <f t="shared" si="169"/>
        <v>72.680000000000007</v>
      </c>
      <c r="CE22" s="175">
        <f t="shared" si="169"/>
        <v>72.680000000000007</v>
      </c>
    </row>
    <row r="23" spans="1:83" s="23" customFormat="1" ht="20.25" customHeight="1">
      <c r="A23" s="120" t="s">
        <v>156</v>
      </c>
      <c r="B23" s="121">
        <v>0</v>
      </c>
      <c r="C23" s="121">
        <v>0</v>
      </c>
      <c r="D23" s="121">
        <v>0</v>
      </c>
      <c r="E23" s="121">
        <v>0</v>
      </c>
      <c r="F23" s="121">
        <v>0</v>
      </c>
      <c r="G23" s="121">
        <v>0</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1">
        <v>0</v>
      </c>
      <c r="Y23" s="121">
        <v>0</v>
      </c>
      <c r="Z23" s="121">
        <v>0</v>
      </c>
      <c r="AA23" s="121">
        <v>0</v>
      </c>
      <c r="AB23" s="121">
        <v>0</v>
      </c>
      <c r="AC23" s="121">
        <v>0</v>
      </c>
      <c r="AD23" s="121">
        <v>0</v>
      </c>
      <c r="AE23" s="121">
        <v>0</v>
      </c>
      <c r="AF23" s="121">
        <v>0</v>
      </c>
      <c r="AG23" s="121">
        <v>0</v>
      </c>
      <c r="AH23" s="121">
        <v>0</v>
      </c>
      <c r="AI23" s="121">
        <v>0</v>
      </c>
      <c r="AJ23" s="121">
        <v>0</v>
      </c>
      <c r="AK23" s="121">
        <v>0</v>
      </c>
      <c r="AL23" s="121">
        <v>0</v>
      </c>
      <c r="AM23" s="121">
        <v>0</v>
      </c>
      <c r="AN23" s="121">
        <v>0</v>
      </c>
      <c r="AO23" s="121">
        <v>0</v>
      </c>
      <c r="AP23" s="121">
        <v>0</v>
      </c>
      <c r="AQ23" s="121">
        <v>0</v>
      </c>
      <c r="AR23" s="121">
        <v>0</v>
      </c>
      <c r="AS23" s="121">
        <v>0</v>
      </c>
      <c r="AT23" s="121">
        <v>0</v>
      </c>
      <c r="AU23" s="121">
        <v>0</v>
      </c>
      <c r="AV23" s="121">
        <v>0</v>
      </c>
      <c r="AW23" s="121">
        <v>0</v>
      </c>
      <c r="AX23" s="121">
        <v>0</v>
      </c>
      <c r="AY23" s="121">
        <v>0</v>
      </c>
      <c r="AZ23" s="121">
        <v>0</v>
      </c>
      <c r="BA23" s="121">
        <v>0</v>
      </c>
      <c r="BB23" s="121">
        <v>0</v>
      </c>
      <c r="BC23" s="121">
        <v>0</v>
      </c>
      <c r="BD23" s="121">
        <v>0</v>
      </c>
      <c r="BE23" s="121">
        <v>0</v>
      </c>
      <c r="BF23" s="121">
        <v>0</v>
      </c>
      <c r="BG23" s="121">
        <v>0</v>
      </c>
      <c r="BH23" s="121">
        <v>0</v>
      </c>
      <c r="BI23" s="121">
        <v>0</v>
      </c>
      <c r="BJ23" s="121">
        <v>0</v>
      </c>
      <c r="BK23" s="121">
        <v>0</v>
      </c>
      <c r="BL23" s="121">
        <v>0</v>
      </c>
      <c r="BM23" s="121">
        <v>0</v>
      </c>
      <c r="BN23" s="121">
        <v>0</v>
      </c>
      <c r="BO23" s="121">
        <v>1.1299999999999999</v>
      </c>
      <c r="BP23" s="121">
        <v>2.16</v>
      </c>
      <c r="BQ23" s="121">
        <v>13.06</v>
      </c>
      <c r="BR23" s="121">
        <v>3.96</v>
      </c>
      <c r="BS23" s="121">
        <v>10.95</v>
      </c>
      <c r="BT23" s="121">
        <v>13.63</v>
      </c>
      <c r="BU23" s="121">
        <v>13.48</v>
      </c>
      <c r="BV23" s="121">
        <v>14.12</v>
      </c>
      <c r="BW23" s="121">
        <v>13.44</v>
      </c>
      <c r="BX23" s="121">
        <v>40.49</v>
      </c>
      <c r="BY23" s="121">
        <v>53.71</v>
      </c>
      <c r="BZ23" s="121">
        <v>32.92</v>
      </c>
      <c r="CA23" s="121">
        <v>45.65</v>
      </c>
      <c r="CB23" s="121">
        <v>66.16</v>
      </c>
      <c r="CC23" s="121">
        <v>132.75</v>
      </c>
      <c r="CD23" s="172">
        <v>72.680000000000007</v>
      </c>
      <c r="CE23" s="172">
        <v>72.680000000000007</v>
      </c>
    </row>
    <row r="24" spans="1:83" s="23" customFormat="1" ht="20.25" customHeight="1">
      <c r="A24" s="117" t="s">
        <v>158</v>
      </c>
      <c r="B24" s="119">
        <f>SUM(B25:B26)</f>
        <v>0</v>
      </c>
      <c r="C24" s="119">
        <f t="shared" ref="C24" si="170">SUM(C25:C26)</f>
        <v>0</v>
      </c>
      <c r="D24" s="119">
        <f t="shared" ref="D24" si="171">SUM(D25:D26)</f>
        <v>0</v>
      </c>
      <c r="E24" s="119">
        <f t="shared" ref="E24" si="172">SUM(E25:E26)</f>
        <v>0</v>
      </c>
      <c r="F24" s="119">
        <f t="shared" ref="F24" si="173">SUM(F25:F26)</f>
        <v>0</v>
      </c>
      <c r="G24" s="119">
        <f t="shared" ref="G24" si="174">SUM(G25:G26)</f>
        <v>0</v>
      </c>
      <c r="H24" s="119">
        <f t="shared" ref="H24" si="175">SUM(H25:H26)</f>
        <v>0</v>
      </c>
      <c r="I24" s="119">
        <f t="shared" ref="I24" si="176">SUM(I25:I26)</f>
        <v>0</v>
      </c>
      <c r="J24" s="119">
        <f t="shared" ref="J24" si="177">SUM(J25:J26)</f>
        <v>0</v>
      </c>
      <c r="K24" s="119">
        <f t="shared" ref="K24" si="178">SUM(K25:K26)</f>
        <v>0</v>
      </c>
      <c r="L24" s="119">
        <f t="shared" ref="L24" si="179">SUM(L25:L26)</f>
        <v>0</v>
      </c>
      <c r="M24" s="119">
        <f t="shared" ref="M24" si="180">SUM(M25:M26)</f>
        <v>0</v>
      </c>
      <c r="N24" s="119">
        <f t="shared" ref="N24" si="181">SUM(N25:N26)</f>
        <v>0</v>
      </c>
      <c r="O24" s="119">
        <f t="shared" ref="O24" si="182">SUM(O25:O26)</f>
        <v>0</v>
      </c>
      <c r="P24" s="119">
        <f t="shared" ref="P24" si="183">SUM(P25:P26)</f>
        <v>0</v>
      </c>
      <c r="Q24" s="119">
        <f t="shared" ref="Q24" si="184">SUM(Q25:Q26)</f>
        <v>0</v>
      </c>
      <c r="R24" s="119">
        <f t="shared" ref="R24" si="185">SUM(R25:R26)</f>
        <v>0</v>
      </c>
      <c r="S24" s="119">
        <f t="shared" ref="S24" si="186">SUM(S25:S26)</f>
        <v>0</v>
      </c>
      <c r="T24" s="119">
        <f t="shared" ref="T24" si="187">SUM(T25:T26)</f>
        <v>0</v>
      </c>
      <c r="U24" s="119">
        <f t="shared" ref="U24" si="188">SUM(U25:U26)</f>
        <v>0</v>
      </c>
      <c r="V24" s="119">
        <f t="shared" ref="V24" si="189">SUM(V25:V26)</f>
        <v>0</v>
      </c>
      <c r="W24" s="119">
        <f t="shared" ref="W24" si="190">SUM(W25:W26)</f>
        <v>0</v>
      </c>
      <c r="X24" s="119">
        <f t="shared" ref="X24" si="191">SUM(X25:X26)</f>
        <v>0</v>
      </c>
      <c r="Y24" s="119">
        <f t="shared" ref="Y24" si="192">SUM(Y25:Y26)</f>
        <v>0</v>
      </c>
      <c r="Z24" s="119">
        <f t="shared" ref="Z24" si="193">SUM(Z25:Z26)</f>
        <v>0</v>
      </c>
      <c r="AA24" s="119">
        <f t="shared" ref="AA24" si="194">SUM(AA25:AA26)</f>
        <v>0</v>
      </c>
      <c r="AB24" s="119">
        <f t="shared" ref="AB24" si="195">SUM(AB25:AB26)</f>
        <v>0</v>
      </c>
      <c r="AC24" s="119">
        <f t="shared" ref="AC24" si="196">SUM(AC25:AC26)</f>
        <v>0</v>
      </c>
      <c r="AD24" s="119">
        <f t="shared" ref="AD24" si="197">SUM(AD25:AD26)</f>
        <v>0</v>
      </c>
      <c r="AE24" s="119">
        <f t="shared" ref="AE24" si="198">SUM(AE25:AE26)</f>
        <v>0</v>
      </c>
      <c r="AF24" s="119">
        <f t="shared" ref="AF24" si="199">SUM(AF25:AF26)</f>
        <v>0</v>
      </c>
      <c r="AG24" s="119">
        <f t="shared" ref="AG24" si="200">SUM(AG25:AG26)</f>
        <v>0</v>
      </c>
      <c r="AH24" s="119">
        <f t="shared" ref="AH24" si="201">SUM(AH25:AH26)</f>
        <v>0</v>
      </c>
      <c r="AI24" s="119">
        <f t="shared" ref="AI24" si="202">SUM(AI25:AI26)</f>
        <v>0</v>
      </c>
      <c r="AJ24" s="119">
        <f t="shared" ref="AJ24" si="203">SUM(AJ25:AJ26)</f>
        <v>0</v>
      </c>
      <c r="AK24" s="119">
        <f t="shared" ref="AK24" si="204">SUM(AK25:AK26)</f>
        <v>0</v>
      </c>
      <c r="AL24" s="119">
        <f t="shared" ref="AL24" si="205">SUM(AL25:AL26)</f>
        <v>0</v>
      </c>
      <c r="AM24" s="119">
        <f t="shared" ref="AM24" si="206">SUM(AM25:AM26)</f>
        <v>0</v>
      </c>
      <c r="AN24" s="119">
        <f t="shared" ref="AN24" si="207">SUM(AN25:AN26)</f>
        <v>0</v>
      </c>
      <c r="AO24" s="119">
        <f t="shared" ref="AO24" si="208">SUM(AO25:AO26)</f>
        <v>0</v>
      </c>
      <c r="AP24" s="119">
        <f t="shared" ref="AP24" si="209">SUM(AP25:AP26)</f>
        <v>0</v>
      </c>
      <c r="AQ24" s="119">
        <f t="shared" ref="AQ24" si="210">SUM(AQ25:AQ26)</f>
        <v>0</v>
      </c>
      <c r="AR24" s="119">
        <f t="shared" ref="AR24" si="211">SUM(AR25:AR26)</f>
        <v>0</v>
      </c>
      <c r="AS24" s="119">
        <f t="shared" ref="AS24" si="212">SUM(AS25:AS26)</f>
        <v>0</v>
      </c>
      <c r="AT24" s="119">
        <f t="shared" ref="AT24" si="213">SUM(AT25:AT26)</f>
        <v>0</v>
      </c>
      <c r="AU24" s="119">
        <f t="shared" ref="AU24" si="214">SUM(AU25:AU26)</f>
        <v>0</v>
      </c>
      <c r="AV24" s="119">
        <f t="shared" ref="AV24" si="215">SUM(AV25:AV26)</f>
        <v>0</v>
      </c>
      <c r="AW24" s="119">
        <f t="shared" ref="AW24" si="216">SUM(AW25:AW26)</f>
        <v>0</v>
      </c>
      <c r="AX24" s="119">
        <f t="shared" ref="AX24" si="217">SUM(AX25:AX26)</f>
        <v>0</v>
      </c>
      <c r="AY24" s="119">
        <f t="shared" ref="AY24" si="218">SUM(AY25:AY26)</f>
        <v>0</v>
      </c>
      <c r="AZ24" s="119">
        <f t="shared" ref="AZ24" si="219">SUM(AZ25:AZ26)</f>
        <v>0</v>
      </c>
      <c r="BA24" s="119">
        <f t="shared" ref="BA24:BU24" si="220">SUM(BA25:BA26)</f>
        <v>0</v>
      </c>
      <c r="BB24" s="119">
        <f t="shared" si="220"/>
        <v>6.5299999999999994</v>
      </c>
      <c r="BC24" s="119">
        <f t="shared" si="220"/>
        <v>6.8699999999999992</v>
      </c>
      <c r="BD24" s="119">
        <f t="shared" si="220"/>
        <v>10.219999999999999</v>
      </c>
      <c r="BE24" s="119">
        <f t="shared" si="220"/>
        <v>11.43</v>
      </c>
      <c r="BF24" s="119">
        <f t="shared" si="220"/>
        <v>17.47</v>
      </c>
      <c r="BG24" s="119">
        <f t="shared" si="220"/>
        <v>24.880000000000003</v>
      </c>
      <c r="BH24" s="119">
        <f t="shared" si="220"/>
        <v>32.53</v>
      </c>
      <c r="BI24" s="119">
        <f t="shared" si="220"/>
        <v>28.310000000000002</v>
      </c>
      <c r="BJ24" s="119">
        <f t="shared" si="220"/>
        <v>29.4</v>
      </c>
      <c r="BK24" s="119">
        <f t="shared" si="220"/>
        <v>27.9</v>
      </c>
      <c r="BL24" s="119">
        <f t="shared" si="220"/>
        <v>32.79</v>
      </c>
      <c r="BM24" s="119">
        <f t="shared" si="220"/>
        <v>31.29</v>
      </c>
      <c r="BN24" s="119">
        <f t="shared" si="220"/>
        <v>30.75</v>
      </c>
      <c r="BO24" s="119">
        <f t="shared" si="220"/>
        <v>26.37</v>
      </c>
      <c r="BP24" s="119">
        <f t="shared" si="220"/>
        <v>24.96</v>
      </c>
      <c r="BQ24" s="119">
        <f t="shared" si="220"/>
        <v>20.73</v>
      </c>
      <c r="BR24" s="119">
        <f t="shared" si="220"/>
        <v>25.630000000000003</v>
      </c>
      <c r="BS24" s="119">
        <f t="shared" si="220"/>
        <v>17</v>
      </c>
      <c r="BT24" s="119">
        <f t="shared" si="220"/>
        <v>17.61</v>
      </c>
      <c r="BU24" s="119">
        <f t="shared" si="220"/>
        <v>14.72</v>
      </c>
      <c r="BV24" s="119">
        <f t="shared" ref="BV24:BW24" si="221">SUM(BV25:BV26)</f>
        <v>16.899999999999999</v>
      </c>
      <c r="BW24" s="119">
        <f t="shared" si="221"/>
        <v>17.34</v>
      </c>
      <c r="BX24" s="119">
        <f t="shared" ref="BX24" si="222">SUM(BX25:BX26)</f>
        <v>15.879999999999999</v>
      </c>
      <c r="BY24" s="119">
        <f t="shared" ref="BY24:BZ24" si="223">SUM(BY25:BY26)</f>
        <v>11.52</v>
      </c>
      <c r="BZ24" s="119">
        <f t="shared" si="223"/>
        <v>9.98</v>
      </c>
      <c r="CA24" s="119">
        <f t="shared" ref="CA24:CB24" si="224">SUM(CA25:CA26)</f>
        <v>8.6499999999999986</v>
      </c>
      <c r="CB24" s="119">
        <f t="shared" si="224"/>
        <v>10.129999999999999</v>
      </c>
      <c r="CC24" s="119">
        <f t="shared" ref="CC24:CD24" si="225">SUM(CC25:CC26)</f>
        <v>8.36</v>
      </c>
      <c r="CD24" s="175">
        <f t="shared" si="225"/>
        <v>9.2799999999999994</v>
      </c>
      <c r="CE24" s="175">
        <f t="shared" ref="CE24" si="226">SUM(CE25:CE26)</f>
        <v>9.2799999999999994</v>
      </c>
    </row>
    <row r="25" spans="1:83" s="23" customFormat="1" ht="20.25" customHeight="1">
      <c r="A25" s="120" t="s">
        <v>170</v>
      </c>
      <c r="B25" s="121">
        <v>0</v>
      </c>
      <c r="C25" s="121">
        <v>0</v>
      </c>
      <c r="D25" s="121">
        <v>0</v>
      </c>
      <c r="E25" s="121">
        <v>0</v>
      </c>
      <c r="F25" s="121">
        <v>0</v>
      </c>
      <c r="G25" s="121">
        <v>0</v>
      </c>
      <c r="H25" s="121">
        <v>0</v>
      </c>
      <c r="I25" s="121">
        <v>0</v>
      </c>
      <c r="J25" s="121">
        <v>0</v>
      </c>
      <c r="K25" s="121">
        <v>0</v>
      </c>
      <c r="L25" s="121">
        <v>0</v>
      </c>
      <c r="M25" s="121">
        <v>0</v>
      </c>
      <c r="N25" s="121">
        <v>0</v>
      </c>
      <c r="O25" s="121">
        <v>0</v>
      </c>
      <c r="P25" s="121">
        <v>0</v>
      </c>
      <c r="Q25" s="121">
        <v>0</v>
      </c>
      <c r="R25" s="121">
        <v>0</v>
      </c>
      <c r="S25" s="121">
        <v>0</v>
      </c>
      <c r="T25" s="121">
        <v>0</v>
      </c>
      <c r="U25" s="121">
        <v>0</v>
      </c>
      <c r="V25" s="121">
        <v>0</v>
      </c>
      <c r="W25" s="121">
        <v>0</v>
      </c>
      <c r="X25" s="121">
        <v>0</v>
      </c>
      <c r="Y25" s="121">
        <v>0</v>
      </c>
      <c r="Z25" s="121">
        <v>0</v>
      </c>
      <c r="AA25" s="121">
        <v>0</v>
      </c>
      <c r="AB25" s="121">
        <v>0</v>
      </c>
      <c r="AC25" s="121">
        <v>0</v>
      </c>
      <c r="AD25" s="121">
        <v>0</v>
      </c>
      <c r="AE25" s="121">
        <v>0</v>
      </c>
      <c r="AF25" s="121">
        <v>0</v>
      </c>
      <c r="AG25" s="121">
        <v>0</v>
      </c>
      <c r="AH25" s="121">
        <v>0</v>
      </c>
      <c r="AI25" s="121">
        <v>0</v>
      </c>
      <c r="AJ25" s="121">
        <v>0</v>
      </c>
      <c r="AK25" s="121">
        <v>0</v>
      </c>
      <c r="AL25" s="121">
        <v>0</v>
      </c>
      <c r="AM25" s="121">
        <v>0</v>
      </c>
      <c r="AN25" s="121">
        <v>0</v>
      </c>
      <c r="AO25" s="121">
        <v>0</v>
      </c>
      <c r="AP25" s="121">
        <v>0</v>
      </c>
      <c r="AQ25" s="121">
        <v>0</v>
      </c>
      <c r="AR25" s="121">
        <v>0</v>
      </c>
      <c r="AS25" s="121">
        <v>0</v>
      </c>
      <c r="AT25" s="121">
        <v>0</v>
      </c>
      <c r="AU25" s="121">
        <v>0</v>
      </c>
      <c r="AV25" s="121">
        <v>0</v>
      </c>
      <c r="AW25" s="121">
        <v>0</v>
      </c>
      <c r="AX25" s="121">
        <v>0</v>
      </c>
      <c r="AY25" s="121">
        <v>0</v>
      </c>
      <c r="AZ25" s="121">
        <v>0</v>
      </c>
      <c r="BA25" s="121">
        <v>0</v>
      </c>
      <c r="BB25" s="121">
        <v>0.18</v>
      </c>
      <c r="BC25" s="121">
        <v>0.52</v>
      </c>
      <c r="BD25" s="121">
        <v>3.87</v>
      </c>
      <c r="BE25" s="121">
        <v>5.08</v>
      </c>
      <c r="BF25" s="121">
        <v>10.83</v>
      </c>
      <c r="BG25" s="121">
        <v>18.53</v>
      </c>
      <c r="BH25" s="121">
        <v>25.89</v>
      </c>
      <c r="BI25" s="121">
        <v>21.67</v>
      </c>
      <c r="BJ25" s="121">
        <v>22.61</v>
      </c>
      <c r="BK25" s="121">
        <v>21.11</v>
      </c>
      <c r="BL25" s="121">
        <v>26</v>
      </c>
      <c r="BM25" s="121">
        <v>24.5</v>
      </c>
      <c r="BN25" s="121">
        <v>23.88</v>
      </c>
      <c r="BO25" s="121">
        <v>19.5</v>
      </c>
      <c r="BP25" s="121">
        <v>18.09</v>
      </c>
      <c r="BQ25" s="121">
        <v>13.86</v>
      </c>
      <c r="BR25" s="121">
        <v>18.96</v>
      </c>
      <c r="BS25" s="121">
        <v>10.33</v>
      </c>
      <c r="BT25" s="121">
        <v>10.94</v>
      </c>
      <c r="BU25" s="121">
        <v>8.0500000000000007</v>
      </c>
      <c r="BV25" s="121">
        <v>10.34</v>
      </c>
      <c r="BW25" s="121">
        <v>10.78</v>
      </c>
      <c r="BX25" s="121">
        <v>9.32</v>
      </c>
      <c r="BY25" s="121">
        <v>4.96</v>
      </c>
      <c r="BZ25" s="121">
        <v>3.42</v>
      </c>
      <c r="CA25" s="121">
        <v>2.09</v>
      </c>
      <c r="CB25" s="121">
        <v>3.57</v>
      </c>
      <c r="CC25" s="121">
        <v>1.8</v>
      </c>
      <c r="CD25" s="172">
        <v>2.72</v>
      </c>
      <c r="CE25" s="172">
        <v>2.72</v>
      </c>
    </row>
    <row r="26" spans="1:83" s="23" customFormat="1" ht="20.25" customHeight="1">
      <c r="A26" s="120" t="s">
        <v>171</v>
      </c>
      <c r="B26" s="121">
        <v>0</v>
      </c>
      <c r="C26" s="121">
        <v>0</v>
      </c>
      <c r="D26" s="121">
        <v>0</v>
      </c>
      <c r="E26" s="121">
        <v>0</v>
      </c>
      <c r="F26" s="121">
        <v>0</v>
      </c>
      <c r="G26" s="121">
        <v>0</v>
      </c>
      <c r="H26" s="121">
        <v>0</v>
      </c>
      <c r="I26" s="121">
        <v>0</v>
      </c>
      <c r="J26" s="121">
        <v>0</v>
      </c>
      <c r="K26" s="121">
        <v>0</v>
      </c>
      <c r="L26" s="121">
        <v>0</v>
      </c>
      <c r="M26" s="121">
        <v>0</v>
      </c>
      <c r="N26" s="121">
        <v>0</v>
      </c>
      <c r="O26" s="121">
        <v>0</v>
      </c>
      <c r="P26" s="121">
        <v>0</v>
      </c>
      <c r="Q26" s="121">
        <v>0</v>
      </c>
      <c r="R26" s="121">
        <v>0</v>
      </c>
      <c r="S26" s="121">
        <v>0</v>
      </c>
      <c r="T26" s="121">
        <v>0</v>
      </c>
      <c r="U26" s="121">
        <v>0</v>
      </c>
      <c r="V26" s="121">
        <v>0</v>
      </c>
      <c r="W26" s="121">
        <v>0</v>
      </c>
      <c r="X26" s="121">
        <v>0</v>
      </c>
      <c r="Y26" s="121">
        <v>0</v>
      </c>
      <c r="Z26" s="121">
        <v>0</v>
      </c>
      <c r="AA26" s="121">
        <v>0</v>
      </c>
      <c r="AB26" s="121">
        <v>0</v>
      </c>
      <c r="AC26" s="121">
        <v>0</v>
      </c>
      <c r="AD26" s="121">
        <v>0</v>
      </c>
      <c r="AE26" s="121">
        <v>0</v>
      </c>
      <c r="AF26" s="121">
        <v>0</v>
      </c>
      <c r="AG26" s="121">
        <v>0</v>
      </c>
      <c r="AH26" s="121">
        <v>0</v>
      </c>
      <c r="AI26" s="121">
        <v>0</v>
      </c>
      <c r="AJ26" s="121">
        <v>0</v>
      </c>
      <c r="AK26" s="121">
        <v>0</v>
      </c>
      <c r="AL26" s="121">
        <v>0</v>
      </c>
      <c r="AM26" s="121">
        <v>0</v>
      </c>
      <c r="AN26" s="121">
        <v>0</v>
      </c>
      <c r="AO26" s="121">
        <v>0</v>
      </c>
      <c r="AP26" s="121">
        <v>0</v>
      </c>
      <c r="AQ26" s="121">
        <v>0</v>
      </c>
      <c r="AR26" s="121">
        <v>0</v>
      </c>
      <c r="AS26" s="121">
        <v>0</v>
      </c>
      <c r="AT26" s="121">
        <v>0</v>
      </c>
      <c r="AU26" s="121">
        <v>0</v>
      </c>
      <c r="AV26" s="121">
        <v>0</v>
      </c>
      <c r="AW26" s="121">
        <v>0</v>
      </c>
      <c r="AX26" s="121">
        <v>0</v>
      </c>
      <c r="AY26" s="121">
        <v>0</v>
      </c>
      <c r="AZ26" s="121">
        <v>0</v>
      </c>
      <c r="BA26" s="121">
        <v>0</v>
      </c>
      <c r="BB26" s="121">
        <v>6.35</v>
      </c>
      <c r="BC26" s="121">
        <v>6.35</v>
      </c>
      <c r="BD26" s="121">
        <v>6.35</v>
      </c>
      <c r="BE26" s="121">
        <v>6.35</v>
      </c>
      <c r="BF26" s="121">
        <v>6.64</v>
      </c>
      <c r="BG26" s="121">
        <v>6.35</v>
      </c>
      <c r="BH26" s="121">
        <v>6.64</v>
      </c>
      <c r="BI26" s="121">
        <v>6.64</v>
      </c>
      <c r="BJ26" s="121">
        <v>6.79</v>
      </c>
      <c r="BK26" s="121">
        <v>6.79</v>
      </c>
      <c r="BL26" s="121">
        <v>6.79</v>
      </c>
      <c r="BM26" s="121">
        <v>6.79</v>
      </c>
      <c r="BN26" s="121">
        <v>6.87</v>
      </c>
      <c r="BO26" s="121">
        <v>6.87</v>
      </c>
      <c r="BP26" s="121">
        <v>6.87</v>
      </c>
      <c r="BQ26" s="121">
        <v>6.87</v>
      </c>
      <c r="BR26" s="121">
        <v>6.67</v>
      </c>
      <c r="BS26" s="121">
        <v>6.67</v>
      </c>
      <c r="BT26" s="121">
        <v>6.67</v>
      </c>
      <c r="BU26" s="121">
        <v>6.67</v>
      </c>
      <c r="BV26" s="121">
        <v>6.56</v>
      </c>
      <c r="BW26" s="121">
        <v>6.56</v>
      </c>
      <c r="BX26" s="121">
        <v>6.56</v>
      </c>
      <c r="BY26" s="121">
        <v>6.56</v>
      </c>
      <c r="BZ26" s="121">
        <v>6.56</v>
      </c>
      <c r="CA26" s="121">
        <v>6.56</v>
      </c>
      <c r="CB26" s="121">
        <v>6.56</v>
      </c>
      <c r="CC26" s="121">
        <v>6.56</v>
      </c>
      <c r="CD26" s="172">
        <v>6.56</v>
      </c>
      <c r="CE26" s="172">
        <v>6.56</v>
      </c>
    </row>
    <row r="27" spans="1:83" s="23" customFormat="1" ht="20.25" customHeight="1">
      <c r="A27" s="117" t="s">
        <v>159</v>
      </c>
      <c r="B27" s="119">
        <f>B18+B22+B24</f>
        <v>11.83</v>
      </c>
      <c r="C27" s="119">
        <f t="shared" ref="C27:BN27" si="227">C18+C22+C24</f>
        <v>18.62</v>
      </c>
      <c r="D27" s="119">
        <f t="shared" si="227"/>
        <v>20.12</v>
      </c>
      <c r="E27" s="119">
        <f t="shared" si="227"/>
        <v>23.48</v>
      </c>
      <c r="F27" s="119">
        <f t="shared" si="227"/>
        <v>27.240000000000002</v>
      </c>
      <c r="G27" s="119">
        <f t="shared" si="227"/>
        <v>38.130000000000003</v>
      </c>
      <c r="H27" s="119">
        <f t="shared" si="227"/>
        <v>54.17</v>
      </c>
      <c r="I27" s="119">
        <f t="shared" si="227"/>
        <v>68.25</v>
      </c>
      <c r="J27" s="119">
        <f t="shared" si="227"/>
        <v>74.66</v>
      </c>
      <c r="K27" s="119">
        <f t="shared" si="227"/>
        <v>93.52</v>
      </c>
      <c r="L27" s="119">
        <f t="shared" si="227"/>
        <v>93.56</v>
      </c>
      <c r="M27" s="119">
        <f t="shared" si="227"/>
        <v>99.94</v>
      </c>
      <c r="N27" s="119">
        <f t="shared" si="227"/>
        <v>101.42999999999999</v>
      </c>
      <c r="O27" s="119">
        <f t="shared" si="227"/>
        <v>201.92000000000002</v>
      </c>
      <c r="P27" s="119">
        <f t="shared" si="227"/>
        <v>269.71000000000004</v>
      </c>
      <c r="Q27" s="119">
        <f t="shared" si="227"/>
        <v>271.45</v>
      </c>
      <c r="R27" s="119">
        <f t="shared" si="227"/>
        <v>217.21</v>
      </c>
      <c r="S27" s="119">
        <f t="shared" si="227"/>
        <v>242.73</v>
      </c>
      <c r="T27" s="119">
        <f t="shared" si="227"/>
        <v>285.13</v>
      </c>
      <c r="U27" s="119">
        <f t="shared" si="227"/>
        <v>293.42</v>
      </c>
      <c r="V27" s="119">
        <f t="shared" si="227"/>
        <v>303.06</v>
      </c>
      <c r="W27" s="119">
        <f t="shared" si="227"/>
        <v>294.5</v>
      </c>
      <c r="X27" s="119">
        <f t="shared" si="227"/>
        <v>326.04999999999995</v>
      </c>
      <c r="Y27" s="119">
        <f t="shared" si="227"/>
        <v>290.83</v>
      </c>
      <c r="Z27" s="119">
        <f t="shared" si="227"/>
        <v>222.11</v>
      </c>
      <c r="AA27" s="119">
        <f t="shared" si="227"/>
        <v>250.91</v>
      </c>
      <c r="AB27" s="119">
        <f t="shared" si="227"/>
        <v>330.04</v>
      </c>
      <c r="AC27" s="119">
        <f t="shared" si="227"/>
        <v>324.48</v>
      </c>
      <c r="AD27" s="119">
        <f t="shared" si="227"/>
        <v>298.60000000000002</v>
      </c>
      <c r="AE27" s="119">
        <f t="shared" si="227"/>
        <v>252.35999999999999</v>
      </c>
      <c r="AF27" s="119">
        <f t="shared" si="227"/>
        <v>199.79</v>
      </c>
      <c r="AG27" s="119">
        <f t="shared" si="227"/>
        <v>207.04</v>
      </c>
      <c r="AH27" s="119">
        <f t="shared" si="227"/>
        <v>212.26999999999998</v>
      </c>
      <c r="AI27" s="119">
        <f t="shared" si="227"/>
        <v>271.36</v>
      </c>
      <c r="AJ27" s="119">
        <f t="shared" si="227"/>
        <v>307.85000000000002</v>
      </c>
      <c r="AK27" s="119">
        <f t="shared" si="227"/>
        <v>299.55</v>
      </c>
      <c r="AL27" s="119">
        <f t="shared" si="227"/>
        <v>268.45</v>
      </c>
      <c r="AM27" s="119">
        <f t="shared" si="227"/>
        <v>328.1</v>
      </c>
      <c r="AN27" s="119">
        <f t="shared" si="227"/>
        <v>343.8</v>
      </c>
      <c r="AO27" s="119">
        <f t="shared" si="227"/>
        <v>302.01</v>
      </c>
      <c r="AP27" s="119">
        <f t="shared" si="227"/>
        <v>209.23000000000002</v>
      </c>
      <c r="AQ27" s="119">
        <f t="shared" si="227"/>
        <v>239.32</v>
      </c>
      <c r="AR27" s="119">
        <f t="shared" si="227"/>
        <v>260.98</v>
      </c>
      <c r="AS27" s="119">
        <f t="shared" si="227"/>
        <v>288.26</v>
      </c>
      <c r="AT27" s="119">
        <f t="shared" si="227"/>
        <v>221.20999999999998</v>
      </c>
      <c r="AU27" s="119">
        <f t="shared" si="227"/>
        <v>289.28999999999996</v>
      </c>
      <c r="AV27" s="119">
        <f t="shared" si="227"/>
        <v>267.57</v>
      </c>
      <c r="AW27" s="119">
        <f t="shared" si="227"/>
        <v>231.47</v>
      </c>
      <c r="AX27" s="119">
        <f t="shared" si="227"/>
        <v>213</v>
      </c>
      <c r="AY27" s="119">
        <f t="shared" si="227"/>
        <v>282.15000000000003</v>
      </c>
      <c r="AZ27" s="119">
        <f t="shared" si="227"/>
        <v>246.38</v>
      </c>
      <c r="BA27" s="119">
        <f t="shared" si="227"/>
        <v>255.6</v>
      </c>
      <c r="BB27" s="119">
        <f t="shared" si="227"/>
        <v>294.28999999999996</v>
      </c>
      <c r="BC27" s="119">
        <f t="shared" si="227"/>
        <v>367.88</v>
      </c>
      <c r="BD27" s="119">
        <f t="shared" si="227"/>
        <v>456.73</v>
      </c>
      <c r="BE27" s="119">
        <f t="shared" si="227"/>
        <v>327.12</v>
      </c>
      <c r="BF27" s="119">
        <f t="shared" si="227"/>
        <v>374.65999999999997</v>
      </c>
      <c r="BG27" s="119">
        <f t="shared" si="227"/>
        <v>512.18000000000006</v>
      </c>
      <c r="BH27" s="119">
        <f t="shared" si="227"/>
        <v>563.79999999999995</v>
      </c>
      <c r="BI27" s="119">
        <f t="shared" si="227"/>
        <v>538.92000000000007</v>
      </c>
      <c r="BJ27" s="119">
        <f t="shared" si="227"/>
        <v>528.42999999999995</v>
      </c>
      <c r="BK27" s="119">
        <f t="shared" si="227"/>
        <v>387.16999999999996</v>
      </c>
      <c r="BL27" s="119">
        <f t="shared" si="227"/>
        <v>506.08</v>
      </c>
      <c r="BM27" s="119">
        <f t="shared" si="227"/>
        <v>464.36</v>
      </c>
      <c r="BN27" s="119">
        <f t="shared" si="227"/>
        <v>406.84</v>
      </c>
      <c r="BO27" s="119">
        <f t="shared" ref="BO27:BU27" si="228">BO18+BO22+BO24</f>
        <v>431.19</v>
      </c>
      <c r="BP27" s="119">
        <f t="shared" si="228"/>
        <v>462.73</v>
      </c>
      <c r="BQ27" s="119">
        <f t="shared" si="228"/>
        <v>489.85</v>
      </c>
      <c r="BR27" s="119">
        <f t="shared" si="228"/>
        <v>486.42</v>
      </c>
      <c r="BS27" s="119">
        <f t="shared" si="228"/>
        <v>576.91999999999996</v>
      </c>
      <c r="BT27" s="119">
        <f t="shared" si="228"/>
        <v>610.54999999999995</v>
      </c>
      <c r="BU27" s="119">
        <f t="shared" si="228"/>
        <v>636.08000000000004</v>
      </c>
      <c r="BV27" s="119">
        <f t="shared" ref="BV27:BW27" si="229">BV18+BV22+BV24</f>
        <v>655.92</v>
      </c>
      <c r="BW27" s="119">
        <f t="shared" si="229"/>
        <v>647.21000000000015</v>
      </c>
      <c r="BX27" s="119">
        <f t="shared" ref="BX27" si="230">BX18+BX22+BX24</f>
        <v>697.01</v>
      </c>
      <c r="BY27" s="119">
        <f t="shared" ref="BY27:BZ27" si="231">BY18+BY22+BY24</f>
        <v>635.44000000000005</v>
      </c>
      <c r="BZ27" s="119">
        <f t="shared" si="231"/>
        <v>559.32999999999993</v>
      </c>
      <c r="CA27" s="119">
        <f t="shared" ref="CA27:CB27" si="232">CA18+CA22+CA24</f>
        <v>651.32999999999993</v>
      </c>
      <c r="CB27" s="119">
        <f t="shared" si="232"/>
        <v>642.1099999999999</v>
      </c>
      <c r="CC27" s="119">
        <f t="shared" ref="CC27:CD27" si="233">CC18+CC22+CC24</f>
        <v>737.95999999999992</v>
      </c>
      <c r="CD27" s="175">
        <f t="shared" si="233"/>
        <v>703.73</v>
      </c>
      <c r="CE27" s="175">
        <f t="shared" ref="CE27" si="234">CE18+CE22+CE24</f>
        <v>747.57999999999993</v>
      </c>
    </row>
    <row r="28" spans="1:83" ht="30" customHeight="1">
      <c r="AA28" s="47"/>
      <c r="AC28" s="47"/>
      <c r="AE28" s="47"/>
      <c r="AG28" s="47"/>
      <c r="AH28" s="48"/>
      <c r="BE28" s="46"/>
      <c r="BF28" s="46"/>
      <c r="BG28" s="46"/>
      <c r="BH28" s="46"/>
      <c r="BI28" s="46"/>
      <c r="BJ28" s="46"/>
      <c r="BK28" s="46"/>
      <c r="BL28" s="46"/>
      <c r="BO28" s="8"/>
      <c r="BW28" s="166"/>
    </row>
    <row r="29" spans="1:83" s="158" customFormat="1" ht="45" customHeight="1">
      <c r="A29" s="159" t="s">
        <v>134</v>
      </c>
      <c r="B29" s="160" t="s">
        <v>36</v>
      </c>
      <c r="C29" s="160" t="s">
        <v>37</v>
      </c>
      <c r="D29" s="160" t="s">
        <v>38</v>
      </c>
      <c r="E29" s="160" t="s">
        <v>39</v>
      </c>
      <c r="F29" s="160" t="s">
        <v>40</v>
      </c>
      <c r="G29" s="160" t="s">
        <v>41</v>
      </c>
      <c r="H29" s="160" t="s">
        <v>42</v>
      </c>
      <c r="I29" s="160" t="s">
        <v>43</v>
      </c>
      <c r="J29" s="160" t="s">
        <v>44</v>
      </c>
      <c r="K29" s="160" t="s">
        <v>45</v>
      </c>
      <c r="L29" s="160" t="s">
        <v>46</v>
      </c>
      <c r="M29" s="160" t="s">
        <v>47</v>
      </c>
      <c r="N29" s="160" t="s">
        <v>48</v>
      </c>
      <c r="O29" s="160" t="s">
        <v>49</v>
      </c>
      <c r="P29" s="160" t="s">
        <v>50</v>
      </c>
      <c r="Q29" s="160" t="s">
        <v>51</v>
      </c>
      <c r="R29" s="160" t="s">
        <v>52</v>
      </c>
      <c r="S29" s="160" t="s">
        <v>53</v>
      </c>
      <c r="T29" s="160" t="s">
        <v>54</v>
      </c>
      <c r="U29" s="160" t="s">
        <v>55</v>
      </c>
      <c r="V29" s="160" t="s">
        <v>56</v>
      </c>
      <c r="W29" s="160" t="s">
        <v>57</v>
      </c>
      <c r="X29" s="160" t="s">
        <v>58</v>
      </c>
      <c r="Y29" s="160" t="s">
        <v>59</v>
      </c>
      <c r="Z29" s="160" t="s">
        <v>60</v>
      </c>
      <c r="AA29" s="160" t="s">
        <v>61</v>
      </c>
      <c r="AB29" s="160" t="s">
        <v>62</v>
      </c>
      <c r="AC29" s="160" t="s">
        <v>63</v>
      </c>
      <c r="AD29" s="160" t="s">
        <v>64</v>
      </c>
      <c r="AE29" s="160" t="s">
        <v>65</v>
      </c>
      <c r="AF29" s="160" t="s">
        <v>66</v>
      </c>
      <c r="AG29" s="160" t="s">
        <v>67</v>
      </c>
      <c r="AH29" s="160" t="s">
        <v>68</v>
      </c>
      <c r="AI29" s="160" t="s">
        <v>69</v>
      </c>
      <c r="AJ29" s="161" t="s">
        <v>70</v>
      </c>
      <c r="AK29" s="161" t="s">
        <v>71</v>
      </c>
      <c r="AL29" s="160" t="s">
        <v>72</v>
      </c>
      <c r="AM29" s="160" t="s">
        <v>73</v>
      </c>
      <c r="AN29" s="161" t="s">
        <v>74</v>
      </c>
      <c r="AO29" s="161" t="s">
        <v>75</v>
      </c>
      <c r="AP29" s="160" t="s">
        <v>76</v>
      </c>
      <c r="AQ29" s="160" t="s">
        <v>77</v>
      </c>
      <c r="AR29" s="161" t="s">
        <v>78</v>
      </c>
      <c r="AS29" s="161" t="s">
        <v>79</v>
      </c>
      <c r="AT29" s="160" t="s">
        <v>80</v>
      </c>
      <c r="AU29" s="160" t="s">
        <v>81</v>
      </c>
      <c r="AV29" s="160" t="s">
        <v>82</v>
      </c>
      <c r="AW29" s="161" t="s">
        <v>83</v>
      </c>
      <c r="AX29" s="160" t="s">
        <v>84</v>
      </c>
      <c r="AY29" s="160" t="s">
        <v>85</v>
      </c>
      <c r="AZ29" s="160" t="s">
        <v>86</v>
      </c>
      <c r="BA29" s="161" t="s">
        <v>87</v>
      </c>
      <c r="BB29" s="152" t="s">
        <v>88</v>
      </c>
      <c r="BC29" s="152" t="s">
        <v>89</v>
      </c>
      <c r="BD29" s="152" t="s">
        <v>90</v>
      </c>
      <c r="BE29" s="162" t="s">
        <v>91</v>
      </c>
      <c r="BF29" s="152" t="s">
        <v>92</v>
      </c>
      <c r="BG29" s="152" t="s">
        <v>93</v>
      </c>
      <c r="BH29" s="152" t="s">
        <v>94</v>
      </c>
      <c r="BI29" s="152" t="s">
        <v>95</v>
      </c>
      <c r="BJ29" s="152" t="s">
        <v>96</v>
      </c>
      <c r="BK29" s="152" t="s">
        <v>97</v>
      </c>
      <c r="BL29" s="152" t="s">
        <v>98</v>
      </c>
      <c r="BM29" s="152" t="s">
        <v>99</v>
      </c>
      <c r="BN29" s="152" t="s">
        <v>100</v>
      </c>
      <c r="BO29" s="152" t="s">
        <v>137</v>
      </c>
      <c r="BP29" s="152" t="s">
        <v>141</v>
      </c>
      <c r="BQ29" s="152" t="s">
        <v>144</v>
      </c>
      <c r="BR29" s="152" t="s">
        <v>147</v>
      </c>
      <c r="BS29" s="152" t="s">
        <v>149</v>
      </c>
      <c r="BT29" s="152" t="s">
        <v>150</v>
      </c>
      <c r="BU29" s="152" t="s">
        <v>151</v>
      </c>
      <c r="BV29" s="152" t="s">
        <v>189</v>
      </c>
      <c r="BW29" s="164" t="s">
        <v>190</v>
      </c>
      <c r="BX29" s="164" t="s">
        <v>192</v>
      </c>
      <c r="BY29" s="152" t="s">
        <v>200</v>
      </c>
      <c r="BZ29" s="152" t="s">
        <v>204</v>
      </c>
      <c r="CA29" s="152" t="s">
        <v>207</v>
      </c>
      <c r="CB29" s="152" t="s">
        <v>208</v>
      </c>
      <c r="CC29" s="152" t="s">
        <v>210</v>
      </c>
      <c r="CD29" s="152" t="s">
        <v>215</v>
      </c>
      <c r="CE29" s="152" t="s">
        <v>217</v>
      </c>
    </row>
    <row r="30" spans="1:83" s="21" customFormat="1" ht="20.25" customHeight="1">
      <c r="A30" s="21" t="s">
        <v>194</v>
      </c>
      <c r="B30" s="77"/>
      <c r="C30" s="77"/>
      <c r="D30" s="77"/>
      <c r="E30" s="77"/>
      <c r="F30" s="114">
        <f t="shared" ref="F30:BQ30" si="235">IF(((F7-B7)/B7)&gt;1,"(+)  ",IF(((F7-B7)/B7)&lt;-1,"(-)  ",IF(ROUND((((F7-B7)/B7)),3)=0,"-  ",((F7-B7)/B7))))</f>
        <v>0.32661570535093809</v>
      </c>
      <c r="G30" s="114">
        <f t="shared" si="235"/>
        <v>-0.17985611510791369</v>
      </c>
      <c r="H30" s="114">
        <f t="shared" si="235"/>
        <v>9.0950432014566291E-4</v>
      </c>
      <c r="I30" s="114">
        <f t="shared" si="235"/>
        <v>0.34068810770381464</v>
      </c>
      <c r="J30" s="114">
        <f t="shared" si="235"/>
        <v>0.63698271346254587</v>
      </c>
      <c r="K30" s="114" t="str">
        <f t="shared" si="235"/>
        <v xml:space="preserve">(+)  </v>
      </c>
      <c r="L30" s="114">
        <f t="shared" si="235"/>
        <v>0.69695592912312576</v>
      </c>
      <c r="M30" s="114">
        <f t="shared" si="235"/>
        <v>0.26052998605299849</v>
      </c>
      <c r="N30" s="114">
        <f t="shared" si="235"/>
        <v>0.55968000000000007</v>
      </c>
      <c r="O30" s="114">
        <f t="shared" si="235"/>
        <v>0.36247116124070755</v>
      </c>
      <c r="P30" s="114">
        <f t="shared" si="235"/>
        <v>0.30334672021419001</v>
      </c>
      <c r="Q30" s="114">
        <f t="shared" si="235"/>
        <v>0.2321310024341669</v>
      </c>
      <c r="R30" s="114">
        <f t="shared" si="235"/>
        <v>3.5289290110791932E-2</v>
      </c>
      <c r="S30" s="114">
        <f t="shared" si="235"/>
        <v>0.21749764816556905</v>
      </c>
      <c r="T30" s="114">
        <f t="shared" si="235"/>
        <v>0.57189811010682001</v>
      </c>
      <c r="U30" s="114" t="str">
        <f t="shared" si="235"/>
        <v xml:space="preserve">(+)  </v>
      </c>
      <c r="V30" s="114" t="str">
        <f t="shared" si="235"/>
        <v xml:space="preserve">(+)  </v>
      </c>
      <c r="W30" s="114" t="str">
        <f t="shared" si="235"/>
        <v xml:space="preserve">(+)  </v>
      </c>
      <c r="X30" s="114" t="str">
        <f t="shared" si="235"/>
        <v xml:space="preserve">(+)  </v>
      </c>
      <c r="Y30" s="114">
        <f t="shared" si="235"/>
        <v>0.1966011849080137</v>
      </c>
      <c r="Z30" s="114">
        <f t="shared" si="235"/>
        <v>-0.11250149682672746</v>
      </c>
      <c r="AA30" s="114">
        <f t="shared" si="235"/>
        <v>3.5793432274528324E-2</v>
      </c>
      <c r="AB30" s="114">
        <f t="shared" si="235"/>
        <v>6.7634648796227569E-3</v>
      </c>
      <c r="AC30" s="114">
        <f t="shared" si="235"/>
        <v>0.22013029315960908</v>
      </c>
      <c r="AD30" s="114">
        <f t="shared" si="235"/>
        <v>0.20238818053025703</v>
      </c>
      <c r="AE30" s="114">
        <f t="shared" si="235"/>
        <v>0.27885114107883807</v>
      </c>
      <c r="AF30" s="114">
        <f t="shared" si="235"/>
        <v>0.20955315870570107</v>
      </c>
      <c r="AG30" s="114">
        <f t="shared" si="235"/>
        <v>8.526883442789257E-2</v>
      </c>
      <c r="AH30" s="114">
        <f t="shared" si="235"/>
        <v>6.6038265162991702E-2</v>
      </c>
      <c r="AI30" s="114">
        <f t="shared" si="235"/>
        <v>2.9150823827629912E-2</v>
      </c>
      <c r="AJ30" s="114">
        <f t="shared" si="235"/>
        <v>0.14140127388535031</v>
      </c>
      <c r="AK30" s="114">
        <f t="shared" si="235"/>
        <v>-6.1989570008855206E-3</v>
      </c>
      <c r="AL30" s="114">
        <f t="shared" si="235"/>
        <v>1.0526315789473684E-2</v>
      </c>
      <c r="AM30" s="114">
        <f t="shared" si="235"/>
        <v>1.4778325123152709E-2</v>
      </c>
      <c r="AN30" s="114">
        <f t="shared" si="235"/>
        <v>-5.3571428571428568E-2</v>
      </c>
      <c r="AO30" s="114" t="str">
        <f t="shared" si="235"/>
        <v xml:space="preserve">-  </v>
      </c>
      <c r="AP30" s="114">
        <f t="shared" si="235"/>
        <v>-1.5625E-2</v>
      </c>
      <c r="AQ30" s="114">
        <f t="shared" si="235"/>
        <v>-1.4563106796116505E-2</v>
      </c>
      <c r="AR30" s="114">
        <f t="shared" si="235"/>
        <v>-3.3018867924528301E-2</v>
      </c>
      <c r="AS30" s="114">
        <f t="shared" si="235"/>
        <v>-1.9801980198019802E-2</v>
      </c>
      <c r="AT30" s="114">
        <f t="shared" si="235"/>
        <v>-2.6455026455026454E-2</v>
      </c>
      <c r="AU30" s="114">
        <f t="shared" si="235"/>
        <v>-4.4334975369458129E-2</v>
      </c>
      <c r="AV30" s="114">
        <f t="shared" si="235"/>
        <v>-7.8048780487804878E-2</v>
      </c>
      <c r="AW30" s="114">
        <f t="shared" si="235"/>
        <v>-3.0303030303030304E-2</v>
      </c>
      <c r="AX30" s="114" t="str">
        <f t="shared" si="235"/>
        <v xml:space="preserve">-  </v>
      </c>
      <c r="AY30" s="114">
        <f t="shared" si="235"/>
        <v>-5.1546391752577319E-3</v>
      </c>
      <c r="AZ30" s="114">
        <f t="shared" si="235"/>
        <v>-3.7037037037037035E-2</v>
      </c>
      <c r="BA30" s="114">
        <f t="shared" si="235"/>
        <v>1.0416666666666666E-2</v>
      </c>
      <c r="BB30" s="114">
        <f t="shared" si="235"/>
        <v>5.5760869565217343E-2</v>
      </c>
      <c r="BC30" s="114">
        <f t="shared" si="235"/>
        <v>5.5906735751295296E-2</v>
      </c>
      <c r="BD30" s="114">
        <f t="shared" si="235"/>
        <v>0.1316483516483517</v>
      </c>
      <c r="BE30" s="114">
        <f t="shared" si="235"/>
        <v>7.4381443298969105E-2</v>
      </c>
      <c r="BF30" s="114">
        <f t="shared" si="235"/>
        <v>-3.3975084937712171E-3</v>
      </c>
      <c r="BG30" s="114">
        <f t="shared" si="235"/>
        <v>9.8140242406398754E-3</v>
      </c>
      <c r="BH30" s="114">
        <f t="shared" si="235"/>
        <v>1.3157894736842006E-2</v>
      </c>
      <c r="BI30" s="114">
        <f t="shared" si="235"/>
        <v>2.6291800604519452E-2</v>
      </c>
      <c r="BJ30" s="114">
        <f t="shared" si="235"/>
        <v>5.5578512396694313E-2</v>
      </c>
      <c r="BK30" s="114">
        <f t="shared" si="235"/>
        <v>-0.42922396617911462</v>
      </c>
      <c r="BL30" s="114">
        <f t="shared" si="235"/>
        <v>-0.24684909186754203</v>
      </c>
      <c r="BM30" s="114">
        <f t="shared" si="235"/>
        <v>-0.19639100556308725</v>
      </c>
      <c r="BN30" s="114">
        <f t="shared" si="235"/>
        <v>-0.27255823057349782</v>
      </c>
      <c r="BO30" s="114">
        <f t="shared" si="235"/>
        <v>0.73906010556785307</v>
      </c>
      <c r="BP30" s="114">
        <f t="shared" si="235"/>
        <v>0.61529651310766109</v>
      </c>
      <c r="BQ30" s="114">
        <f t="shared" si="235"/>
        <v>0.90349040139616033</v>
      </c>
      <c r="BR30" s="114">
        <f t="shared" ref="BR30:BT30" si="236">IF(((BR7-BN7)/BN7)&gt;1,"(+)  ",IF(((BR7-BN7)/BN7)&lt;-1,"(-)  ",IF(ROUND((((BR7-BN7)/BN7)),3)=0,"-  ",((BR7-BN7)/BN7))))</f>
        <v>0.90454728911610383</v>
      </c>
      <c r="BS30" s="114">
        <f t="shared" si="236"/>
        <v>0.59480099867821978</v>
      </c>
      <c r="BT30" s="114">
        <f t="shared" si="236"/>
        <v>0.38576380682265815</v>
      </c>
      <c r="BU30" s="114">
        <f t="shared" ref="BU30:BW30" si="237">IF(((BU7-BQ7)/BQ7)&gt;1,"(+)  ",IF(((BU7-BQ7)/BQ7)&lt;-1,"(-)  ",IF(ROUND((((BU7-BQ7)/BQ7)),3)=0,"-  ",((BU7-BQ7)/BQ7))))</f>
        <v>0.13052779560526892</v>
      </c>
      <c r="BV30" s="114">
        <f t="shared" si="237"/>
        <v>0.2463179458199414</v>
      </c>
      <c r="BW30" s="114">
        <f t="shared" si="237"/>
        <v>0.1000092089511006</v>
      </c>
      <c r="BX30" s="114">
        <f t="shared" ref="BX30:CE32" si="238">IF(((BX7-BT7)/BT7)&gt;1,"(+)  ",IF(((BX7-BT7)/BT7)&lt;-1,"(-)  ",IF(ROUND((((BX7-BT7)/BT7)),3)=0,"-  ",((BX7-BT7)/BT7))))</f>
        <v>6.9274282952898045E-2</v>
      </c>
      <c r="BY30" s="137">
        <f t="shared" si="238"/>
        <v>3.5953719723182957E-3</v>
      </c>
      <c r="BZ30" s="137">
        <f t="shared" si="238"/>
        <v>4.4775696432113841E-2</v>
      </c>
      <c r="CA30" s="137">
        <f t="shared" si="238"/>
        <v>9.490721361797122E-2</v>
      </c>
      <c r="CB30" s="137">
        <f t="shared" si="238"/>
        <v>6.8135899617184165E-2</v>
      </c>
      <c r="CC30" s="137">
        <f t="shared" si="238"/>
        <v>0.11127272727272727</v>
      </c>
      <c r="CD30" s="137">
        <f t="shared" si="238"/>
        <v>6.3607019828030451E-2</v>
      </c>
      <c r="CE30" s="137">
        <f t="shared" si="238"/>
        <v>0.11744316444081961</v>
      </c>
    </row>
    <row r="31" spans="1:83" s="21" customFormat="1" ht="20.25" customHeight="1">
      <c r="A31" s="21" t="s">
        <v>1</v>
      </c>
      <c r="B31" s="77"/>
      <c r="C31" s="77"/>
      <c r="D31" s="77"/>
      <c r="E31" s="77"/>
      <c r="F31" s="115" t="str">
        <f t="shared" ref="F31:BQ31" si="239">IF(((F8-B8)/B8)&gt;1,"(+)  ",IF(((F8-B8)/B8)&lt;-1,"(-)  ",IF(ROUND((((F8-B8)/B8)),3)=0,"-  ",((F8-B8)/B8))))</f>
        <v xml:space="preserve">(+)  </v>
      </c>
      <c r="G31" s="115" t="str">
        <f t="shared" si="239"/>
        <v xml:space="preserve">(+)  </v>
      </c>
      <c r="H31" s="115" t="str">
        <f t="shared" si="239"/>
        <v xml:space="preserve">(+)  </v>
      </c>
      <c r="I31" s="115" t="str">
        <f t="shared" si="239"/>
        <v xml:space="preserve">(+)  </v>
      </c>
      <c r="J31" s="115" t="str">
        <f t="shared" si="239"/>
        <v xml:space="preserve">(+)  </v>
      </c>
      <c r="K31" s="115" t="str">
        <f t="shared" si="239"/>
        <v xml:space="preserve">(+)  </v>
      </c>
      <c r="L31" s="115">
        <f t="shared" si="239"/>
        <v>0.73564092810954751</v>
      </c>
      <c r="M31" s="115">
        <f t="shared" si="239"/>
        <v>0.54966121302264082</v>
      </c>
      <c r="N31" s="115">
        <f t="shared" si="239"/>
        <v>0.25341130604288503</v>
      </c>
      <c r="O31" s="115" t="str">
        <f t="shared" si="239"/>
        <v xml:space="preserve">(+)  </v>
      </c>
      <c r="P31" s="115" t="str">
        <f t="shared" si="239"/>
        <v xml:space="preserve">(+)  </v>
      </c>
      <c r="Q31" s="115" t="str">
        <f t="shared" si="239"/>
        <v xml:space="preserve">(+)  </v>
      </c>
      <c r="R31" s="115" t="str">
        <f t="shared" si="239"/>
        <v xml:space="preserve">(+)  </v>
      </c>
      <c r="S31" s="115">
        <f t="shared" si="239"/>
        <v>0.19944571865443431</v>
      </c>
      <c r="T31" s="115">
        <f t="shared" si="239"/>
        <v>-1.0852608017363941E-3</v>
      </c>
      <c r="U31" s="115">
        <f t="shared" si="239"/>
        <v>-7.8960878940342927E-2</v>
      </c>
      <c r="V31" s="115">
        <f t="shared" si="239"/>
        <v>0.10668117519042433</v>
      </c>
      <c r="W31" s="115">
        <f t="shared" si="239"/>
        <v>2.0874830690781533E-2</v>
      </c>
      <c r="X31" s="115">
        <f t="shared" si="239"/>
        <v>-2.8145582942894071E-2</v>
      </c>
      <c r="Y31" s="115">
        <f t="shared" si="239"/>
        <v>-7.5994054254923879E-2</v>
      </c>
      <c r="Z31" s="115">
        <f t="shared" si="239"/>
        <v>-0.33674191772201684</v>
      </c>
      <c r="AA31" s="115">
        <f t="shared" si="239"/>
        <v>-0.22122063529228128</v>
      </c>
      <c r="AB31" s="115">
        <f t="shared" si="239"/>
        <v>1.4393013100436697E-2</v>
      </c>
      <c r="AC31" s="115">
        <f t="shared" si="239"/>
        <v>7.1465915946109029E-2</v>
      </c>
      <c r="AD31" s="115">
        <f t="shared" si="239"/>
        <v>0.42990986717267554</v>
      </c>
      <c r="AE31" s="115">
        <f t="shared" si="239"/>
        <v>-0.1390990629854186</v>
      </c>
      <c r="AF31" s="115">
        <f t="shared" si="239"/>
        <v>-0.62630437028618657</v>
      </c>
      <c r="AG31" s="115">
        <f t="shared" si="239"/>
        <v>-0.57762180016515274</v>
      </c>
      <c r="AH31" s="115">
        <f t="shared" si="239"/>
        <v>-0.4691880235547814</v>
      </c>
      <c r="AI31" s="115">
        <f t="shared" si="239"/>
        <v>0.11169314940923111</v>
      </c>
      <c r="AJ31" s="115" t="str">
        <f t="shared" si="239"/>
        <v xml:space="preserve">(+)  </v>
      </c>
      <c r="AK31" s="115" t="str">
        <f t="shared" si="239"/>
        <v xml:space="preserve">(+)  </v>
      </c>
      <c r="AL31" s="115">
        <f t="shared" si="239"/>
        <v>0.5234375</v>
      </c>
      <c r="AM31" s="115">
        <f t="shared" si="239"/>
        <v>0.35078534031413611</v>
      </c>
      <c r="AN31" s="115">
        <f t="shared" si="239"/>
        <v>0.23529411764705882</v>
      </c>
      <c r="AO31" s="115">
        <f t="shared" si="239"/>
        <v>1.3274336283185841E-2</v>
      </c>
      <c r="AP31" s="115">
        <f t="shared" si="239"/>
        <v>-0.35897435897435898</v>
      </c>
      <c r="AQ31" s="115">
        <f t="shared" si="239"/>
        <v>-0.41085271317829458</v>
      </c>
      <c r="AR31" s="115">
        <f t="shared" si="239"/>
        <v>-0.35164835164835168</v>
      </c>
      <c r="AS31" s="115">
        <f t="shared" si="239"/>
        <v>-6.1135371179039298E-2</v>
      </c>
      <c r="AT31" s="115">
        <f t="shared" si="239"/>
        <v>0.14399999999999999</v>
      </c>
      <c r="AU31" s="115">
        <f t="shared" si="239"/>
        <v>0.44078947368421051</v>
      </c>
      <c r="AV31" s="115">
        <f t="shared" si="239"/>
        <v>0.10734463276836158</v>
      </c>
      <c r="AW31" s="115">
        <f t="shared" si="239"/>
        <v>-0.30232558139534882</v>
      </c>
      <c r="AX31" s="115">
        <f t="shared" si="239"/>
        <v>-6.9930069930069935E-2</v>
      </c>
      <c r="AY31" s="115">
        <f t="shared" si="239"/>
        <v>-3.6529680365296802E-2</v>
      </c>
      <c r="AZ31" s="115">
        <f t="shared" si="239"/>
        <v>-0.10714285714285714</v>
      </c>
      <c r="BA31" s="115">
        <f t="shared" si="239"/>
        <v>0.18666666666666668</v>
      </c>
      <c r="BB31" s="115">
        <f t="shared" si="239"/>
        <v>0.63127819548872188</v>
      </c>
      <c r="BC31" s="115">
        <f t="shared" si="239"/>
        <v>0.4155450236966825</v>
      </c>
      <c r="BD31" s="115" t="str">
        <f t="shared" si="239"/>
        <v xml:space="preserve">(+)  </v>
      </c>
      <c r="BE31" s="115">
        <f t="shared" si="239"/>
        <v>0.29095505617977524</v>
      </c>
      <c r="BF31" s="115">
        <f t="shared" si="239"/>
        <v>0.34863569321533927</v>
      </c>
      <c r="BG31" s="115">
        <f t="shared" si="239"/>
        <v>0.46082764162314177</v>
      </c>
      <c r="BH31" s="115">
        <f t="shared" si="239"/>
        <v>0.23066482342591424</v>
      </c>
      <c r="BI31" s="115" t="str">
        <f t="shared" si="239"/>
        <v xml:space="preserve">(+)  </v>
      </c>
      <c r="BJ31" s="115">
        <f t="shared" si="239"/>
        <v>0.57183868762816126</v>
      </c>
      <c r="BK31" s="115">
        <f t="shared" si="239"/>
        <v>-0.19657590759075905</v>
      </c>
      <c r="BL31" s="115">
        <f t="shared" si="239"/>
        <v>-6.6357583432049366E-2</v>
      </c>
      <c r="BM31" s="115">
        <f t="shared" si="239"/>
        <v>-0.15979315080250628</v>
      </c>
      <c r="BN31" s="115">
        <f t="shared" si="239"/>
        <v>-0.24478170116542014</v>
      </c>
      <c r="BO31" s="115">
        <f t="shared" si="239"/>
        <v>-3.5515618314077846E-2</v>
      </c>
      <c r="BP31" s="115">
        <f t="shared" si="239"/>
        <v>-0.25305711723142216</v>
      </c>
      <c r="BQ31" s="115">
        <f t="shared" si="239"/>
        <v>-0.19835533876446107</v>
      </c>
      <c r="BR31" s="115">
        <f t="shared" ref="BR31:BT31" si="240">IF(((BR8-BN8)/BN8)&gt;1,"(+)  ",IF(((BR8-BN8)/BN8)&lt;-1,"(-)  ",IF(ROUND((((BR8-BN8)/BN8)),3)=0,"-  ",((BR8-BN8)/BN8))))</f>
        <v>2.7149190994414717E-2</v>
      </c>
      <c r="BS31" s="115">
        <f t="shared" si="240"/>
        <v>0.29112688553682325</v>
      </c>
      <c r="BT31" s="115">
        <f t="shared" si="240"/>
        <v>0.34373993264021091</v>
      </c>
      <c r="BU31" s="115">
        <f t="shared" ref="BU31:BW31" si="241">IF(((BU8-BQ8)/BQ8)&gt;1,"(+)  ",IF(((BU8-BQ8)/BQ8)&lt;-1,"(-)  ",IF(ROUND((((BU8-BQ8)/BQ8)),3)=0,"-  ",((BU8-BQ8)/BQ8))))</f>
        <v>0.53198470850589363</v>
      </c>
      <c r="BV31" s="115">
        <f t="shared" si="241"/>
        <v>0.44866440563948778</v>
      </c>
      <c r="BW31" s="115">
        <f t="shared" si="241"/>
        <v>0.15199413556914765</v>
      </c>
      <c r="BX31" s="115">
        <f t="shared" si="238"/>
        <v>0.1314894729959461</v>
      </c>
      <c r="BY31" s="137">
        <f t="shared" si="238"/>
        <v>-9.6155045852481871E-2</v>
      </c>
      <c r="BZ31" s="137">
        <f t="shared" si="238"/>
        <v>-0.27867425121894596</v>
      </c>
      <c r="CA31" s="137">
        <f t="shared" si="238"/>
        <v>-9.962615335666565E-2</v>
      </c>
      <c r="CB31" s="137">
        <f t="shared" si="238"/>
        <v>-0.2104208802850813</v>
      </c>
      <c r="CC31" s="137">
        <f t="shared" si="238"/>
        <v>9.5479121131946034E-3</v>
      </c>
      <c r="CD31" s="137">
        <f t="shared" si="238"/>
        <v>0.29808749765295994</v>
      </c>
      <c r="CE31" s="137">
        <f t="shared" si="238"/>
        <v>0.11650249569327267</v>
      </c>
    </row>
    <row r="32" spans="1:83" s="21" customFormat="1" ht="20.25" customHeight="1">
      <c r="A32" s="21" t="s">
        <v>185</v>
      </c>
      <c r="B32" s="77"/>
      <c r="C32" s="84"/>
      <c r="D32" s="84"/>
      <c r="E32" s="84"/>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t="str">
        <f t="shared" ref="BG32:BQ32" si="242">IF(((BG9-BC9)/BC9)&gt;1,"(+)  ",IF(((BG9-BC9)/BC9)&lt;-1,"(-)  ",IF(ROUND((((BG9-BC9)/BC9)),3)=0,"-  ",((BG9-BC9)/BC9))))</f>
        <v xml:space="preserve">(+)  </v>
      </c>
      <c r="BH32" s="115" t="str">
        <f t="shared" si="242"/>
        <v xml:space="preserve">(+)  </v>
      </c>
      <c r="BI32" s="115">
        <f t="shared" si="242"/>
        <v>-0.24301075268817196</v>
      </c>
      <c r="BJ32" s="115">
        <f t="shared" si="242"/>
        <v>-0.22202643171806163</v>
      </c>
      <c r="BK32" s="115">
        <f t="shared" si="242"/>
        <v>-0.6059968437664387</v>
      </c>
      <c r="BL32" s="115">
        <f t="shared" si="242"/>
        <v>-0.19893428063943169</v>
      </c>
      <c r="BM32" s="115" t="str">
        <f t="shared" si="242"/>
        <v xml:space="preserve">(+)  </v>
      </c>
      <c r="BN32" s="115">
        <f t="shared" si="242"/>
        <v>0.15968289920724804</v>
      </c>
      <c r="BO32" s="115" t="str">
        <f t="shared" si="242"/>
        <v xml:space="preserve">(+)  </v>
      </c>
      <c r="BP32" s="115">
        <f t="shared" si="242"/>
        <v>0.31411677753141182</v>
      </c>
      <c r="BQ32" s="115">
        <f t="shared" si="242"/>
        <v>-5.0839552238805957E-2</v>
      </c>
      <c r="BR32" s="115">
        <f t="shared" ref="BR32:BT32" si="243">IF(((BR9-BN9)/BN9)&gt;1,"(+)  ",IF(((BR9-BN9)/BN9)&lt;-1,"(-)  ",IF(ROUND((((BR9-BN9)/BN9)),3)=0,"-  ",((BR9-BN9)/BN9))))</f>
        <v>-0.40625</v>
      </c>
      <c r="BS32" s="115">
        <f t="shared" si="243"/>
        <v>-0.38008766437069508</v>
      </c>
      <c r="BT32" s="115">
        <f t="shared" si="243"/>
        <v>-0.66254218222722161</v>
      </c>
      <c r="BU32" s="115">
        <f t="shared" ref="BU32:BW32" si="244">IF(((BU9-BQ9)/BQ9)&gt;1,"(+)  ",IF(((BU9-BQ9)/BQ9)&lt;-1,"(-)  ",IF(ROUND((((BU9-BQ9)/BQ9)),3)=0,"-  ",((BU9-BQ9)/BQ9))))</f>
        <v>-0.69041769041769041</v>
      </c>
      <c r="BV32" s="115">
        <f t="shared" si="244"/>
        <v>-0.66940789473684215</v>
      </c>
      <c r="BW32" s="115">
        <f t="shared" si="244"/>
        <v>-0.81212121212121213</v>
      </c>
      <c r="BX32" s="115">
        <f t="shared" si="238"/>
        <v>-0.4916666666666667</v>
      </c>
      <c r="BY32" s="137">
        <f t="shared" si="238"/>
        <v>-9.8412698412698438E-2</v>
      </c>
      <c r="BZ32" s="137">
        <f t="shared" si="238"/>
        <v>0.70149253731343297</v>
      </c>
      <c r="CA32" s="137" t="str">
        <f t="shared" si="238"/>
        <v xml:space="preserve">(+)  </v>
      </c>
      <c r="CB32" s="137">
        <f t="shared" si="238"/>
        <v>0.23606557377049189</v>
      </c>
      <c r="CC32" s="137">
        <f t="shared" si="238"/>
        <v>-1.4084507042253534E-2</v>
      </c>
      <c r="CD32" s="137">
        <f t="shared" si="238"/>
        <v>0.35380116959064328</v>
      </c>
      <c r="CE32" s="137">
        <f t="shared" si="238"/>
        <v>-0.19055944055944055</v>
      </c>
    </row>
    <row r="33" spans="1:83" s="21" customFormat="1" ht="20.25" customHeight="1">
      <c r="A33" s="21" t="s">
        <v>195</v>
      </c>
      <c r="B33" s="77"/>
      <c r="C33" s="84"/>
      <c r="D33" s="84"/>
      <c r="E33" s="84"/>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t="str">
        <f t="shared" ref="BS33:BT33" si="245">IF(((BS11-BO11)/BO11)&gt;1,"(+)  ",IF(((BS11-BO11)/BO11)&lt;-1,"(-)  ",IF(ROUND((((BS11-BO11)/BO11)),3)=0,"-  ",((BS11-BO11)/BO11))))</f>
        <v xml:space="preserve">(+)  </v>
      </c>
      <c r="BT33" s="115" t="str">
        <f t="shared" si="245"/>
        <v xml:space="preserve">(+)  </v>
      </c>
      <c r="BU33" s="115">
        <f t="shared" ref="BU33:BW33" si="246">IF(((BU11-BQ11)/BQ11)&gt;1,"(+)  ",IF(((BU11-BQ11)/BQ11)&lt;-1,"(-)  ",IF(ROUND((((BU11-BQ11)/BQ11)),3)=0,"-  ",((BU11-BQ11)/BQ11))))</f>
        <v>3.2410533423362503E-2</v>
      </c>
      <c r="BV33" s="115" t="str">
        <f t="shared" si="246"/>
        <v xml:space="preserve">(+)  </v>
      </c>
      <c r="BW33" s="115">
        <f t="shared" si="246"/>
        <v>0.22785829307568439</v>
      </c>
      <c r="BX33" s="115" t="str">
        <f t="shared" ref="BX33:CE34" si="247">IF(((BX11-BT11)/BT11)&gt;1,"(+)  ",IF(((BX11-BT11)/BT11)&lt;-1,"(-)  ",IF(ROUND((((BX11-BT11)/BT11)),3)=0,"-  ",((BX11-BT11)/BT11))))</f>
        <v xml:space="preserve">(+)  </v>
      </c>
      <c r="BY33" s="137" t="str">
        <f t="shared" si="247"/>
        <v xml:space="preserve">(+)  </v>
      </c>
      <c r="BZ33" s="137" t="str">
        <f t="shared" si="247"/>
        <v xml:space="preserve">(+)  </v>
      </c>
      <c r="CA33" s="137" t="str">
        <f t="shared" si="247"/>
        <v xml:space="preserve">(+)  </v>
      </c>
      <c r="CB33" s="137">
        <f t="shared" si="247"/>
        <v>0.63414634146341475</v>
      </c>
      <c r="CC33" s="137" t="str">
        <f t="shared" si="247"/>
        <v xml:space="preserve">(+)  </v>
      </c>
      <c r="CD33" s="137" t="str">
        <f t="shared" si="247"/>
        <v xml:space="preserve">(+)  </v>
      </c>
      <c r="CE33" s="137">
        <f t="shared" si="247"/>
        <v>0.5921205098493626</v>
      </c>
    </row>
    <row r="34" spans="1:83" s="21" customFormat="1" ht="20.25" customHeight="1">
      <c r="A34" s="21" t="s">
        <v>157</v>
      </c>
      <c r="B34" s="77"/>
      <c r="C34" s="84"/>
      <c r="D34" s="84"/>
      <c r="E34" s="84"/>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t="str">
        <f t="shared" ref="BF34:BQ34" si="248">IF(((BF12-BB12)/BB12)&gt;1,"(+)  ",IF(((BF12-BB12)/BB12)&lt;-1,"(-)  ",IF(ROUND((((BF12-BB12)/BB12)),3)=0,"-  ",((BF12-BB12)/BB12))))</f>
        <v xml:space="preserve">(+)  </v>
      </c>
      <c r="BG34" s="116" t="str">
        <f t="shared" si="248"/>
        <v xml:space="preserve">(+)  </v>
      </c>
      <c r="BH34" s="116" t="str">
        <f t="shared" si="248"/>
        <v xml:space="preserve">(+)  </v>
      </c>
      <c r="BI34" s="116" t="str">
        <f t="shared" si="248"/>
        <v xml:space="preserve">(+)  </v>
      </c>
      <c r="BJ34" s="116">
        <f t="shared" si="248"/>
        <v>0.68265162200282092</v>
      </c>
      <c r="BK34" s="116">
        <f t="shared" si="248"/>
        <v>0.12186261558784668</v>
      </c>
      <c r="BL34" s="116">
        <f t="shared" si="248"/>
        <v>8.0828492043443587E-3</v>
      </c>
      <c r="BM34" s="116">
        <f t="shared" si="248"/>
        <v>0.10504933255948919</v>
      </c>
      <c r="BN34" s="116">
        <f t="shared" si="248"/>
        <v>4.5543447890472273E-2</v>
      </c>
      <c r="BO34" s="116">
        <f t="shared" si="248"/>
        <v>-5.5342949661465871E-2</v>
      </c>
      <c r="BP34" s="116">
        <f t="shared" si="248"/>
        <v>-0.23878727136056122</v>
      </c>
      <c r="BQ34" s="116">
        <f t="shared" si="248"/>
        <v>-0.33744747899159661</v>
      </c>
      <c r="BR34" s="116">
        <f t="shared" ref="BR34:BT34" si="249">IF(((BR12-BN12)/BN12)&gt;1,"(+)  ",IF(((BR12-BN12)/BN12)&lt;-1,"(-)  ",IF(ROUND((((BR12-BN12)/BN12)),3)=0,"-  ",((BR12-BN12)/BN12))))</f>
        <v>-0.16648850881881358</v>
      </c>
      <c r="BS34" s="116">
        <f t="shared" si="249"/>
        <v>-0.3552508569647867</v>
      </c>
      <c r="BT34" s="116">
        <f t="shared" si="249"/>
        <v>-0.29427254772876899</v>
      </c>
      <c r="BU34" s="116">
        <f t="shared" ref="BU34:BW34" si="250">IF(((BU12-BQ12)/BQ12)&gt;1,"(+)  ",IF(((BU12-BQ12)/BQ12)&lt;-1,"(-)  ",IF(ROUND((((BU12-BQ12)/BQ12)),3)=0,"-  ",((BU12-BQ12)/BQ12))))</f>
        <v>-0.28973444312326591</v>
      </c>
      <c r="BV34" s="116">
        <f t="shared" si="250"/>
        <v>-0.34049374799615256</v>
      </c>
      <c r="BW34" s="116">
        <f t="shared" si="250"/>
        <v>1.9816336394393608E-2</v>
      </c>
      <c r="BX34" s="116">
        <f t="shared" si="247"/>
        <v>-9.8414179104477598E-2</v>
      </c>
      <c r="BY34" s="138">
        <f t="shared" si="247"/>
        <v>-0.21819196428571427</v>
      </c>
      <c r="BZ34" s="138">
        <f t="shared" si="247"/>
        <v>-0.40982012639766646</v>
      </c>
      <c r="CA34" s="138">
        <f t="shared" si="247"/>
        <v>-0.50142180094786737</v>
      </c>
      <c r="CB34" s="138">
        <f t="shared" si="247"/>
        <v>-0.36213140196585614</v>
      </c>
      <c r="CC34" s="138">
        <f t="shared" si="247"/>
        <v>-0.27408993576017138</v>
      </c>
      <c r="CD34" s="138">
        <f t="shared" si="247"/>
        <v>-7.001647446457987E-2</v>
      </c>
      <c r="CE34" s="138">
        <f t="shared" si="247"/>
        <v>7.3193916349810012E-2</v>
      </c>
    </row>
    <row r="35" spans="1:83" s="21" customFormat="1" ht="20.25" customHeight="1">
      <c r="A35" s="85" t="s">
        <v>159</v>
      </c>
      <c r="B35" s="126"/>
      <c r="C35" s="126"/>
      <c r="D35" s="126"/>
      <c r="E35" s="126"/>
      <c r="F35" s="127" t="str">
        <f t="shared" ref="F35:BQ35" si="251">IF(((F15-B15)/B15)&gt;1,"(+)  ",IF(((F15-B15)/B15)&lt;-1,"(-)  ",IF(ROUND((((F15-B15)/B15)),3)=0,"-  ",((F15-B15)/B15))))</f>
        <v xml:space="preserve">(+)  </v>
      </c>
      <c r="G35" s="127">
        <f t="shared" si="251"/>
        <v>0.77937249666221653</v>
      </c>
      <c r="H35" s="127" t="str">
        <f t="shared" si="251"/>
        <v xml:space="preserve">(+)  </v>
      </c>
      <c r="I35" s="127" t="str">
        <f t="shared" si="251"/>
        <v xml:space="preserve">(+)  </v>
      </c>
      <c r="J35" s="127" t="str">
        <f t="shared" si="251"/>
        <v xml:space="preserve">(+)  </v>
      </c>
      <c r="K35" s="127" t="str">
        <f t="shared" si="251"/>
        <v xml:space="preserve">(+)  </v>
      </c>
      <c r="L35" s="127">
        <f t="shared" si="251"/>
        <v>0.72422576752915946</v>
      </c>
      <c r="M35" s="127">
        <f t="shared" si="251"/>
        <v>0.44209215442092131</v>
      </c>
      <c r="N35" s="127">
        <f t="shared" si="251"/>
        <v>0.34626952556514989</v>
      </c>
      <c r="O35" s="127" t="str">
        <f t="shared" si="251"/>
        <v xml:space="preserve">(+)  </v>
      </c>
      <c r="P35" s="127" t="str">
        <f t="shared" si="251"/>
        <v xml:space="preserve">(+)  </v>
      </c>
      <c r="Q35" s="127" t="str">
        <f t="shared" si="251"/>
        <v xml:space="preserve">(+)  </v>
      </c>
      <c r="R35" s="127" t="str">
        <f t="shared" si="251"/>
        <v xml:space="preserve">(+)  </v>
      </c>
      <c r="S35" s="127">
        <f t="shared" si="251"/>
        <v>0.20310177952215833</v>
      </c>
      <c r="T35" s="127">
        <f t="shared" si="251"/>
        <v>8.0107119986027764E-2</v>
      </c>
      <c r="U35" s="127">
        <f t="shared" si="251"/>
        <v>0.14238896075894775</v>
      </c>
      <c r="V35" s="127">
        <f t="shared" si="251"/>
        <v>0.50344384568716316</v>
      </c>
      <c r="W35" s="127">
        <f t="shared" si="251"/>
        <v>0.28328001773667355</v>
      </c>
      <c r="X35" s="127">
        <f t="shared" si="251"/>
        <v>0.20576187139546157</v>
      </c>
      <c r="Y35" s="127">
        <f t="shared" si="251"/>
        <v>1.2003623735467265E-2</v>
      </c>
      <c r="Z35" s="127">
        <f t="shared" si="251"/>
        <v>-0.24783991644511957</v>
      </c>
      <c r="AA35" s="127">
        <f t="shared" si="251"/>
        <v>-0.12676160623935623</v>
      </c>
      <c r="AB35" s="127">
        <f t="shared" si="251"/>
        <v>1.1644800071522847E-2</v>
      </c>
      <c r="AC35" s="127">
        <f t="shared" si="251"/>
        <v>0.12821086659206779</v>
      </c>
      <c r="AD35" s="127">
        <f t="shared" si="251"/>
        <v>0.32347650456022975</v>
      </c>
      <c r="AE35" s="127">
        <f t="shared" si="251"/>
        <v>4.3102230010457591E-2</v>
      </c>
      <c r="AF35" s="127">
        <f t="shared" si="251"/>
        <v>-0.32667579868322216</v>
      </c>
      <c r="AG35" s="127">
        <f t="shared" si="251"/>
        <v>-0.30398272023980089</v>
      </c>
      <c r="AH35" s="127">
        <f t="shared" si="251"/>
        <v>-0.24171972244080406</v>
      </c>
      <c r="AI35" s="127">
        <f t="shared" si="251"/>
        <v>6.7577087736411412E-2</v>
      </c>
      <c r="AJ35" s="127">
        <f t="shared" si="251"/>
        <v>0.46016537603360025</v>
      </c>
      <c r="AK35" s="127">
        <f t="shared" si="251"/>
        <v>0.35533107444820938</v>
      </c>
      <c r="AL35" s="127">
        <f t="shared" si="251"/>
        <v>0.21698113207547171</v>
      </c>
      <c r="AM35" s="127">
        <f t="shared" si="251"/>
        <v>0.17766497461928935</v>
      </c>
      <c r="AN35" s="127">
        <f t="shared" si="251"/>
        <v>8.98876404494382E-2</v>
      </c>
      <c r="AO35" s="127">
        <f t="shared" si="251"/>
        <v>7.0093457943925233E-3</v>
      </c>
      <c r="AP35" s="127">
        <f t="shared" si="251"/>
        <v>-0.18863049095607234</v>
      </c>
      <c r="AQ35" s="127">
        <f t="shared" si="251"/>
        <v>-0.23491379310344829</v>
      </c>
      <c r="AR35" s="127">
        <f t="shared" si="251"/>
        <v>-0.21237113402061855</v>
      </c>
      <c r="AS35" s="127">
        <f t="shared" si="251"/>
        <v>-4.1763341067285381E-2</v>
      </c>
      <c r="AT35" s="127">
        <f t="shared" si="251"/>
        <v>4.1401273885350316E-2</v>
      </c>
      <c r="AU35" s="127">
        <f t="shared" si="251"/>
        <v>0.16338028169014085</v>
      </c>
      <c r="AV35" s="127">
        <f t="shared" si="251"/>
        <v>7.8534031413612562E-3</v>
      </c>
      <c r="AW35" s="127">
        <f t="shared" si="251"/>
        <v>-0.17191283292978207</v>
      </c>
      <c r="AX35" s="127">
        <f t="shared" si="251"/>
        <v>-3.0581039755351681E-2</v>
      </c>
      <c r="AY35" s="127">
        <f t="shared" si="251"/>
        <v>-2.1791767554479417E-2</v>
      </c>
      <c r="AZ35" s="127">
        <f t="shared" si="251"/>
        <v>-7.2727272727272724E-2</v>
      </c>
      <c r="BA35" s="127">
        <f t="shared" si="251"/>
        <v>8.771929824561403E-2</v>
      </c>
      <c r="BB35" s="127">
        <f t="shared" si="251"/>
        <v>0.32230283911671931</v>
      </c>
      <c r="BC35" s="127">
        <f t="shared" si="251"/>
        <v>0.26715346534653484</v>
      </c>
      <c r="BD35" s="127">
        <f t="shared" si="251"/>
        <v>0.74092436974789944</v>
      </c>
      <c r="BE35" s="127">
        <f t="shared" si="251"/>
        <v>0.25293010752688183</v>
      </c>
      <c r="BF35" s="127">
        <f t="shared" si="251"/>
        <v>0.23773170789894321</v>
      </c>
      <c r="BG35" s="127">
        <f t="shared" si="251"/>
        <v>0.35057527396323696</v>
      </c>
      <c r="BH35" s="127">
        <f t="shared" si="251"/>
        <v>0.21441328377660834</v>
      </c>
      <c r="BI35" s="127">
        <f t="shared" si="251"/>
        <v>0.55542920895106096</v>
      </c>
      <c r="BJ35" s="127">
        <f t="shared" si="251"/>
        <v>0.36636983925060695</v>
      </c>
      <c r="BK35" s="127">
        <f t="shared" si="251"/>
        <v>-0.26313277408157354</v>
      </c>
      <c r="BL35" s="127">
        <f t="shared" si="251"/>
        <v>-0.11531989877711102</v>
      </c>
      <c r="BM35" s="127">
        <f t="shared" si="251"/>
        <v>-0.14066788970578079</v>
      </c>
      <c r="BN35" s="127">
        <f t="shared" si="251"/>
        <v>-0.23309352517985613</v>
      </c>
      <c r="BO35" s="127">
        <f t="shared" si="251"/>
        <v>0.161422654915893</v>
      </c>
      <c r="BP35" s="127">
        <f t="shared" si="251"/>
        <v>-3.2647926557141299E-2</v>
      </c>
      <c r="BQ35" s="127">
        <f t="shared" si="251"/>
        <v>0.12602128445079336</v>
      </c>
      <c r="BR35" s="127">
        <f t="shared" ref="BR35:BT35" si="252">IF(((BR15-BN15)/BN15)&gt;1,"(+)  ",IF(((BR15-BN15)/BN15)&lt;-1,"(-)  ",IF(ROUND((((BR15-BN15)/BN15)),3)=0,"-  ",((BR15-BN15)/BN15))))</f>
        <v>0.25383511753669596</v>
      </c>
      <c r="BS35" s="127">
        <f t="shared" si="252"/>
        <v>0.36098764597522415</v>
      </c>
      <c r="BT35" s="127">
        <f t="shared" si="252"/>
        <v>0.32136609230102342</v>
      </c>
      <c r="BU35" s="127">
        <f t="shared" ref="BU35:BW35" si="253">IF(((BU15-BQ15)/BQ15)&gt;1,"(+)  ",IF(((BU15-BQ15)/BQ15)&lt;-1,"(-)  ",IF(ROUND((((BU15-BQ15)/BQ15)),3)=0,"-  ",((BU15-BQ15)/BQ15))))</f>
        <v>0.26916607270135418</v>
      </c>
      <c r="BV35" s="127">
        <f t="shared" si="253"/>
        <v>0.33249713933632596</v>
      </c>
      <c r="BW35" s="127">
        <f t="shared" si="253"/>
        <v>0.11688666476263813</v>
      </c>
      <c r="BX35" s="127">
        <f t="shared" ref="BX35:CE35" si="254">IF(((BX15-BT15)/BT15)&gt;1,"(+)  ",IF(((BX15-BT15)/BT15)&lt;-1,"(-)  ",IF(ROUND((((BX15-BT15)/BT15)),3)=0,"-  ",((BX15-BT15)/BT15))))</f>
        <v>0.12899673114550492</v>
      </c>
      <c r="BY35" s="127">
        <f t="shared" si="254"/>
        <v>-4.279360230029592E-3</v>
      </c>
      <c r="BZ35" s="127">
        <f t="shared" si="254"/>
        <v>-0.12543074500996362</v>
      </c>
      <c r="CA35" s="127">
        <f t="shared" si="254"/>
        <v>1.5253935782264423E-2</v>
      </c>
      <c r="CB35" s="127">
        <f t="shared" si="254"/>
        <v>-6.3064932908541704E-2</v>
      </c>
      <c r="CC35" s="186">
        <f t="shared" si="254"/>
        <v>0.14798479430576086</v>
      </c>
      <c r="CD35" s="186">
        <f t="shared" si="254"/>
        <v>0.22664216118230551</v>
      </c>
      <c r="CE35" s="186">
        <f t="shared" si="254"/>
        <v>0.14145385255595949</v>
      </c>
    </row>
    <row r="36" spans="1:83" s="21" customFormat="1" ht="30"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43"/>
      <c r="AF36" s="144"/>
      <c r="AG36" s="143"/>
      <c r="AH36" s="128"/>
      <c r="AI36" s="128"/>
      <c r="AJ36" s="128"/>
      <c r="AK36" s="128"/>
      <c r="AL36" s="128"/>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6"/>
      <c r="BL36" s="146"/>
      <c r="BM36" s="128"/>
      <c r="BN36" s="128"/>
      <c r="BO36" s="128"/>
      <c r="BP36" s="128"/>
      <c r="BQ36" s="128"/>
      <c r="BR36" s="128"/>
      <c r="BS36" s="128"/>
      <c r="BT36" s="128"/>
      <c r="BU36" s="128"/>
      <c r="BV36" s="128"/>
      <c r="BW36" s="167"/>
      <c r="BX36" s="128"/>
      <c r="BY36" s="128"/>
    </row>
    <row r="37" spans="1:83" s="158" customFormat="1" ht="45" customHeight="1">
      <c r="A37" s="159" t="s">
        <v>135</v>
      </c>
      <c r="B37" s="160" t="s">
        <v>36</v>
      </c>
      <c r="C37" s="160" t="s">
        <v>37</v>
      </c>
      <c r="D37" s="160" t="s">
        <v>38</v>
      </c>
      <c r="E37" s="160" t="s">
        <v>39</v>
      </c>
      <c r="F37" s="160" t="s">
        <v>40</v>
      </c>
      <c r="G37" s="160" t="s">
        <v>41</v>
      </c>
      <c r="H37" s="160" t="s">
        <v>42</v>
      </c>
      <c r="I37" s="160" t="s">
        <v>43</v>
      </c>
      <c r="J37" s="160" t="s">
        <v>44</v>
      </c>
      <c r="K37" s="160" t="s">
        <v>45</v>
      </c>
      <c r="L37" s="160" t="s">
        <v>46</v>
      </c>
      <c r="M37" s="160" t="s">
        <v>47</v>
      </c>
      <c r="N37" s="160" t="s">
        <v>48</v>
      </c>
      <c r="O37" s="160" t="s">
        <v>49</v>
      </c>
      <c r="P37" s="160" t="s">
        <v>50</v>
      </c>
      <c r="Q37" s="160" t="s">
        <v>51</v>
      </c>
      <c r="R37" s="160" t="s">
        <v>52</v>
      </c>
      <c r="S37" s="160" t="s">
        <v>53</v>
      </c>
      <c r="T37" s="160" t="s">
        <v>54</v>
      </c>
      <c r="U37" s="160" t="s">
        <v>55</v>
      </c>
      <c r="V37" s="160" t="s">
        <v>56</v>
      </c>
      <c r="W37" s="160" t="s">
        <v>57</v>
      </c>
      <c r="X37" s="160" t="s">
        <v>58</v>
      </c>
      <c r="Y37" s="160" t="s">
        <v>59</v>
      </c>
      <c r="Z37" s="160" t="s">
        <v>60</v>
      </c>
      <c r="AA37" s="160" t="s">
        <v>61</v>
      </c>
      <c r="AB37" s="160" t="s">
        <v>62</v>
      </c>
      <c r="AC37" s="160" t="s">
        <v>63</v>
      </c>
      <c r="AD37" s="160" t="s">
        <v>64</v>
      </c>
      <c r="AE37" s="160" t="s">
        <v>65</v>
      </c>
      <c r="AF37" s="160" t="s">
        <v>66</v>
      </c>
      <c r="AG37" s="160" t="s">
        <v>67</v>
      </c>
      <c r="AH37" s="160" t="s">
        <v>68</v>
      </c>
      <c r="AI37" s="160" t="s">
        <v>69</v>
      </c>
      <c r="AJ37" s="161" t="s">
        <v>70</v>
      </c>
      <c r="AK37" s="161" t="s">
        <v>71</v>
      </c>
      <c r="AL37" s="160" t="s">
        <v>72</v>
      </c>
      <c r="AM37" s="160" t="s">
        <v>73</v>
      </c>
      <c r="AN37" s="161" t="s">
        <v>74</v>
      </c>
      <c r="AO37" s="161" t="s">
        <v>75</v>
      </c>
      <c r="AP37" s="160" t="s">
        <v>76</v>
      </c>
      <c r="AQ37" s="160" t="s">
        <v>77</v>
      </c>
      <c r="AR37" s="161" t="s">
        <v>78</v>
      </c>
      <c r="AS37" s="161" t="s">
        <v>79</v>
      </c>
      <c r="AT37" s="160" t="s">
        <v>80</v>
      </c>
      <c r="AU37" s="160" t="s">
        <v>81</v>
      </c>
      <c r="AV37" s="160" t="s">
        <v>82</v>
      </c>
      <c r="AW37" s="161" t="s">
        <v>83</v>
      </c>
      <c r="AX37" s="160" t="s">
        <v>84</v>
      </c>
      <c r="AY37" s="160" t="s">
        <v>85</v>
      </c>
      <c r="AZ37" s="160" t="s">
        <v>86</v>
      </c>
      <c r="BA37" s="161" t="s">
        <v>87</v>
      </c>
      <c r="BB37" s="152" t="s">
        <v>88</v>
      </c>
      <c r="BC37" s="152" t="s">
        <v>89</v>
      </c>
      <c r="BD37" s="152" t="s">
        <v>90</v>
      </c>
      <c r="BE37" s="162" t="s">
        <v>91</v>
      </c>
      <c r="BF37" s="152" t="s">
        <v>92</v>
      </c>
      <c r="BG37" s="152" t="s">
        <v>93</v>
      </c>
      <c r="BH37" s="152" t="s">
        <v>94</v>
      </c>
      <c r="BI37" s="152" t="s">
        <v>95</v>
      </c>
      <c r="BJ37" s="152" t="s">
        <v>96</v>
      </c>
      <c r="BK37" s="152" t="s">
        <v>97</v>
      </c>
      <c r="BL37" s="152" t="s">
        <v>98</v>
      </c>
      <c r="BM37" s="152" t="s">
        <v>99</v>
      </c>
      <c r="BN37" s="152" t="s">
        <v>100</v>
      </c>
      <c r="BO37" s="152" t="s">
        <v>137</v>
      </c>
      <c r="BP37" s="152" t="s">
        <v>141</v>
      </c>
      <c r="BQ37" s="152" t="s">
        <v>144</v>
      </c>
      <c r="BR37" s="152" t="s">
        <v>147</v>
      </c>
      <c r="BS37" s="152" t="s">
        <v>149</v>
      </c>
      <c r="BT37" s="152" t="s">
        <v>150</v>
      </c>
      <c r="BU37" s="152" t="s">
        <v>151</v>
      </c>
      <c r="BV37" s="152" t="s">
        <v>162</v>
      </c>
      <c r="BW37" s="164" t="s">
        <v>188</v>
      </c>
      <c r="BX37" s="164" t="s">
        <v>191</v>
      </c>
      <c r="BY37" s="163" t="s">
        <v>197</v>
      </c>
      <c r="BZ37" s="163" t="s">
        <v>204</v>
      </c>
      <c r="CA37" s="163" t="s">
        <v>207</v>
      </c>
      <c r="CB37" s="163" t="s">
        <v>208</v>
      </c>
      <c r="CC37" s="163" t="s">
        <v>210</v>
      </c>
      <c r="CD37" s="163" t="s">
        <v>215</v>
      </c>
      <c r="CE37" s="163" t="s">
        <v>217</v>
      </c>
    </row>
    <row r="38" spans="1:83" s="21" customFormat="1" ht="20.25" customHeight="1">
      <c r="A38" s="21" t="s">
        <v>194</v>
      </c>
      <c r="B38" s="68">
        <f>100*B7/B15</f>
        <v>75.300889586603873</v>
      </c>
      <c r="C38" s="68">
        <f t="shared" ref="C38:AG38" si="255">100*C7/C15</f>
        <v>74.23230974632844</v>
      </c>
      <c r="D38" s="68">
        <f t="shared" si="255"/>
        <v>69.216241737488204</v>
      </c>
      <c r="E38" s="68">
        <f t="shared" si="255"/>
        <v>71.516448248194706</v>
      </c>
      <c r="F38" s="68">
        <f t="shared" si="255"/>
        <v>47.904642409033876</v>
      </c>
      <c r="G38" s="68">
        <f t="shared" si="255"/>
        <v>34.214969048958913</v>
      </c>
      <c r="H38" s="68">
        <f t="shared" si="255"/>
        <v>29.50797694060866</v>
      </c>
      <c r="I38" s="68">
        <f t="shared" si="255"/>
        <v>37.204234122042344</v>
      </c>
      <c r="J38" s="68">
        <f t="shared" si="255"/>
        <v>30.319200543320076</v>
      </c>
      <c r="K38" s="68">
        <f t="shared" si="255"/>
        <v>30.223909506469358</v>
      </c>
      <c r="L38" s="68">
        <f t="shared" si="255"/>
        <v>29.04128761371588</v>
      </c>
      <c r="M38" s="68">
        <f t="shared" si="255"/>
        <v>32.520149683362121</v>
      </c>
      <c r="N38" s="68">
        <f t="shared" si="255"/>
        <v>35.125396367829346</v>
      </c>
      <c r="O38" s="68">
        <f t="shared" si="255"/>
        <v>20.253019852913159</v>
      </c>
      <c r="P38" s="68">
        <f t="shared" si="255"/>
        <v>14.170111195202887</v>
      </c>
      <c r="Q38" s="68">
        <f t="shared" si="255"/>
        <v>16.006899525657609</v>
      </c>
      <c r="R38" s="68">
        <f t="shared" si="255"/>
        <v>18.00792262945648</v>
      </c>
      <c r="S38" s="68">
        <f t="shared" si="255"/>
        <v>20.495359959459027</v>
      </c>
      <c r="T38" s="68">
        <f t="shared" si="255"/>
        <v>20.622001832587721</v>
      </c>
      <c r="U38" s="68">
        <f t="shared" si="255"/>
        <v>32.281443454627812</v>
      </c>
      <c r="V38" s="68">
        <f t="shared" si="255"/>
        <v>39.645841245727311</v>
      </c>
      <c r="W38" s="68">
        <f t="shared" si="255"/>
        <v>36.752474270059487</v>
      </c>
      <c r="X38" s="68">
        <f t="shared" si="255"/>
        <v>36.020652198207465</v>
      </c>
      <c r="Y38" s="68">
        <f t="shared" si="255"/>
        <v>38.169837125450705</v>
      </c>
      <c r="Z38" s="68">
        <f t="shared" si="255"/>
        <v>46.779436361914975</v>
      </c>
      <c r="AA38" s="68">
        <f t="shared" si="255"/>
        <v>43.594019388937568</v>
      </c>
      <c r="AB38" s="68">
        <f t="shared" si="255"/>
        <v>35.846847244929521</v>
      </c>
      <c r="AC38" s="68">
        <f t="shared" si="255"/>
        <v>41.279672037204378</v>
      </c>
      <c r="AD38" s="68">
        <f t="shared" si="255"/>
        <v>42.499463480935688</v>
      </c>
      <c r="AE38" s="68">
        <f t="shared" si="255"/>
        <v>53.446594049748008</v>
      </c>
      <c r="AF38" s="68">
        <f t="shared" si="255"/>
        <v>64.394933718335736</v>
      </c>
      <c r="AG38" s="68">
        <f t="shared" si="255"/>
        <v>64.365559390734362</v>
      </c>
      <c r="AH38" s="68">
        <f t="shared" ref="AH38:BM38" si="256">100*AH7/AH15</f>
        <v>59.748427672955977</v>
      </c>
      <c r="AI38" s="68">
        <f t="shared" si="256"/>
        <v>51.522842639593911</v>
      </c>
      <c r="AJ38" s="68">
        <f t="shared" si="256"/>
        <v>50.337078651685395</v>
      </c>
      <c r="AK38" s="68">
        <f t="shared" si="256"/>
        <v>47.196261682242991</v>
      </c>
      <c r="AL38" s="68">
        <f t="shared" si="256"/>
        <v>49.612403100775197</v>
      </c>
      <c r="AM38" s="68">
        <f t="shared" si="256"/>
        <v>44.396551724137929</v>
      </c>
      <c r="AN38" s="68">
        <f t="shared" si="256"/>
        <v>43.711340206185568</v>
      </c>
      <c r="AO38" s="68">
        <f t="shared" si="256"/>
        <v>46.867749419953597</v>
      </c>
      <c r="AP38" s="68">
        <f t="shared" si="256"/>
        <v>60.191082802547768</v>
      </c>
      <c r="AQ38" s="68">
        <f t="shared" si="256"/>
        <v>57.183098591549296</v>
      </c>
      <c r="AR38" s="68">
        <f t="shared" si="256"/>
        <v>53.66492146596859</v>
      </c>
      <c r="AS38" s="68">
        <f t="shared" si="256"/>
        <v>47.941888619854723</v>
      </c>
      <c r="AT38" s="68">
        <f t="shared" si="256"/>
        <v>56.269113149847094</v>
      </c>
      <c r="AU38" s="68">
        <f t="shared" si="256"/>
        <v>46.973365617433416</v>
      </c>
      <c r="AV38" s="68">
        <f t="shared" si="256"/>
        <v>49.090909090909093</v>
      </c>
      <c r="AW38" s="68">
        <f t="shared" si="256"/>
        <v>56.140350877192979</v>
      </c>
      <c r="AX38" s="68">
        <f t="shared" si="256"/>
        <v>58.044164037854891</v>
      </c>
      <c r="AY38" s="68">
        <f t="shared" si="256"/>
        <v>47.772277227722775</v>
      </c>
      <c r="AZ38" s="68">
        <f t="shared" si="256"/>
        <v>50.980392156862742</v>
      </c>
      <c r="BA38" s="68">
        <f t="shared" si="256"/>
        <v>52.1505376344086</v>
      </c>
      <c r="BB38" s="68">
        <f t="shared" si="256"/>
        <v>46.343965455543092</v>
      </c>
      <c r="BC38" s="68">
        <f t="shared" si="256"/>
        <v>39.808176899185433</v>
      </c>
      <c r="BD38" s="68">
        <f t="shared" si="256"/>
        <v>33.138646200382929</v>
      </c>
      <c r="BE38" s="68">
        <f t="shared" si="256"/>
        <v>44.71883112703555</v>
      </c>
      <c r="BF38" s="68">
        <f t="shared" si="256"/>
        <v>37.315446590339612</v>
      </c>
      <c r="BG38" s="68">
        <f t="shared" si="256"/>
        <v>29.764246456465145</v>
      </c>
      <c r="BH38" s="68">
        <f t="shared" si="256"/>
        <v>27.6468328099951</v>
      </c>
      <c r="BI38" s="68">
        <f t="shared" si="256"/>
        <v>29.506048526145907</v>
      </c>
      <c r="BJ38" s="68">
        <f t="shared" si="256"/>
        <v>28.827761320355481</v>
      </c>
      <c r="BK38" s="68">
        <f t="shared" si="256"/>
        <v>23.055332011698429</v>
      </c>
      <c r="BL38" s="68">
        <f t="shared" si="256"/>
        <v>23.536459347340994</v>
      </c>
      <c r="BM38" s="68">
        <f t="shared" si="256"/>
        <v>27.592738246199772</v>
      </c>
      <c r="BN38" s="68">
        <f t="shared" ref="BN38:BU38" si="257">100*BN7/BN15</f>
        <v>27.344296067395064</v>
      </c>
      <c r="BO38" s="68">
        <f t="shared" si="257"/>
        <v>34.521978671984584</v>
      </c>
      <c r="BP38" s="68">
        <f t="shared" si="257"/>
        <v>39.301472295759602</v>
      </c>
      <c r="BQ38" s="68">
        <f t="shared" si="257"/>
        <v>46.644333570919464</v>
      </c>
      <c r="BR38" s="68">
        <f t="shared" si="257"/>
        <v>41.535369539066394</v>
      </c>
      <c r="BS38" s="68">
        <f t="shared" si="257"/>
        <v>40.452744905688498</v>
      </c>
      <c r="BT38" s="68">
        <f t="shared" si="257"/>
        <v>41.21685744748158</v>
      </c>
      <c r="BU38" s="68">
        <f t="shared" si="257"/>
        <v>41.549105939437517</v>
      </c>
      <c r="BV38" s="68">
        <f t="shared" ref="BV38:BW38" si="258">100*BV7/BV15</f>
        <v>38.849071352291617</v>
      </c>
      <c r="BW38" s="113">
        <f t="shared" si="258"/>
        <v>39.84145690651961</v>
      </c>
      <c r="BX38" s="113">
        <f t="shared" ref="BX38:CC38" si="259">100*BX7/BX15</f>
        <v>39.036539678915751</v>
      </c>
      <c r="BY38" s="113">
        <f t="shared" si="259"/>
        <v>41.87770019514727</v>
      </c>
      <c r="BZ38" s="113">
        <f t="shared" si="259"/>
        <v>46.40977869533473</v>
      </c>
      <c r="CA38" s="113">
        <f t="shared" si="259"/>
        <v>42.967278461605851</v>
      </c>
      <c r="CB38" s="113">
        <f t="shared" si="259"/>
        <v>44.502901953834566</v>
      </c>
      <c r="CC38" s="113">
        <f t="shared" si="259"/>
        <v>40.538469096983398</v>
      </c>
      <c r="CD38" s="113">
        <f t="shared" ref="CD38:CE38" si="260">100*CD7/CD15</f>
        <v>40.24137435602718</v>
      </c>
      <c r="CE38" s="113">
        <f t="shared" si="260"/>
        <v>42.063453992497578</v>
      </c>
    </row>
    <row r="39" spans="1:83" s="21" customFormat="1" ht="20.25" customHeight="1">
      <c r="A39" s="21" t="s">
        <v>1</v>
      </c>
      <c r="B39" s="69">
        <f t="shared" ref="B39:AG39" si="261">100*B8/B15</f>
        <v>24.699110413396127</v>
      </c>
      <c r="C39" s="69">
        <f t="shared" si="261"/>
        <v>25.767690253671564</v>
      </c>
      <c r="D39" s="69">
        <f t="shared" si="261"/>
        <v>30.783758262511803</v>
      </c>
      <c r="E39" s="69">
        <f t="shared" si="261"/>
        <v>28.483551751805294</v>
      </c>
      <c r="F39" s="69">
        <f t="shared" si="261"/>
        <v>52.095357590966124</v>
      </c>
      <c r="G39" s="69">
        <f t="shared" si="261"/>
        <v>65.78503095104108</v>
      </c>
      <c r="H39" s="69">
        <f t="shared" si="261"/>
        <v>70.492023059391343</v>
      </c>
      <c r="I39" s="69">
        <f t="shared" si="261"/>
        <v>62.795765877957656</v>
      </c>
      <c r="J39" s="69">
        <f t="shared" si="261"/>
        <v>69.680799456679921</v>
      </c>
      <c r="K39" s="69">
        <f t="shared" si="261"/>
        <v>69.776090493530646</v>
      </c>
      <c r="L39" s="69">
        <f t="shared" si="261"/>
        <v>70.958712386284105</v>
      </c>
      <c r="M39" s="69">
        <f t="shared" si="261"/>
        <v>67.479850316637894</v>
      </c>
      <c r="N39" s="69">
        <f t="shared" si="261"/>
        <v>64.874603632170661</v>
      </c>
      <c r="O39" s="69">
        <f t="shared" si="261"/>
        <v>79.746980147086845</v>
      </c>
      <c r="P39" s="69">
        <f t="shared" si="261"/>
        <v>85.829888804797108</v>
      </c>
      <c r="Q39" s="69">
        <f t="shared" si="261"/>
        <v>83.993100474342384</v>
      </c>
      <c r="R39" s="69">
        <f t="shared" si="261"/>
        <v>81.992077370543527</v>
      </c>
      <c r="S39" s="69">
        <f t="shared" si="261"/>
        <v>79.504640040540963</v>
      </c>
      <c r="T39" s="69">
        <f t="shared" si="261"/>
        <v>79.377998167412287</v>
      </c>
      <c r="U39" s="69">
        <f t="shared" si="261"/>
        <v>67.718556545372195</v>
      </c>
      <c r="V39" s="69">
        <f t="shared" si="261"/>
        <v>60.354158754272696</v>
      </c>
      <c r="W39" s="69">
        <f t="shared" si="261"/>
        <v>63.247525729940527</v>
      </c>
      <c r="X39" s="69">
        <f t="shared" si="261"/>
        <v>63.979347801792542</v>
      </c>
      <c r="Y39" s="69">
        <f t="shared" si="261"/>
        <v>61.830162874549302</v>
      </c>
      <c r="Z39" s="69">
        <f t="shared" si="261"/>
        <v>53.220563638085018</v>
      </c>
      <c r="AA39" s="69">
        <f t="shared" si="261"/>
        <v>56.405980611062432</v>
      </c>
      <c r="AB39" s="69">
        <f t="shared" si="261"/>
        <v>64.153152755070479</v>
      </c>
      <c r="AC39" s="69">
        <f t="shared" si="261"/>
        <v>58.720327962795615</v>
      </c>
      <c r="AD39" s="69">
        <f t="shared" si="261"/>
        <v>57.500536519064312</v>
      </c>
      <c r="AE39" s="69">
        <f t="shared" si="261"/>
        <v>46.553405950251992</v>
      </c>
      <c r="AF39" s="69">
        <f t="shared" si="261"/>
        <v>35.605066281664264</v>
      </c>
      <c r="AG39" s="69">
        <f t="shared" si="261"/>
        <v>35.634440609265653</v>
      </c>
      <c r="AH39" s="69">
        <f t="shared" ref="AH39:BM39" si="262">100*AH8/AH15</f>
        <v>40.251572327044023</v>
      </c>
      <c r="AI39" s="69">
        <f t="shared" si="262"/>
        <v>48.477157360406089</v>
      </c>
      <c r="AJ39" s="69">
        <f t="shared" si="262"/>
        <v>49.662921348314605</v>
      </c>
      <c r="AK39" s="69">
        <f t="shared" si="262"/>
        <v>52.803738317757009</v>
      </c>
      <c r="AL39" s="69">
        <f t="shared" si="262"/>
        <v>50.387596899224803</v>
      </c>
      <c r="AM39" s="69">
        <f t="shared" si="262"/>
        <v>55.603448275862071</v>
      </c>
      <c r="AN39" s="69">
        <f t="shared" si="262"/>
        <v>56.288659793814432</v>
      </c>
      <c r="AO39" s="69">
        <f t="shared" si="262"/>
        <v>53.132250580046403</v>
      </c>
      <c r="AP39" s="69">
        <f t="shared" si="262"/>
        <v>39.808917197452232</v>
      </c>
      <c r="AQ39" s="69">
        <f t="shared" si="262"/>
        <v>42.816901408450704</v>
      </c>
      <c r="AR39" s="69">
        <f t="shared" si="262"/>
        <v>46.33507853403141</v>
      </c>
      <c r="AS39" s="69">
        <f t="shared" si="262"/>
        <v>52.058111380145277</v>
      </c>
      <c r="AT39" s="69">
        <f t="shared" si="262"/>
        <v>43.730886850152906</v>
      </c>
      <c r="AU39" s="69">
        <f t="shared" si="262"/>
        <v>53.026634382566584</v>
      </c>
      <c r="AV39" s="69">
        <f t="shared" si="262"/>
        <v>50.909090909090907</v>
      </c>
      <c r="AW39" s="69">
        <f t="shared" si="262"/>
        <v>43.859649122807021</v>
      </c>
      <c r="AX39" s="69">
        <f t="shared" si="262"/>
        <v>41.955835962145109</v>
      </c>
      <c r="AY39" s="69">
        <f t="shared" si="262"/>
        <v>52.227722772277225</v>
      </c>
      <c r="AZ39" s="69">
        <f t="shared" si="262"/>
        <v>49.019607843137258</v>
      </c>
      <c r="BA39" s="69">
        <f t="shared" si="262"/>
        <v>47.8494623655914</v>
      </c>
      <c r="BB39" s="69">
        <f t="shared" si="262"/>
        <v>51.759429348474363</v>
      </c>
      <c r="BC39" s="69">
        <f t="shared" si="262"/>
        <v>58.343914207020482</v>
      </c>
      <c r="BD39" s="69">
        <f t="shared" si="262"/>
        <v>64.013451111003832</v>
      </c>
      <c r="BE39" s="69">
        <f t="shared" si="262"/>
        <v>49.301637022892571</v>
      </c>
      <c r="BF39" s="69">
        <f t="shared" si="262"/>
        <v>56.397209051308742</v>
      </c>
      <c r="BG39" s="69">
        <f t="shared" si="262"/>
        <v>63.106739947931736</v>
      </c>
      <c r="BH39" s="69">
        <f t="shared" si="262"/>
        <v>64.870092875975459</v>
      </c>
      <c r="BI39" s="69">
        <f t="shared" si="262"/>
        <v>64.284039339558873</v>
      </c>
      <c r="BJ39" s="69">
        <f t="shared" si="262"/>
        <v>64.877979968966002</v>
      </c>
      <c r="BK39" s="69">
        <f t="shared" si="262"/>
        <v>68.806799222721651</v>
      </c>
      <c r="BL39" s="69">
        <f t="shared" si="262"/>
        <v>68.460305812229507</v>
      </c>
      <c r="BM39" s="69">
        <f t="shared" si="262"/>
        <v>62.8533363296361</v>
      </c>
      <c r="BN39" s="69">
        <f t="shared" ref="BN39:BU39" si="263">100*BN8/BN15</f>
        <v>63.889195453040507</v>
      </c>
      <c r="BO39" s="69">
        <f t="shared" si="263"/>
        <v>57.139477108718793</v>
      </c>
      <c r="BP39" s="69">
        <f t="shared" si="263"/>
        <v>52.861765206756154</v>
      </c>
      <c r="BQ39" s="69">
        <f t="shared" si="263"/>
        <v>44.746970776906629</v>
      </c>
      <c r="BR39" s="69">
        <f t="shared" si="263"/>
        <v>52.338409177595864</v>
      </c>
      <c r="BS39" s="69">
        <f t="shared" si="263"/>
        <v>54.206454657212753</v>
      </c>
      <c r="BT39" s="69">
        <f t="shared" si="263"/>
        <v>53.756839404342074</v>
      </c>
      <c r="BU39" s="69">
        <f t="shared" si="263"/>
        <v>54.013163806271912</v>
      </c>
      <c r="BV39" s="69">
        <f t="shared" ref="BV39:BW39" si="264">100*BV8/BV15</f>
        <v>56.901278197972054</v>
      </c>
      <c r="BW39" s="69">
        <f t="shared" si="264"/>
        <v>55.910344214177705</v>
      </c>
      <c r="BX39" s="69">
        <f t="shared" ref="BX39:CC39" si="265">100*BX8/BX15</f>
        <v>53.875530556968073</v>
      </c>
      <c r="BY39" s="69">
        <f t="shared" si="265"/>
        <v>49.029339770560973</v>
      </c>
      <c r="BZ39" s="69">
        <f t="shared" si="265"/>
        <v>46.93093985246356</v>
      </c>
      <c r="CA39" s="69">
        <f t="shared" si="265"/>
        <v>49.583862630864253</v>
      </c>
      <c r="CB39" s="69">
        <f t="shared" si="265"/>
        <v>45.402286119356695</v>
      </c>
      <c r="CC39" s="69">
        <f t="shared" si="265"/>
        <v>43.116832072319937</v>
      </c>
      <c r="CD39" s="69">
        <f t="shared" ref="CD39:CE39" si="266">100*CD8/CD15</f>
        <v>49.664415755013245</v>
      </c>
      <c r="CE39" s="69">
        <f t="shared" si="266"/>
        <v>48.499995203054695</v>
      </c>
    </row>
    <row r="40" spans="1:83" s="21" customFormat="1" ht="20.25" customHeight="1">
      <c r="A40" s="21" t="s">
        <v>185</v>
      </c>
      <c r="B40" s="69">
        <f>100*B9/B$15</f>
        <v>0</v>
      </c>
      <c r="C40" s="69">
        <f t="shared" ref="C40:BN40" si="267">100*C9/C$15</f>
        <v>0</v>
      </c>
      <c r="D40" s="69">
        <f t="shared" si="267"/>
        <v>0</v>
      </c>
      <c r="E40" s="69">
        <f t="shared" si="267"/>
        <v>0</v>
      </c>
      <c r="F40" s="69">
        <f t="shared" si="267"/>
        <v>0</v>
      </c>
      <c r="G40" s="69">
        <f t="shared" si="267"/>
        <v>0</v>
      </c>
      <c r="H40" s="69">
        <f t="shared" si="267"/>
        <v>0</v>
      </c>
      <c r="I40" s="69">
        <f t="shared" si="267"/>
        <v>0</v>
      </c>
      <c r="J40" s="69">
        <f t="shared" si="267"/>
        <v>0</v>
      </c>
      <c r="K40" s="69">
        <f t="shared" si="267"/>
        <v>0</v>
      </c>
      <c r="L40" s="69">
        <f t="shared" si="267"/>
        <v>0</v>
      </c>
      <c r="M40" s="69">
        <f t="shared" si="267"/>
        <v>0</v>
      </c>
      <c r="N40" s="69">
        <f t="shared" si="267"/>
        <v>0</v>
      </c>
      <c r="O40" s="69">
        <f t="shared" si="267"/>
        <v>0</v>
      </c>
      <c r="P40" s="69">
        <f t="shared" si="267"/>
        <v>0</v>
      </c>
      <c r="Q40" s="69">
        <f t="shared" si="267"/>
        <v>0</v>
      </c>
      <c r="R40" s="69">
        <f t="shared" si="267"/>
        <v>0</v>
      </c>
      <c r="S40" s="69">
        <f t="shared" si="267"/>
        <v>0</v>
      </c>
      <c r="T40" s="69">
        <f t="shared" si="267"/>
        <v>0</v>
      </c>
      <c r="U40" s="69">
        <f t="shared" si="267"/>
        <v>0</v>
      </c>
      <c r="V40" s="69">
        <f t="shared" si="267"/>
        <v>0</v>
      </c>
      <c r="W40" s="69">
        <f t="shared" si="267"/>
        <v>0</v>
      </c>
      <c r="X40" s="69">
        <f t="shared" si="267"/>
        <v>0</v>
      </c>
      <c r="Y40" s="69">
        <f t="shared" si="267"/>
        <v>0</v>
      </c>
      <c r="Z40" s="69">
        <f t="shared" si="267"/>
        <v>0</v>
      </c>
      <c r="AA40" s="69">
        <f t="shared" si="267"/>
        <v>0</v>
      </c>
      <c r="AB40" s="69">
        <f t="shared" si="267"/>
        <v>0</v>
      </c>
      <c r="AC40" s="69">
        <f t="shared" si="267"/>
        <v>0</v>
      </c>
      <c r="AD40" s="69">
        <f t="shared" si="267"/>
        <v>0</v>
      </c>
      <c r="AE40" s="69">
        <f t="shared" si="267"/>
        <v>0</v>
      </c>
      <c r="AF40" s="69">
        <f t="shared" si="267"/>
        <v>0</v>
      </c>
      <c r="AG40" s="69">
        <f t="shared" si="267"/>
        <v>0</v>
      </c>
      <c r="AH40" s="69">
        <f t="shared" si="267"/>
        <v>0</v>
      </c>
      <c r="AI40" s="69">
        <f t="shared" si="267"/>
        <v>0</v>
      </c>
      <c r="AJ40" s="69">
        <f t="shared" si="267"/>
        <v>0</v>
      </c>
      <c r="AK40" s="69">
        <f t="shared" si="267"/>
        <v>0</v>
      </c>
      <c r="AL40" s="69">
        <f t="shared" si="267"/>
        <v>0</v>
      </c>
      <c r="AM40" s="69">
        <f t="shared" si="267"/>
        <v>0</v>
      </c>
      <c r="AN40" s="69">
        <f t="shared" si="267"/>
        <v>0</v>
      </c>
      <c r="AO40" s="69">
        <f t="shared" si="267"/>
        <v>0</v>
      </c>
      <c r="AP40" s="69">
        <f t="shared" si="267"/>
        <v>0</v>
      </c>
      <c r="AQ40" s="69">
        <f t="shared" si="267"/>
        <v>0</v>
      </c>
      <c r="AR40" s="69">
        <f t="shared" si="267"/>
        <v>0</v>
      </c>
      <c r="AS40" s="69">
        <f t="shared" si="267"/>
        <v>0</v>
      </c>
      <c r="AT40" s="69">
        <f t="shared" si="267"/>
        <v>0</v>
      </c>
      <c r="AU40" s="69">
        <f t="shared" si="267"/>
        <v>0</v>
      </c>
      <c r="AV40" s="69">
        <f t="shared" si="267"/>
        <v>0</v>
      </c>
      <c r="AW40" s="69">
        <f t="shared" si="267"/>
        <v>0</v>
      </c>
      <c r="AX40" s="69">
        <f t="shared" si="267"/>
        <v>0</v>
      </c>
      <c r="AY40" s="69">
        <f t="shared" si="267"/>
        <v>0</v>
      </c>
      <c r="AZ40" s="69">
        <f t="shared" si="267"/>
        <v>0</v>
      </c>
      <c r="BA40" s="69">
        <f t="shared" si="267"/>
        <v>0</v>
      </c>
      <c r="BB40" s="69">
        <f t="shared" si="267"/>
        <v>0</v>
      </c>
      <c r="BC40" s="69">
        <f t="shared" si="267"/>
        <v>0.21487312718535737</v>
      </c>
      <c r="BD40" s="69">
        <f t="shared" si="267"/>
        <v>0.84471689916493686</v>
      </c>
      <c r="BE40" s="69">
        <f t="shared" si="267"/>
        <v>2.9929841876032524</v>
      </c>
      <c r="BF40" s="69">
        <f t="shared" si="267"/>
        <v>2.1876566053737325</v>
      </c>
      <c r="BG40" s="69">
        <f t="shared" si="267"/>
        <v>2.7494937807347415</v>
      </c>
      <c r="BH40" s="69">
        <f t="shared" si="267"/>
        <v>2.2377677968122738</v>
      </c>
      <c r="BI40" s="69">
        <f t="shared" si="267"/>
        <v>1.4566119977378373</v>
      </c>
      <c r="BJ40" s="69">
        <f t="shared" si="267"/>
        <v>1.24559176188461</v>
      </c>
      <c r="BK40" s="69">
        <f t="shared" si="267"/>
        <v>1.4701552593872063</v>
      </c>
      <c r="BL40" s="69">
        <f t="shared" si="267"/>
        <v>2.0262681023767093</v>
      </c>
      <c r="BM40" s="69">
        <f t="shared" si="267"/>
        <v>3.4414677603171793</v>
      </c>
      <c r="BN40" s="69">
        <f t="shared" si="267"/>
        <v>1.8835301475186699</v>
      </c>
      <c r="BO40" s="69">
        <f t="shared" ref="BO40:BU40" si="268">100*BO9/BO$15</f>
        <v>2.6989572594683207</v>
      </c>
      <c r="BP40" s="69">
        <f t="shared" si="268"/>
        <v>2.7526202529685881</v>
      </c>
      <c r="BQ40" s="69">
        <f t="shared" si="268"/>
        <v>2.9009265858873849</v>
      </c>
      <c r="BR40" s="69">
        <f t="shared" si="268"/>
        <v>0.89194026347445932</v>
      </c>
      <c r="BS40" s="69">
        <f t="shared" si="268"/>
        <v>1.2293402540636527</v>
      </c>
      <c r="BT40" s="69">
        <f t="shared" si="268"/>
        <v>0.70297946128340616</v>
      </c>
      <c r="BU40" s="69">
        <f t="shared" si="268"/>
        <v>0.70761074669781665</v>
      </c>
      <c r="BV40" s="69">
        <f t="shared" ref="BV40:BW40" si="269">100*BV9/BV$15</f>
        <v>0.22129008818575152</v>
      </c>
      <c r="BW40" s="69">
        <f t="shared" si="269"/>
        <v>0.20679533932224495</v>
      </c>
      <c r="BX40" s="69">
        <f t="shared" ref="BX40:BZ41" si="270">100*BX9/BX$15</f>
        <v>0.31651809341953696</v>
      </c>
      <c r="BY40" s="69">
        <f t="shared" si="270"/>
        <v>0.64071471274999725</v>
      </c>
      <c r="BZ40" s="69">
        <f t="shared" si="270"/>
        <v>0.43052443414990305</v>
      </c>
      <c r="CA40" s="69">
        <f t="shared" ref="CA40:CB40" si="271">100*CA9/CA$15</f>
        <v>0.62639625038328439</v>
      </c>
      <c r="CB40" s="69">
        <f t="shared" si="271"/>
        <v>0.4175712197067033</v>
      </c>
      <c r="CC40" s="69">
        <f t="shared" ref="CC40:CD40" si="272">100*CC9/CC$15</f>
        <v>0.5502603910779208</v>
      </c>
      <c r="CD40" s="69">
        <f t="shared" si="272"/>
        <v>0.4751544508528151</v>
      </c>
      <c r="CE40" s="69">
        <f t="shared" ref="CE40" si="273">100*CE9/CE$15</f>
        <v>0.44419713526426374</v>
      </c>
    </row>
    <row r="41" spans="1:83" s="21" customFormat="1" ht="20.25" customHeight="1">
      <c r="A41" s="21" t="s">
        <v>195</v>
      </c>
      <c r="B41" s="69">
        <f>100*B10/B$15</f>
        <v>0</v>
      </c>
      <c r="C41" s="69">
        <f t="shared" ref="C41:BN41" si="274">100*C10/C$15</f>
        <v>0</v>
      </c>
      <c r="D41" s="69">
        <f t="shared" si="274"/>
        <v>0</v>
      </c>
      <c r="E41" s="69">
        <f t="shared" si="274"/>
        <v>0</v>
      </c>
      <c r="F41" s="69">
        <f t="shared" si="274"/>
        <v>0</v>
      </c>
      <c r="G41" s="69">
        <f t="shared" si="274"/>
        <v>0</v>
      </c>
      <c r="H41" s="69">
        <f t="shared" si="274"/>
        <v>0</v>
      </c>
      <c r="I41" s="69">
        <f t="shared" si="274"/>
        <v>0</v>
      </c>
      <c r="J41" s="69">
        <f t="shared" si="274"/>
        <v>0</v>
      </c>
      <c r="K41" s="69">
        <f t="shared" si="274"/>
        <v>0</v>
      </c>
      <c r="L41" s="69">
        <f t="shared" si="274"/>
        <v>0</v>
      </c>
      <c r="M41" s="69">
        <f t="shared" si="274"/>
        <v>0</v>
      </c>
      <c r="N41" s="69">
        <f t="shared" si="274"/>
        <v>0</v>
      </c>
      <c r="O41" s="69">
        <f t="shared" si="274"/>
        <v>0</v>
      </c>
      <c r="P41" s="69">
        <f t="shared" si="274"/>
        <v>0</v>
      </c>
      <c r="Q41" s="69">
        <f t="shared" si="274"/>
        <v>0</v>
      </c>
      <c r="R41" s="69">
        <f t="shared" si="274"/>
        <v>0</v>
      </c>
      <c r="S41" s="69">
        <f t="shared" si="274"/>
        <v>0</v>
      </c>
      <c r="T41" s="69">
        <f t="shared" si="274"/>
        <v>0</v>
      </c>
      <c r="U41" s="69">
        <f t="shared" si="274"/>
        <v>0</v>
      </c>
      <c r="V41" s="69">
        <f t="shared" si="274"/>
        <v>0</v>
      </c>
      <c r="W41" s="69">
        <f t="shared" si="274"/>
        <v>0</v>
      </c>
      <c r="X41" s="69">
        <f t="shared" si="274"/>
        <v>0</v>
      </c>
      <c r="Y41" s="69">
        <f t="shared" si="274"/>
        <v>0</v>
      </c>
      <c r="Z41" s="69">
        <f t="shared" si="274"/>
        <v>0</v>
      </c>
      <c r="AA41" s="69">
        <f t="shared" si="274"/>
        <v>0</v>
      </c>
      <c r="AB41" s="69">
        <f t="shared" si="274"/>
        <v>0</v>
      </c>
      <c r="AC41" s="69">
        <f t="shared" si="274"/>
        <v>0</v>
      </c>
      <c r="AD41" s="69">
        <f t="shared" si="274"/>
        <v>0</v>
      </c>
      <c r="AE41" s="69">
        <f t="shared" si="274"/>
        <v>0</v>
      </c>
      <c r="AF41" s="69">
        <f t="shared" si="274"/>
        <v>0</v>
      </c>
      <c r="AG41" s="69">
        <f t="shared" si="274"/>
        <v>0</v>
      </c>
      <c r="AH41" s="69">
        <f t="shared" si="274"/>
        <v>0</v>
      </c>
      <c r="AI41" s="69">
        <f t="shared" si="274"/>
        <v>0</v>
      </c>
      <c r="AJ41" s="69">
        <f t="shared" si="274"/>
        <v>0</v>
      </c>
      <c r="AK41" s="69">
        <f t="shared" si="274"/>
        <v>0</v>
      </c>
      <c r="AL41" s="69">
        <f t="shared" si="274"/>
        <v>0</v>
      </c>
      <c r="AM41" s="69">
        <f t="shared" si="274"/>
        <v>0</v>
      </c>
      <c r="AN41" s="69">
        <f t="shared" si="274"/>
        <v>0</v>
      </c>
      <c r="AO41" s="69">
        <f t="shared" si="274"/>
        <v>0</v>
      </c>
      <c r="AP41" s="69">
        <f t="shared" si="274"/>
        <v>0</v>
      </c>
      <c r="AQ41" s="69">
        <f t="shared" si="274"/>
        <v>0</v>
      </c>
      <c r="AR41" s="69">
        <f t="shared" si="274"/>
        <v>0</v>
      </c>
      <c r="AS41" s="69">
        <f t="shared" si="274"/>
        <v>0</v>
      </c>
      <c r="AT41" s="69">
        <f t="shared" si="274"/>
        <v>0</v>
      </c>
      <c r="AU41" s="69">
        <f t="shared" si="274"/>
        <v>0</v>
      </c>
      <c r="AV41" s="69">
        <f t="shared" si="274"/>
        <v>0</v>
      </c>
      <c r="AW41" s="69">
        <f t="shared" si="274"/>
        <v>0</v>
      </c>
      <c r="AX41" s="69">
        <f t="shared" si="274"/>
        <v>0</v>
      </c>
      <c r="AY41" s="69">
        <f t="shared" si="274"/>
        <v>0</v>
      </c>
      <c r="AZ41" s="69">
        <f t="shared" si="274"/>
        <v>0</v>
      </c>
      <c r="BA41" s="69">
        <f t="shared" si="274"/>
        <v>0</v>
      </c>
      <c r="BB41" s="69">
        <f t="shared" si="274"/>
        <v>0</v>
      </c>
      <c r="BC41" s="69">
        <f t="shared" si="274"/>
        <v>0</v>
      </c>
      <c r="BD41" s="69">
        <f t="shared" si="274"/>
        <v>0</v>
      </c>
      <c r="BE41" s="69">
        <f t="shared" si="274"/>
        <v>0</v>
      </c>
      <c r="BF41" s="69">
        <f t="shared" si="274"/>
        <v>0</v>
      </c>
      <c r="BG41" s="69">
        <f t="shared" si="274"/>
        <v>0</v>
      </c>
      <c r="BH41" s="69">
        <f t="shared" si="274"/>
        <v>0</v>
      </c>
      <c r="BI41" s="69">
        <f t="shared" si="274"/>
        <v>0</v>
      </c>
      <c r="BJ41" s="69">
        <f t="shared" si="274"/>
        <v>0</v>
      </c>
      <c r="BK41" s="69">
        <f t="shared" si="274"/>
        <v>0</v>
      </c>
      <c r="BL41" s="69">
        <f t="shared" si="274"/>
        <v>0</v>
      </c>
      <c r="BM41" s="69">
        <f t="shared" si="274"/>
        <v>0</v>
      </c>
      <c r="BN41" s="69">
        <f t="shared" si="274"/>
        <v>0</v>
      </c>
      <c r="BO41" s="69">
        <f t="shared" ref="BO41:BU41" si="275">100*BO10/BO$15</f>
        <v>0.21632218485406701</v>
      </c>
      <c r="BP41" s="69">
        <f t="shared" si="275"/>
        <v>0.38084622172681254</v>
      </c>
      <c r="BQ41" s="69">
        <f t="shared" si="275"/>
        <v>2.1111903064861015</v>
      </c>
      <c r="BR41" s="69">
        <f t="shared" si="275"/>
        <v>0.65868614851978979</v>
      </c>
      <c r="BS41" s="69">
        <f t="shared" si="275"/>
        <v>1.5422632278253097</v>
      </c>
      <c r="BT41" s="69">
        <f t="shared" si="275"/>
        <v>1.8113437452402432</v>
      </c>
      <c r="BU41" s="69">
        <f t="shared" si="275"/>
        <v>1.7173600503189868</v>
      </c>
      <c r="BV41" s="69">
        <f t="shared" ref="BV41:BW41" si="276">100*BV10/BV$15</f>
        <v>1.7637150312118108</v>
      </c>
      <c r="BW41" s="69">
        <f t="shared" si="276"/>
        <v>1.6954994218624921</v>
      </c>
      <c r="BX41" s="69">
        <f t="shared" si="270"/>
        <v>4.7654133933852911</v>
      </c>
      <c r="BY41" s="69">
        <f t="shared" si="270"/>
        <v>6.871890898015816</v>
      </c>
      <c r="BZ41" s="69">
        <f t="shared" si="270"/>
        <v>4.7005211611571296</v>
      </c>
      <c r="CA41" s="69">
        <f t="shared" ref="CA41:CB41" si="277">100*CA10/CA$15</f>
        <v>5.6704192036444878</v>
      </c>
      <c r="CB41" s="69">
        <f t="shared" si="277"/>
        <v>8.3115502193079625</v>
      </c>
      <c r="CC41" s="69">
        <f t="shared" ref="CC41:CD41" si="278">100*CC10/CC$15</f>
        <v>14.795126265107596</v>
      </c>
      <c r="CD41" s="69">
        <f t="shared" si="278"/>
        <v>8.4604174791157831</v>
      </c>
      <c r="CE41" s="69">
        <f t="shared" ref="CE41" si="279">100*CE10/CE$15</f>
        <v>7.9092034192626137</v>
      </c>
    </row>
    <row r="42" spans="1:83" s="21" customFormat="1" ht="20.25" customHeight="1">
      <c r="A42" s="21" t="s">
        <v>157</v>
      </c>
      <c r="B42" s="69">
        <f>100*B12/B$15</f>
        <v>0</v>
      </c>
      <c r="C42" s="69">
        <f t="shared" ref="C42:BN42" si="280">100*C12/C$15</f>
        <v>0</v>
      </c>
      <c r="D42" s="69">
        <f t="shared" si="280"/>
        <v>0</v>
      </c>
      <c r="E42" s="69">
        <f t="shared" si="280"/>
        <v>0</v>
      </c>
      <c r="F42" s="69">
        <f t="shared" si="280"/>
        <v>0</v>
      </c>
      <c r="G42" s="69">
        <f t="shared" si="280"/>
        <v>0</v>
      </c>
      <c r="H42" s="69">
        <f t="shared" si="280"/>
        <v>0</v>
      </c>
      <c r="I42" s="69">
        <f t="shared" si="280"/>
        <v>0</v>
      </c>
      <c r="J42" s="69">
        <f t="shared" si="280"/>
        <v>0</v>
      </c>
      <c r="K42" s="69">
        <f t="shared" si="280"/>
        <v>0</v>
      </c>
      <c r="L42" s="69">
        <f t="shared" si="280"/>
        <v>0</v>
      </c>
      <c r="M42" s="69">
        <f t="shared" si="280"/>
        <v>0</v>
      </c>
      <c r="N42" s="69">
        <f t="shared" si="280"/>
        <v>0</v>
      </c>
      <c r="O42" s="69">
        <f t="shared" si="280"/>
        <v>0</v>
      </c>
      <c r="P42" s="69">
        <f t="shared" si="280"/>
        <v>0</v>
      </c>
      <c r="Q42" s="69">
        <f t="shared" si="280"/>
        <v>0</v>
      </c>
      <c r="R42" s="69">
        <f t="shared" si="280"/>
        <v>0</v>
      </c>
      <c r="S42" s="69">
        <f t="shared" si="280"/>
        <v>0</v>
      </c>
      <c r="T42" s="69">
        <f t="shared" si="280"/>
        <v>0</v>
      </c>
      <c r="U42" s="69">
        <f t="shared" si="280"/>
        <v>0</v>
      </c>
      <c r="V42" s="69">
        <f t="shared" si="280"/>
        <v>0</v>
      </c>
      <c r="W42" s="69">
        <f t="shared" si="280"/>
        <v>0</v>
      </c>
      <c r="X42" s="69">
        <f t="shared" si="280"/>
        <v>0</v>
      </c>
      <c r="Y42" s="69">
        <f t="shared" si="280"/>
        <v>0</v>
      </c>
      <c r="Z42" s="69">
        <f t="shared" si="280"/>
        <v>0</v>
      </c>
      <c r="AA42" s="69">
        <f t="shared" si="280"/>
        <v>0</v>
      </c>
      <c r="AB42" s="69">
        <f t="shared" si="280"/>
        <v>0</v>
      </c>
      <c r="AC42" s="69">
        <f t="shared" si="280"/>
        <v>0</v>
      </c>
      <c r="AD42" s="69">
        <f t="shared" si="280"/>
        <v>0</v>
      </c>
      <c r="AE42" s="69">
        <f t="shared" si="280"/>
        <v>0</v>
      </c>
      <c r="AF42" s="69">
        <f t="shared" si="280"/>
        <v>0</v>
      </c>
      <c r="AG42" s="69">
        <f t="shared" si="280"/>
        <v>0</v>
      </c>
      <c r="AH42" s="69">
        <f t="shared" si="280"/>
        <v>0</v>
      </c>
      <c r="AI42" s="69">
        <f t="shared" si="280"/>
        <v>0</v>
      </c>
      <c r="AJ42" s="69">
        <f t="shared" si="280"/>
        <v>0</v>
      </c>
      <c r="AK42" s="69">
        <f t="shared" si="280"/>
        <v>0</v>
      </c>
      <c r="AL42" s="69">
        <f t="shared" si="280"/>
        <v>0</v>
      </c>
      <c r="AM42" s="69">
        <f t="shared" si="280"/>
        <v>0</v>
      </c>
      <c r="AN42" s="69">
        <f t="shared" si="280"/>
        <v>0</v>
      </c>
      <c r="AO42" s="69">
        <f t="shared" si="280"/>
        <v>0</v>
      </c>
      <c r="AP42" s="69">
        <f t="shared" si="280"/>
        <v>0</v>
      </c>
      <c r="AQ42" s="69">
        <f t="shared" si="280"/>
        <v>0</v>
      </c>
      <c r="AR42" s="69">
        <f t="shared" si="280"/>
        <v>0</v>
      </c>
      <c r="AS42" s="69">
        <f t="shared" si="280"/>
        <v>0</v>
      </c>
      <c r="AT42" s="69">
        <f t="shared" si="280"/>
        <v>0</v>
      </c>
      <c r="AU42" s="69">
        <f t="shared" si="280"/>
        <v>0</v>
      </c>
      <c r="AV42" s="69">
        <f t="shared" si="280"/>
        <v>0</v>
      </c>
      <c r="AW42" s="69">
        <f t="shared" si="280"/>
        <v>0</v>
      </c>
      <c r="AX42" s="69">
        <f t="shared" si="280"/>
        <v>0</v>
      </c>
      <c r="AY42" s="69">
        <f t="shared" si="280"/>
        <v>0</v>
      </c>
      <c r="AZ42" s="69">
        <f t="shared" si="280"/>
        <v>0</v>
      </c>
      <c r="BA42" s="69">
        <f t="shared" si="280"/>
        <v>0</v>
      </c>
      <c r="BB42" s="69">
        <f t="shared" si="280"/>
        <v>1.8966051959825367</v>
      </c>
      <c r="BC42" s="69">
        <f t="shared" si="280"/>
        <v>1.6330357666087161</v>
      </c>
      <c r="BD42" s="69">
        <f t="shared" si="280"/>
        <v>2.003185789448279</v>
      </c>
      <c r="BE42" s="69">
        <f t="shared" si="280"/>
        <v>2.986547662468622</v>
      </c>
      <c r="BF42" s="69">
        <f t="shared" si="280"/>
        <v>4.0996877529779114</v>
      </c>
      <c r="BG42" s="69">
        <f t="shared" si="280"/>
        <v>4.3795198148683827</v>
      </c>
      <c r="BH42" s="69">
        <f t="shared" si="280"/>
        <v>5.2453065172171662</v>
      </c>
      <c r="BI42" s="69">
        <f t="shared" si="280"/>
        <v>4.7533001365573746</v>
      </c>
      <c r="BJ42" s="69">
        <f t="shared" si="280"/>
        <v>5.0486669487939064</v>
      </c>
      <c r="BK42" s="69">
        <f t="shared" si="280"/>
        <v>6.66771350619271</v>
      </c>
      <c r="BL42" s="69">
        <f t="shared" si="280"/>
        <v>5.9769667380528055</v>
      </c>
      <c r="BM42" s="69">
        <f t="shared" si="280"/>
        <v>6.1124576638469303</v>
      </c>
      <c r="BN42" s="69">
        <f t="shared" si="280"/>
        <v>6.8829783320457647</v>
      </c>
      <c r="BO42" s="69">
        <f t="shared" ref="BO42:BU42" si="281">100*BO12/BO$15</f>
        <v>5.4232647749742275</v>
      </c>
      <c r="BP42" s="69">
        <f t="shared" si="281"/>
        <v>4.7032960227888472</v>
      </c>
      <c r="BQ42" s="69">
        <f t="shared" si="281"/>
        <v>3.5965787598004284</v>
      </c>
      <c r="BR42" s="69">
        <f t="shared" si="281"/>
        <v>4.5755948713434842</v>
      </c>
      <c r="BS42" s="69">
        <f t="shared" si="281"/>
        <v>2.5691969552097951</v>
      </c>
      <c r="BT42" s="69">
        <f t="shared" si="281"/>
        <v>2.5119799416527049</v>
      </c>
      <c r="BU42" s="69">
        <f t="shared" si="281"/>
        <v>2.0127594572737899</v>
      </c>
      <c r="BV42" s="69">
        <f t="shared" ref="BV42:BW42" si="282">100*BV12/BV$15</f>
        <v>2.264645330338761</v>
      </c>
      <c r="BW42" s="69">
        <f t="shared" si="282"/>
        <v>2.3459041181179399</v>
      </c>
      <c r="BX42" s="69">
        <f t="shared" ref="BX42:CC42" si="283">100*BX12/BX$15</f>
        <v>2.0059982773113605</v>
      </c>
      <c r="BY42" s="69">
        <f t="shared" si="283"/>
        <v>1.5803544235259619</v>
      </c>
      <c r="BZ42" s="69">
        <f t="shared" si="283"/>
        <v>1.5282358568946852</v>
      </c>
      <c r="CA42" s="69">
        <f t="shared" si="283"/>
        <v>1.1520434535021244</v>
      </c>
      <c r="CB42" s="69">
        <f t="shared" si="283"/>
        <v>1.3656904877940721</v>
      </c>
      <c r="CC42" s="69">
        <f t="shared" si="283"/>
        <v>0.99931217451115262</v>
      </c>
      <c r="CD42" s="69">
        <f t="shared" ref="CD42:CE42" si="284">100*CD12/CD$15</f>
        <v>1.1586379589909896</v>
      </c>
      <c r="CE42" s="69">
        <f t="shared" si="284"/>
        <v>1.0831502499208505</v>
      </c>
    </row>
    <row r="43" spans="1:83" s="21" customFormat="1" ht="20.25" customHeight="1">
      <c r="A43" s="85" t="s">
        <v>159</v>
      </c>
      <c r="B43" s="87">
        <f>SUM(B38:B42)</f>
        <v>100</v>
      </c>
      <c r="C43" s="87">
        <f t="shared" ref="C43:BN43" si="285">SUM(C38:C42)</f>
        <v>100</v>
      </c>
      <c r="D43" s="87">
        <f t="shared" si="285"/>
        <v>100</v>
      </c>
      <c r="E43" s="87">
        <f t="shared" si="285"/>
        <v>100</v>
      </c>
      <c r="F43" s="87">
        <f t="shared" si="285"/>
        <v>100</v>
      </c>
      <c r="G43" s="87">
        <f t="shared" si="285"/>
        <v>100</v>
      </c>
      <c r="H43" s="87">
        <f t="shared" si="285"/>
        <v>100</v>
      </c>
      <c r="I43" s="87">
        <f t="shared" si="285"/>
        <v>100</v>
      </c>
      <c r="J43" s="87">
        <f t="shared" si="285"/>
        <v>100</v>
      </c>
      <c r="K43" s="87">
        <f t="shared" si="285"/>
        <v>100</v>
      </c>
      <c r="L43" s="87">
        <f t="shared" si="285"/>
        <v>99.999999999999986</v>
      </c>
      <c r="M43" s="87">
        <f t="shared" si="285"/>
        <v>100.00000000000001</v>
      </c>
      <c r="N43" s="87">
        <f t="shared" si="285"/>
        <v>100</v>
      </c>
      <c r="O43" s="87">
        <f t="shared" si="285"/>
        <v>100</v>
      </c>
      <c r="P43" s="87">
        <f t="shared" si="285"/>
        <v>100</v>
      </c>
      <c r="Q43" s="87">
        <f t="shared" si="285"/>
        <v>100</v>
      </c>
      <c r="R43" s="87">
        <f t="shared" si="285"/>
        <v>100</v>
      </c>
      <c r="S43" s="87">
        <f t="shared" si="285"/>
        <v>99.999999999999986</v>
      </c>
      <c r="T43" s="87">
        <f t="shared" si="285"/>
        <v>100</v>
      </c>
      <c r="U43" s="87">
        <f t="shared" si="285"/>
        <v>100</v>
      </c>
      <c r="V43" s="87">
        <f t="shared" si="285"/>
        <v>100</v>
      </c>
      <c r="W43" s="87">
        <f t="shared" si="285"/>
        <v>100.00000000000001</v>
      </c>
      <c r="X43" s="87">
        <f t="shared" si="285"/>
        <v>100</v>
      </c>
      <c r="Y43" s="87">
        <f t="shared" si="285"/>
        <v>100</v>
      </c>
      <c r="Z43" s="87">
        <f t="shared" si="285"/>
        <v>100</v>
      </c>
      <c r="AA43" s="87">
        <f t="shared" si="285"/>
        <v>100</v>
      </c>
      <c r="AB43" s="87">
        <f t="shared" si="285"/>
        <v>100</v>
      </c>
      <c r="AC43" s="87">
        <f t="shared" si="285"/>
        <v>100</v>
      </c>
      <c r="AD43" s="87">
        <f t="shared" si="285"/>
        <v>100</v>
      </c>
      <c r="AE43" s="87">
        <f t="shared" si="285"/>
        <v>100</v>
      </c>
      <c r="AF43" s="87">
        <f t="shared" si="285"/>
        <v>100</v>
      </c>
      <c r="AG43" s="87">
        <f t="shared" si="285"/>
        <v>100.00000000000001</v>
      </c>
      <c r="AH43" s="87">
        <f t="shared" si="285"/>
        <v>100</v>
      </c>
      <c r="AI43" s="87">
        <f t="shared" si="285"/>
        <v>100</v>
      </c>
      <c r="AJ43" s="87">
        <f t="shared" si="285"/>
        <v>100</v>
      </c>
      <c r="AK43" s="87">
        <f t="shared" si="285"/>
        <v>100</v>
      </c>
      <c r="AL43" s="87">
        <f t="shared" si="285"/>
        <v>100</v>
      </c>
      <c r="AM43" s="87">
        <f t="shared" si="285"/>
        <v>100</v>
      </c>
      <c r="AN43" s="87">
        <f t="shared" si="285"/>
        <v>100</v>
      </c>
      <c r="AO43" s="87">
        <f t="shared" si="285"/>
        <v>100</v>
      </c>
      <c r="AP43" s="87">
        <f t="shared" si="285"/>
        <v>100</v>
      </c>
      <c r="AQ43" s="87">
        <f t="shared" si="285"/>
        <v>100</v>
      </c>
      <c r="AR43" s="87">
        <f t="shared" si="285"/>
        <v>100</v>
      </c>
      <c r="AS43" s="87">
        <f t="shared" si="285"/>
        <v>100</v>
      </c>
      <c r="AT43" s="87">
        <f t="shared" si="285"/>
        <v>100</v>
      </c>
      <c r="AU43" s="87">
        <f t="shared" si="285"/>
        <v>100</v>
      </c>
      <c r="AV43" s="87">
        <f t="shared" si="285"/>
        <v>100</v>
      </c>
      <c r="AW43" s="87">
        <f t="shared" si="285"/>
        <v>100</v>
      </c>
      <c r="AX43" s="87">
        <f t="shared" si="285"/>
        <v>100</v>
      </c>
      <c r="AY43" s="87">
        <f t="shared" si="285"/>
        <v>100</v>
      </c>
      <c r="AZ43" s="87">
        <f t="shared" si="285"/>
        <v>100</v>
      </c>
      <c r="BA43" s="87">
        <f t="shared" si="285"/>
        <v>100</v>
      </c>
      <c r="BB43" s="87">
        <f t="shared" si="285"/>
        <v>99.999999999999986</v>
      </c>
      <c r="BC43" s="87">
        <f t="shared" si="285"/>
        <v>99.999999999999986</v>
      </c>
      <c r="BD43" s="87">
        <f t="shared" si="285"/>
        <v>99.999999999999986</v>
      </c>
      <c r="BE43" s="87">
        <f t="shared" si="285"/>
        <v>100</v>
      </c>
      <c r="BF43" s="87">
        <f t="shared" si="285"/>
        <v>100</v>
      </c>
      <c r="BG43" s="87">
        <f t="shared" si="285"/>
        <v>100.00000000000001</v>
      </c>
      <c r="BH43" s="87">
        <f t="shared" si="285"/>
        <v>100</v>
      </c>
      <c r="BI43" s="87">
        <f t="shared" si="285"/>
        <v>99.999999999999986</v>
      </c>
      <c r="BJ43" s="87">
        <f t="shared" si="285"/>
        <v>100</v>
      </c>
      <c r="BK43" s="87">
        <f t="shared" si="285"/>
        <v>100</v>
      </c>
      <c r="BL43" s="87">
        <f t="shared" si="285"/>
        <v>100.00000000000001</v>
      </c>
      <c r="BM43" s="87">
        <f t="shared" si="285"/>
        <v>99.999999999999972</v>
      </c>
      <c r="BN43" s="87">
        <f t="shared" si="285"/>
        <v>100</v>
      </c>
      <c r="BO43" s="87">
        <f t="shared" ref="BO43:BU43" si="286">SUM(BO38:BO42)</f>
        <v>99.999999999999986</v>
      </c>
      <c r="BP43" s="87">
        <f t="shared" si="286"/>
        <v>100</v>
      </c>
      <c r="BQ43" s="87">
        <f t="shared" si="286"/>
        <v>100.00000000000001</v>
      </c>
      <c r="BR43" s="87">
        <f t="shared" si="286"/>
        <v>99.999999999999986</v>
      </c>
      <c r="BS43" s="87">
        <f t="shared" si="286"/>
        <v>100.00000000000001</v>
      </c>
      <c r="BT43" s="87">
        <f t="shared" si="286"/>
        <v>100.00000000000001</v>
      </c>
      <c r="BU43" s="87">
        <f t="shared" si="286"/>
        <v>100.00000000000001</v>
      </c>
      <c r="BV43" s="87">
        <f t="shared" ref="BV43:BW43" si="287">SUM(BV38:BV42)</f>
        <v>100.00000000000001</v>
      </c>
      <c r="BW43" s="87">
        <f t="shared" si="287"/>
        <v>99.999999999999986</v>
      </c>
      <c r="BX43" s="87">
        <f t="shared" ref="BX43" si="288">SUM(BX38:BX42)</f>
        <v>100</v>
      </c>
      <c r="BY43" s="87">
        <f t="shared" ref="BY43:BZ43" si="289">SUM(BY38:BY42)</f>
        <v>100.00000000000001</v>
      </c>
      <c r="BZ43" s="87">
        <f t="shared" si="289"/>
        <v>100</v>
      </c>
      <c r="CA43" s="87">
        <f t="shared" ref="CA43:CB43" si="290">SUM(CA38:CA42)</f>
        <v>100</v>
      </c>
      <c r="CB43" s="87">
        <f t="shared" si="290"/>
        <v>99.999999999999986</v>
      </c>
      <c r="CC43" s="87">
        <f t="shared" ref="CC43:CD43" si="291">SUM(CC38:CC42)</f>
        <v>100</v>
      </c>
      <c r="CD43" s="87">
        <f t="shared" si="291"/>
        <v>100.00000000000003</v>
      </c>
      <c r="CE43" s="87">
        <f t="shared" ref="CE43" si="292">SUM(CE38:CE42)</f>
        <v>99.999999999999986</v>
      </c>
    </row>
    <row r="44" spans="1:83" s="21" customFormat="1" ht="30" customHeight="1">
      <c r="BJ44" s="65"/>
      <c r="BK44" s="65"/>
      <c r="BL44" s="65"/>
      <c r="BN44" s="65"/>
      <c r="BO44" s="65"/>
      <c r="BW44" s="166"/>
    </row>
    <row r="45" spans="1:83" s="158" customFormat="1" ht="45" customHeight="1">
      <c r="A45" s="159" t="s">
        <v>160</v>
      </c>
      <c r="B45" s="160" t="s">
        <v>36</v>
      </c>
      <c r="C45" s="160" t="s">
        <v>37</v>
      </c>
      <c r="D45" s="160" t="s">
        <v>38</v>
      </c>
      <c r="E45" s="160" t="s">
        <v>39</v>
      </c>
      <c r="F45" s="160" t="s">
        <v>40</v>
      </c>
      <c r="G45" s="160" t="s">
        <v>41</v>
      </c>
      <c r="H45" s="160" t="s">
        <v>42</v>
      </c>
      <c r="I45" s="160" t="s">
        <v>43</v>
      </c>
      <c r="J45" s="160" t="s">
        <v>44</v>
      </c>
      <c r="K45" s="160" t="s">
        <v>45</v>
      </c>
      <c r="L45" s="160" t="s">
        <v>46</v>
      </c>
      <c r="M45" s="160" t="s">
        <v>47</v>
      </c>
      <c r="N45" s="160" t="s">
        <v>48</v>
      </c>
      <c r="O45" s="160" t="s">
        <v>49</v>
      </c>
      <c r="P45" s="160" t="s">
        <v>50</v>
      </c>
      <c r="Q45" s="160" t="s">
        <v>51</v>
      </c>
      <c r="R45" s="160" t="s">
        <v>52</v>
      </c>
      <c r="S45" s="160" t="s">
        <v>53</v>
      </c>
      <c r="T45" s="160" t="s">
        <v>54</v>
      </c>
      <c r="U45" s="160" t="s">
        <v>55</v>
      </c>
      <c r="V45" s="160" t="s">
        <v>56</v>
      </c>
      <c r="W45" s="160" t="s">
        <v>57</v>
      </c>
      <c r="X45" s="160" t="s">
        <v>58</v>
      </c>
      <c r="Y45" s="160" t="s">
        <v>59</v>
      </c>
      <c r="Z45" s="160" t="s">
        <v>60</v>
      </c>
      <c r="AA45" s="160" t="s">
        <v>61</v>
      </c>
      <c r="AB45" s="160" t="s">
        <v>62</v>
      </c>
      <c r="AC45" s="160" t="s">
        <v>63</v>
      </c>
      <c r="AD45" s="160" t="s">
        <v>64</v>
      </c>
      <c r="AE45" s="160" t="s">
        <v>65</v>
      </c>
      <c r="AF45" s="160" t="s">
        <v>66</v>
      </c>
      <c r="AG45" s="160" t="s">
        <v>67</v>
      </c>
      <c r="AH45" s="160" t="s">
        <v>68</v>
      </c>
      <c r="AI45" s="160" t="s">
        <v>69</v>
      </c>
      <c r="AJ45" s="161" t="s">
        <v>70</v>
      </c>
      <c r="AK45" s="161" t="s">
        <v>71</v>
      </c>
      <c r="AL45" s="160" t="s">
        <v>72</v>
      </c>
      <c r="AM45" s="160" t="s">
        <v>73</v>
      </c>
      <c r="AN45" s="161" t="s">
        <v>74</v>
      </c>
      <c r="AO45" s="161" t="s">
        <v>75</v>
      </c>
      <c r="AP45" s="160" t="s">
        <v>76</v>
      </c>
      <c r="AQ45" s="160" t="s">
        <v>77</v>
      </c>
      <c r="AR45" s="161" t="s">
        <v>78</v>
      </c>
      <c r="AS45" s="161" t="s">
        <v>79</v>
      </c>
      <c r="AT45" s="160" t="s">
        <v>80</v>
      </c>
      <c r="AU45" s="160" t="s">
        <v>81</v>
      </c>
      <c r="AV45" s="160" t="s">
        <v>82</v>
      </c>
      <c r="AW45" s="161" t="s">
        <v>83</v>
      </c>
      <c r="AX45" s="160" t="s">
        <v>84</v>
      </c>
      <c r="AY45" s="160" t="s">
        <v>85</v>
      </c>
      <c r="AZ45" s="160" t="s">
        <v>86</v>
      </c>
      <c r="BA45" s="161" t="s">
        <v>87</v>
      </c>
      <c r="BB45" s="152" t="s">
        <v>88</v>
      </c>
      <c r="BC45" s="152" t="s">
        <v>89</v>
      </c>
      <c r="BD45" s="152" t="s">
        <v>90</v>
      </c>
      <c r="BE45" s="162" t="s">
        <v>91</v>
      </c>
      <c r="BF45" s="152" t="s">
        <v>92</v>
      </c>
      <c r="BG45" s="152" t="s">
        <v>93</v>
      </c>
      <c r="BH45" s="152" t="s">
        <v>94</v>
      </c>
      <c r="BI45" s="152" t="s">
        <v>95</v>
      </c>
      <c r="BJ45" s="152" t="s">
        <v>96</v>
      </c>
      <c r="BK45" s="152" t="s">
        <v>97</v>
      </c>
      <c r="BL45" s="152" t="s">
        <v>98</v>
      </c>
      <c r="BM45" s="152" t="s">
        <v>99</v>
      </c>
      <c r="BN45" s="152" t="s">
        <v>100</v>
      </c>
      <c r="BO45" s="152" t="s">
        <v>137</v>
      </c>
      <c r="BP45" s="152" t="s">
        <v>141</v>
      </c>
      <c r="BQ45" s="152" t="s">
        <v>144</v>
      </c>
      <c r="BR45" s="152" t="s">
        <v>147</v>
      </c>
      <c r="BS45" s="152" t="s">
        <v>149</v>
      </c>
      <c r="BT45" s="152" t="s">
        <v>150</v>
      </c>
      <c r="BU45" s="152" t="s">
        <v>151</v>
      </c>
      <c r="BV45" s="152" t="s">
        <v>162</v>
      </c>
      <c r="BW45" s="164" t="s">
        <v>188</v>
      </c>
      <c r="BX45" s="164" t="s">
        <v>191</v>
      </c>
      <c r="BY45" s="163" t="s">
        <v>197</v>
      </c>
      <c r="BZ45" s="163" t="s">
        <v>204</v>
      </c>
      <c r="CA45" s="163" t="s">
        <v>207</v>
      </c>
      <c r="CB45" s="163" t="s">
        <v>208</v>
      </c>
      <c r="CC45" s="163" t="s">
        <v>210</v>
      </c>
      <c r="CD45" s="163" t="s">
        <v>215</v>
      </c>
      <c r="CE45" s="163" t="s">
        <v>217</v>
      </c>
    </row>
    <row r="46" spans="1:83" s="23" customFormat="1" ht="20.25" customHeight="1">
      <c r="A46" s="23" t="s">
        <v>139</v>
      </c>
      <c r="B46" s="129">
        <v>6131.07</v>
      </c>
      <c r="C46" s="129">
        <v>6653.07</v>
      </c>
      <c r="D46" s="129">
        <v>6572.57</v>
      </c>
      <c r="E46" s="129">
        <v>6336.55</v>
      </c>
      <c r="F46" s="129">
        <v>5979.12</v>
      </c>
      <c r="G46" s="129">
        <v>6345.07</v>
      </c>
      <c r="H46" s="129">
        <v>6277.7</v>
      </c>
      <c r="I46" s="129">
        <v>6122.33</v>
      </c>
      <c r="J46" s="129">
        <v>5784.53</v>
      </c>
      <c r="K46" s="129">
        <v>6199.49</v>
      </c>
      <c r="L46" s="129">
        <v>6077.17</v>
      </c>
      <c r="M46" s="129">
        <v>5958.05</v>
      </c>
      <c r="N46" s="129">
        <v>5662.14</v>
      </c>
      <c r="O46" s="129">
        <v>5813.51</v>
      </c>
      <c r="P46" s="129">
        <v>5595.18</v>
      </c>
      <c r="Q46" s="129">
        <v>5638.45</v>
      </c>
      <c r="R46" s="129">
        <v>5264.88</v>
      </c>
      <c r="S46" s="129">
        <v>5695.8</v>
      </c>
      <c r="T46" s="129">
        <v>5609.55</v>
      </c>
      <c r="U46" s="129">
        <v>5459.12</v>
      </c>
      <c r="V46" s="129">
        <v>4892.3500000000004</v>
      </c>
      <c r="W46" s="129">
        <v>5362.06</v>
      </c>
      <c r="X46" s="129">
        <v>5243.58</v>
      </c>
      <c r="Y46" s="129">
        <v>5152.22</v>
      </c>
      <c r="Z46" s="129">
        <v>4722.1499999999996</v>
      </c>
      <c r="AA46" s="129">
        <v>5010.91</v>
      </c>
      <c r="AB46" s="129">
        <v>4924.5600000000004</v>
      </c>
      <c r="AC46" s="129">
        <v>4890.3</v>
      </c>
      <c r="AD46" s="129">
        <v>4592.67</v>
      </c>
      <c r="AE46" s="129">
        <v>4821.96</v>
      </c>
      <c r="AF46" s="129">
        <v>4696.8599999999997</v>
      </c>
      <c r="AG46" s="129">
        <v>4680.6499999999996</v>
      </c>
      <c r="AH46" s="129">
        <v>4270.67</v>
      </c>
      <c r="AI46" s="129">
        <v>4674.3999999999996</v>
      </c>
      <c r="AJ46" s="129">
        <v>4570.91</v>
      </c>
      <c r="AK46" s="129">
        <v>4504.12</v>
      </c>
      <c r="AL46" s="129">
        <v>4258.63</v>
      </c>
      <c r="AM46" s="129">
        <v>4532.47</v>
      </c>
      <c r="AN46" s="129">
        <v>4456.7</v>
      </c>
      <c r="AO46" s="129">
        <v>4424.32</v>
      </c>
      <c r="AP46" s="129">
        <v>4146.26</v>
      </c>
      <c r="AQ46" s="129">
        <v>4408.6899999999996</v>
      </c>
      <c r="AR46" s="129">
        <v>4407.59</v>
      </c>
      <c r="AS46" s="129">
        <v>4356.03</v>
      </c>
      <c r="AT46" s="129">
        <v>4118.6099999999997</v>
      </c>
      <c r="AU46" s="129">
        <v>4395.08</v>
      </c>
      <c r="AV46" s="129">
        <v>4309.3100000000004</v>
      </c>
      <c r="AW46" s="129">
        <v>4276.8100000000004</v>
      </c>
      <c r="AX46" s="129">
        <v>4032.88</v>
      </c>
      <c r="AY46" s="129">
        <v>4312.3599999999997</v>
      </c>
      <c r="AZ46" s="129">
        <v>4241.55</v>
      </c>
      <c r="BA46" s="129">
        <v>4185.33</v>
      </c>
      <c r="BB46" s="129">
        <v>3866.31</v>
      </c>
      <c r="BC46" s="129">
        <v>4306.45</v>
      </c>
      <c r="BD46" s="129">
        <v>4214.1499999999996</v>
      </c>
      <c r="BE46" s="129">
        <v>4210.96</v>
      </c>
      <c r="BF46" s="129">
        <v>4037.42</v>
      </c>
      <c r="BG46" s="129">
        <v>4262.87</v>
      </c>
      <c r="BH46" s="129">
        <v>4234.99</v>
      </c>
      <c r="BI46" s="129">
        <v>4315.87</v>
      </c>
      <c r="BJ46" s="129">
        <v>4042.47</v>
      </c>
      <c r="BK46" s="129">
        <v>2120.6799999999998</v>
      </c>
      <c r="BL46" s="129">
        <v>3509.85</v>
      </c>
      <c r="BM46" s="129">
        <v>3424.29</v>
      </c>
      <c r="BN46" s="129">
        <v>2615.9499999999998</v>
      </c>
      <c r="BO46" s="129">
        <v>3799.44</v>
      </c>
      <c r="BP46" s="129">
        <v>4129.25</v>
      </c>
      <c r="BQ46" s="129">
        <v>4138.76</v>
      </c>
      <c r="BR46" s="129">
        <v>3821.14</v>
      </c>
      <c r="BS46" s="129">
        <v>4169.03</v>
      </c>
      <c r="BT46" s="129">
        <v>4108.99</v>
      </c>
      <c r="BU46" s="129">
        <v>4200.97</v>
      </c>
      <c r="BV46" s="129">
        <v>4100</v>
      </c>
      <c r="BW46" s="130">
        <v>4270</v>
      </c>
      <c r="BX46" s="130">
        <v>4413</v>
      </c>
      <c r="BY46" s="130">
        <v>4351</v>
      </c>
      <c r="BZ46" s="130">
        <v>4243.8100000000004</v>
      </c>
      <c r="CA46" s="130">
        <v>4502.93</v>
      </c>
      <c r="CB46" s="130">
        <v>4505.9399999999996</v>
      </c>
      <c r="CC46" s="130">
        <v>4550.6400000000003</v>
      </c>
      <c r="CD46" s="130">
        <v>4433.63</v>
      </c>
      <c r="CE46" s="130">
        <v>4785.6899999999996</v>
      </c>
    </row>
    <row r="47" spans="1:83" s="23" customFormat="1" ht="20.25" customHeight="1">
      <c r="A47" s="23" t="s">
        <v>140</v>
      </c>
      <c r="B47" s="131">
        <v>5380.99</v>
      </c>
      <c r="C47" s="131">
        <v>5851.65</v>
      </c>
      <c r="D47" s="131">
        <v>5941.53</v>
      </c>
      <c r="E47" s="131">
        <v>6059.26</v>
      </c>
      <c r="F47" s="131">
        <v>5647.02</v>
      </c>
      <c r="G47" s="131">
        <v>6108</v>
      </c>
      <c r="H47" s="131">
        <v>6116.33</v>
      </c>
      <c r="I47" s="131">
        <v>6414.65</v>
      </c>
      <c r="J47" s="131">
        <v>5906.32</v>
      </c>
      <c r="K47" s="131">
        <v>6450.19</v>
      </c>
      <c r="L47" s="131">
        <v>6440.77</v>
      </c>
      <c r="M47" s="131">
        <v>6703.97</v>
      </c>
      <c r="N47" s="131">
        <v>6248.81</v>
      </c>
      <c r="O47" s="131">
        <v>6580.19</v>
      </c>
      <c r="P47" s="131">
        <v>6301.06</v>
      </c>
      <c r="Q47" s="131">
        <v>6555.99</v>
      </c>
      <c r="R47" s="131">
        <v>5898.12</v>
      </c>
      <c r="S47" s="131">
        <v>6306.4</v>
      </c>
      <c r="T47" s="131">
        <v>6506.89</v>
      </c>
      <c r="U47" s="131">
        <v>6377.72</v>
      </c>
      <c r="V47" s="131">
        <v>6046.45</v>
      </c>
      <c r="W47" s="131">
        <v>6456.33</v>
      </c>
      <c r="X47" s="131">
        <v>6610.19</v>
      </c>
      <c r="Y47" s="131">
        <v>6659.61</v>
      </c>
      <c r="Z47" s="131">
        <v>6121.44</v>
      </c>
      <c r="AA47" s="131">
        <v>6489.68</v>
      </c>
      <c r="AB47" s="131">
        <v>6579.38</v>
      </c>
      <c r="AC47" s="131">
        <v>6735.98</v>
      </c>
      <c r="AD47" s="131">
        <v>6235.6</v>
      </c>
      <c r="AE47" s="131">
        <v>6600.32</v>
      </c>
      <c r="AF47" s="131">
        <v>6611.76</v>
      </c>
      <c r="AG47" s="131">
        <v>6900.37</v>
      </c>
      <c r="AH47" s="131">
        <v>6227.38</v>
      </c>
      <c r="AI47" s="131">
        <v>6880.31</v>
      </c>
      <c r="AJ47" s="131">
        <v>6815.88</v>
      </c>
      <c r="AK47" s="131">
        <v>7045.76</v>
      </c>
      <c r="AL47" s="131">
        <v>6561.04</v>
      </c>
      <c r="AM47" s="131">
        <v>7021.35</v>
      </c>
      <c r="AN47" s="131">
        <v>7069.7</v>
      </c>
      <c r="AO47" s="131">
        <v>7333.02</v>
      </c>
      <c r="AP47" s="131">
        <v>6774.51</v>
      </c>
      <c r="AQ47" s="131">
        <v>7305.18</v>
      </c>
      <c r="AR47" s="131">
        <v>7305.67</v>
      </c>
      <c r="AS47" s="131">
        <v>7498.67</v>
      </c>
      <c r="AT47" s="131">
        <v>7166.56</v>
      </c>
      <c r="AU47" s="131">
        <v>7581.48</v>
      </c>
      <c r="AV47" s="131">
        <v>7551.44</v>
      </c>
      <c r="AW47" s="131">
        <v>7800.67</v>
      </c>
      <c r="AX47" s="131">
        <v>7174.61</v>
      </c>
      <c r="AY47" s="131">
        <v>7699.67</v>
      </c>
      <c r="AZ47" s="131">
        <v>7649.18</v>
      </c>
      <c r="BA47" s="131">
        <v>7886.16</v>
      </c>
      <c r="BB47" s="131">
        <v>7172.15</v>
      </c>
      <c r="BC47" s="131">
        <v>7791.33</v>
      </c>
      <c r="BD47" s="131">
        <v>7758.34</v>
      </c>
      <c r="BE47" s="131">
        <v>7784.52</v>
      </c>
      <c r="BF47" s="131">
        <v>7130.36</v>
      </c>
      <c r="BG47" s="131">
        <v>7637.12</v>
      </c>
      <c r="BH47" s="131">
        <v>7582.23</v>
      </c>
      <c r="BI47" s="131">
        <v>7685.43</v>
      </c>
      <c r="BJ47" s="131">
        <v>7177.71</v>
      </c>
      <c r="BK47" s="131">
        <v>4557.6099999999997</v>
      </c>
      <c r="BL47" s="131">
        <v>6513.1</v>
      </c>
      <c r="BM47" s="131">
        <v>6780.26</v>
      </c>
      <c r="BN47" s="131">
        <v>5768.03</v>
      </c>
      <c r="BO47" s="131">
        <v>6949.27</v>
      </c>
      <c r="BP47" s="131">
        <v>7145.52</v>
      </c>
      <c r="BQ47" s="131">
        <v>7289.91</v>
      </c>
      <c r="BR47" s="131">
        <v>6633.62</v>
      </c>
      <c r="BS47" s="131">
        <v>7584.32</v>
      </c>
      <c r="BT47" s="131">
        <v>7554.86</v>
      </c>
      <c r="BU47" s="131">
        <v>7779.04</v>
      </c>
      <c r="BV47" s="131">
        <v>7157</v>
      </c>
      <c r="BW47" s="131">
        <v>7435</v>
      </c>
      <c r="BX47" s="131">
        <v>7390</v>
      </c>
      <c r="BY47" s="131">
        <v>7364</v>
      </c>
      <c r="BZ47" s="131">
        <v>6915.31</v>
      </c>
      <c r="CA47" s="131">
        <v>7265.2</v>
      </c>
      <c r="CB47" s="131">
        <v>7009.1</v>
      </c>
      <c r="CC47" s="131">
        <v>7030.96</v>
      </c>
      <c r="CD47" s="131">
        <v>6913.39</v>
      </c>
      <c r="CE47" s="131">
        <v>7221.81</v>
      </c>
    </row>
    <row r="48" spans="1:83" s="23" customFormat="1" ht="20.25" customHeight="1">
      <c r="A48" s="117" t="s">
        <v>161</v>
      </c>
      <c r="B48" s="132">
        <f t="shared" ref="B48:BM48" si="293">B46+B47</f>
        <v>11512.06</v>
      </c>
      <c r="C48" s="132">
        <f t="shared" si="293"/>
        <v>12504.72</v>
      </c>
      <c r="D48" s="132">
        <f t="shared" si="293"/>
        <v>12514.099999999999</v>
      </c>
      <c r="E48" s="132">
        <f t="shared" si="293"/>
        <v>12395.810000000001</v>
      </c>
      <c r="F48" s="132">
        <f t="shared" si="293"/>
        <v>11626.14</v>
      </c>
      <c r="G48" s="132">
        <f t="shared" si="293"/>
        <v>12453.07</v>
      </c>
      <c r="H48" s="132">
        <f t="shared" si="293"/>
        <v>12394.029999999999</v>
      </c>
      <c r="I48" s="132">
        <f t="shared" si="293"/>
        <v>12536.98</v>
      </c>
      <c r="J48" s="132">
        <f t="shared" si="293"/>
        <v>11690.849999999999</v>
      </c>
      <c r="K48" s="132">
        <f t="shared" si="293"/>
        <v>12649.68</v>
      </c>
      <c r="L48" s="132">
        <f t="shared" si="293"/>
        <v>12517.94</v>
      </c>
      <c r="M48" s="132">
        <f t="shared" si="293"/>
        <v>12662.02</v>
      </c>
      <c r="N48" s="132">
        <f t="shared" si="293"/>
        <v>11910.95</v>
      </c>
      <c r="O48" s="132">
        <f t="shared" si="293"/>
        <v>12393.7</v>
      </c>
      <c r="P48" s="132">
        <f t="shared" si="293"/>
        <v>11896.240000000002</v>
      </c>
      <c r="Q48" s="132">
        <f t="shared" si="293"/>
        <v>12194.439999999999</v>
      </c>
      <c r="R48" s="132">
        <f t="shared" si="293"/>
        <v>11163</v>
      </c>
      <c r="S48" s="132">
        <f t="shared" si="293"/>
        <v>12002.2</v>
      </c>
      <c r="T48" s="132">
        <f t="shared" si="293"/>
        <v>12116.44</v>
      </c>
      <c r="U48" s="132">
        <f t="shared" si="293"/>
        <v>11836.84</v>
      </c>
      <c r="V48" s="132">
        <f t="shared" si="293"/>
        <v>10938.8</v>
      </c>
      <c r="W48" s="132">
        <f t="shared" si="293"/>
        <v>11818.39</v>
      </c>
      <c r="X48" s="132">
        <f t="shared" si="293"/>
        <v>11853.77</v>
      </c>
      <c r="Y48" s="132">
        <f t="shared" si="293"/>
        <v>11811.83</v>
      </c>
      <c r="Z48" s="132">
        <f t="shared" si="293"/>
        <v>10843.59</v>
      </c>
      <c r="AA48" s="132">
        <f t="shared" si="293"/>
        <v>11500.59</v>
      </c>
      <c r="AB48" s="132">
        <f t="shared" si="293"/>
        <v>11503.94</v>
      </c>
      <c r="AC48" s="132">
        <f t="shared" si="293"/>
        <v>11626.279999999999</v>
      </c>
      <c r="AD48" s="132">
        <f t="shared" si="293"/>
        <v>10828.27</v>
      </c>
      <c r="AE48" s="132">
        <f t="shared" si="293"/>
        <v>11422.279999999999</v>
      </c>
      <c r="AF48" s="132">
        <f t="shared" si="293"/>
        <v>11308.619999999999</v>
      </c>
      <c r="AG48" s="132">
        <f t="shared" si="293"/>
        <v>11581.02</v>
      </c>
      <c r="AH48" s="132">
        <f t="shared" si="293"/>
        <v>10498.05</v>
      </c>
      <c r="AI48" s="132">
        <f t="shared" si="293"/>
        <v>11554.71</v>
      </c>
      <c r="AJ48" s="132">
        <f t="shared" si="293"/>
        <v>11386.79</v>
      </c>
      <c r="AK48" s="132">
        <f t="shared" si="293"/>
        <v>11549.880000000001</v>
      </c>
      <c r="AL48" s="132">
        <f t="shared" si="293"/>
        <v>10819.67</v>
      </c>
      <c r="AM48" s="132">
        <f t="shared" si="293"/>
        <v>11553.82</v>
      </c>
      <c r="AN48" s="132">
        <f t="shared" si="293"/>
        <v>11526.4</v>
      </c>
      <c r="AO48" s="132">
        <f t="shared" si="293"/>
        <v>11757.34</v>
      </c>
      <c r="AP48" s="132">
        <f t="shared" si="293"/>
        <v>10920.77</v>
      </c>
      <c r="AQ48" s="132">
        <f t="shared" si="293"/>
        <v>11713.869999999999</v>
      </c>
      <c r="AR48" s="132">
        <f t="shared" si="293"/>
        <v>11713.26</v>
      </c>
      <c r="AS48" s="132">
        <f t="shared" si="293"/>
        <v>11854.7</v>
      </c>
      <c r="AT48" s="132">
        <f t="shared" si="293"/>
        <v>11285.17</v>
      </c>
      <c r="AU48" s="132">
        <f t="shared" si="293"/>
        <v>11976.56</v>
      </c>
      <c r="AV48" s="132">
        <f t="shared" si="293"/>
        <v>11860.75</v>
      </c>
      <c r="AW48" s="132">
        <f t="shared" si="293"/>
        <v>12077.48</v>
      </c>
      <c r="AX48" s="132">
        <f t="shared" si="293"/>
        <v>11207.49</v>
      </c>
      <c r="AY48" s="132">
        <f t="shared" si="293"/>
        <v>12012.029999999999</v>
      </c>
      <c r="AZ48" s="132">
        <f t="shared" si="293"/>
        <v>11890.73</v>
      </c>
      <c r="BA48" s="132">
        <f t="shared" si="293"/>
        <v>12071.49</v>
      </c>
      <c r="BB48" s="132">
        <f t="shared" si="293"/>
        <v>11038.46</v>
      </c>
      <c r="BC48" s="132">
        <f t="shared" si="293"/>
        <v>12097.779999999999</v>
      </c>
      <c r="BD48" s="132">
        <f t="shared" si="293"/>
        <v>11972.49</v>
      </c>
      <c r="BE48" s="132">
        <f t="shared" si="293"/>
        <v>11995.48</v>
      </c>
      <c r="BF48" s="132">
        <f t="shared" si="293"/>
        <v>11167.779999999999</v>
      </c>
      <c r="BG48" s="132">
        <f t="shared" si="293"/>
        <v>11899.99</v>
      </c>
      <c r="BH48" s="132">
        <f t="shared" si="293"/>
        <v>11817.22</v>
      </c>
      <c r="BI48" s="132">
        <f t="shared" si="293"/>
        <v>12001.3</v>
      </c>
      <c r="BJ48" s="132">
        <f t="shared" si="293"/>
        <v>11220.18</v>
      </c>
      <c r="BK48" s="132">
        <f t="shared" si="293"/>
        <v>6678.2899999999991</v>
      </c>
      <c r="BL48" s="132">
        <f t="shared" si="293"/>
        <v>10022.950000000001</v>
      </c>
      <c r="BM48" s="132">
        <f t="shared" si="293"/>
        <v>10204.549999999999</v>
      </c>
      <c r="BN48" s="132">
        <f t="shared" ref="BN48:BS48" si="294">BN46+BN47</f>
        <v>8383.98</v>
      </c>
      <c r="BO48" s="132">
        <f t="shared" si="294"/>
        <v>10748.710000000001</v>
      </c>
      <c r="BP48" s="132">
        <f t="shared" si="294"/>
        <v>11274.77</v>
      </c>
      <c r="BQ48" s="132">
        <f t="shared" si="294"/>
        <v>11428.67</v>
      </c>
      <c r="BR48" s="132">
        <f t="shared" si="294"/>
        <v>10454.76</v>
      </c>
      <c r="BS48" s="132">
        <f t="shared" si="294"/>
        <v>11753.349999999999</v>
      </c>
      <c r="BT48" s="132">
        <f t="shared" ref="BT48:BV48" si="295">SUM(BT46:BT47)</f>
        <v>11663.849999999999</v>
      </c>
      <c r="BU48" s="132">
        <f t="shared" si="295"/>
        <v>11980.01</v>
      </c>
      <c r="BV48" s="132">
        <f t="shared" si="295"/>
        <v>11257</v>
      </c>
      <c r="BW48" s="132">
        <f t="shared" ref="BW48" si="296">SUM(BW46:BW47)</f>
        <v>11705</v>
      </c>
      <c r="BX48" s="132">
        <f t="shared" ref="BX48" si="297">SUM(BX46:BX47)</f>
        <v>11803</v>
      </c>
      <c r="BY48" s="132">
        <f t="shared" ref="BY48:BZ48" si="298">SUM(BY46:BY47)</f>
        <v>11715</v>
      </c>
      <c r="BZ48" s="132">
        <f t="shared" si="298"/>
        <v>11159.12</v>
      </c>
      <c r="CA48" s="132">
        <f t="shared" ref="CA48:CB48" si="299">SUM(CA46:CA47)</f>
        <v>11768.130000000001</v>
      </c>
      <c r="CB48" s="132">
        <f t="shared" si="299"/>
        <v>11515.04</v>
      </c>
      <c r="CC48" s="132">
        <f t="shared" ref="CC48:CD48" si="300">SUM(CC46:CC47)</f>
        <v>11581.6</v>
      </c>
      <c r="CD48" s="132">
        <f t="shared" si="300"/>
        <v>11347.02</v>
      </c>
      <c r="CE48" s="132">
        <f t="shared" ref="CE48" si="301">SUM(CE46:CE47)</f>
        <v>12007.5</v>
      </c>
    </row>
    <row r="49" spans="2:78" ht="20.25" customHeight="1">
      <c r="BJ49" s="47"/>
      <c r="BK49" s="47"/>
      <c r="BL49" s="47"/>
    </row>
    <row r="50" spans="2:78" ht="20.25" customHeight="1">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1"/>
      <c r="AZ50" s="81"/>
      <c r="BA50" s="81"/>
      <c r="BB50" s="88"/>
      <c r="BC50" s="88"/>
      <c r="BD50" s="88"/>
      <c r="BE50" s="88"/>
      <c r="BF50" s="88"/>
      <c r="BG50" s="88"/>
      <c r="BH50" s="88"/>
      <c r="BI50" s="88"/>
      <c r="BJ50" s="88"/>
      <c r="BK50" s="88"/>
      <c r="BL50" s="88"/>
      <c r="BM50" s="88"/>
      <c r="BN50" s="88"/>
      <c r="BO50" s="88"/>
      <c r="BP50" s="88"/>
    </row>
    <row r="51" spans="2:78" ht="20.25" customHeight="1">
      <c r="BB51" s="88"/>
      <c r="BC51" s="88"/>
      <c r="BD51" s="88"/>
      <c r="BE51" s="88"/>
      <c r="BF51" s="88"/>
      <c r="BG51" s="88"/>
      <c r="BH51" s="88"/>
      <c r="BI51" s="88"/>
      <c r="BJ51" s="88"/>
      <c r="BK51" s="88"/>
      <c r="BL51" s="88"/>
      <c r="BM51" s="88"/>
      <c r="BN51" s="88"/>
      <c r="BO51" s="88"/>
      <c r="BP51" s="88"/>
      <c r="BQ51" s="168"/>
      <c r="BR51" s="88"/>
      <c r="BS51" s="88"/>
      <c r="BT51" s="88"/>
      <c r="BU51" s="168"/>
      <c r="BV51" s="45"/>
      <c r="BY51" s="168"/>
    </row>
    <row r="52" spans="2:78" ht="20.25" customHeight="1">
      <c r="BN52" s="169"/>
      <c r="BO52" s="169"/>
      <c r="BP52" s="169"/>
      <c r="BQ52" s="169"/>
      <c r="BR52" s="169"/>
      <c r="BS52" s="169"/>
      <c r="BT52" s="169"/>
      <c r="BU52" s="169"/>
      <c r="BV52" s="45"/>
      <c r="BY52" s="169"/>
      <c r="BZ52" s="169"/>
    </row>
    <row r="53" spans="2:78" ht="20.25" customHeight="1">
      <c r="BN53" s="169"/>
      <c r="BO53" s="169"/>
      <c r="BP53" s="169"/>
      <c r="BQ53" s="169"/>
      <c r="BR53" s="169"/>
      <c r="BS53" s="169"/>
      <c r="BT53" s="169"/>
      <c r="BU53" s="169"/>
      <c r="BV53" s="45"/>
      <c r="BY53" s="169"/>
      <c r="BZ53" s="169"/>
    </row>
    <row r="54" spans="2:78" ht="20.25" customHeight="1">
      <c r="BN54" s="81"/>
      <c r="BO54" s="81"/>
      <c r="BP54" s="81"/>
      <c r="BQ54" s="81"/>
      <c r="BR54" s="81"/>
      <c r="BS54" s="81"/>
      <c r="BT54" s="81"/>
      <c r="BU54" s="81"/>
    </row>
    <row r="56" spans="2:78" ht="20.25" customHeight="1">
      <c r="BN56" s="88"/>
      <c r="BO56" s="88"/>
      <c r="BP56" s="88"/>
      <c r="BQ56" s="88"/>
      <c r="BR56" s="88"/>
      <c r="BS56" s="88"/>
      <c r="BT56" s="88"/>
      <c r="BU56" s="88"/>
    </row>
    <row r="57" spans="2:78" ht="20.25" customHeight="1">
      <c r="BN57" s="88"/>
      <c r="BO57" s="88"/>
      <c r="BP57" s="88"/>
      <c r="BQ57" s="88"/>
      <c r="BR57" s="88"/>
      <c r="BS57" s="88"/>
      <c r="BT57" s="88"/>
      <c r="BU57" s="88"/>
    </row>
    <row r="58" spans="2:78" ht="20.25" customHeight="1">
      <c r="BN58" s="88"/>
      <c r="BO58" s="88"/>
      <c r="BP58" s="88"/>
      <c r="BQ58" s="88"/>
      <c r="BR58" s="88"/>
      <c r="BS58" s="88"/>
      <c r="BT58" s="88"/>
      <c r="BU58" s="88"/>
    </row>
  </sheetData>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tableParts count="5">
    <tablePart r:id="rId2"/>
    <tablePart r:id="rId3"/>
    <tablePart r:id="rId4"/>
    <tablePart r:id="rId5"/>
    <tablePart r:id="rId6"/>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Notes</vt:lpstr>
      <vt:lpstr>Commentary</vt:lpstr>
      <vt:lpstr>Main table</vt:lpstr>
      <vt:lpstr>Annual</vt:lpstr>
      <vt:lpstr>Quarter</vt:lpstr>
      <vt:lpstr>'Main table'!Print_Area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 biofuels for transport consumption</dc:title>
  <dc:creator>energy.stats@beis.gov.uk</dc:creator>
  <cp:keywords>Liquid biofuels, transport, consumption</cp:keywords>
  <cp:lastModifiedBy>Harris, Kevin (Energy Security)</cp:lastModifiedBy>
  <cp:lastPrinted>2018-08-28T09:22:31Z</cp:lastPrinted>
  <dcterms:created xsi:type="dcterms:W3CDTF">2001-08-09T16:44:41Z</dcterms:created>
  <dcterms:modified xsi:type="dcterms:W3CDTF">2025-09-25T13:41:46Z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2019-09-20T12:08:17Z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e6fba47e-7432-4984-bfbc-00007cafaeb2</vt:lpwstr>
  </property>
  <property fmtid="{D5CDD505-2E9C-101B-9397-08002B2CF9AE}" pid="8" name="MSIP_Label_ba62f585-b40f-4ab9-bafe-39150f03d124_ContentBits">
    <vt:lpwstr>0</vt:lpwstr>
  </property>
</Properties>
</file>