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36F54952-F4D9-4959-8DAA-A12380EFCDC9}" xr6:coauthVersionLast="47" xr6:coauthVersionMax="47" xr10:uidLastSave="{00000000-0000-0000-0000-000000000000}"/>
  <bookViews>
    <workbookView xWindow="-110" yWindow="-110" windowWidth="19420" windowHeight="10300"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Table'!$A$1:$I$6</definedName>
    <definedName name="table11_short" localSheetId="1">#REF!</definedName>
    <definedName name="table11_short" localSheetId="0">#REF!</definedName>
    <definedName name="table11_short">'Main Table'!$A$7:$I$37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9" l="1"/>
  <c r="AB6" i="9"/>
  <c r="AB7" i="9"/>
  <c r="AB8" i="9"/>
  <c r="AB9" i="9"/>
  <c r="AB10" i="9"/>
  <c r="AB11" i="9"/>
  <c r="AB12" i="9"/>
  <c r="AB13" i="9"/>
  <c r="AB14" i="9"/>
  <c r="AB15" i="9"/>
  <c r="AB16" i="9"/>
  <c r="AB17" i="9"/>
  <c r="AB18" i="9"/>
  <c r="AB19" i="9"/>
  <c r="AB20" i="9"/>
  <c r="AB21" i="9"/>
  <c r="AA5" i="9"/>
  <c r="AA6" i="9"/>
  <c r="AA7" i="9"/>
  <c r="AA8" i="9"/>
  <c r="AA9" i="9"/>
  <c r="AA10" i="9"/>
  <c r="AA11" i="9"/>
  <c r="AA12" i="9"/>
  <c r="AA13" i="9"/>
  <c r="AA14" i="9"/>
  <c r="AA15" i="9"/>
  <c r="AA16" i="9"/>
  <c r="AA17" i="9"/>
  <c r="AA18" i="9"/>
  <c r="AA19" i="9"/>
  <c r="AA21" i="9"/>
  <c r="F5" i="18"/>
  <c r="F22" i="18" s="1"/>
  <c r="G5" i="18"/>
  <c r="G21" i="18" s="1"/>
  <c r="Z5" i="9"/>
  <c r="Z6" i="9"/>
  <c r="Z7" i="9"/>
  <c r="Z8" i="9"/>
  <c r="Z9" i="9"/>
  <c r="Z10" i="9"/>
  <c r="Z11" i="9"/>
  <c r="Z12" i="9"/>
  <c r="Z13" i="9"/>
  <c r="Z14" i="9"/>
  <c r="Z15" i="9"/>
  <c r="Z16" i="9"/>
  <c r="Z17" i="9"/>
  <c r="Z18" i="9"/>
  <c r="Z19" i="9"/>
  <c r="Z21" i="9"/>
  <c r="Y5" i="9"/>
  <c r="Y6" i="9"/>
  <c r="Y7" i="9"/>
  <c r="Y8" i="9"/>
  <c r="Y9" i="9"/>
  <c r="Y10" i="9"/>
  <c r="Y11" i="9"/>
  <c r="Y12" i="9"/>
  <c r="Y13" i="9"/>
  <c r="Y14" i="9"/>
  <c r="Y15" i="9"/>
  <c r="Y16" i="9"/>
  <c r="Y17" i="9"/>
  <c r="Y18" i="9"/>
  <c r="Y19" i="9"/>
  <c r="Y21" i="9"/>
  <c r="Q34" i="18"/>
  <c r="Q35" i="18" s="1"/>
  <c r="P34" i="18"/>
  <c r="P40" i="18" s="1"/>
  <c r="O34" i="18"/>
  <c r="O52" i="18" s="1"/>
  <c r="N34" i="18"/>
  <c r="N53" i="18" s="1"/>
  <c r="M34" i="18"/>
  <c r="M52" i="18" s="1"/>
  <c r="L34" i="18"/>
  <c r="L40" i="18" s="1"/>
  <c r="K34" i="18"/>
  <c r="K48" i="18" s="1"/>
  <c r="J34" i="18"/>
  <c r="J39" i="18" s="1"/>
  <c r="I34" i="18"/>
  <c r="I53" i="18" s="1"/>
  <c r="H34" i="18"/>
  <c r="H35" i="18" s="1"/>
  <c r="G34" i="18"/>
  <c r="G45" i="18" s="1"/>
  <c r="F34" i="18"/>
  <c r="F53" i="18" s="1"/>
  <c r="X21" i="9"/>
  <c r="W21" i="9"/>
  <c r="V21" i="9"/>
  <c r="U21" i="9"/>
  <c r="T21" i="9"/>
  <c r="S21" i="9"/>
  <c r="R21" i="9"/>
  <c r="Q21" i="9"/>
  <c r="P21" i="9"/>
  <c r="O21" i="9"/>
  <c r="N21" i="9"/>
  <c r="M21" i="9"/>
  <c r="R20" i="9"/>
  <c r="Q20" i="9"/>
  <c r="P20" i="9"/>
  <c r="O20" i="9"/>
  <c r="N20" i="9"/>
  <c r="M20" i="9"/>
  <c r="L20" i="9"/>
  <c r="K20" i="9"/>
  <c r="J20" i="9"/>
  <c r="I20" i="9"/>
  <c r="H20" i="9"/>
  <c r="G20" i="9"/>
  <c r="F20" i="9"/>
  <c r="E20" i="9"/>
  <c r="D20" i="9"/>
  <c r="C20" i="9"/>
  <c r="B20" i="9"/>
  <c r="X19" i="9"/>
  <c r="W19" i="9"/>
  <c r="V19" i="9"/>
  <c r="U19" i="9"/>
  <c r="T19" i="9"/>
  <c r="S19" i="9"/>
  <c r="R19" i="9"/>
  <c r="Q19" i="9"/>
  <c r="P19" i="9"/>
  <c r="O19" i="9"/>
  <c r="N19" i="9"/>
  <c r="M19" i="9"/>
  <c r="L19" i="9"/>
  <c r="K19" i="9"/>
  <c r="J19" i="9"/>
  <c r="I19" i="9"/>
  <c r="H19" i="9"/>
  <c r="G19" i="9"/>
  <c r="F19" i="9"/>
  <c r="E19" i="9"/>
  <c r="D19" i="9"/>
  <c r="C19" i="9"/>
  <c r="B19" i="9"/>
  <c r="X18" i="9"/>
  <c r="W18" i="9"/>
  <c r="V18" i="9"/>
  <c r="U18" i="9"/>
  <c r="T18" i="9"/>
  <c r="S18" i="9"/>
  <c r="R18" i="9"/>
  <c r="Q18" i="9"/>
  <c r="P18" i="9"/>
  <c r="O18" i="9"/>
  <c r="N18" i="9"/>
  <c r="M18" i="9"/>
  <c r="L18" i="9"/>
  <c r="K18" i="9"/>
  <c r="J18" i="9"/>
  <c r="I18" i="9"/>
  <c r="H18" i="9"/>
  <c r="G18" i="9"/>
  <c r="F18" i="9"/>
  <c r="E18" i="9"/>
  <c r="D18" i="9"/>
  <c r="C18" i="9"/>
  <c r="B18" i="9"/>
  <c r="X17" i="9"/>
  <c r="W17" i="9"/>
  <c r="V17" i="9"/>
  <c r="U17" i="9"/>
  <c r="T17" i="9"/>
  <c r="S17" i="9"/>
  <c r="R17" i="9"/>
  <c r="Q17" i="9"/>
  <c r="P17" i="9"/>
  <c r="O17" i="9"/>
  <c r="N17" i="9"/>
  <c r="M17" i="9"/>
  <c r="L17" i="9"/>
  <c r="K17" i="9"/>
  <c r="J17" i="9"/>
  <c r="I17" i="9"/>
  <c r="H17" i="9"/>
  <c r="G17" i="9"/>
  <c r="F17" i="9"/>
  <c r="E17" i="9"/>
  <c r="D17" i="9"/>
  <c r="C17" i="9"/>
  <c r="B17" i="9"/>
  <c r="X16" i="9"/>
  <c r="W16" i="9"/>
  <c r="V16" i="9"/>
  <c r="U16" i="9"/>
  <c r="T16" i="9"/>
  <c r="S16" i="9"/>
  <c r="R16" i="9"/>
  <c r="Q16" i="9"/>
  <c r="P16" i="9"/>
  <c r="O16" i="9"/>
  <c r="N16" i="9"/>
  <c r="M16" i="9"/>
  <c r="L16" i="9"/>
  <c r="K16" i="9"/>
  <c r="J16" i="9"/>
  <c r="I16" i="9"/>
  <c r="H16" i="9"/>
  <c r="G16" i="9"/>
  <c r="F16" i="9"/>
  <c r="E16" i="9"/>
  <c r="D16" i="9"/>
  <c r="C16" i="9"/>
  <c r="B16" i="9"/>
  <c r="X15" i="9"/>
  <c r="W15" i="9"/>
  <c r="V15" i="9"/>
  <c r="U15" i="9"/>
  <c r="T15" i="9"/>
  <c r="S15" i="9"/>
  <c r="R15" i="9"/>
  <c r="Q15" i="9"/>
  <c r="P15" i="9"/>
  <c r="O15" i="9"/>
  <c r="N15" i="9"/>
  <c r="M15" i="9"/>
  <c r="L15" i="9"/>
  <c r="K15" i="9"/>
  <c r="J15" i="9"/>
  <c r="I15" i="9"/>
  <c r="H15" i="9"/>
  <c r="G15" i="9"/>
  <c r="F15" i="9"/>
  <c r="E15" i="9"/>
  <c r="D15" i="9"/>
  <c r="C15" i="9"/>
  <c r="X14" i="9"/>
  <c r="W14" i="9"/>
  <c r="V14" i="9"/>
  <c r="U14" i="9"/>
  <c r="T14" i="9"/>
  <c r="S14" i="9"/>
  <c r="R14" i="9"/>
  <c r="Q14" i="9"/>
  <c r="P14" i="9"/>
  <c r="O14" i="9"/>
  <c r="N14" i="9"/>
  <c r="M14" i="9"/>
  <c r="L14" i="9"/>
  <c r="K14" i="9"/>
  <c r="J14" i="9"/>
  <c r="I14" i="9"/>
  <c r="H14" i="9"/>
  <c r="G14" i="9"/>
  <c r="F14" i="9"/>
  <c r="E14" i="9"/>
  <c r="D14" i="9"/>
  <c r="C14" i="9"/>
  <c r="B14" i="9"/>
  <c r="X13" i="9"/>
  <c r="W13" i="9"/>
  <c r="V13" i="9"/>
  <c r="U13" i="9"/>
  <c r="T13" i="9"/>
  <c r="S13" i="9"/>
  <c r="R13" i="9"/>
  <c r="Q13" i="9"/>
  <c r="P13" i="9"/>
  <c r="O13" i="9"/>
  <c r="N13" i="9"/>
  <c r="M13" i="9"/>
  <c r="L13" i="9"/>
  <c r="K13" i="9"/>
  <c r="J13" i="9"/>
  <c r="I13" i="9"/>
  <c r="H13" i="9"/>
  <c r="G13" i="9"/>
  <c r="F13" i="9"/>
  <c r="E13" i="9"/>
  <c r="D13" i="9"/>
  <c r="C13" i="9"/>
  <c r="B13" i="9"/>
  <c r="X12" i="9"/>
  <c r="W12" i="9"/>
  <c r="V12" i="9"/>
  <c r="U12" i="9"/>
  <c r="T12" i="9"/>
  <c r="S12" i="9"/>
  <c r="R12" i="9"/>
  <c r="Q12" i="9"/>
  <c r="P12" i="9"/>
  <c r="O12" i="9"/>
  <c r="N12" i="9"/>
  <c r="M12" i="9"/>
  <c r="L12" i="9"/>
  <c r="K12" i="9"/>
  <c r="J12" i="9"/>
  <c r="I12" i="9"/>
  <c r="H12" i="9"/>
  <c r="G12" i="9"/>
  <c r="F12" i="9"/>
  <c r="E12" i="9"/>
  <c r="D12" i="9"/>
  <c r="C12" i="9"/>
  <c r="B12" i="9"/>
  <c r="X11" i="9"/>
  <c r="W11" i="9"/>
  <c r="V11" i="9"/>
  <c r="U11" i="9"/>
  <c r="T11" i="9"/>
  <c r="S11" i="9"/>
  <c r="R11" i="9"/>
  <c r="Q11" i="9"/>
  <c r="P11" i="9"/>
  <c r="O11" i="9"/>
  <c r="N11" i="9"/>
  <c r="M11" i="9"/>
  <c r="L11" i="9"/>
  <c r="K11" i="9"/>
  <c r="J11" i="9"/>
  <c r="I11" i="9"/>
  <c r="H11" i="9"/>
  <c r="G11" i="9"/>
  <c r="F11" i="9"/>
  <c r="E11" i="9"/>
  <c r="D11" i="9"/>
  <c r="C11" i="9"/>
  <c r="B11" i="9"/>
  <c r="X10" i="9"/>
  <c r="W10" i="9"/>
  <c r="V10" i="9"/>
  <c r="U10" i="9"/>
  <c r="T10" i="9"/>
  <c r="S10" i="9"/>
  <c r="R10" i="9"/>
  <c r="Q10" i="9"/>
  <c r="P10" i="9"/>
  <c r="O10" i="9"/>
  <c r="N10" i="9"/>
  <c r="M10" i="9"/>
  <c r="L10" i="9"/>
  <c r="K10" i="9"/>
  <c r="J10" i="9"/>
  <c r="I10" i="9"/>
  <c r="H10" i="9"/>
  <c r="G10" i="9"/>
  <c r="F10" i="9"/>
  <c r="E10" i="9"/>
  <c r="D10" i="9"/>
  <c r="C10" i="9"/>
  <c r="B10" i="9"/>
  <c r="X9" i="9"/>
  <c r="W9" i="9"/>
  <c r="V9" i="9"/>
  <c r="U9" i="9"/>
  <c r="T9" i="9"/>
  <c r="S9" i="9"/>
  <c r="R9" i="9"/>
  <c r="Q9" i="9"/>
  <c r="P9" i="9"/>
  <c r="O9" i="9"/>
  <c r="N9" i="9"/>
  <c r="M9" i="9"/>
  <c r="L9" i="9"/>
  <c r="K9" i="9"/>
  <c r="J9" i="9"/>
  <c r="I9" i="9"/>
  <c r="H9" i="9"/>
  <c r="G9" i="9"/>
  <c r="F9" i="9"/>
  <c r="E9" i="9"/>
  <c r="D9" i="9"/>
  <c r="C9" i="9"/>
  <c r="B9" i="9"/>
  <c r="X8" i="9"/>
  <c r="W8" i="9"/>
  <c r="V8" i="9"/>
  <c r="U8" i="9"/>
  <c r="T8" i="9"/>
  <c r="S8" i="9"/>
  <c r="R8" i="9"/>
  <c r="Q8" i="9"/>
  <c r="P8" i="9"/>
  <c r="O8" i="9"/>
  <c r="N8" i="9"/>
  <c r="M8" i="9"/>
  <c r="L8" i="9"/>
  <c r="K8" i="9"/>
  <c r="J8" i="9"/>
  <c r="I8" i="9"/>
  <c r="H8" i="9"/>
  <c r="G8" i="9"/>
  <c r="F8" i="9"/>
  <c r="E8" i="9"/>
  <c r="D8" i="9"/>
  <c r="C8" i="9"/>
  <c r="B8" i="9"/>
  <c r="X7" i="9"/>
  <c r="W7" i="9"/>
  <c r="V7" i="9"/>
  <c r="U7" i="9"/>
  <c r="T7" i="9"/>
  <c r="S7" i="9"/>
  <c r="R7" i="9"/>
  <c r="Q7" i="9"/>
  <c r="P7" i="9"/>
  <c r="O7" i="9"/>
  <c r="N7" i="9"/>
  <c r="M7" i="9"/>
  <c r="L7" i="9"/>
  <c r="K7" i="9"/>
  <c r="J7" i="9"/>
  <c r="I7" i="9"/>
  <c r="H7" i="9"/>
  <c r="G7" i="9"/>
  <c r="F7" i="9"/>
  <c r="E7" i="9"/>
  <c r="D7" i="9"/>
  <c r="C7" i="9"/>
  <c r="B7" i="9"/>
  <c r="X6" i="9"/>
  <c r="W6" i="9"/>
  <c r="V6" i="9"/>
  <c r="U6" i="9"/>
  <c r="T6" i="9"/>
  <c r="S6" i="9"/>
  <c r="R6" i="9"/>
  <c r="Q6" i="9"/>
  <c r="P6" i="9"/>
  <c r="O6" i="9"/>
  <c r="N6" i="9"/>
  <c r="M6" i="9"/>
  <c r="L6" i="9"/>
  <c r="K6" i="9"/>
  <c r="J6" i="9"/>
  <c r="I6" i="9"/>
  <c r="H6" i="9"/>
  <c r="G6" i="9"/>
  <c r="F6" i="9"/>
  <c r="E6" i="9"/>
  <c r="D6" i="9"/>
  <c r="C6" i="9"/>
  <c r="B6" i="9"/>
  <c r="X5" i="9"/>
  <c r="W5" i="9"/>
  <c r="V5" i="9"/>
  <c r="U5" i="9"/>
  <c r="T5" i="9"/>
  <c r="S5" i="9"/>
  <c r="R5" i="9"/>
  <c r="Q5" i="9"/>
  <c r="P5" i="9"/>
  <c r="O5" i="9"/>
  <c r="N5" i="9"/>
  <c r="M5" i="9"/>
  <c r="L5" i="9"/>
  <c r="K5" i="9"/>
  <c r="J5" i="9"/>
  <c r="I5" i="9"/>
  <c r="H5" i="9"/>
  <c r="G5" i="9"/>
  <c r="F5" i="9"/>
  <c r="E5" i="9"/>
  <c r="D5" i="9"/>
  <c r="C5" i="9"/>
  <c r="B5" i="9"/>
  <c r="B22" i="8"/>
  <c r="G9" i="8"/>
  <c r="J22" i="8"/>
  <c r="K23" i="8"/>
  <c r="H18" i="8"/>
  <c r="I10" i="8"/>
  <c r="M10" i="8"/>
  <c r="F23" i="8"/>
  <c r="C21" i="8"/>
  <c r="L22" i="8"/>
  <c r="I47" i="18" l="1"/>
  <c r="I52" i="18"/>
  <c r="I37" i="18"/>
  <c r="I39" i="18"/>
  <c r="J47" i="18"/>
  <c r="G18" i="18"/>
  <c r="P47" i="18"/>
  <c r="I41" i="18"/>
  <c r="I49" i="18"/>
  <c r="H43" i="18"/>
  <c r="H51" i="18"/>
  <c r="Q52" i="18"/>
  <c r="I43" i="18"/>
  <c r="I51" i="18"/>
  <c r="P39" i="18"/>
  <c r="I35" i="18"/>
  <c r="P43" i="18"/>
  <c r="P51" i="18"/>
  <c r="P35" i="18"/>
  <c r="I45" i="18"/>
  <c r="G19" i="18"/>
  <c r="J51" i="18"/>
  <c r="J45" i="18"/>
  <c r="J52" i="18"/>
  <c r="J53" i="18"/>
  <c r="G10" i="18"/>
  <c r="G11" i="18"/>
  <c r="F11" i="18"/>
  <c r="F19" i="18"/>
  <c r="G6" i="18"/>
  <c r="G14" i="18"/>
  <c r="G22" i="18"/>
  <c r="F20" i="18"/>
  <c r="F7" i="18"/>
  <c r="F15" i="18"/>
  <c r="F23" i="18"/>
  <c r="J43" i="18"/>
  <c r="J49" i="18"/>
  <c r="G7" i="18"/>
  <c r="G15" i="18"/>
  <c r="G23" i="18"/>
  <c r="F12" i="18"/>
  <c r="F8" i="18"/>
  <c r="F16" i="18"/>
  <c r="Q37" i="18"/>
  <c r="Q47" i="18"/>
  <c r="Q51" i="18"/>
  <c r="Q43" i="18"/>
  <c r="Q39" i="18"/>
  <c r="Q49" i="18"/>
  <c r="Q53" i="18"/>
  <c r="Q41" i="18"/>
  <c r="Q45" i="18"/>
  <c r="P41" i="18"/>
  <c r="P45" i="18"/>
  <c r="P49" i="18"/>
  <c r="P37" i="18"/>
  <c r="P53" i="18"/>
  <c r="J37" i="18"/>
  <c r="J41" i="18"/>
  <c r="J35" i="18"/>
  <c r="H39" i="18"/>
  <c r="H45" i="18"/>
  <c r="H49" i="18"/>
  <c r="H47" i="18"/>
  <c r="H37" i="18"/>
  <c r="H53" i="18"/>
  <c r="H36" i="18"/>
  <c r="H41" i="18"/>
  <c r="O49" i="18"/>
  <c r="O41" i="18"/>
  <c r="O51" i="18"/>
  <c r="O39" i="18"/>
  <c r="O47" i="18"/>
  <c r="O37" i="18"/>
  <c r="O45" i="18"/>
  <c r="O53" i="18"/>
  <c r="O35" i="18"/>
  <c r="O43" i="18"/>
  <c r="G39" i="18"/>
  <c r="G53" i="18"/>
  <c r="G52" i="18"/>
  <c r="G51" i="18"/>
  <c r="G49" i="18"/>
  <c r="G35" i="18"/>
  <c r="G47" i="18"/>
  <c r="G43" i="18"/>
  <c r="G41" i="18"/>
  <c r="G37" i="18"/>
  <c r="N10" i="8"/>
  <c r="K36" i="18"/>
  <c r="K38" i="18"/>
  <c r="K40" i="18"/>
  <c r="L42" i="18"/>
  <c r="L44" i="18"/>
  <c r="L52" i="18"/>
  <c r="M38" i="18"/>
  <c r="M40" i="18"/>
  <c r="M46" i="18"/>
  <c r="M50" i="18"/>
  <c r="F36" i="18"/>
  <c r="N36" i="18"/>
  <c r="F42" i="18"/>
  <c r="N42" i="18"/>
  <c r="F44" i="18"/>
  <c r="F46" i="18"/>
  <c r="N46" i="18"/>
  <c r="F50" i="18"/>
  <c r="F52" i="18"/>
  <c r="N52" i="18"/>
  <c r="G8" i="18"/>
  <c r="G12" i="18"/>
  <c r="G16" i="18"/>
  <c r="G20" i="18"/>
  <c r="K35" i="18"/>
  <c r="G36" i="18"/>
  <c r="O36" i="18"/>
  <c r="K37" i="18"/>
  <c r="G38" i="18"/>
  <c r="O38" i="18"/>
  <c r="K39" i="18"/>
  <c r="G40" i="18"/>
  <c r="O40" i="18"/>
  <c r="K41" i="18"/>
  <c r="G42" i="18"/>
  <c r="O42" i="18"/>
  <c r="K43" i="18"/>
  <c r="G44" i="18"/>
  <c r="O44" i="18"/>
  <c r="K45" i="18"/>
  <c r="G46" i="18"/>
  <c r="O46" i="18"/>
  <c r="K47" i="18"/>
  <c r="G48" i="18"/>
  <c r="O48" i="18"/>
  <c r="K49" i="18"/>
  <c r="G50" i="18"/>
  <c r="O50" i="18"/>
  <c r="K51" i="18"/>
  <c r="K53" i="18"/>
  <c r="K42" i="18"/>
  <c r="K46" i="18"/>
  <c r="L38" i="18"/>
  <c r="M48" i="18"/>
  <c r="N44" i="18"/>
  <c r="F17" i="18"/>
  <c r="L35" i="18"/>
  <c r="P36" i="18"/>
  <c r="H38" i="18"/>
  <c r="P38" i="18"/>
  <c r="H40" i="18"/>
  <c r="L41" i="18"/>
  <c r="H42" i="18"/>
  <c r="P42" i="18"/>
  <c r="H44" i="18"/>
  <c r="P44" i="18"/>
  <c r="L45" i="18"/>
  <c r="H46" i="18"/>
  <c r="P46" i="18"/>
  <c r="L47" i="18"/>
  <c r="H48" i="18"/>
  <c r="P48" i="18"/>
  <c r="L49" i="18"/>
  <c r="H50" i="18"/>
  <c r="P50" i="18"/>
  <c r="L51" i="18"/>
  <c r="H52" i="18"/>
  <c r="P52" i="18"/>
  <c r="L53" i="18"/>
  <c r="G9" i="18"/>
  <c r="G13" i="18"/>
  <c r="G17" i="18"/>
  <c r="M35" i="18"/>
  <c r="I36" i="18"/>
  <c r="Q36" i="18"/>
  <c r="M37" i="18"/>
  <c r="I38" i="18"/>
  <c r="Q38" i="18"/>
  <c r="M39" i="18"/>
  <c r="I40" i="18"/>
  <c r="Q40" i="18"/>
  <c r="M41" i="18"/>
  <c r="I42" i="18"/>
  <c r="Q42" i="18"/>
  <c r="M43" i="18"/>
  <c r="I44" i="18"/>
  <c r="Q44" i="18"/>
  <c r="M45" i="18"/>
  <c r="I46" i="18"/>
  <c r="Q46" i="18"/>
  <c r="M47" i="18"/>
  <c r="I48" i="18"/>
  <c r="Q48" i="18"/>
  <c r="M49" i="18"/>
  <c r="I50" i="18"/>
  <c r="Q50" i="18"/>
  <c r="M51" i="18"/>
  <c r="M53" i="18"/>
  <c r="L36" i="18"/>
  <c r="L46" i="18"/>
  <c r="L48" i="18"/>
  <c r="M36" i="18"/>
  <c r="M42" i="18"/>
  <c r="M44" i="18"/>
  <c r="F38" i="18"/>
  <c r="N38" i="18"/>
  <c r="F40" i="18"/>
  <c r="N40" i="18"/>
  <c r="F48" i="18"/>
  <c r="N48" i="18"/>
  <c r="N50" i="18"/>
  <c r="F9" i="18"/>
  <c r="F13" i="18"/>
  <c r="F21" i="18"/>
  <c r="L37" i="18"/>
  <c r="L39" i="18"/>
  <c r="L43" i="18"/>
  <c r="F6" i="18"/>
  <c r="F10" i="18"/>
  <c r="F14" i="18"/>
  <c r="F18" i="18"/>
  <c r="F35" i="18"/>
  <c r="N35" i="18"/>
  <c r="J36" i="18"/>
  <c r="F37" i="18"/>
  <c r="N37" i="18"/>
  <c r="J38" i="18"/>
  <c r="F39" i="18"/>
  <c r="N39" i="18"/>
  <c r="J40" i="18"/>
  <c r="F41" i="18"/>
  <c r="N41" i="18"/>
  <c r="J42" i="18"/>
  <c r="F43" i="18"/>
  <c r="N43" i="18"/>
  <c r="J44" i="18"/>
  <c r="F45" i="18"/>
  <c r="N45" i="18"/>
  <c r="J46" i="18"/>
  <c r="F47" i="18"/>
  <c r="N47" i="18"/>
  <c r="J48" i="18"/>
  <c r="F49" i="18"/>
  <c r="N49" i="18"/>
  <c r="J50" i="18"/>
  <c r="F51" i="18"/>
  <c r="N51" i="18"/>
  <c r="K50" i="18"/>
  <c r="K52" i="18"/>
  <c r="L50" i="18"/>
  <c r="K44" i="18"/>
  <c r="F7" i="8"/>
  <c r="E8" i="8"/>
  <c r="G8" i="8"/>
  <c r="L16" i="8"/>
  <c r="M13" i="8"/>
  <c r="L17" i="8"/>
  <c r="G7" i="8"/>
  <c r="B17" i="8"/>
  <c r="H20" i="8"/>
  <c r="C10" i="8"/>
  <c r="H13" i="8"/>
  <c r="L14" i="8"/>
  <c r="I11" i="8"/>
  <c r="I15" i="8"/>
  <c r="C9" i="8"/>
  <c r="M9" i="8"/>
  <c r="I18" i="8"/>
  <c r="L18" i="8"/>
  <c r="G12" i="8"/>
  <c r="H16" i="8"/>
  <c r="B10" i="8"/>
  <c r="B9" i="8"/>
  <c r="I19" i="8"/>
  <c r="K12" i="8"/>
  <c r="B23" i="8"/>
  <c r="B14" i="8"/>
  <c r="M20" i="8"/>
  <c r="L9" i="8"/>
  <c r="G16" i="8"/>
  <c r="H7" i="8"/>
  <c r="F15" i="8"/>
  <c r="G13" i="8"/>
  <c r="E17" i="8"/>
  <c r="I21" i="8"/>
  <c r="M11" i="8"/>
  <c r="G17" i="8"/>
  <c r="C22" i="8"/>
  <c r="B8" i="8"/>
  <c r="F22" i="8"/>
  <c r="K11" i="8"/>
  <c r="G10" i="8"/>
  <c r="E14" i="8"/>
  <c r="I7" i="8"/>
  <c r="M17" i="8"/>
  <c r="E21" i="8"/>
  <c r="H15" i="8"/>
  <c r="C17" i="8"/>
  <c r="F9" i="8"/>
  <c r="J15" i="8"/>
  <c r="J18" i="8"/>
  <c r="I9" i="8"/>
  <c r="L11" i="8"/>
  <c r="J21" i="8"/>
  <c r="C19" i="8"/>
  <c r="L23" i="8"/>
  <c r="B15" i="8"/>
  <c r="J23" i="8"/>
  <c r="K19" i="8"/>
  <c r="K9" i="8"/>
  <c r="M14" i="8"/>
  <c r="B13" i="8"/>
  <c r="E23" i="8"/>
  <c r="E10" i="8"/>
  <c r="M23" i="8"/>
  <c r="E9" i="8"/>
  <c r="H12" i="8"/>
  <c r="J17" i="8"/>
  <c r="C18" i="8"/>
  <c r="E19" i="8"/>
  <c r="I13" i="8"/>
  <c r="J12" i="8"/>
  <c r="F18" i="8"/>
  <c r="L15" i="8"/>
  <c r="B18" i="8"/>
  <c r="M16" i="8"/>
  <c r="C13" i="8"/>
  <c r="E15" i="8"/>
  <c r="M21" i="8"/>
  <c r="F14" i="8"/>
  <c r="B20" i="8"/>
  <c r="L13" i="8"/>
  <c r="L8" i="8"/>
  <c r="H17" i="8"/>
  <c r="H8" i="8"/>
  <c r="J7" i="8"/>
  <c r="G18" i="8"/>
  <c r="B21" i="8"/>
  <c r="E18" i="8"/>
  <c r="G11" i="8"/>
  <c r="C14" i="8"/>
  <c r="C20" i="8"/>
  <c r="K21" i="8"/>
  <c r="G21" i="8"/>
  <c r="H9" i="8"/>
  <c r="G22" i="8"/>
  <c r="F8" i="8"/>
  <c r="I23" i="8"/>
  <c r="J16" i="8"/>
  <c r="I14" i="8"/>
  <c r="G23" i="8"/>
  <c r="L10" i="8"/>
  <c r="I8" i="8"/>
  <c r="K14" i="8"/>
  <c r="B19" i="8"/>
  <c r="B7" i="8"/>
  <c r="F12" i="8"/>
  <c r="M7" i="8"/>
  <c r="I16" i="8"/>
  <c r="E7" i="8"/>
  <c r="J14" i="8"/>
  <c r="G19" i="8"/>
  <c r="K8" i="8"/>
  <c r="I12" i="8"/>
  <c r="K7" i="8"/>
  <c r="C16" i="8"/>
  <c r="J9" i="8"/>
  <c r="J13" i="8"/>
  <c r="F11" i="8"/>
  <c r="L7" i="8"/>
  <c r="K18" i="8"/>
  <c r="K16" i="8"/>
  <c r="F17" i="8"/>
  <c r="F16" i="8"/>
  <c r="B16" i="8"/>
  <c r="J20" i="8"/>
  <c r="M8" i="8"/>
  <c r="E13" i="8"/>
  <c r="E20" i="8"/>
  <c r="H19" i="8"/>
  <c r="M18" i="8"/>
  <c r="F19" i="8"/>
  <c r="G15" i="8"/>
  <c r="E16" i="8"/>
  <c r="I17" i="8"/>
  <c r="I22" i="8"/>
  <c r="K20" i="8"/>
  <c r="H10" i="8"/>
  <c r="K13" i="8"/>
  <c r="C15" i="8"/>
  <c r="H22" i="8"/>
  <c r="I20" i="8"/>
  <c r="L21" i="8"/>
  <c r="K17" i="8"/>
  <c r="L20" i="8"/>
  <c r="C23" i="8"/>
  <c r="J8" i="8"/>
  <c r="E22" i="8"/>
  <c r="L19" i="8"/>
  <c r="H23" i="8"/>
  <c r="C11" i="8"/>
  <c r="G20" i="8"/>
  <c r="G14" i="8"/>
  <c r="M15" i="8"/>
  <c r="H21" i="8"/>
  <c r="F21" i="8"/>
  <c r="L12" i="8"/>
  <c r="K15" i="8"/>
  <c r="F13" i="8"/>
  <c r="J19" i="8"/>
  <c r="C7" i="8"/>
  <c r="J11" i="8"/>
  <c r="K22" i="8"/>
  <c r="H11" i="8"/>
  <c r="E12" i="8"/>
  <c r="B12" i="8"/>
  <c r="M12" i="8"/>
  <c r="F10" i="8"/>
  <c r="C8" i="8"/>
  <c r="H14" i="8"/>
  <c r="M19" i="8"/>
  <c r="C12" i="8"/>
  <c r="K10" i="8"/>
  <c r="E11" i="8"/>
  <c r="F20" i="8"/>
  <c r="B11" i="8"/>
  <c r="J10" i="8"/>
  <c r="M22" i="8"/>
  <c r="N7" i="8" l="1"/>
  <c r="D16" i="8"/>
  <c r="D12" i="8"/>
  <c r="D23" i="8"/>
  <c r="D8" i="8"/>
  <c r="D15" i="8"/>
  <c r="D7" i="8"/>
  <c r="D20" i="8"/>
  <c r="D19" i="8"/>
  <c r="D11" i="8"/>
  <c r="N15" i="8"/>
  <c r="N14" i="8"/>
  <c r="N19" i="8"/>
  <c r="N18" i="8"/>
  <c r="N12" i="8"/>
  <c r="N20" i="8"/>
  <c r="N23" i="8"/>
  <c r="N11" i="8"/>
  <c r="N16" i="8"/>
  <c r="N21" i="8"/>
  <c r="N9" i="8"/>
  <c r="N8" i="8"/>
  <c r="D21" i="8"/>
  <c r="D18" i="8"/>
  <c r="D14" i="8"/>
  <c r="D10" i="8"/>
  <c r="D9" i="8"/>
</calcChain>
</file>

<file path=xl/sharedStrings.xml><?xml version="1.0" encoding="utf-8"?>
<sst xmlns="http://schemas.openxmlformats.org/spreadsheetml/2006/main" count="371" uniqueCount="240">
  <si>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</si>
  <si>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</si>
  <si>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</si>
  <si>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</si>
  <si>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</si>
  <si>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</si>
  <si>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</si>
  <si>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</si>
  <si>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</si>
  <si>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</si>
  <si>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</si>
  <si>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</si>
  <si>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</si>
  <si>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</si>
  <si>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</si>
  <si>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</si>
  <si>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</si>
  <si>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</si>
  <si>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</si>
  <si>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</si>
  <si>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</si>
  <si>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</si>
  <si>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</si>
  <si>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</si>
  <si>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</si>
  <si>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</si>
  <si>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</si>
  <si>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</si>
  <si>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</si>
  <si>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</si>
  <si>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</si>
  <si>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</si>
  <si>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</si>
  <si>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</si>
  <si>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</si>
  <si>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Chris Michaels</t>
  </si>
  <si>
    <t>Contents table</t>
  </si>
  <si>
    <t>Notes to understand the data</t>
  </si>
  <si>
    <t>Commentary on the latest trends in the data</t>
  </si>
  <si>
    <t xml:space="preserve">This table contains supplementary information supporting coal consumption and coal stocks data which are referred to in the data presented in this workbook </t>
  </si>
  <si>
    <t xml:space="preserve">Note 3 </t>
  </si>
  <si>
    <t>Annual!</t>
  </si>
  <si>
    <t>2002</t>
  </si>
  <si>
    <t>Figures in this table are rounded to two decimal places. Therefore, totals may not equal the exact sum of their constituents.</t>
  </si>
  <si>
    <t>Supply and consumption of coke oven gas, blast furnace gas, benzole and tars</t>
  </si>
  <si>
    <t>Main table (gigawatt hours)</t>
  </si>
  <si>
    <t>Annual (gigawatt hours)</t>
  </si>
  <si>
    <t>Quarter (gigawatt hours)</t>
  </si>
  <si>
    <t>Percentage change between the most recent quarter and the same quarter a year earlier; (+) represents a positive percentage change greater than 100%.</t>
  </si>
  <si>
    <t>The main industrial consumer of derived gases Monckton coke-works (also a producer of them) closed in December 2014.</t>
  </si>
  <si>
    <t>From 2009, unclassified final consumption for benzole and tars has been recorded under non energy use</t>
  </si>
  <si>
    <t>Quarter!</t>
  </si>
  <si>
    <t>Table 2.3 Supply and consumption of coke oven gas, blast furnace gas, benzole and tars (Gigawatt hours)</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</si>
  <si>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</si>
  <si>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</si>
  <si>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</si>
  <si>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</si>
  <si>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</si>
  <si>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</si>
  <si>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</si>
  <si>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</si>
  <si>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</si>
  <si>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</si>
  <si>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</si>
  <si>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</si>
  <si>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</si>
  <si>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</si>
  <si>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</si>
  <si>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</si>
  <si>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</si>
  <si>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</si>
  <si>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</si>
  <si>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</si>
  <si>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</si>
  <si>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</si>
  <si>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</si>
  <si>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</si>
  <si>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</si>
  <si>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</si>
  <si>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</si>
  <si>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</si>
  <si>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</si>
  <si>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</si>
  <si>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</si>
  <si>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</si>
  <si>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</si>
  <si>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</si>
  <si>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</si>
  <si>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</si>
  <si>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</si>
  <si>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</si>
  <si>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</si>
  <si>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</si>
  <si>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</si>
  <si>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</si>
  <si>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</si>
  <si>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</si>
  <si>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</si>
  <si>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</si>
  <si>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</si>
  <si>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</si>
  <si>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</si>
  <si>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</si>
  <si>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</si>
  <si>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</si>
  <si>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</si>
  <si>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</si>
  <si>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</si>
  <si>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</si>
  <si>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</si>
  <si>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</si>
  <si>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</si>
  <si>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</si>
  <si>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</si>
  <si>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</si>
  <si>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</si>
  <si>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</si>
  <si>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</si>
  <si>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</si>
  <si>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</si>
  <si>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</si>
  <si>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</si>
  <si>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</si>
  <si>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</si>
  <si>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</si>
  <si>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</si>
  <si>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</si>
  <si>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</si>
  <si>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</si>
  <si>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</si>
  <si>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</si>
  <si>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</si>
  <si>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</si>
  <si>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</si>
  <si>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</si>
  <si>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</si>
  <si>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</si>
  <si>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</si>
  <si>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</si>
  <si>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</si>
  <si>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</si>
  <si>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</si>
  <si>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</si>
  <si>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</si>
  <si>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</si>
  <si>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</si>
  <si>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Indigenous Production</t>
  </si>
  <si>
    <t>Coke Oven Gas</t>
  </si>
  <si>
    <t>Blast Furnace Gas</t>
  </si>
  <si>
    <t>Benzole &amp; Tars</t>
  </si>
  <si>
    <t>Transfers</t>
  </si>
  <si>
    <t>Total supply</t>
  </si>
  <si>
    <t>Statistical difference</t>
  </si>
  <si>
    <t>Total demand</t>
  </si>
  <si>
    <t>Transformation</t>
  </si>
  <si>
    <t>Electricity generation</t>
  </si>
  <si>
    <t>Heat generation</t>
  </si>
  <si>
    <t>[x]</t>
  </si>
  <si>
    <t>Energy industry use</t>
  </si>
  <si>
    <t>Losses</t>
  </si>
  <si>
    <t>Final consumption</t>
  </si>
  <si>
    <t>Iron &amp; steel</t>
  </si>
  <si>
    <t>Other industies</t>
  </si>
  <si>
    <t>Non-Energy Use</t>
  </si>
  <si>
    <t>On this sheet [x] means data are not available.</t>
  </si>
  <si>
    <t>Statistic</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</si>
  <si>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</si>
  <si>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</si>
  <si>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</si>
  <si>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</si>
  <si>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</si>
  <si>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</si>
  <si>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</si>
  <si>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</si>
  <si>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</si>
  <si>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</si>
  <si>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</si>
  <si>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</si>
  <si>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</si>
  <si>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</si>
  <si>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</si>
  <si>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</si>
  <si>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</si>
  <si>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</si>
  <si>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</si>
  <si>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</si>
  <si>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</si>
  <si>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</si>
  <si>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per cent change (note 1)</t>
  </si>
  <si>
    <t>Indigenous production</t>
  </si>
  <si>
    <t>Coke oven gas</t>
  </si>
  <si>
    <t>Blast furnace gas</t>
  </si>
  <si>
    <t>Benzole &amp; tars</t>
  </si>
  <si>
    <t>TRANSFORMATION</t>
  </si>
  <si>
    <t>FINAL CONSUMPTION</t>
  </si>
  <si>
    <t>per cent change year-on-year</t>
  </si>
  <si>
    <t>Heat generation [note 2]</t>
  </si>
  <si>
    <t>Other industries [note 3]</t>
  </si>
  <si>
    <t>Non-Energy Use [note 4]</t>
  </si>
  <si>
    <t xml:space="preserve">2021 2nd quarter </t>
  </si>
  <si>
    <t xml:space="preserve">2021 3rd            quarter </t>
  </si>
  <si>
    <t xml:space="preserve">2021 4th            quarter </t>
  </si>
  <si>
    <t>0774 159 8039</t>
  </si>
  <si>
    <t>Glossary and acronyms, DUKES Annex B (opens in a new window)</t>
  </si>
  <si>
    <t xml:space="preserve">2022 1st            quarter </t>
  </si>
  <si>
    <t xml:space="preserve">Production of coke oven gas and blast furnace gas falls </t>
  </si>
  <si>
    <t>2022 2nd            quarter</t>
  </si>
  <si>
    <t>2022 3rd            quarter</t>
  </si>
  <si>
    <t>2021</t>
  </si>
  <si>
    <t>2022 4th            quarter</t>
  </si>
  <si>
    <t>newsdesk@energysecurity.gov.uk</t>
  </si>
  <si>
    <t>In the latest quarter</t>
  </si>
  <si>
    <t>coalstatistics@energysecurity.gov.uk</t>
  </si>
  <si>
    <t>energy.stats@energysecurity.gov.uk</t>
  </si>
  <si>
    <t>2023 1st            quarter</t>
  </si>
  <si>
    <t>2022</t>
  </si>
  <si>
    <t>2023 2nd            quarter</t>
  </si>
  <si>
    <t>2023 3rd            quarter</t>
  </si>
  <si>
    <t>2023 4th            quarter</t>
  </si>
  <si>
    <t>2023</t>
  </si>
  <si>
    <t>This spreadsheet contains quarterly data.</t>
  </si>
  <si>
    <t>2024 1st            quarter</t>
  </si>
  <si>
    <t>2024 2nd            quarter</t>
  </si>
  <si>
    <t>There was no coke oven gas production as all coke ovens had closed.</t>
  </si>
  <si>
    <t>2024 3rd            quarter</t>
  </si>
  <si>
    <t>2024 [provisional]</t>
  </si>
  <si>
    <t>2024 4th            quarter</t>
  </si>
  <si>
    <t>-</t>
  </si>
  <si>
    <t xml:space="preserve">Heat generation is based on an annual figure and is then split over a quarterly period. </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</si>
  <si>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18th December 2025</t>
    </r>
  </si>
  <si>
    <t>The revisions period is for Quarter 1 2025
Revisions are due to updates from data suppliers or the receipt of data replacing estimates unless otherwise stated.</t>
  </si>
  <si>
    <t>2025 2nd            quarter [provisional]</t>
  </si>
  <si>
    <t>2025 1st            quarter</t>
  </si>
  <si>
    <t xml:space="preserve">Blast furnace gas production fell by 62 per cent to 0.7 TWh in the first quarter of 2025. </t>
  </si>
  <si>
    <t>Final consumption fell by 96 per cent in the second quarter of 2025. Iron and steel consumption fell to 9 GWh, down 96 per cent compared to same period a year earlier. Consumption for electricity generation fell by 62 per cent.</t>
  </si>
  <si>
    <t xml:space="preserve">In total, production of coke oven gas, blast furnace gas, benzole and tars fell to 0.7 TWh in the second quarter of 2025, down 65 per cent compared with the same period a year earlier. </t>
  </si>
  <si>
    <t>This spreadsheet forms part of the Accredited Official Statistics publication Energy Trends produced by the Department for Energy Security &amp; Net Zero (DESNZ).
The data presented is on supply and consumption of coke oven gas, blast furnace gas, benzole and tars. Quarterly data are published one quarter in arrears in thousand tonnes.</t>
  </si>
  <si>
    <t>Main table in gigawatt hours</t>
  </si>
  <si>
    <t>Annual table data in gigawatt hours</t>
  </si>
  <si>
    <t>Quarterly data in gigawatt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</si>
</sst>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809]dd\ mmmm\ yyyy;@"/>
    <numFmt numFmtId="165" formatCode="0;;;@"/>
    <numFmt numFmtId="166" formatCode="#,##0\ "/>
    <numFmt numFmtId="167" formatCode="#,##0\ ;\-#,##0\ ;&quot;-&quot;\ "/>
    <numFmt numFmtId="168" formatCode="0.0%"/>
    <numFmt numFmtId="169" formatCode="0\ \p;;;@&quot; p&quot;"/>
    <numFmt numFmtId="170" formatCode="\+#,##0\ ;\-#,##0\ ;&quot;-&quot;\ "/>
    <numFmt numFmtId="171" formatCode="\+#,##0.0;\-#,##0.0"/>
    <numFmt numFmtId="172" formatCode="\+0.0\ \ ;\-0.0\ \ ;&quot;-  &quot;\ "/>
  </numFmts>
  <fonts count="1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i/>
      <sz val="12"/>
      <name val="Calibri"/>
      <family val="2"/>
      <scheme val="minor"/>
    </font>
    <font>
      <b/>
      <sz val="10"/>
      <name val="Arial"/>
      <family val="2"/>
    </font>
    <font>
      <u/>
      <sz val="12"/>
      <color rgb="FF0000FF"/>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rgb="FFFFFFFF"/>
        <bgColor rgb="FFFFFFFF"/>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top/>
      <bottom style="double">
        <color indexed="64"/>
      </bottom>
      <diagonal/>
    </border>
    <border>
      <left/>
      <right style="thin">
        <color indexed="64"/>
      </right>
      <top/>
      <bottom style="medium">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0" fontId="17" fillId="0" borderId="0" applyNumberFormat="0" applyFill="0" applyBorder="0" applyAlignment="0" applyProtection="0"/>
  </cellStyleXfs>
  <cellXfs count="103">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7" fillId="0" borderId="0" xfId="3" applyAlignment="1">
      <alignment wrapText="1"/>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3" fillId="0" borderId="0" xfId="0" applyFont="1" applyAlignment="1">
      <alignment horizontal="left"/>
    </xf>
    <xf numFmtId="0" fontId="13" fillId="0" borderId="4" xfId="0" applyFont="1" applyBorder="1" applyAlignment="1">
      <alignment horizontal="left"/>
    </xf>
    <xf numFmtId="167" fontId="13" fillId="0" borderId="0" xfId="0" applyNumberFormat="1" applyFont="1"/>
    <xf numFmtId="0" fontId="0" fillId="4" borderId="0" xfId="0" applyFill="1" applyAlignment="1" applyProtection="1">
      <alignment wrapText="1"/>
      <protection hidden="1"/>
    </xf>
    <xf numFmtId="0" fontId="0" fillId="4" borderId="0" xfId="0" applyFill="1" applyProtection="1">
      <protection hidden="1"/>
    </xf>
    <xf numFmtId="167" fontId="0" fillId="4" borderId="0" xfId="0" applyNumberFormat="1" applyFill="1" applyProtection="1">
      <protection hidden="1"/>
    </xf>
    <xf numFmtId="0" fontId="13" fillId="4" borderId="0" xfId="0" applyFont="1" applyFill="1" applyProtection="1">
      <protection hidden="1"/>
    </xf>
    <xf numFmtId="168" fontId="0" fillId="4" borderId="0" xfId="9" applyNumberFormat="1" applyFont="1" applyFill="1" applyProtection="1">
      <protection hidden="1"/>
    </xf>
    <xf numFmtId="167" fontId="13" fillId="0" borderId="0" xfId="0" applyNumberFormat="1" applyFont="1" applyProtection="1">
      <protection hidden="1"/>
    </xf>
    <xf numFmtId="0" fontId="0" fillId="3" borderId="0" xfId="0" applyFill="1" applyProtection="1">
      <protection hidden="1"/>
    </xf>
    <xf numFmtId="0" fontId="13" fillId="0" borderId="0" xfId="0" applyFont="1" applyAlignment="1">
      <alignment vertical="top"/>
    </xf>
    <xf numFmtId="0" fontId="13" fillId="3" borderId="0" xfId="0" applyFont="1" applyFill="1" applyAlignment="1">
      <alignment wrapText="1"/>
    </xf>
    <xf numFmtId="0" fontId="16" fillId="5" borderId="12" xfId="0" applyFont="1" applyFill="1" applyBorder="1"/>
    <xf numFmtId="0" fontId="16" fillId="5" borderId="8" xfId="0" applyFont="1" applyFill="1" applyBorder="1"/>
    <xf numFmtId="0" fontId="0" fillId="5" borderId="13" xfId="0" applyFill="1" applyBorder="1"/>
    <xf numFmtId="0" fontId="0" fillId="5" borderId="9" xfId="0" applyFill="1" applyBorder="1"/>
    <xf numFmtId="0" fontId="0" fillId="0" borderId="10" xfId="0" applyBorder="1"/>
    <xf numFmtId="0" fontId="0" fillId="0" borderId="14" xfId="0" applyBorder="1"/>
    <xf numFmtId="0" fontId="0" fillId="0" borderId="11" xfId="0" applyBorder="1"/>
    <xf numFmtId="0" fontId="0" fillId="0" borderId="15" xfId="0" applyBorder="1"/>
    <xf numFmtId="0" fontId="0" fillId="0" borderId="1" xfId="0" applyBorder="1"/>
    <xf numFmtId="0" fontId="0" fillId="0" borderId="7" xfId="0" applyBorder="1"/>
    <xf numFmtId="0" fontId="13" fillId="0" borderId="16" xfId="0" applyFont="1" applyBorder="1" applyAlignment="1">
      <alignment horizontal="center" wrapText="1"/>
    </xf>
    <xf numFmtId="0" fontId="14" fillId="0" borderId="0" xfId="0" applyFont="1"/>
    <xf numFmtId="3" fontId="13" fillId="0" borderId="0" xfId="0" applyNumberFormat="1" applyFont="1" applyAlignment="1">
      <alignment horizontal="left" indent="1"/>
    </xf>
    <xf numFmtId="0" fontId="13" fillId="0" borderId="0" xfId="0" applyFont="1" applyAlignment="1">
      <alignment horizontal="left" indent="2"/>
    </xf>
    <xf numFmtId="3" fontId="13" fillId="0" borderId="0" xfId="0" applyNumberFormat="1" applyFont="1" applyAlignment="1">
      <alignment horizontal="left" indent="2"/>
    </xf>
    <xf numFmtId="167" fontId="13" fillId="0" borderId="4" xfId="0" applyNumberFormat="1" applyFont="1" applyBorder="1"/>
    <xf numFmtId="167" fontId="13" fillId="0" borderId="2" xfId="0" applyNumberFormat="1" applyFont="1" applyBorder="1"/>
    <xf numFmtId="170" fontId="13" fillId="0" borderId="0" xfId="0" applyNumberFormat="1" applyFont="1"/>
    <xf numFmtId="3" fontId="14" fillId="0" borderId="4" xfId="0" applyNumberFormat="1" applyFont="1" applyBorder="1"/>
    <xf numFmtId="3" fontId="14" fillId="0" borderId="0" xfId="0" applyNumberFormat="1" applyFont="1"/>
    <xf numFmtId="167" fontId="13" fillId="0" borderId="4" xfId="0" applyNumberFormat="1" applyFont="1" applyBorder="1" applyAlignment="1">
      <alignment horizontal="right"/>
    </xf>
    <xf numFmtId="3" fontId="13" fillId="0" borderId="2" xfId="0" applyNumberFormat="1" applyFont="1" applyBorder="1" applyAlignment="1">
      <alignment horizontal="left"/>
    </xf>
    <xf numFmtId="0" fontId="13" fillId="0" borderId="0" xfId="0" applyFont="1" applyAlignment="1">
      <alignment horizontal="left" indent="1"/>
    </xf>
    <xf numFmtId="0" fontId="13" fillId="0" borderId="16" xfId="0" applyFont="1" applyBorder="1" applyAlignment="1">
      <alignment horizontal="left" indent="1"/>
    </xf>
    <xf numFmtId="0" fontId="13" fillId="0" borderId="16" xfId="7" applyFont="1" applyBorder="1" applyAlignment="1">
      <alignment horizontal="right"/>
    </xf>
    <xf numFmtId="167" fontId="13" fillId="0" borderId="16" xfId="0" applyNumberFormat="1" applyFont="1" applyBorder="1"/>
    <xf numFmtId="166" fontId="13" fillId="0" borderId="2" xfId="0" applyNumberFormat="1" applyFont="1" applyBorder="1" applyAlignment="1">
      <alignment horizontal="right"/>
    </xf>
    <xf numFmtId="166" fontId="13" fillId="0" borderId="0" xfId="7" applyNumberFormat="1" applyFont="1" applyAlignment="1">
      <alignment horizontal="right"/>
    </xf>
    <xf numFmtId="166" fontId="13" fillId="0" borderId="16" xfId="7" applyNumberFormat="1" applyFont="1" applyBorder="1" applyAlignment="1">
      <alignment horizontal="right"/>
    </xf>
    <xf numFmtId="3" fontId="13" fillId="0" borderId="16" xfId="0" applyNumberFormat="1" applyFont="1" applyBorder="1" applyAlignment="1">
      <alignment horizontal="right" wrapText="1"/>
    </xf>
    <xf numFmtId="166" fontId="13" fillId="0" borderId="0" xfId="0" applyNumberFormat="1" applyFont="1"/>
    <xf numFmtId="170" fontId="13" fillId="0" borderId="4" xfId="0" applyNumberFormat="1" applyFont="1" applyBorder="1"/>
    <xf numFmtId="166" fontId="13" fillId="0" borderId="4" xfId="0" applyNumberFormat="1" applyFont="1" applyBorder="1"/>
    <xf numFmtId="166" fontId="13" fillId="0" borderId="2" xfId="0" applyNumberFormat="1" applyFont="1" applyBorder="1"/>
    <xf numFmtId="169" fontId="13" fillId="0" borderId="0" xfId="0" applyNumberFormat="1" applyFont="1"/>
    <xf numFmtId="166" fontId="13" fillId="0" borderId="16" xfId="0" applyNumberFormat="1" applyFont="1" applyBorder="1"/>
    <xf numFmtId="0" fontId="13" fillId="0" borderId="16" xfId="0" applyFont="1" applyBorder="1" applyAlignment="1">
      <alignment horizontal="left" wrapText="1"/>
    </xf>
    <xf numFmtId="0" fontId="13" fillId="0" borderId="17" xfId="7" applyFont="1" applyBorder="1" applyAlignment="1">
      <alignment horizontal="right"/>
    </xf>
    <xf numFmtId="167" fontId="13" fillId="0" borderId="0" xfId="7" applyNumberFormat="1" applyFont="1" applyAlignment="1">
      <alignment horizontal="right"/>
    </xf>
    <xf numFmtId="167" fontId="13" fillId="0" borderId="17" xfId="7" applyNumberFormat="1" applyFont="1" applyBorder="1" applyAlignment="1">
      <alignment horizontal="right"/>
    </xf>
    <xf numFmtId="3" fontId="13" fillId="0" borderId="0" xfId="0" applyNumberFormat="1" applyFont="1" applyAlignment="1">
      <alignment horizontal="left"/>
    </xf>
    <xf numFmtId="0" fontId="14" fillId="4" borderId="16" xfId="0" applyFont="1" applyFill="1" applyBorder="1" applyAlignment="1">
      <alignment horizontal="right" wrapText="1"/>
    </xf>
    <xf numFmtId="0" fontId="14" fillId="4" borderId="0" xfId="0" applyFont="1" applyFill="1"/>
    <xf numFmtId="0" fontId="13" fillId="4" borderId="0" xfId="0" applyFont="1" applyFill="1"/>
    <xf numFmtId="3" fontId="13" fillId="4" borderId="0" xfId="0" applyNumberFormat="1" applyFont="1" applyFill="1"/>
    <xf numFmtId="167" fontId="13" fillId="4" borderId="0" xfId="0" applyNumberFormat="1" applyFont="1" applyFill="1"/>
    <xf numFmtId="172" fontId="15" fillId="2" borderId="5" xfId="0" applyNumberFormat="1" applyFont="1" applyFill="1" applyBorder="1" applyAlignment="1" applyProtection="1">
      <alignment horizontal="right"/>
      <protection hidden="1"/>
    </xf>
    <xf numFmtId="0" fontId="13" fillId="4" borderId="0" xfId="0" applyFont="1" applyFill="1" applyAlignment="1">
      <alignment horizontal="left" indent="1"/>
    </xf>
    <xf numFmtId="3" fontId="13" fillId="4" borderId="0" xfId="0" applyNumberFormat="1" applyFont="1" applyFill="1" applyAlignment="1">
      <alignment horizontal="left" indent="1"/>
    </xf>
    <xf numFmtId="0" fontId="13" fillId="4" borderId="4" xfId="0" applyFont="1" applyFill="1" applyBorder="1"/>
    <xf numFmtId="167" fontId="13" fillId="4" borderId="4" xfId="0" applyNumberFormat="1" applyFont="1" applyFill="1" applyBorder="1"/>
    <xf numFmtId="172" fontId="15" fillId="2" borderId="3" xfId="0" applyNumberFormat="1" applyFont="1" applyFill="1" applyBorder="1" applyAlignment="1" applyProtection="1">
      <alignment horizontal="right"/>
      <protection hidden="1"/>
    </xf>
    <xf numFmtId="3" fontId="14" fillId="4" borderId="4" xfId="0" applyNumberFormat="1" applyFont="1" applyFill="1" applyBorder="1"/>
    <xf numFmtId="167" fontId="13" fillId="4" borderId="6" xfId="0" applyNumberFormat="1" applyFont="1" applyFill="1" applyBorder="1"/>
    <xf numFmtId="3" fontId="14" fillId="4" borderId="0" xfId="0" applyNumberFormat="1" applyFont="1" applyFill="1"/>
    <xf numFmtId="165" fontId="13" fillId="4" borderId="0" xfId="0" applyNumberFormat="1" applyFont="1" applyFill="1"/>
    <xf numFmtId="167" fontId="13" fillId="4" borderId="0" xfId="0" applyNumberFormat="1" applyFont="1" applyFill="1" applyAlignment="1">
      <alignment horizontal="right"/>
    </xf>
    <xf numFmtId="167" fontId="13" fillId="4" borderId="17" xfId="0" applyNumberFormat="1" applyFont="1" applyFill="1" applyBorder="1"/>
    <xf numFmtId="0" fontId="14" fillId="0" borderId="16" xfId="0" applyFont="1" applyBorder="1" applyAlignment="1">
      <alignment horizontal="left" wrapText="1"/>
    </xf>
    <xf numFmtId="3" fontId="14" fillId="0" borderId="16" xfId="0" applyNumberFormat="1" applyFont="1" applyBorder="1" applyAlignment="1">
      <alignment horizontal="right" wrapText="1"/>
    </xf>
    <xf numFmtId="0" fontId="5" fillId="0" borderId="0" xfId="5" applyFont="1" applyAlignment="1">
      <alignment wrapText="1"/>
    </xf>
    <xf numFmtId="0" fontId="14" fillId="0" borderId="16" xfId="0" applyFont="1" applyBorder="1" applyAlignment="1">
      <alignment horizontal="right" wrapText="1"/>
    </xf>
    <xf numFmtId="165" fontId="14" fillId="0" borderId="16" xfId="0" applyNumberFormat="1" applyFont="1" applyBorder="1" applyAlignment="1">
      <alignment horizontal="right" wrapText="1"/>
    </xf>
    <xf numFmtId="171" fontId="15" fillId="2" borderId="18" xfId="0" applyNumberFormat="1" applyFont="1" applyFill="1" applyBorder="1" applyAlignment="1">
      <alignment horizontal="right" wrapText="1"/>
    </xf>
    <xf numFmtId="0" fontId="14" fillId="4" borderId="16" xfId="0" applyFont="1" applyFill="1" applyBorder="1" applyAlignment="1">
      <alignment horizontal="left" wrapText="1"/>
    </xf>
    <xf numFmtId="0" fontId="6" fillId="3" borderId="0" xfId="4" applyFill="1" applyAlignment="1" applyProtection="1">
      <alignment horizontal="left"/>
    </xf>
    <xf numFmtId="0" fontId="17" fillId="6" borderId="0" xfId="15" applyFill="1" applyAlignment="1">
      <alignment vertical="center" wrapText="1"/>
    </xf>
    <xf numFmtId="1" fontId="14" fillId="0" borderId="16" xfId="0" applyNumberFormat="1" applyFont="1" applyBorder="1" applyAlignment="1">
      <alignment horizontal="right" wrapText="1"/>
    </xf>
    <xf numFmtId="166" fontId="13" fillId="0" borderId="0" xfId="5" applyNumberFormat="1" applyFont="1" applyAlignment="1"/>
    <xf numFmtId="0" fontId="13" fillId="0" borderId="0" xfId="5" applyFont="1">
      <alignment vertical="center" wrapText="1"/>
    </xf>
  </cellXfs>
  <cellStyles count="16">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5" xr:uid="{FB528849-5733-46F4-9811-E8DA3CDBC3AB}"/>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cent 2" xfId="9" xr:uid="{30563316-A72F-4B6E-B87E-AE8DD9BD1ED1}"/>
  </cellStyles>
  <dxfs count="167">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alignment vertical="bottom" textRotation="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strike val="0"/>
        <condense val="0"/>
        <extend val="0"/>
        <outline val="0"/>
        <shadow val="0"/>
        <u val="none"/>
        <vertAlign val="baseline"/>
        <sz val="12"/>
        <color auto="1"/>
        <name val="Calibri"/>
        <family val="2"/>
        <scheme val="minor"/>
      </font>
      <numFmt numFmtId="172" formatCode="\+0.0\ \ ;\-0.0\ \ ;&quot;-  &quot;\ "/>
      <fill>
        <patternFill patternType="solid">
          <fgColor indexed="64"/>
          <bgColor theme="0" tint="-4.9989318521683403E-2"/>
        </patternFill>
      </fill>
      <alignment horizontal="right" vertical="bottom" textRotation="0" wrapText="0" indent="0" justifyLastLine="0" shrinkToFit="0" readingOrder="0"/>
      <border diagonalUp="0" diagonalDown="0">
        <left/>
        <right style="thin">
          <color indexed="64"/>
        </right>
        <top/>
        <bottom/>
        <vertical/>
        <horizontal/>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strike val="0"/>
        <condense val="0"/>
        <extend val="0"/>
        <outline val="0"/>
        <shadow val="0"/>
        <u val="none"/>
        <vertAlign val="baseline"/>
        <sz val="12"/>
        <color auto="1"/>
        <name val="Calibri"/>
        <family val="2"/>
        <scheme val="minor"/>
      </font>
      <numFmt numFmtId="172" formatCode="\+0.0\ \ ;\-0.0\ \ ;&quot;-  &quot;\ "/>
      <fill>
        <patternFill patternType="solid">
          <fgColor indexed="64"/>
          <bgColor theme="0" tint="-4.9989318521683403E-2"/>
        </patternFill>
      </fill>
      <alignment horizontal="right" vertical="bottom" textRotation="0" wrapText="0" indent="0" justifyLastLine="0" shrinkToFit="0" readingOrder="0"/>
      <border diagonalUp="0" diagonalDown="0">
        <left/>
        <right style="thin">
          <color indexed="64"/>
        </right>
        <top/>
        <bottom/>
        <vertical/>
        <horizontal/>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protection locked="1" hidden="1"/>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dxf>
    <dxf>
      <border>
        <bottom style="medium">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6" totalsRowShown="0" dataDxfId="166" headerRowCellStyle="Heading 2" dataCellStyle="Hyperlink">
  <tableColumns count="2">
    <tableColumn id="1" xr3:uid="{E49F2D2F-C566-42AF-ABAA-E07EE4C44131}" name="Worksheet description" dataDxfId="165" dataCellStyle="Normal 4"/>
    <tableColumn id="2" xr3:uid="{5916BCFD-CCB1-4A63-ADFB-5BCBE120286B}" name="Link" dataDxfId="16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3" totalsRowShown="0" dataDxfId="163" headerRowCellStyle="Heading 2">
  <tableColumns count="2">
    <tableColumn id="1" xr3:uid="{78CED3D1-3326-4B98-A7D9-0AD5792C445E}" name="Note " dataDxfId="162" dataCellStyle="Normal 4"/>
    <tableColumn id="2" xr3:uid="{D7D741AD-FAD9-458E-AC6E-92046E3B30EB}" name="Description" dataDxfId="16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3_coal_derived_gases_and_tars_main_table_data_gigawatt_hours" displayName="Table2.3_coal_derived_gases_and_tars_main_table_data_gigawatt_hours" ref="A6:N23" totalsRowShown="0" headerRowDxfId="160" dataDxfId="158" headerRowBorderDxfId="159" tableBorderDxfId="157">
  <tableColumns count="14">
    <tableColumn id="1" xr3:uid="{3697E10F-C6B5-41F5-8694-09134FBB58B7}" name="Statistic" dataDxfId="156"/>
    <tableColumn id="2" xr3:uid="{F4CC30F5-DA78-45E1-8246-72D7CF979446}" name="2023" dataDxfId="155">
      <calculatedColumnFormula>INDIRECT(Calculation!F7,FALSE)</calculatedColumnFormula>
    </tableColumn>
    <tableColumn id="3" xr3:uid="{9FEA7201-3D7A-4D0E-BF4B-0F0A07A4DC47}" name="2024 [provisional]" dataDxfId="154">
      <calculatedColumnFormula>INDIRECT(Calculation!G7,FALSE)</calculatedColumnFormula>
    </tableColumn>
    <tableColumn id="4" xr3:uid="{A798EA4F-D96F-40A4-AF4C-9C9AD5FE7730}" name="per cent change year-on-year" dataDxfId="153"/>
    <tableColumn id="5" xr3:uid="{A2D2CA1A-2C82-45D6-8AC6-F75958F9BDA4}" name="2023 2nd            quarter" dataDxfId="152"/>
    <tableColumn id="6" xr3:uid="{BA84B9CD-A533-4C9C-8D73-C93503CA8A95}" name="2023 3rd            quarter" dataDxfId="151"/>
    <tableColumn id="7" xr3:uid="{4F3992C6-FD30-44EA-86B4-4C38522A4AD4}" name="2023 4th            quarter" dataDxfId="150"/>
    <tableColumn id="8" xr3:uid="{C0A2B351-C295-4D20-9622-814C49B79C2B}" name="2024 1st            quarter" dataDxfId="149"/>
    <tableColumn id="9" xr3:uid="{5289E8D5-D84A-4812-91C1-BFEBF2D9642B}" name="2024 2nd            quarter" dataDxfId="148"/>
    <tableColumn id="10" xr3:uid="{E5A95116-E1A5-4C36-B2CF-D98193FCE333}" name="2024 3rd            quarter" dataDxfId="147"/>
    <tableColumn id="11" xr3:uid="{C3C500B8-BB5B-4D4D-A156-DEEC5428C283}" name="2024 4th            quarter" dataDxfId="146"/>
    <tableColumn id="12" xr3:uid="{0E4F8DA2-6BEF-443E-831F-39FAEB59E40C}" name="2025 1st            quarter" dataDxfId="145">
      <calculatedColumnFormula>INDIRECT(Calculation!O36,FALSE)</calculatedColumnFormula>
    </tableColumn>
    <tableColumn id="13" xr3:uid="{98405D98-E804-4ADD-968D-399FF2C867A0}" name="2025 2nd            quarter [provisional]" dataDxfId="144">
      <calculatedColumnFormula>INDIRECT(Calculation!P36,FALSE)</calculatedColumnFormula>
    </tableColumn>
    <tableColumn id="14" xr3:uid="{6EBCFB48-6CBA-4B56-8F13-3C9478694C99}" name="per cent change (note 1)" dataDxfId="143">
      <calculatedColumnFormula>IF(((M7-I7)/I7)*100&gt;100,"(+)  ",IF(((M7-I7)/I7)*100&lt;-100,"(-)  ",IF(ROUND((((M7-I7)/I7)*100),1)=0,"-  ",((M7-I7)/I7)*100)))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3_coal_derived_gases_and_tars_annual_data_gigawatt_hours" displayName="Table2.3_coal_derived_gases_and_tars_annual_data_gigawatt_hours" ref="A4:AB21" totalsRowShown="0" headerRowDxfId="142" dataDxfId="141">
  <tableColumns count="28">
    <tableColumn id="1" xr3:uid="{C32E3699-B219-49A0-A9A4-0C4C31430396}" name="Statistic" dataDxfId="140"/>
    <tableColumn id="3" xr3:uid="{FDE414EC-2E0B-46D3-B112-8BC40D143EF9}" name="1998" dataDxfId="139"/>
    <tableColumn id="4" xr3:uid="{18E66536-2621-4E9A-9E12-57A02BEEE1F0}" name="1999" dataDxfId="138"/>
    <tableColumn id="5" xr3:uid="{98C79072-DEFC-4900-B862-A099AEEAF7AE}" name="2000" dataDxfId="137"/>
    <tableColumn id="6" xr3:uid="{FF0E45F7-1564-4D46-BC6A-4F6DD6CA9EA7}" name="2001" dataDxfId="136"/>
    <tableColumn id="7" xr3:uid="{437DEEC2-7547-41CC-811C-A4A5A86DD180}" name="2002" dataDxfId="135"/>
    <tableColumn id="8" xr3:uid="{D07A2F7D-BE4B-465C-BFE3-AE3DD0495D3D}" name="2003" dataDxfId="134"/>
    <tableColumn id="9" xr3:uid="{0D7AF08D-BC5D-49FC-B41E-23DC5F54CF40}" name="2004" dataDxfId="133"/>
    <tableColumn id="10" xr3:uid="{A8466116-A584-4943-A405-05E5F0B137C5}" name="2005" dataDxfId="132"/>
    <tableColumn id="11" xr3:uid="{D6824B78-F7D4-4841-BC0C-7A4588100EFE}" name="2006" dataDxfId="131"/>
    <tableColumn id="12" xr3:uid="{94C783B8-40DD-4EDF-9670-570CE8812594}" name="2007" dataDxfId="130"/>
    <tableColumn id="2" xr3:uid="{5D0BDA72-32A8-444F-AFE4-21EB9E4E3EFE}" name="2008" dataDxfId="129"/>
    <tableColumn id="13" xr3:uid="{16DB29FE-793A-46A9-A7A2-FF9C5F42C6BB}" name="2009" dataDxfId="128"/>
    <tableColumn id="14" xr3:uid="{165C165C-EFE4-4F4E-9675-7062005BBB5D}" name="2010" dataDxfId="127"/>
    <tableColumn id="15" xr3:uid="{6AAD7865-DB55-4931-9A90-5189D9C3A72B}" name="2011" dataDxfId="126"/>
    <tableColumn id="16" xr3:uid="{F9D79629-E9A4-4925-8B5F-374F4FCB57F4}" name="2012" dataDxfId="125"/>
    <tableColumn id="17" xr3:uid="{1E9A8479-7AFF-44E9-B4A6-89EDB8D0F90C}" name="2013" dataDxfId="124"/>
    <tableColumn id="18" xr3:uid="{642074E2-7C5E-4098-B40E-D77A1CF84D14}" name="2014" dataDxfId="123"/>
    <tableColumn id="19" xr3:uid="{B7099AB5-0726-4C2C-81C5-A02397A9F9C1}" name="2015" dataDxfId="122"/>
    <tableColumn id="20" xr3:uid="{1A58990B-B1F7-4E80-97DB-F6B5BA428F61}" name="2016" dataDxfId="121"/>
    <tableColumn id="21" xr3:uid="{09D3B7F2-4654-48BE-A0D2-EA65B96C2D49}" name="2017" dataDxfId="120"/>
    <tableColumn id="22" xr3:uid="{ECF39CF3-DCFB-404E-822B-CC3BDEE8D041}" name="2018" dataDxfId="119"/>
    <tableColumn id="23" xr3:uid="{54E7D1CB-8285-41C9-885E-299B8F9E3C95}" name="2019" dataDxfId="118"/>
    <tableColumn id="24" xr3:uid="{40E2B7FD-6559-4BDD-8E6B-8B94F40B0772}" name="2020" dataDxfId="117"/>
    <tableColumn id="25" xr3:uid="{C0D54C49-2C3C-41B3-9C0B-590D48642163}" name="2021" dataDxfId="116">
      <calculatedColumnFormula>SUM(Quarter!CP6:CS6)</calculatedColumnFormula>
    </tableColumn>
    <tableColumn id="26" xr3:uid="{6DE59325-F980-4E3E-87EC-5BB47B43537D}" name="2022" dataDxfId="115">
      <calculatedColumnFormula>SUM(Quarter!CT6:CW6)</calculatedColumnFormula>
    </tableColumn>
    <tableColumn id="27" xr3:uid="{7ECFDC11-462E-4139-8519-A6D977724BC9}" name="2023" dataDxfId="114">
      <calculatedColumnFormula>SUM(Quarter!CX6:DA6)</calculatedColumnFormula>
    </tableColumn>
    <tableColumn id="28" xr3:uid="{243F7E12-CD4B-4EDA-BF68-CA2CC7532A04}" name="2024 [provisional]" dataDxfId="113">
      <calculatedColumnFormula>SUM(Quarter!DB6:DE6)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3_coal_derived_gases_and_tars_quarterly_data_gigawatt_hours" displayName="Table2.3_coal_derived_gases_and_tars_quarterly_data_gigawatt_hours" ref="A5:DG22" totalsRowShown="0" headerRowDxfId="112" dataDxfId="111">
  <tableColumns count="111">
    <tableColumn id="1" xr3:uid="{90B62DA8-FAFD-4C5B-9C2C-1381E48B0736}" name="Statistic" dataDxfId="110"/>
    <tableColumn id="2" xr3:uid="{4F8A788D-2FEC-4402-A520-048D48BCC053}" name="1998 1st quarter" dataDxfId="109"/>
    <tableColumn id="3" xr3:uid="{7E993A91-B221-4451-A0C7-B7289DB6F159}" name="1998 2nd quarter" dataDxfId="108"/>
    <tableColumn id="4" xr3:uid="{24EA70F6-8578-41EE-A023-BE4D3EADF8B6}" name="1998 3rd quarter" dataDxfId="107"/>
    <tableColumn id="5" xr3:uid="{C4CEC824-4073-47C7-947D-9934F97FEF71}" name="1998 4th quarter" dataDxfId="106"/>
    <tableColumn id="6" xr3:uid="{7FE7701E-E457-48D6-8007-CEFE485104D7}" name="1999 1st quarter" dataDxfId="105"/>
    <tableColumn id="7" xr3:uid="{2D16AA7D-3572-478A-BA72-FA01569B9075}" name="1999 2nd quarter" dataDxfId="104"/>
    <tableColumn id="8" xr3:uid="{6542EAF5-C15C-404D-BFD9-72669403D175}" name="1999 3rd quarter" dataDxfId="103"/>
    <tableColumn id="9" xr3:uid="{86487D20-3CC8-4C4F-B741-AE184616477A}" name="1999 4th quarter" dataDxfId="102"/>
    <tableColumn id="10" xr3:uid="{6308A89F-E2B2-4902-A405-E34DBDAD75D6}" name="2000 1st quarter" dataDxfId="101"/>
    <tableColumn id="11" xr3:uid="{B5660C3D-29E5-4BD7-8CAD-68C9F6BD3640}" name="2000 2nd quarter" dataDxfId="100"/>
    <tableColumn id="12" xr3:uid="{16C2363E-63CE-4891-A872-A1B4513A1A9C}" name="2000 3rd quarter" dataDxfId="99"/>
    <tableColumn id="13" xr3:uid="{48D38574-700B-43D3-B0BE-9702EEBF8941}" name="2000 4th quarter" dataDxfId="98"/>
    <tableColumn id="14" xr3:uid="{4CC8F130-593E-461C-8F3E-F880C13B8369}" name="2001 1st quarter" dataDxfId="97"/>
    <tableColumn id="15" xr3:uid="{A376D72B-9430-43B6-8DE0-CFE87A2F7F20}" name="2001 2nd quarter" dataDxfId="96"/>
    <tableColumn id="16" xr3:uid="{EEDEDCBA-E242-4FEE-AD0E-20C2ABBDBD8E}" name="2001 3rd quarter" dataDxfId="95"/>
    <tableColumn id="17" xr3:uid="{A673CE3A-1B3B-4ED6-8D98-6222820A479A}" name="2001 4th quarter" dataDxfId="94"/>
    <tableColumn id="18" xr3:uid="{D2B9D841-7A8E-4770-B671-9055BA5FB232}" name="2002 1st quarter" dataDxfId="93"/>
    <tableColumn id="19" xr3:uid="{9BD26037-DD97-4FEC-B0F3-386D977BA3E2}" name="2002 2nd quarter" dataDxfId="92"/>
    <tableColumn id="20" xr3:uid="{5E7DE4F5-BF61-4715-86B1-E92B9A40E29E}" name="2002 3rd quarter" dataDxfId="91"/>
    <tableColumn id="21" xr3:uid="{61AEC4AB-92C9-4792-8C1A-D6FA1DC5B390}" name="2002 4th quarter" dataDxfId="90"/>
    <tableColumn id="22" xr3:uid="{CC077C1A-CD4E-46BD-A56A-BCF6ECDC7C02}" name="2003 1st quarter" dataDxfId="89"/>
    <tableColumn id="23" xr3:uid="{30A1EDBC-2AD2-4562-A1EA-A4F419479F2A}" name="2003 2nd quarter" dataDxfId="88"/>
    <tableColumn id="24" xr3:uid="{CBA2F0AC-1921-419F-80E4-63B3B920D412}" name="2003 3rd quarter" dataDxfId="87"/>
    <tableColumn id="25" xr3:uid="{0C5BCA96-9C62-4B23-983E-FCFDB500F89A}" name="2003 4th quarter" dataDxfId="86"/>
    <tableColumn id="26" xr3:uid="{D6E82E88-1E50-489D-83EB-DACAF62E88AB}" name="2004 1st quarter" dataDxfId="85"/>
    <tableColumn id="27" xr3:uid="{19778E5C-752B-4E24-B78A-9EAAE9BC7891}" name="2004 2nd quarter" dataDxfId="84"/>
    <tableColumn id="28" xr3:uid="{B2C5E687-DEE5-48FB-92B7-020D4AD63772}" name="2004 3rd quarter" dataDxfId="83"/>
    <tableColumn id="29" xr3:uid="{B819473D-68F4-4698-8686-7BBAFBB60174}" name="2004 4th quarter" dataDxfId="82"/>
    <tableColumn id="30" xr3:uid="{AA7CE98C-207E-4FF4-AFC9-3E61659E51D2}" name="2005 1st quarter" dataDxfId="81"/>
    <tableColumn id="31" xr3:uid="{F3AA8C93-BBD9-4C9E-8E01-C36CF712E9ED}" name="2005 2nd quarter" dataDxfId="80"/>
    <tableColumn id="32" xr3:uid="{9BEA69E6-5DDF-4782-A3D6-2F25976BEF2B}" name="2005 3rd quarter" dataDxfId="79"/>
    <tableColumn id="33" xr3:uid="{00481AA1-FB5E-4FE2-B825-755A1F7A6262}" name="2005 4th quarter" dataDxfId="78"/>
    <tableColumn id="34" xr3:uid="{69EB0D98-FD4B-4AFF-9931-D8E03965A232}" name="2006 1st quarter" dataDxfId="77"/>
    <tableColumn id="35" xr3:uid="{82745BC9-035D-41D4-8E05-6CBD71022A6C}" name="2006 2nd quarter" dataDxfId="76"/>
    <tableColumn id="36" xr3:uid="{C6CAE52B-A6CD-43E5-882F-E635B6E37AA4}" name="2006 3rd quarter" dataDxfId="75"/>
    <tableColumn id="37" xr3:uid="{29A6AB6C-59CA-4D55-938C-8C092FF0E96C}" name="2006 4th quarter" dataDxfId="74"/>
    <tableColumn id="38" xr3:uid="{15D49C30-10EA-49EB-A6E7-C33A53D0A10D}" name="2007 1st quarter" dataDxfId="73"/>
    <tableColumn id="39" xr3:uid="{18806987-7419-4B28-AE92-09624C9A92D2}" name="2007 2nd quarter" dataDxfId="72"/>
    <tableColumn id="40" xr3:uid="{C2878003-6274-4A69-8A26-1835B0697CED}" name="2007 3rd quarter" dataDxfId="71"/>
    <tableColumn id="41" xr3:uid="{050BA038-EA50-4F86-BC83-D471DA1AF57B}" name="2007 4th quarter" dataDxfId="70"/>
    <tableColumn id="42" xr3:uid="{8BC6F460-5323-4608-974C-8B3FA3C6A71E}" name="2008 1st quarter" dataDxfId="69"/>
    <tableColumn id="43" xr3:uid="{3F4D3E56-7AF5-42D0-B75D-CB4FF957B468}" name="2008 2nd quarter" dataDxfId="68"/>
    <tableColumn id="44" xr3:uid="{F5392527-41D4-44D4-A1D2-7E1239032069}" name="2008 3rd quarter" dataDxfId="67"/>
    <tableColumn id="45" xr3:uid="{45467C72-A888-486C-8E41-8CA8008E8821}" name="2008 4th quarter" dataDxfId="66"/>
    <tableColumn id="46" xr3:uid="{D2A7FFCF-5B38-49CC-AFA6-9CC209A0854A}" name="2009 1st quarter" dataDxfId="65"/>
    <tableColumn id="47" xr3:uid="{3B4B6994-8F74-401B-AD9C-147F964C5C15}" name="2009 2nd quarter" dataDxfId="64"/>
    <tableColumn id="48" xr3:uid="{D2F97C9A-607A-4F3F-A3DB-EDFA285EE5FE}" name="2009 3rd quarter" dataDxfId="63"/>
    <tableColumn id="49" xr3:uid="{E5BAA246-0539-4DAA-97EC-AD6B4B0E5A41}" name="2009 4th quarter" dataDxfId="62"/>
    <tableColumn id="50" xr3:uid="{E39DA267-AFD8-417F-96FA-FF4F81B04778}" name="2010 1st quarter" dataDxfId="61"/>
    <tableColumn id="51" xr3:uid="{A4BA306F-302E-4D01-911A-C8832D947446}" name="2010 2nd quarter" dataDxfId="60"/>
    <tableColumn id="52" xr3:uid="{BE33456C-15E4-4FE6-91CD-3E7FCC32A6DA}" name="2010 3rd quarter" dataDxfId="59"/>
    <tableColumn id="53" xr3:uid="{8344F24E-D54B-4286-B6D4-31CBE0138BEE}" name="2010 4th quarter" dataDxfId="58"/>
    <tableColumn id="54" xr3:uid="{5EF55FC6-676D-45E4-832A-E91F004D977A}" name="2011 1st quarter" dataDxfId="57"/>
    <tableColumn id="55" xr3:uid="{3D1B02CF-ABEF-47E7-B998-A52377076B36}" name="2011 2nd quarter" dataDxfId="56"/>
    <tableColumn id="56" xr3:uid="{7E3DAB39-8347-41C3-9790-9E0636248EB9}" name="2011 3rd quarter" dataDxfId="55"/>
    <tableColumn id="57" xr3:uid="{98F2514B-89A6-43F3-845E-BBEB72D19159}" name="2011 4th quarter" dataDxfId="54"/>
    <tableColumn id="58" xr3:uid="{8564885C-F0DE-489E-9E20-5E4F07805608}" name="2012 1st quarter" dataDxfId="53"/>
    <tableColumn id="59" xr3:uid="{5FE3D9E8-B2C5-4277-9123-BCB0FB01E43D}" name="2012 2nd quarter" dataDxfId="52"/>
    <tableColumn id="60" xr3:uid="{7440EE19-1163-4B56-BEAF-682D85CE4DB4}" name="2012 3rd quarter" dataDxfId="51"/>
    <tableColumn id="61" xr3:uid="{35F05066-4912-4FD2-A6DF-CFB833592B86}" name="2012 4th quarter" dataDxfId="50"/>
    <tableColumn id="62" xr3:uid="{B67798A5-585B-4BAC-963E-B4E2E5CD22A7}" name="2013 1st quarter" dataDxfId="49"/>
    <tableColumn id="63" xr3:uid="{DCB081D1-56E3-4DC9-87C6-E38347DD2555}" name="2013 2nd quarter" dataDxfId="48"/>
    <tableColumn id="64" xr3:uid="{7E2967B9-4589-4C72-ABD8-2A6C2F988C76}" name="2013 3rd quarter" dataDxfId="47"/>
    <tableColumn id="65" xr3:uid="{9BB03181-7AAA-4585-86FE-5906BFB909FB}" name="2013 4th quarter" dataDxfId="46"/>
    <tableColumn id="66" xr3:uid="{E44237B3-31E0-46A9-9720-A1C418239513}" name="2014 1st quarter" dataDxfId="45"/>
    <tableColumn id="67" xr3:uid="{807FFF2E-0A3F-4D3D-9D80-BC19B4A5E9C7}" name="2014 2nd quarter" dataDxfId="44"/>
    <tableColumn id="68" xr3:uid="{2967F705-D9D9-4846-8E1E-B613B0D2355A}" name="2014 3rd quarter" dataDxfId="43"/>
    <tableColumn id="69" xr3:uid="{D53E6204-C78D-4F79-BABC-289286FB5334}" name="2014 4th quarter" dataDxfId="42"/>
    <tableColumn id="70" xr3:uid="{A6C48690-9AA9-45B0-8377-51BC16A983E5}" name="2015 1st quarter" dataDxfId="41"/>
    <tableColumn id="71" xr3:uid="{3A8F46E7-4451-4BD0-926B-5AFA4CAB520E}" name="2015 2nd quarter" dataDxfId="40"/>
    <tableColumn id="72" xr3:uid="{8D751ABA-D4B3-4396-8096-B168ACAC0CEC}" name="2015 3rd quarter" dataDxfId="39"/>
    <tableColumn id="73" xr3:uid="{94F37399-3CC6-4001-93BE-928A172FB2BD}" name="2015 4th quarter" dataDxfId="38"/>
    <tableColumn id="74" xr3:uid="{942EC7B0-ECF7-4FC8-AC6F-FDF8153D98DD}" name="2016 1st quarter" dataDxfId="37"/>
    <tableColumn id="75" xr3:uid="{FCE7D11A-44A7-417A-9B7A-A2E687C7057D}" name="2016 2nd quarter" dataDxfId="36"/>
    <tableColumn id="76" xr3:uid="{A9B7230B-E9B0-46DC-BEAF-D9A72E5FABC7}" name="2016 3rd quarter" dataDxfId="35"/>
    <tableColumn id="77" xr3:uid="{290D638F-4C9F-4657-8917-10E38151C5E5}" name="2016 4th quarter" dataDxfId="34"/>
    <tableColumn id="78" xr3:uid="{9B95E1BC-0302-4EEE-BD8D-D2851B69C077}" name="2017 1st quarter" dataDxfId="33"/>
    <tableColumn id="79" xr3:uid="{3CC07446-20E1-4A5A-BCCD-A13E802B61C7}" name="2017 2nd quarter" dataDxfId="32"/>
    <tableColumn id="80" xr3:uid="{282A7433-79FD-4B7D-8A6E-DC16A0EE1F78}" name="2017 3rd quarter" dataDxfId="31"/>
    <tableColumn id="81" xr3:uid="{B39C88A9-7654-4E0A-A620-EDC4869AB04A}" name="2017 4th quarter" dataDxfId="30"/>
    <tableColumn id="82" xr3:uid="{859A7F8B-80E2-4A8E-9544-E8B34549D3EF}" name="2018 1st quarter" dataDxfId="29"/>
    <tableColumn id="83" xr3:uid="{0C6E9CAF-22BF-44F7-A1AA-79A17E0FBB04}" name="2018 2nd quarter" dataDxfId="28"/>
    <tableColumn id="84" xr3:uid="{201F8E76-CF11-4F10-8523-8D102F7A09B1}" name="2018 3rd quarter" dataDxfId="27"/>
    <tableColumn id="85" xr3:uid="{CC2D3B69-D863-4F34-AED9-430D4A2BF028}" name="2018 4th quarter" dataDxfId="26"/>
    <tableColumn id="86" xr3:uid="{18CDE190-2D28-4D71-BCC0-1856020F8357}" name="2019 1st quarter" dataDxfId="25"/>
    <tableColumn id="87" xr3:uid="{6707B50B-4D42-4093-9E03-DD09F5D9A32D}" name="2019 2nd quarter" dataDxfId="24"/>
    <tableColumn id="88" xr3:uid="{75DC809D-5887-4237-9643-E83906FA3F2E}" name="2019 3rd quarter" dataDxfId="23"/>
    <tableColumn id="89" xr3:uid="{2E3EB752-6A54-40E6-963D-698529058F01}" name="2019 4th quarter" dataDxfId="22"/>
    <tableColumn id="90" xr3:uid="{FDC6FAFF-C6F6-46C0-AB04-B8BDD8BE776A}" name="2020 1st quarter" dataDxfId="21"/>
    <tableColumn id="91" xr3:uid="{7E651499-C9F6-41B3-B995-A196CD9905D1}" name="2020 2nd quarter" dataDxfId="20"/>
    <tableColumn id="92" xr3:uid="{805ED940-94FC-4DE6-A706-483B6C6CC5F1}" name="2020 3rd quarter" dataDxfId="19"/>
    <tableColumn id="93" xr3:uid="{A66AAEED-E4DF-4D8F-9D31-CFB4DA85BA69}" name="2020 4th quarter" dataDxfId="18"/>
    <tableColumn id="94" xr3:uid="{C2B75A5F-3288-4E8E-AAB7-431D06E54669}" name="2021 1st quarter" dataDxfId="17"/>
    <tableColumn id="95" xr3:uid="{F7D40C42-1B1C-48F9-A6F8-4567685EA356}" name="2021 2nd quarter " dataDxfId="16"/>
    <tableColumn id="96" xr3:uid="{5C697FCD-9B99-4B66-9F5D-67A983C963A5}" name="2021 3rd            quarter " dataDxfId="15"/>
    <tableColumn id="97" xr3:uid="{C718CB1B-E77B-4D4F-9FA3-331C4E7A2A85}" name="2021 4th            quarter " dataDxfId="14"/>
    <tableColumn id="98" xr3:uid="{C850AF89-DC59-4BD6-B117-41B531D95EB7}" name="2022 1st            quarter " dataDxfId="13"/>
    <tableColumn id="99" xr3:uid="{A871257D-C99B-4290-AB06-76F9413909BE}" name="2022 2nd            quarter" dataDxfId="12"/>
    <tableColumn id="100" xr3:uid="{5716BDD8-28EA-486F-8FE8-02C3B8AD4F2A}" name="2022 3rd            quarter" dataDxfId="11"/>
    <tableColumn id="101" xr3:uid="{D2D8BF66-E1A8-4573-AEEE-A911C5AE0F88}" name="2022 4th            quarter" dataDxfId="10"/>
    <tableColumn id="102" xr3:uid="{E2194CD6-37B6-4F95-8B45-84F005C857E7}" name="2023 1st            quarter" dataDxfId="9"/>
    <tableColumn id="103" xr3:uid="{0022E77A-26A5-4B8E-A197-8BAC0B8E8EE6}" name="2023 2nd            quarter" dataDxfId="8"/>
    <tableColumn id="104" xr3:uid="{CAC4782F-59BB-43C3-A120-9DF9BAD33923}" name="2023 3rd            quarter" dataDxfId="7"/>
    <tableColumn id="105" xr3:uid="{2B0217D5-FD1A-46D8-8F73-BD305086967C}" name="2023 4th            quarter" dataDxfId="6"/>
    <tableColumn id="106" xr3:uid="{435D0AD0-EDFC-4E8B-9A6D-F0AAAECD3C0E}" name="2024 1st            quarter" dataDxfId="5"/>
    <tableColumn id="107" xr3:uid="{1386DF56-052D-4CB9-A1D0-B96EDD6193EB}" name="2024 2nd            quarter" dataDxfId="4"/>
    <tableColumn id="108" xr3:uid="{217A1102-0B24-4ECE-83FA-1D91C8A94D44}" name="2024 3rd            quarter" dataDxfId="3"/>
    <tableColumn id="109" xr3:uid="{2CCA1518-AD94-4E3B-BF4D-7B26A15BF443}" name="2024 4th            quarter" dataDxfId="2"/>
    <tableColumn id="110" xr3:uid="{D9AFFF50-5413-4368-833C-8AEDBF512DAC}" name="2025 1st            quarter" dataDxfId="1"/>
    <tableColumn id="111" xr3:uid="{87CE920B-3680-4D70-96FA-FB06A57EB0E5}" name="2025 2nd            quarter [provisional]"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7265625" style="10" customWidth="1"/>
    <col min="2" max="256" width="9.1796875" style="2" customWidth="1"/>
    <col min="257" max="16384" width="8.81640625" style="2"/>
  </cols>
  <sheetData>
    <row r="1" spans="1:257" s="3" customFormat="1" ht="45" customHeight="1" x14ac:dyDescent="0.35">
      <c r="A1" s="1" t="s">
        <v>44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236</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229</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220</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2" t="s">
        <v>230</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99" t="s">
        <v>213</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98" t="s">
        <v>34</v>
      </c>
      <c r="B16" s="98"/>
      <c r="C16" s="98"/>
      <c r="D16" s="98"/>
      <c r="E16" s="98"/>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99"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203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35</v>
      </c>
    </row>
    <row r="22" spans="1:257" s="3" customFormat="1" ht="20.25" customHeight="1" x14ac:dyDescent="0.35">
      <c r="A22" s="99" t="s">
        <v>212</v>
      </c>
    </row>
    <row r="23" spans="1:257" s="3" customFormat="1" ht="20.25" customHeight="1" x14ac:dyDescent="0.35">
      <c r="A23" s="2" t="s">
        <v>202</v>
      </c>
    </row>
    <row r="24" spans="1:257" s="3" customFormat="1" ht="20.25" customHeight="1" x14ac:dyDescent="0.45">
      <c r="A24" s="8" t="s">
        <v>12</v>
      </c>
    </row>
    <row r="25" spans="1:257" s="3" customFormat="1" ht="20.25" customHeight="1" x14ac:dyDescent="0.35">
      <c r="A25" s="9" t="s">
        <v>210</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F74AA1C1-37EF-4AA7-984F-3DD7C3EC441E}"/>
    <hyperlink ref="A25" r:id="rId6" xr:uid="{E2D35B75-BEBF-44DA-94CB-5825B35A00CD}"/>
    <hyperlink ref="A22" r:id="rId7" xr:uid="{892FF954-B1F5-4D03-8C13-55724AFA875A}"/>
    <hyperlink ref="A11" r:id="rId8" xr:uid="{4A4D4736-252F-44FD-B8AB-33EBBC224569}"/>
    <hyperlink ref="A18" r:id="rId9" xr:uid="{1DC619D8-E9A9-4A4C-A6D3-DE7BAC56EFD2}"/>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6"/>
  <sheetViews>
    <sheetView showGridLines="0" zoomScaleNormal="100" zoomScaleSheetLayoutView="100" workbookViewId="0"/>
  </sheetViews>
  <sheetFormatPr defaultColWidth="9.1796875" defaultRowHeight="15" customHeight="1" x14ac:dyDescent="0.25"/>
  <cols>
    <col min="1" max="1" width="75.7265625" style="11" customWidth="1"/>
    <col min="2" max="2" width="30.726562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2" t="s">
        <v>29</v>
      </c>
      <c r="B5" s="18" t="s">
        <v>16</v>
      </c>
    </row>
    <row r="6" spans="1:2" ht="20.25" customHeight="1" x14ac:dyDescent="0.25">
      <c r="A6" s="2" t="s">
        <v>36</v>
      </c>
      <c r="B6" s="18" t="s">
        <v>15</v>
      </c>
    </row>
    <row r="7" spans="1:2" ht="20.25" customHeight="1" x14ac:dyDescent="0.25">
      <c r="A7" s="2" t="s">
        <v>37</v>
      </c>
      <c r="B7" s="18" t="s">
        <v>25</v>
      </c>
    </row>
    <row r="8" spans="1:2" ht="20.25" customHeight="1" x14ac:dyDescent="0.25">
      <c r="A8" s="2" t="s">
        <v>38</v>
      </c>
      <c r="B8" s="18" t="s">
        <v>14</v>
      </c>
    </row>
    <row r="9" spans="1:2" ht="20.25" customHeight="1" x14ac:dyDescent="0.25">
      <c r="A9" s="2" t="s">
        <v>237</v>
      </c>
      <c r="B9" s="18" t="s">
        <v>45</v>
      </c>
    </row>
    <row r="10" spans="1:2" ht="20.25" customHeight="1" x14ac:dyDescent="0.25">
      <c r="A10" s="2" t="s">
        <v>238</v>
      </c>
      <c r="B10" s="18" t="s">
        <v>46</v>
      </c>
    </row>
    <row r="11" spans="1:2" ht="20.25" customHeight="1" x14ac:dyDescent="0.25">
      <c r="A11" s="2" t="s">
        <v>239</v>
      </c>
      <c r="B11" s="18" t="s">
        <v>47</v>
      </c>
    </row>
    <row r="12" spans="1:2" ht="20.25" customHeight="1" x14ac:dyDescent="0.25">
      <c r="A12" s="2"/>
      <c r="B12" s="18"/>
    </row>
    <row r="13" spans="1:2" ht="20.25" customHeight="1" x14ac:dyDescent="0.25">
      <c r="A13" s="3"/>
      <c r="B13" s="9"/>
    </row>
    <row r="14" spans="1:2" ht="20.25" customHeight="1" x14ac:dyDescent="0.25">
      <c r="A14" s="3"/>
      <c r="B14" s="9"/>
    </row>
    <row r="15" spans="1:2" ht="20.25" customHeight="1" x14ac:dyDescent="0.25">
      <c r="A15" s="3"/>
      <c r="B15" s="9"/>
    </row>
    <row r="16" spans="1:2" ht="20.25" customHeight="1" x14ac:dyDescent="0.25">
      <c r="A16" s="3"/>
      <c r="B16" s="9"/>
    </row>
  </sheetData>
  <hyperlinks>
    <hyperlink ref="B5" location="'Cover Sheet'!A1" display="Cover Sheet" xr:uid="{6A25015B-8A24-446D-A99E-EF1B6DD9CB0E}"/>
    <hyperlink ref="B6" location="Contents!A1" display="Contents" xr:uid="{83166FF0-7B6A-449A-9FB7-50382A4C3AE7}"/>
    <hyperlink ref="B8" location="Commentary!A1" display="Commentary" xr:uid="{760B3450-DE90-40A3-8697-3CF6EC9026C1}"/>
    <hyperlink ref="B9" location="'Main Table'!A1" display="Main table (TWh)" xr:uid="{C58A74A9-2021-44F4-BBE6-06451340F390}"/>
    <hyperlink ref="B10" location="Annual!A1" display="Annual (TWh)" xr:uid="{194B6673-7BED-487C-B18B-3B6ABBE748D5}"/>
    <hyperlink ref="B11" location="Quarter!A1" display="Quarter (TWh)" xr:uid="{492EB30F-F57F-4054-9ADC-46FB60BBE80C}"/>
    <hyperlink ref="B7" location="Notes!A1" display="Notes" xr:uid="{134CFFF7-73F3-4312-9132-786751BF266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3"/>
  <sheetViews>
    <sheetView showGridLines="0" zoomScaleNormal="100" workbookViewId="0"/>
  </sheetViews>
  <sheetFormatPr defaultColWidth="9.1796875" defaultRowHeight="15.5" x14ac:dyDescent="0.35"/>
  <cols>
    <col min="1" max="1" width="10" style="2" customWidth="1"/>
    <col min="2" max="2" width="150.7265625" style="2" customWidth="1"/>
    <col min="3" max="16384" width="9.1796875" style="2"/>
  </cols>
  <sheetData>
    <row r="1" spans="1:2" ht="45" customHeight="1" x14ac:dyDescent="0.35">
      <c r="A1" s="13" t="s">
        <v>25</v>
      </c>
    </row>
    <row r="2" spans="1:2" s="3" customFormat="1" ht="20.25" customHeight="1" x14ac:dyDescent="0.35">
      <c r="A2" s="3" t="s">
        <v>24</v>
      </c>
    </row>
    <row r="3" spans="1:2" s="3" customFormat="1" ht="20.25" customHeight="1" x14ac:dyDescent="0.35">
      <c r="A3" s="3" t="s">
        <v>39</v>
      </c>
    </row>
    <row r="4" spans="1:2" s="3" customFormat="1" ht="30" customHeight="1" x14ac:dyDescent="0.55000000000000004">
      <c r="A4" s="6" t="s">
        <v>23</v>
      </c>
      <c r="B4" s="6" t="s">
        <v>17</v>
      </c>
    </row>
    <row r="5" spans="1:2" ht="22.5" customHeight="1" x14ac:dyDescent="0.35">
      <c r="A5" s="19" t="s">
        <v>22</v>
      </c>
      <c r="B5" s="31" t="s">
        <v>48</v>
      </c>
    </row>
    <row r="6" spans="1:2" ht="20.25" customHeight="1" x14ac:dyDescent="0.35">
      <c r="A6" s="19" t="s">
        <v>21</v>
      </c>
      <c r="B6" s="31" t="s">
        <v>228</v>
      </c>
    </row>
    <row r="7" spans="1:2" ht="20.25" customHeight="1" x14ac:dyDescent="0.35">
      <c r="A7" s="19" t="s">
        <v>40</v>
      </c>
      <c r="B7" s="31" t="s">
        <v>49</v>
      </c>
    </row>
    <row r="8" spans="1:2" ht="33.75" customHeight="1" x14ac:dyDescent="0.35">
      <c r="A8" s="19" t="s">
        <v>20</v>
      </c>
      <c r="B8" s="31" t="s">
        <v>50</v>
      </c>
    </row>
    <row r="9" spans="1:2" ht="31.5" customHeight="1" x14ac:dyDescent="0.35">
      <c r="A9" s="19"/>
      <c r="B9" s="20"/>
    </row>
    <row r="10" spans="1:2" ht="20.25" customHeight="1" x14ac:dyDescent="0.35">
      <c r="A10" s="19"/>
      <c r="B10" s="20"/>
    </row>
    <row r="11" spans="1:2" ht="20.25" customHeight="1" x14ac:dyDescent="0.35">
      <c r="A11" s="19"/>
      <c r="B11" s="20"/>
    </row>
    <row r="12" spans="1:2" ht="20.25" customHeight="1" x14ac:dyDescent="0.35">
      <c r="A12" s="19"/>
      <c r="B12" s="19"/>
    </row>
    <row r="13" spans="1:2" x14ac:dyDescent="0.35">
      <c r="A13" s="19"/>
      <c r="B13" s="19"/>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7"/>
  <sheetViews>
    <sheetView showGridLines="0" zoomScaleNormal="100" workbookViewId="0"/>
  </sheetViews>
  <sheetFormatPr defaultColWidth="9.1796875" defaultRowHeight="15.5" x14ac:dyDescent="0.35"/>
  <cols>
    <col min="1" max="1" width="100.26953125" style="2" customWidth="1"/>
    <col min="2" max="16384" width="9.1796875" style="2"/>
  </cols>
  <sheetData>
    <row r="1" spans="1:1" ht="45" customHeight="1" x14ac:dyDescent="0.35">
      <c r="A1" s="1" t="s">
        <v>26</v>
      </c>
    </row>
    <row r="2" spans="1:1" ht="30" customHeight="1" x14ac:dyDescent="0.55000000000000004">
      <c r="A2" s="6" t="s">
        <v>211</v>
      </c>
    </row>
    <row r="3" spans="1:1" ht="25.9" customHeight="1" x14ac:dyDescent="0.45">
      <c r="A3" s="14" t="s">
        <v>205</v>
      </c>
    </row>
    <row r="4" spans="1:1" s="3" customFormat="1" ht="28.5" customHeight="1" x14ac:dyDescent="0.35">
      <c r="A4" s="32" t="s">
        <v>235</v>
      </c>
    </row>
    <row r="5" spans="1:1" ht="26.5" customHeight="1" x14ac:dyDescent="0.35">
      <c r="A5" s="32" t="s">
        <v>223</v>
      </c>
    </row>
    <row r="6" spans="1:1" ht="28" customHeight="1" x14ac:dyDescent="0.35">
      <c r="A6" s="32" t="s">
        <v>233</v>
      </c>
    </row>
    <row r="7" spans="1:1" ht="60.65" customHeight="1" x14ac:dyDescent="0.35">
      <c r="A7" s="32" t="s">
        <v>234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G24"/>
  <sheetViews>
    <sheetView showGridLines="0" zoomScaleNormal="100" workbookViewId="0"/>
  </sheetViews>
  <sheetFormatPr defaultColWidth="9" defaultRowHeight="15.5" x14ac:dyDescent="0.35"/>
  <cols>
    <col min="1" max="1" width="25.26953125" style="17" customWidth="1"/>
    <col min="2" max="2" width="9.7265625" style="2" customWidth="1"/>
    <col min="3" max="3" width="12.54296875" style="2" customWidth="1"/>
    <col min="4" max="4" width="14.26953125" style="2" customWidth="1"/>
    <col min="5" max="12" width="10.7265625" style="2" customWidth="1"/>
    <col min="13" max="13" width="13.7265625" style="2" customWidth="1"/>
    <col min="14" max="14" width="9.7265625" style="2" customWidth="1"/>
    <col min="15" max="15" width="15.7265625" style="2" bestFit="1" customWidth="1"/>
    <col min="16" max="17" width="14.26953125" style="2" bestFit="1" customWidth="1"/>
    <col min="18" max="247" width="9" style="2"/>
    <col min="248" max="248" width="7.26953125" style="2" customWidth="1"/>
    <col min="249" max="249" width="9.7265625" style="2" customWidth="1"/>
    <col min="250" max="250" width="11" style="2" customWidth="1"/>
    <col min="251" max="251" width="17.54296875" style="2" customWidth="1"/>
    <col min="252" max="252" width="9" style="2" customWidth="1"/>
    <col min="253" max="253" width="16.81640625" style="2" customWidth="1"/>
    <col min="254" max="254" width="13.453125" style="2" customWidth="1"/>
    <col min="255" max="255" width="9" style="2" customWidth="1"/>
    <col min="256" max="256" width="11" style="2" bestFit="1" customWidth="1"/>
    <col min="257" max="257" width="14.1796875" style="2" customWidth="1"/>
    <col min="258" max="259" width="11.1796875" style="2" customWidth="1"/>
    <col min="260" max="260" width="11.81640625" style="2" customWidth="1"/>
    <col min="261" max="261" width="9" style="2" customWidth="1"/>
    <col min="262" max="262" width="8.7265625" style="2" bestFit="1" customWidth="1"/>
    <col min="263" max="263" width="10.26953125" style="2" bestFit="1" customWidth="1"/>
    <col min="264" max="264" width="12" style="2" customWidth="1"/>
    <col min="265" max="265" width="11" style="2" bestFit="1" customWidth="1"/>
    <col min="266" max="266" width="11" style="2" customWidth="1"/>
    <col min="267" max="267" width="9.7265625" style="2" customWidth="1"/>
    <col min="268" max="268" width="9" style="2" customWidth="1"/>
    <col min="269" max="269" width="11.81640625" style="2" customWidth="1"/>
    <col min="270" max="270" width="17" style="2" bestFit="1" customWidth="1"/>
    <col min="271" max="271" width="15.7265625" style="2" bestFit="1" customWidth="1"/>
    <col min="272" max="273" width="14.26953125" style="2" bestFit="1" customWidth="1"/>
    <col min="274" max="503" width="9" style="2"/>
    <col min="504" max="504" width="7.26953125" style="2" customWidth="1"/>
    <col min="505" max="505" width="9.7265625" style="2" customWidth="1"/>
    <col min="506" max="506" width="11" style="2" customWidth="1"/>
    <col min="507" max="507" width="17.54296875" style="2" customWidth="1"/>
    <col min="508" max="508" width="9" style="2" customWidth="1"/>
    <col min="509" max="509" width="16.81640625" style="2" customWidth="1"/>
    <col min="510" max="510" width="13.453125" style="2" customWidth="1"/>
    <col min="511" max="511" width="9" style="2" customWidth="1"/>
    <col min="512" max="512" width="11" style="2" bestFit="1" customWidth="1"/>
    <col min="513" max="513" width="14.1796875" style="2" customWidth="1"/>
    <col min="514" max="515" width="11.1796875" style="2" customWidth="1"/>
    <col min="516" max="516" width="11.81640625" style="2" customWidth="1"/>
    <col min="517" max="517" width="9" style="2" customWidth="1"/>
    <col min="518" max="518" width="8.7265625" style="2" bestFit="1" customWidth="1"/>
    <col min="519" max="519" width="10.26953125" style="2" bestFit="1" customWidth="1"/>
    <col min="520" max="520" width="12" style="2" customWidth="1"/>
    <col min="521" max="521" width="11" style="2" bestFit="1" customWidth="1"/>
    <col min="522" max="522" width="11" style="2" customWidth="1"/>
    <col min="523" max="523" width="9.7265625" style="2" customWidth="1"/>
    <col min="524" max="524" width="9" style="2" customWidth="1"/>
    <col min="525" max="525" width="11.81640625" style="2" customWidth="1"/>
    <col min="526" max="526" width="17" style="2" bestFit="1" customWidth="1"/>
    <col min="527" max="527" width="15.7265625" style="2" bestFit="1" customWidth="1"/>
    <col min="528" max="529" width="14.26953125" style="2" bestFit="1" customWidth="1"/>
    <col min="530" max="759" width="9" style="2"/>
    <col min="760" max="760" width="7.26953125" style="2" customWidth="1"/>
    <col min="761" max="761" width="9.7265625" style="2" customWidth="1"/>
    <col min="762" max="762" width="11" style="2" customWidth="1"/>
    <col min="763" max="763" width="17.54296875" style="2" customWidth="1"/>
    <col min="764" max="764" width="9" style="2" customWidth="1"/>
    <col min="765" max="765" width="16.81640625" style="2" customWidth="1"/>
    <col min="766" max="766" width="13.453125" style="2" customWidth="1"/>
    <col min="767" max="767" width="9" style="2" customWidth="1"/>
    <col min="768" max="768" width="11" style="2" bestFit="1" customWidth="1"/>
    <col min="769" max="769" width="14.1796875" style="2" customWidth="1"/>
    <col min="770" max="771" width="11.1796875" style="2" customWidth="1"/>
    <col min="772" max="772" width="11.81640625" style="2" customWidth="1"/>
    <col min="773" max="773" width="9" style="2" customWidth="1"/>
    <col min="774" max="774" width="8.7265625" style="2" bestFit="1" customWidth="1"/>
    <col min="775" max="775" width="10.26953125" style="2" bestFit="1" customWidth="1"/>
    <col min="776" max="776" width="12" style="2" customWidth="1"/>
    <col min="777" max="777" width="11" style="2" bestFit="1" customWidth="1"/>
    <col min="778" max="778" width="11" style="2" customWidth="1"/>
    <col min="779" max="779" width="9.7265625" style="2" customWidth="1"/>
    <col min="780" max="780" width="9" style="2" customWidth="1"/>
    <col min="781" max="781" width="11.81640625" style="2" customWidth="1"/>
    <col min="782" max="782" width="17" style="2" bestFit="1" customWidth="1"/>
    <col min="783" max="783" width="15.7265625" style="2" bestFit="1" customWidth="1"/>
    <col min="784" max="785" width="14.26953125" style="2" bestFit="1" customWidth="1"/>
    <col min="786" max="1015" width="9" style="2"/>
    <col min="1016" max="1016" width="7.26953125" style="2" customWidth="1"/>
    <col min="1017" max="1017" width="9.7265625" style="2" customWidth="1"/>
    <col min="1018" max="1018" width="11" style="2" customWidth="1"/>
    <col min="1019" max="1019" width="17.54296875" style="2" customWidth="1"/>
    <col min="1020" max="1020" width="9" style="2" customWidth="1"/>
    <col min="1021" max="1021" width="16.81640625" style="2" customWidth="1"/>
    <col min="1022" max="1022" width="13.453125" style="2" customWidth="1"/>
    <col min="1023" max="1023" width="9" style="2" customWidth="1"/>
    <col min="1024" max="1024" width="11" style="2" bestFit="1" customWidth="1"/>
    <col min="1025" max="1025" width="14.1796875" style="2" customWidth="1"/>
    <col min="1026" max="1027" width="11.1796875" style="2" customWidth="1"/>
    <col min="1028" max="1028" width="11.81640625" style="2" customWidth="1"/>
    <col min="1029" max="1029" width="9" style="2" customWidth="1"/>
    <col min="1030" max="1030" width="8.7265625" style="2" bestFit="1" customWidth="1"/>
    <col min="1031" max="1031" width="10.26953125" style="2" bestFit="1" customWidth="1"/>
    <col min="1032" max="1032" width="12" style="2" customWidth="1"/>
    <col min="1033" max="1033" width="11" style="2" bestFit="1" customWidth="1"/>
    <col min="1034" max="1034" width="11" style="2" customWidth="1"/>
    <col min="1035" max="1035" width="9.7265625" style="2" customWidth="1"/>
    <col min="1036" max="1036" width="9" style="2" customWidth="1"/>
    <col min="1037" max="1037" width="11.81640625" style="2" customWidth="1"/>
    <col min="1038" max="1038" width="17" style="2" bestFit="1" customWidth="1"/>
    <col min="1039" max="1039" width="15.7265625" style="2" bestFit="1" customWidth="1"/>
    <col min="1040" max="1041" width="14.26953125" style="2" bestFit="1" customWidth="1"/>
    <col min="1042" max="1271" width="9" style="2"/>
    <col min="1272" max="1272" width="7.26953125" style="2" customWidth="1"/>
    <col min="1273" max="1273" width="9.7265625" style="2" customWidth="1"/>
    <col min="1274" max="1274" width="11" style="2" customWidth="1"/>
    <col min="1275" max="1275" width="17.54296875" style="2" customWidth="1"/>
    <col min="1276" max="1276" width="9" style="2" customWidth="1"/>
    <col min="1277" max="1277" width="16.81640625" style="2" customWidth="1"/>
    <col min="1278" max="1278" width="13.453125" style="2" customWidth="1"/>
    <col min="1279" max="1279" width="9" style="2" customWidth="1"/>
    <col min="1280" max="1280" width="11" style="2" bestFit="1" customWidth="1"/>
    <col min="1281" max="1281" width="14.1796875" style="2" customWidth="1"/>
    <col min="1282" max="1283" width="11.1796875" style="2" customWidth="1"/>
    <col min="1284" max="1284" width="11.81640625" style="2" customWidth="1"/>
    <col min="1285" max="1285" width="9" style="2" customWidth="1"/>
    <col min="1286" max="1286" width="8.7265625" style="2" bestFit="1" customWidth="1"/>
    <col min="1287" max="1287" width="10.26953125" style="2" bestFit="1" customWidth="1"/>
    <col min="1288" max="1288" width="12" style="2" customWidth="1"/>
    <col min="1289" max="1289" width="11" style="2" bestFit="1" customWidth="1"/>
    <col min="1290" max="1290" width="11" style="2" customWidth="1"/>
    <col min="1291" max="1291" width="9.7265625" style="2" customWidth="1"/>
    <col min="1292" max="1292" width="9" style="2" customWidth="1"/>
    <col min="1293" max="1293" width="11.81640625" style="2" customWidth="1"/>
    <col min="1294" max="1294" width="17" style="2" bestFit="1" customWidth="1"/>
    <col min="1295" max="1295" width="15.7265625" style="2" bestFit="1" customWidth="1"/>
    <col min="1296" max="1297" width="14.26953125" style="2" bestFit="1" customWidth="1"/>
    <col min="1298" max="1527" width="9" style="2"/>
    <col min="1528" max="1528" width="7.26953125" style="2" customWidth="1"/>
    <col min="1529" max="1529" width="9.7265625" style="2" customWidth="1"/>
    <col min="1530" max="1530" width="11" style="2" customWidth="1"/>
    <col min="1531" max="1531" width="17.54296875" style="2" customWidth="1"/>
    <col min="1532" max="1532" width="9" style="2" customWidth="1"/>
    <col min="1533" max="1533" width="16.81640625" style="2" customWidth="1"/>
    <col min="1534" max="1534" width="13.453125" style="2" customWidth="1"/>
    <col min="1535" max="1535" width="9" style="2" customWidth="1"/>
    <col min="1536" max="1536" width="11" style="2" bestFit="1" customWidth="1"/>
    <col min="1537" max="1537" width="14.1796875" style="2" customWidth="1"/>
    <col min="1538" max="1539" width="11.1796875" style="2" customWidth="1"/>
    <col min="1540" max="1540" width="11.81640625" style="2" customWidth="1"/>
    <col min="1541" max="1541" width="9" style="2" customWidth="1"/>
    <col min="1542" max="1542" width="8.7265625" style="2" bestFit="1" customWidth="1"/>
    <col min="1543" max="1543" width="10.26953125" style="2" bestFit="1" customWidth="1"/>
    <col min="1544" max="1544" width="12" style="2" customWidth="1"/>
    <col min="1545" max="1545" width="11" style="2" bestFit="1" customWidth="1"/>
    <col min="1546" max="1546" width="11" style="2" customWidth="1"/>
    <col min="1547" max="1547" width="9.7265625" style="2" customWidth="1"/>
    <col min="1548" max="1548" width="9" style="2" customWidth="1"/>
    <col min="1549" max="1549" width="11.81640625" style="2" customWidth="1"/>
    <col min="1550" max="1550" width="17" style="2" bestFit="1" customWidth="1"/>
    <col min="1551" max="1551" width="15.7265625" style="2" bestFit="1" customWidth="1"/>
    <col min="1552" max="1553" width="14.26953125" style="2" bestFit="1" customWidth="1"/>
    <col min="1554" max="1783" width="9" style="2"/>
    <col min="1784" max="1784" width="7.26953125" style="2" customWidth="1"/>
    <col min="1785" max="1785" width="9.7265625" style="2" customWidth="1"/>
    <col min="1786" max="1786" width="11" style="2" customWidth="1"/>
    <col min="1787" max="1787" width="17.54296875" style="2" customWidth="1"/>
    <col min="1788" max="1788" width="9" style="2" customWidth="1"/>
    <col min="1789" max="1789" width="16.81640625" style="2" customWidth="1"/>
    <col min="1790" max="1790" width="13.453125" style="2" customWidth="1"/>
    <col min="1791" max="1791" width="9" style="2" customWidth="1"/>
    <col min="1792" max="1792" width="11" style="2" bestFit="1" customWidth="1"/>
    <col min="1793" max="1793" width="14.1796875" style="2" customWidth="1"/>
    <col min="1794" max="1795" width="11.1796875" style="2" customWidth="1"/>
    <col min="1796" max="1796" width="11.81640625" style="2" customWidth="1"/>
    <col min="1797" max="1797" width="9" style="2" customWidth="1"/>
    <col min="1798" max="1798" width="8.7265625" style="2" bestFit="1" customWidth="1"/>
    <col min="1799" max="1799" width="10.26953125" style="2" bestFit="1" customWidth="1"/>
    <col min="1800" max="1800" width="12" style="2" customWidth="1"/>
    <col min="1801" max="1801" width="11" style="2" bestFit="1" customWidth="1"/>
    <col min="1802" max="1802" width="11" style="2" customWidth="1"/>
    <col min="1803" max="1803" width="9.7265625" style="2" customWidth="1"/>
    <col min="1804" max="1804" width="9" style="2" customWidth="1"/>
    <col min="1805" max="1805" width="11.81640625" style="2" customWidth="1"/>
    <col min="1806" max="1806" width="17" style="2" bestFit="1" customWidth="1"/>
    <col min="1807" max="1807" width="15.7265625" style="2" bestFit="1" customWidth="1"/>
    <col min="1808" max="1809" width="14.26953125" style="2" bestFit="1" customWidth="1"/>
    <col min="1810" max="2039" width="9" style="2"/>
    <col min="2040" max="2040" width="7.26953125" style="2" customWidth="1"/>
    <col min="2041" max="2041" width="9.7265625" style="2" customWidth="1"/>
    <col min="2042" max="2042" width="11" style="2" customWidth="1"/>
    <col min="2043" max="2043" width="17.54296875" style="2" customWidth="1"/>
    <col min="2044" max="2044" width="9" style="2" customWidth="1"/>
    <col min="2045" max="2045" width="16.81640625" style="2" customWidth="1"/>
    <col min="2046" max="2046" width="13.453125" style="2" customWidth="1"/>
    <col min="2047" max="2047" width="9" style="2" customWidth="1"/>
    <col min="2048" max="2048" width="11" style="2" bestFit="1" customWidth="1"/>
    <col min="2049" max="2049" width="14.1796875" style="2" customWidth="1"/>
    <col min="2050" max="2051" width="11.1796875" style="2" customWidth="1"/>
    <col min="2052" max="2052" width="11.81640625" style="2" customWidth="1"/>
    <col min="2053" max="2053" width="9" style="2" customWidth="1"/>
    <col min="2054" max="2054" width="8.7265625" style="2" bestFit="1" customWidth="1"/>
    <col min="2055" max="2055" width="10.26953125" style="2" bestFit="1" customWidth="1"/>
    <col min="2056" max="2056" width="12" style="2" customWidth="1"/>
    <col min="2057" max="2057" width="11" style="2" bestFit="1" customWidth="1"/>
    <col min="2058" max="2058" width="11" style="2" customWidth="1"/>
    <col min="2059" max="2059" width="9.7265625" style="2" customWidth="1"/>
    <col min="2060" max="2060" width="9" style="2" customWidth="1"/>
    <col min="2061" max="2061" width="11.81640625" style="2" customWidth="1"/>
    <col min="2062" max="2062" width="17" style="2" bestFit="1" customWidth="1"/>
    <col min="2063" max="2063" width="15.7265625" style="2" bestFit="1" customWidth="1"/>
    <col min="2064" max="2065" width="14.26953125" style="2" bestFit="1" customWidth="1"/>
    <col min="2066" max="2295" width="9" style="2"/>
    <col min="2296" max="2296" width="7.26953125" style="2" customWidth="1"/>
    <col min="2297" max="2297" width="9.7265625" style="2" customWidth="1"/>
    <col min="2298" max="2298" width="11" style="2" customWidth="1"/>
    <col min="2299" max="2299" width="17.54296875" style="2" customWidth="1"/>
    <col min="2300" max="2300" width="9" style="2" customWidth="1"/>
    <col min="2301" max="2301" width="16.81640625" style="2" customWidth="1"/>
    <col min="2302" max="2302" width="13.453125" style="2" customWidth="1"/>
    <col min="2303" max="2303" width="9" style="2" customWidth="1"/>
    <col min="2304" max="2304" width="11" style="2" bestFit="1" customWidth="1"/>
    <col min="2305" max="2305" width="14.1796875" style="2" customWidth="1"/>
    <col min="2306" max="2307" width="11.1796875" style="2" customWidth="1"/>
    <col min="2308" max="2308" width="11.81640625" style="2" customWidth="1"/>
    <col min="2309" max="2309" width="9" style="2" customWidth="1"/>
    <col min="2310" max="2310" width="8.7265625" style="2" bestFit="1" customWidth="1"/>
    <col min="2311" max="2311" width="10.26953125" style="2" bestFit="1" customWidth="1"/>
    <col min="2312" max="2312" width="12" style="2" customWidth="1"/>
    <col min="2313" max="2313" width="11" style="2" bestFit="1" customWidth="1"/>
    <col min="2314" max="2314" width="11" style="2" customWidth="1"/>
    <col min="2315" max="2315" width="9.7265625" style="2" customWidth="1"/>
    <col min="2316" max="2316" width="9" style="2" customWidth="1"/>
    <col min="2317" max="2317" width="11.81640625" style="2" customWidth="1"/>
    <col min="2318" max="2318" width="17" style="2" bestFit="1" customWidth="1"/>
    <col min="2319" max="2319" width="15.7265625" style="2" bestFit="1" customWidth="1"/>
    <col min="2320" max="2321" width="14.26953125" style="2" bestFit="1" customWidth="1"/>
    <col min="2322" max="2551" width="9" style="2"/>
    <col min="2552" max="2552" width="7.26953125" style="2" customWidth="1"/>
    <col min="2553" max="2553" width="9.7265625" style="2" customWidth="1"/>
    <col min="2554" max="2554" width="11" style="2" customWidth="1"/>
    <col min="2555" max="2555" width="17.54296875" style="2" customWidth="1"/>
    <col min="2556" max="2556" width="9" style="2" customWidth="1"/>
    <col min="2557" max="2557" width="16.81640625" style="2" customWidth="1"/>
    <col min="2558" max="2558" width="13.453125" style="2" customWidth="1"/>
    <col min="2559" max="2559" width="9" style="2" customWidth="1"/>
    <col min="2560" max="2560" width="11" style="2" bestFit="1" customWidth="1"/>
    <col min="2561" max="2561" width="14.1796875" style="2" customWidth="1"/>
    <col min="2562" max="2563" width="11.1796875" style="2" customWidth="1"/>
    <col min="2564" max="2564" width="11.81640625" style="2" customWidth="1"/>
    <col min="2565" max="2565" width="9" style="2" customWidth="1"/>
    <col min="2566" max="2566" width="8.7265625" style="2" bestFit="1" customWidth="1"/>
    <col min="2567" max="2567" width="10.26953125" style="2" bestFit="1" customWidth="1"/>
    <col min="2568" max="2568" width="12" style="2" customWidth="1"/>
    <col min="2569" max="2569" width="11" style="2" bestFit="1" customWidth="1"/>
    <col min="2570" max="2570" width="11" style="2" customWidth="1"/>
    <col min="2571" max="2571" width="9.7265625" style="2" customWidth="1"/>
    <col min="2572" max="2572" width="9" style="2" customWidth="1"/>
    <col min="2573" max="2573" width="11.81640625" style="2" customWidth="1"/>
    <col min="2574" max="2574" width="17" style="2" bestFit="1" customWidth="1"/>
    <col min="2575" max="2575" width="15.7265625" style="2" bestFit="1" customWidth="1"/>
    <col min="2576" max="2577" width="14.26953125" style="2" bestFit="1" customWidth="1"/>
    <col min="2578" max="2807" width="9" style="2"/>
    <col min="2808" max="2808" width="7.26953125" style="2" customWidth="1"/>
    <col min="2809" max="2809" width="9.7265625" style="2" customWidth="1"/>
    <col min="2810" max="2810" width="11" style="2" customWidth="1"/>
    <col min="2811" max="2811" width="17.54296875" style="2" customWidth="1"/>
    <col min="2812" max="2812" width="9" style="2" customWidth="1"/>
    <col min="2813" max="2813" width="16.81640625" style="2" customWidth="1"/>
    <col min="2814" max="2814" width="13.453125" style="2" customWidth="1"/>
    <col min="2815" max="2815" width="9" style="2" customWidth="1"/>
    <col min="2816" max="2816" width="11" style="2" bestFit="1" customWidth="1"/>
    <col min="2817" max="2817" width="14.1796875" style="2" customWidth="1"/>
    <col min="2818" max="2819" width="11.1796875" style="2" customWidth="1"/>
    <col min="2820" max="2820" width="11.81640625" style="2" customWidth="1"/>
    <col min="2821" max="2821" width="9" style="2" customWidth="1"/>
    <col min="2822" max="2822" width="8.7265625" style="2" bestFit="1" customWidth="1"/>
    <col min="2823" max="2823" width="10.26953125" style="2" bestFit="1" customWidth="1"/>
    <col min="2824" max="2824" width="12" style="2" customWidth="1"/>
    <col min="2825" max="2825" width="11" style="2" bestFit="1" customWidth="1"/>
    <col min="2826" max="2826" width="11" style="2" customWidth="1"/>
    <col min="2827" max="2827" width="9.7265625" style="2" customWidth="1"/>
    <col min="2828" max="2828" width="9" style="2" customWidth="1"/>
    <col min="2829" max="2829" width="11.81640625" style="2" customWidth="1"/>
    <col min="2830" max="2830" width="17" style="2" bestFit="1" customWidth="1"/>
    <col min="2831" max="2831" width="15.7265625" style="2" bestFit="1" customWidth="1"/>
    <col min="2832" max="2833" width="14.26953125" style="2" bestFit="1" customWidth="1"/>
    <col min="2834" max="3063" width="9" style="2"/>
    <col min="3064" max="3064" width="7.26953125" style="2" customWidth="1"/>
    <col min="3065" max="3065" width="9.7265625" style="2" customWidth="1"/>
    <col min="3066" max="3066" width="11" style="2" customWidth="1"/>
    <col min="3067" max="3067" width="17.54296875" style="2" customWidth="1"/>
    <col min="3068" max="3068" width="9" style="2" customWidth="1"/>
    <col min="3069" max="3069" width="16.81640625" style="2" customWidth="1"/>
    <col min="3070" max="3070" width="13.453125" style="2" customWidth="1"/>
    <col min="3071" max="3071" width="9" style="2" customWidth="1"/>
    <col min="3072" max="3072" width="11" style="2" bestFit="1" customWidth="1"/>
    <col min="3073" max="3073" width="14.1796875" style="2" customWidth="1"/>
    <col min="3074" max="3075" width="11.1796875" style="2" customWidth="1"/>
    <col min="3076" max="3076" width="11.81640625" style="2" customWidth="1"/>
    <col min="3077" max="3077" width="9" style="2" customWidth="1"/>
    <col min="3078" max="3078" width="8.7265625" style="2" bestFit="1" customWidth="1"/>
    <col min="3079" max="3079" width="10.26953125" style="2" bestFit="1" customWidth="1"/>
    <col min="3080" max="3080" width="12" style="2" customWidth="1"/>
    <col min="3081" max="3081" width="11" style="2" bestFit="1" customWidth="1"/>
    <col min="3082" max="3082" width="11" style="2" customWidth="1"/>
    <col min="3083" max="3083" width="9.7265625" style="2" customWidth="1"/>
    <col min="3084" max="3084" width="9" style="2" customWidth="1"/>
    <col min="3085" max="3085" width="11.81640625" style="2" customWidth="1"/>
    <col min="3086" max="3086" width="17" style="2" bestFit="1" customWidth="1"/>
    <col min="3087" max="3087" width="15.7265625" style="2" bestFit="1" customWidth="1"/>
    <col min="3088" max="3089" width="14.26953125" style="2" bestFit="1" customWidth="1"/>
    <col min="3090" max="3319" width="9" style="2"/>
    <col min="3320" max="3320" width="7.26953125" style="2" customWidth="1"/>
    <col min="3321" max="3321" width="9.7265625" style="2" customWidth="1"/>
    <col min="3322" max="3322" width="11" style="2" customWidth="1"/>
    <col min="3323" max="3323" width="17.54296875" style="2" customWidth="1"/>
    <col min="3324" max="3324" width="9" style="2" customWidth="1"/>
    <col min="3325" max="3325" width="16.81640625" style="2" customWidth="1"/>
    <col min="3326" max="3326" width="13.453125" style="2" customWidth="1"/>
    <col min="3327" max="3327" width="9" style="2" customWidth="1"/>
    <col min="3328" max="3328" width="11" style="2" bestFit="1" customWidth="1"/>
    <col min="3329" max="3329" width="14.1796875" style="2" customWidth="1"/>
    <col min="3330" max="3331" width="11.1796875" style="2" customWidth="1"/>
    <col min="3332" max="3332" width="11.81640625" style="2" customWidth="1"/>
    <col min="3333" max="3333" width="9" style="2" customWidth="1"/>
    <col min="3334" max="3334" width="8.7265625" style="2" bestFit="1" customWidth="1"/>
    <col min="3335" max="3335" width="10.26953125" style="2" bestFit="1" customWidth="1"/>
    <col min="3336" max="3336" width="12" style="2" customWidth="1"/>
    <col min="3337" max="3337" width="11" style="2" bestFit="1" customWidth="1"/>
    <col min="3338" max="3338" width="11" style="2" customWidth="1"/>
    <col min="3339" max="3339" width="9.7265625" style="2" customWidth="1"/>
    <col min="3340" max="3340" width="9" style="2" customWidth="1"/>
    <col min="3341" max="3341" width="11.81640625" style="2" customWidth="1"/>
    <col min="3342" max="3342" width="17" style="2" bestFit="1" customWidth="1"/>
    <col min="3343" max="3343" width="15.7265625" style="2" bestFit="1" customWidth="1"/>
    <col min="3344" max="3345" width="14.26953125" style="2" bestFit="1" customWidth="1"/>
    <col min="3346" max="3575" width="9" style="2"/>
    <col min="3576" max="3576" width="7.26953125" style="2" customWidth="1"/>
    <col min="3577" max="3577" width="9.7265625" style="2" customWidth="1"/>
    <col min="3578" max="3578" width="11" style="2" customWidth="1"/>
    <col min="3579" max="3579" width="17.54296875" style="2" customWidth="1"/>
    <col min="3580" max="3580" width="9" style="2" customWidth="1"/>
    <col min="3581" max="3581" width="16.81640625" style="2" customWidth="1"/>
    <col min="3582" max="3582" width="13.453125" style="2" customWidth="1"/>
    <col min="3583" max="3583" width="9" style="2" customWidth="1"/>
    <col min="3584" max="3584" width="11" style="2" bestFit="1" customWidth="1"/>
    <col min="3585" max="3585" width="14.1796875" style="2" customWidth="1"/>
    <col min="3586" max="3587" width="11.1796875" style="2" customWidth="1"/>
    <col min="3588" max="3588" width="11.81640625" style="2" customWidth="1"/>
    <col min="3589" max="3589" width="9" style="2" customWidth="1"/>
    <col min="3590" max="3590" width="8.7265625" style="2" bestFit="1" customWidth="1"/>
    <col min="3591" max="3591" width="10.26953125" style="2" bestFit="1" customWidth="1"/>
    <col min="3592" max="3592" width="12" style="2" customWidth="1"/>
    <col min="3593" max="3593" width="11" style="2" bestFit="1" customWidth="1"/>
    <col min="3594" max="3594" width="11" style="2" customWidth="1"/>
    <col min="3595" max="3595" width="9.7265625" style="2" customWidth="1"/>
    <col min="3596" max="3596" width="9" style="2" customWidth="1"/>
    <col min="3597" max="3597" width="11.81640625" style="2" customWidth="1"/>
    <col min="3598" max="3598" width="17" style="2" bestFit="1" customWidth="1"/>
    <col min="3599" max="3599" width="15.7265625" style="2" bestFit="1" customWidth="1"/>
    <col min="3600" max="3601" width="14.26953125" style="2" bestFit="1" customWidth="1"/>
    <col min="3602" max="3831" width="9" style="2"/>
    <col min="3832" max="3832" width="7.26953125" style="2" customWidth="1"/>
    <col min="3833" max="3833" width="9.7265625" style="2" customWidth="1"/>
    <col min="3834" max="3834" width="11" style="2" customWidth="1"/>
    <col min="3835" max="3835" width="17.54296875" style="2" customWidth="1"/>
    <col min="3836" max="3836" width="9" style="2" customWidth="1"/>
    <col min="3837" max="3837" width="16.81640625" style="2" customWidth="1"/>
    <col min="3838" max="3838" width="13.453125" style="2" customWidth="1"/>
    <col min="3839" max="3839" width="9" style="2" customWidth="1"/>
    <col min="3840" max="3840" width="11" style="2" bestFit="1" customWidth="1"/>
    <col min="3841" max="3841" width="14.1796875" style="2" customWidth="1"/>
    <col min="3842" max="3843" width="11.1796875" style="2" customWidth="1"/>
    <col min="3844" max="3844" width="11.81640625" style="2" customWidth="1"/>
    <col min="3845" max="3845" width="9" style="2" customWidth="1"/>
    <col min="3846" max="3846" width="8.7265625" style="2" bestFit="1" customWidth="1"/>
    <col min="3847" max="3847" width="10.26953125" style="2" bestFit="1" customWidth="1"/>
    <col min="3848" max="3848" width="12" style="2" customWidth="1"/>
    <col min="3849" max="3849" width="11" style="2" bestFit="1" customWidth="1"/>
    <col min="3850" max="3850" width="11" style="2" customWidth="1"/>
    <col min="3851" max="3851" width="9.7265625" style="2" customWidth="1"/>
    <col min="3852" max="3852" width="9" style="2" customWidth="1"/>
    <col min="3853" max="3853" width="11.81640625" style="2" customWidth="1"/>
    <col min="3854" max="3854" width="17" style="2" bestFit="1" customWidth="1"/>
    <col min="3855" max="3855" width="15.7265625" style="2" bestFit="1" customWidth="1"/>
    <col min="3856" max="3857" width="14.26953125" style="2" bestFit="1" customWidth="1"/>
    <col min="3858" max="4087" width="9" style="2"/>
    <col min="4088" max="4088" width="7.26953125" style="2" customWidth="1"/>
    <col min="4089" max="4089" width="9.7265625" style="2" customWidth="1"/>
    <col min="4090" max="4090" width="11" style="2" customWidth="1"/>
    <col min="4091" max="4091" width="17.54296875" style="2" customWidth="1"/>
    <col min="4092" max="4092" width="9" style="2" customWidth="1"/>
    <col min="4093" max="4093" width="16.81640625" style="2" customWidth="1"/>
    <col min="4094" max="4094" width="13.453125" style="2" customWidth="1"/>
    <col min="4095" max="4095" width="9" style="2" customWidth="1"/>
    <col min="4096" max="4096" width="11" style="2" bestFit="1" customWidth="1"/>
    <col min="4097" max="4097" width="14.1796875" style="2" customWidth="1"/>
    <col min="4098" max="4099" width="11.1796875" style="2" customWidth="1"/>
    <col min="4100" max="4100" width="11.81640625" style="2" customWidth="1"/>
    <col min="4101" max="4101" width="9" style="2" customWidth="1"/>
    <col min="4102" max="4102" width="8.7265625" style="2" bestFit="1" customWidth="1"/>
    <col min="4103" max="4103" width="10.26953125" style="2" bestFit="1" customWidth="1"/>
    <col min="4104" max="4104" width="12" style="2" customWidth="1"/>
    <col min="4105" max="4105" width="11" style="2" bestFit="1" customWidth="1"/>
    <col min="4106" max="4106" width="11" style="2" customWidth="1"/>
    <col min="4107" max="4107" width="9.7265625" style="2" customWidth="1"/>
    <col min="4108" max="4108" width="9" style="2" customWidth="1"/>
    <col min="4109" max="4109" width="11.81640625" style="2" customWidth="1"/>
    <col min="4110" max="4110" width="17" style="2" bestFit="1" customWidth="1"/>
    <col min="4111" max="4111" width="15.7265625" style="2" bestFit="1" customWidth="1"/>
    <col min="4112" max="4113" width="14.26953125" style="2" bestFit="1" customWidth="1"/>
    <col min="4114" max="4343" width="9" style="2"/>
    <col min="4344" max="4344" width="7.26953125" style="2" customWidth="1"/>
    <col min="4345" max="4345" width="9.7265625" style="2" customWidth="1"/>
    <col min="4346" max="4346" width="11" style="2" customWidth="1"/>
    <col min="4347" max="4347" width="17.54296875" style="2" customWidth="1"/>
    <col min="4348" max="4348" width="9" style="2" customWidth="1"/>
    <col min="4349" max="4349" width="16.81640625" style="2" customWidth="1"/>
    <col min="4350" max="4350" width="13.453125" style="2" customWidth="1"/>
    <col min="4351" max="4351" width="9" style="2" customWidth="1"/>
    <col min="4352" max="4352" width="11" style="2" bestFit="1" customWidth="1"/>
    <col min="4353" max="4353" width="14.1796875" style="2" customWidth="1"/>
    <col min="4354" max="4355" width="11.1796875" style="2" customWidth="1"/>
    <col min="4356" max="4356" width="11.81640625" style="2" customWidth="1"/>
    <col min="4357" max="4357" width="9" style="2" customWidth="1"/>
    <col min="4358" max="4358" width="8.7265625" style="2" bestFit="1" customWidth="1"/>
    <col min="4359" max="4359" width="10.26953125" style="2" bestFit="1" customWidth="1"/>
    <col min="4360" max="4360" width="12" style="2" customWidth="1"/>
    <col min="4361" max="4361" width="11" style="2" bestFit="1" customWidth="1"/>
    <col min="4362" max="4362" width="11" style="2" customWidth="1"/>
    <col min="4363" max="4363" width="9.7265625" style="2" customWidth="1"/>
    <col min="4364" max="4364" width="9" style="2" customWidth="1"/>
    <col min="4365" max="4365" width="11.81640625" style="2" customWidth="1"/>
    <col min="4366" max="4366" width="17" style="2" bestFit="1" customWidth="1"/>
    <col min="4367" max="4367" width="15.7265625" style="2" bestFit="1" customWidth="1"/>
    <col min="4368" max="4369" width="14.26953125" style="2" bestFit="1" customWidth="1"/>
    <col min="4370" max="4599" width="9" style="2"/>
    <col min="4600" max="4600" width="7.26953125" style="2" customWidth="1"/>
    <col min="4601" max="4601" width="9.7265625" style="2" customWidth="1"/>
    <col min="4602" max="4602" width="11" style="2" customWidth="1"/>
    <col min="4603" max="4603" width="17.54296875" style="2" customWidth="1"/>
    <col min="4604" max="4604" width="9" style="2" customWidth="1"/>
    <col min="4605" max="4605" width="16.81640625" style="2" customWidth="1"/>
    <col min="4606" max="4606" width="13.453125" style="2" customWidth="1"/>
    <col min="4607" max="4607" width="9" style="2" customWidth="1"/>
    <col min="4608" max="4608" width="11" style="2" bestFit="1" customWidth="1"/>
    <col min="4609" max="4609" width="14.1796875" style="2" customWidth="1"/>
    <col min="4610" max="4611" width="11.1796875" style="2" customWidth="1"/>
    <col min="4612" max="4612" width="11.81640625" style="2" customWidth="1"/>
    <col min="4613" max="4613" width="9" style="2" customWidth="1"/>
    <col min="4614" max="4614" width="8.7265625" style="2" bestFit="1" customWidth="1"/>
    <col min="4615" max="4615" width="10.26953125" style="2" bestFit="1" customWidth="1"/>
    <col min="4616" max="4616" width="12" style="2" customWidth="1"/>
    <col min="4617" max="4617" width="11" style="2" bestFit="1" customWidth="1"/>
    <col min="4618" max="4618" width="11" style="2" customWidth="1"/>
    <col min="4619" max="4619" width="9.7265625" style="2" customWidth="1"/>
    <col min="4620" max="4620" width="9" style="2" customWidth="1"/>
    <col min="4621" max="4621" width="11.81640625" style="2" customWidth="1"/>
    <col min="4622" max="4622" width="17" style="2" bestFit="1" customWidth="1"/>
    <col min="4623" max="4623" width="15.7265625" style="2" bestFit="1" customWidth="1"/>
    <col min="4624" max="4625" width="14.26953125" style="2" bestFit="1" customWidth="1"/>
    <col min="4626" max="4855" width="9" style="2"/>
    <col min="4856" max="4856" width="7.26953125" style="2" customWidth="1"/>
    <col min="4857" max="4857" width="9.7265625" style="2" customWidth="1"/>
    <col min="4858" max="4858" width="11" style="2" customWidth="1"/>
    <col min="4859" max="4859" width="17.54296875" style="2" customWidth="1"/>
    <col min="4860" max="4860" width="9" style="2" customWidth="1"/>
    <col min="4861" max="4861" width="16.81640625" style="2" customWidth="1"/>
    <col min="4862" max="4862" width="13.453125" style="2" customWidth="1"/>
    <col min="4863" max="4863" width="9" style="2" customWidth="1"/>
    <col min="4864" max="4864" width="11" style="2" bestFit="1" customWidth="1"/>
    <col min="4865" max="4865" width="14.1796875" style="2" customWidth="1"/>
    <col min="4866" max="4867" width="11.1796875" style="2" customWidth="1"/>
    <col min="4868" max="4868" width="11.81640625" style="2" customWidth="1"/>
    <col min="4869" max="4869" width="9" style="2" customWidth="1"/>
    <col min="4870" max="4870" width="8.7265625" style="2" bestFit="1" customWidth="1"/>
    <col min="4871" max="4871" width="10.26953125" style="2" bestFit="1" customWidth="1"/>
    <col min="4872" max="4872" width="12" style="2" customWidth="1"/>
    <col min="4873" max="4873" width="11" style="2" bestFit="1" customWidth="1"/>
    <col min="4874" max="4874" width="11" style="2" customWidth="1"/>
    <col min="4875" max="4875" width="9.7265625" style="2" customWidth="1"/>
    <col min="4876" max="4876" width="9" style="2" customWidth="1"/>
    <col min="4877" max="4877" width="11.81640625" style="2" customWidth="1"/>
    <col min="4878" max="4878" width="17" style="2" bestFit="1" customWidth="1"/>
    <col min="4879" max="4879" width="15.7265625" style="2" bestFit="1" customWidth="1"/>
    <col min="4880" max="4881" width="14.26953125" style="2" bestFit="1" customWidth="1"/>
    <col min="4882" max="5111" width="9" style="2"/>
    <col min="5112" max="5112" width="7.26953125" style="2" customWidth="1"/>
    <col min="5113" max="5113" width="9.7265625" style="2" customWidth="1"/>
    <col min="5114" max="5114" width="11" style="2" customWidth="1"/>
    <col min="5115" max="5115" width="17.54296875" style="2" customWidth="1"/>
    <col min="5116" max="5116" width="9" style="2" customWidth="1"/>
    <col min="5117" max="5117" width="16.81640625" style="2" customWidth="1"/>
    <col min="5118" max="5118" width="13.453125" style="2" customWidth="1"/>
    <col min="5119" max="5119" width="9" style="2" customWidth="1"/>
    <col min="5120" max="5120" width="11" style="2" bestFit="1" customWidth="1"/>
    <col min="5121" max="5121" width="14.1796875" style="2" customWidth="1"/>
    <col min="5122" max="5123" width="11.1796875" style="2" customWidth="1"/>
    <col min="5124" max="5124" width="11.81640625" style="2" customWidth="1"/>
    <col min="5125" max="5125" width="9" style="2" customWidth="1"/>
    <col min="5126" max="5126" width="8.7265625" style="2" bestFit="1" customWidth="1"/>
    <col min="5127" max="5127" width="10.26953125" style="2" bestFit="1" customWidth="1"/>
    <col min="5128" max="5128" width="12" style="2" customWidth="1"/>
    <col min="5129" max="5129" width="11" style="2" bestFit="1" customWidth="1"/>
    <col min="5130" max="5130" width="11" style="2" customWidth="1"/>
    <col min="5131" max="5131" width="9.7265625" style="2" customWidth="1"/>
    <col min="5132" max="5132" width="9" style="2" customWidth="1"/>
    <col min="5133" max="5133" width="11.81640625" style="2" customWidth="1"/>
    <col min="5134" max="5134" width="17" style="2" bestFit="1" customWidth="1"/>
    <col min="5135" max="5135" width="15.7265625" style="2" bestFit="1" customWidth="1"/>
    <col min="5136" max="5137" width="14.26953125" style="2" bestFit="1" customWidth="1"/>
    <col min="5138" max="5367" width="9" style="2"/>
    <col min="5368" max="5368" width="7.26953125" style="2" customWidth="1"/>
    <col min="5369" max="5369" width="9.7265625" style="2" customWidth="1"/>
    <col min="5370" max="5370" width="11" style="2" customWidth="1"/>
    <col min="5371" max="5371" width="17.54296875" style="2" customWidth="1"/>
    <col min="5372" max="5372" width="9" style="2" customWidth="1"/>
    <col min="5373" max="5373" width="16.81640625" style="2" customWidth="1"/>
    <col min="5374" max="5374" width="13.453125" style="2" customWidth="1"/>
    <col min="5375" max="5375" width="9" style="2" customWidth="1"/>
    <col min="5376" max="5376" width="11" style="2" bestFit="1" customWidth="1"/>
    <col min="5377" max="5377" width="14.1796875" style="2" customWidth="1"/>
    <col min="5378" max="5379" width="11.1796875" style="2" customWidth="1"/>
    <col min="5380" max="5380" width="11.81640625" style="2" customWidth="1"/>
    <col min="5381" max="5381" width="9" style="2" customWidth="1"/>
    <col min="5382" max="5382" width="8.7265625" style="2" bestFit="1" customWidth="1"/>
    <col min="5383" max="5383" width="10.26953125" style="2" bestFit="1" customWidth="1"/>
    <col min="5384" max="5384" width="12" style="2" customWidth="1"/>
    <col min="5385" max="5385" width="11" style="2" bestFit="1" customWidth="1"/>
    <col min="5386" max="5386" width="11" style="2" customWidth="1"/>
    <col min="5387" max="5387" width="9.7265625" style="2" customWidth="1"/>
    <col min="5388" max="5388" width="9" style="2" customWidth="1"/>
    <col min="5389" max="5389" width="11.81640625" style="2" customWidth="1"/>
    <col min="5390" max="5390" width="17" style="2" bestFit="1" customWidth="1"/>
    <col min="5391" max="5391" width="15.7265625" style="2" bestFit="1" customWidth="1"/>
    <col min="5392" max="5393" width="14.26953125" style="2" bestFit="1" customWidth="1"/>
    <col min="5394" max="5623" width="9" style="2"/>
    <col min="5624" max="5624" width="7.26953125" style="2" customWidth="1"/>
    <col min="5625" max="5625" width="9.7265625" style="2" customWidth="1"/>
    <col min="5626" max="5626" width="11" style="2" customWidth="1"/>
    <col min="5627" max="5627" width="17.54296875" style="2" customWidth="1"/>
    <col min="5628" max="5628" width="9" style="2" customWidth="1"/>
    <col min="5629" max="5629" width="16.81640625" style="2" customWidth="1"/>
    <col min="5630" max="5630" width="13.453125" style="2" customWidth="1"/>
    <col min="5631" max="5631" width="9" style="2" customWidth="1"/>
    <col min="5632" max="5632" width="11" style="2" bestFit="1" customWidth="1"/>
    <col min="5633" max="5633" width="14.1796875" style="2" customWidth="1"/>
    <col min="5634" max="5635" width="11.1796875" style="2" customWidth="1"/>
    <col min="5636" max="5636" width="11.81640625" style="2" customWidth="1"/>
    <col min="5637" max="5637" width="9" style="2" customWidth="1"/>
    <col min="5638" max="5638" width="8.7265625" style="2" bestFit="1" customWidth="1"/>
    <col min="5639" max="5639" width="10.26953125" style="2" bestFit="1" customWidth="1"/>
    <col min="5640" max="5640" width="12" style="2" customWidth="1"/>
    <col min="5641" max="5641" width="11" style="2" bestFit="1" customWidth="1"/>
    <col min="5642" max="5642" width="11" style="2" customWidth="1"/>
    <col min="5643" max="5643" width="9.7265625" style="2" customWidth="1"/>
    <col min="5644" max="5644" width="9" style="2" customWidth="1"/>
    <col min="5645" max="5645" width="11.81640625" style="2" customWidth="1"/>
    <col min="5646" max="5646" width="17" style="2" bestFit="1" customWidth="1"/>
    <col min="5647" max="5647" width="15.7265625" style="2" bestFit="1" customWidth="1"/>
    <col min="5648" max="5649" width="14.26953125" style="2" bestFit="1" customWidth="1"/>
    <col min="5650" max="5879" width="9" style="2"/>
    <col min="5880" max="5880" width="7.26953125" style="2" customWidth="1"/>
    <col min="5881" max="5881" width="9.7265625" style="2" customWidth="1"/>
    <col min="5882" max="5882" width="11" style="2" customWidth="1"/>
    <col min="5883" max="5883" width="17.54296875" style="2" customWidth="1"/>
    <col min="5884" max="5884" width="9" style="2" customWidth="1"/>
    <col min="5885" max="5885" width="16.81640625" style="2" customWidth="1"/>
    <col min="5886" max="5886" width="13.453125" style="2" customWidth="1"/>
    <col min="5887" max="5887" width="9" style="2" customWidth="1"/>
    <col min="5888" max="5888" width="11" style="2" bestFit="1" customWidth="1"/>
    <col min="5889" max="5889" width="14.1796875" style="2" customWidth="1"/>
    <col min="5890" max="5891" width="11.1796875" style="2" customWidth="1"/>
    <col min="5892" max="5892" width="11.81640625" style="2" customWidth="1"/>
    <col min="5893" max="5893" width="9" style="2" customWidth="1"/>
    <col min="5894" max="5894" width="8.7265625" style="2" bestFit="1" customWidth="1"/>
    <col min="5895" max="5895" width="10.26953125" style="2" bestFit="1" customWidth="1"/>
    <col min="5896" max="5896" width="12" style="2" customWidth="1"/>
    <col min="5897" max="5897" width="11" style="2" bestFit="1" customWidth="1"/>
    <col min="5898" max="5898" width="11" style="2" customWidth="1"/>
    <col min="5899" max="5899" width="9.7265625" style="2" customWidth="1"/>
    <col min="5900" max="5900" width="9" style="2" customWidth="1"/>
    <col min="5901" max="5901" width="11.81640625" style="2" customWidth="1"/>
    <col min="5902" max="5902" width="17" style="2" bestFit="1" customWidth="1"/>
    <col min="5903" max="5903" width="15.7265625" style="2" bestFit="1" customWidth="1"/>
    <col min="5904" max="5905" width="14.26953125" style="2" bestFit="1" customWidth="1"/>
    <col min="5906" max="6135" width="9" style="2"/>
    <col min="6136" max="6136" width="7.26953125" style="2" customWidth="1"/>
    <col min="6137" max="6137" width="9.7265625" style="2" customWidth="1"/>
    <col min="6138" max="6138" width="11" style="2" customWidth="1"/>
    <col min="6139" max="6139" width="17.54296875" style="2" customWidth="1"/>
    <col min="6140" max="6140" width="9" style="2" customWidth="1"/>
    <col min="6141" max="6141" width="16.81640625" style="2" customWidth="1"/>
    <col min="6142" max="6142" width="13.453125" style="2" customWidth="1"/>
    <col min="6143" max="6143" width="9" style="2" customWidth="1"/>
    <col min="6144" max="6144" width="11" style="2" bestFit="1" customWidth="1"/>
    <col min="6145" max="6145" width="14.1796875" style="2" customWidth="1"/>
    <col min="6146" max="6147" width="11.1796875" style="2" customWidth="1"/>
    <col min="6148" max="6148" width="11.81640625" style="2" customWidth="1"/>
    <col min="6149" max="6149" width="9" style="2" customWidth="1"/>
    <col min="6150" max="6150" width="8.7265625" style="2" bestFit="1" customWidth="1"/>
    <col min="6151" max="6151" width="10.26953125" style="2" bestFit="1" customWidth="1"/>
    <col min="6152" max="6152" width="12" style="2" customWidth="1"/>
    <col min="6153" max="6153" width="11" style="2" bestFit="1" customWidth="1"/>
    <col min="6154" max="6154" width="11" style="2" customWidth="1"/>
    <col min="6155" max="6155" width="9.7265625" style="2" customWidth="1"/>
    <col min="6156" max="6156" width="9" style="2" customWidth="1"/>
    <col min="6157" max="6157" width="11.81640625" style="2" customWidth="1"/>
    <col min="6158" max="6158" width="17" style="2" bestFit="1" customWidth="1"/>
    <col min="6159" max="6159" width="15.7265625" style="2" bestFit="1" customWidth="1"/>
    <col min="6160" max="6161" width="14.26953125" style="2" bestFit="1" customWidth="1"/>
    <col min="6162" max="6391" width="9" style="2"/>
    <col min="6392" max="6392" width="7.26953125" style="2" customWidth="1"/>
    <col min="6393" max="6393" width="9.7265625" style="2" customWidth="1"/>
    <col min="6394" max="6394" width="11" style="2" customWidth="1"/>
    <col min="6395" max="6395" width="17.54296875" style="2" customWidth="1"/>
    <col min="6396" max="6396" width="9" style="2" customWidth="1"/>
    <col min="6397" max="6397" width="16.81640625" style="2" customWidth="1"/>
    <col min="6398" max="6398" width="13.453125" style="2" customWidth="1"/>
    <col min="6399" max="6399" width="9" style="2" customWidth="1"/>
    <col min="6400" max="6400" width="11" style="2" bestFit="1" customWidth="1"/>
    <col min="6401" max="6401" width="14.1796875" style="2" customWidth="1"/>
    <col min="6402" max="6403" width="11.1796875" style="2" customWidth="1"/>
    <col min="6404" max="6404" width="11.81640625" style="2" customWidth="1"/>
    <col min="6405" max="6405" width="9" style="2" customWidth="1"/>
    <col min="6406" max="6406" width="8.7265625" style="2" bestFit="1" customWidth="1"/>
    <col min="6407" max="6407" width="10.26953125" style="2" bestFit="1" customWidth="1"/>
    <col min="6408" max="6408" width="12" style="2" customWidth="1"/>
    <col min="6409" max="6409" width="11" style="2" bestFit="1" customWidth="1"/>
    <col min="6410" max="6410" width="11" style="2" customWidth="1"/>
    <col min="6411" max="6411" width="9.7265625" style="2" customWidth="1"/>
    <col min="6412" max="6412" width="9" style="2" customWidth="1"/>
    <col min="6413" max="6413" width="11.81640625" style="2" customWidth="1"/>
    <col min="6414" max="6414" width="17" style="2" bestFit="1" customWidth="1"/>
    <col min="6415" max="6415" width="15.7265625" style="2" bestFit="1" customWidth="1"/>
    <col min="6416" max="6417" width="14.26953125" style="2" bestFit="1" customWidth="1"/>
    <col min="6418" max="6647" width="9" style="2"/>
    <col min="6648" max="6648" width="7.26953125" style="2" customWidth="1"/>
    <col min="6649" max="6649" width="9.7265625" style="2" customWidth="1"/>
    <col min="6650" max="6650" width="11" style="2" customWidth="1"/>
    <col min="6651" max="6651" width="17.54296875" style="2" customWidth="1"/>
    <col min="6652" max="6652" width="9" style="2" customWidth="1"/>
    <col min="6653" max="6653" width="16.81640625" style="2" customWidth="1"/>
    <col min="6654" max="6654" width="13.453125" style="2" customWidth="1"/>
    <col min="6655" max="6655" width="9" style="2" customWidth="1"/>
    <col min="6656" max="6656" width="11" style="2" bestFit="1" customWidth="1"/>
    <col min="6657" max="6657" width="14.1796875" style="2" customWidth="1"/>
    <col min="6658" max="6659" width="11.1796875" style="2" customWidth="1"/>
    <col min="6660" max="6660" width="11.81640625" style="2" customWidth="1"/>
    <col min="6661" max="6661" width="9" style="2" customWidth="1"/>
    <col min="6662" max="6662" width="8.7265625" style="2" bestFit="1" customWidth="1"/>
    <col min="6663" max="6663" width="10.26953125" style="2" bestFit="1" customWidth="1"/>
    <col min="6664" max="6664" width="12" style="2" customWidth="1"/>
    <col min="6665" max="6665" width="11" style="2" bestFit="1" customWidth="1"/>
    <col min="6666" max="6666" width="11" style="2" customWidth="1"/>
    <col min="6667" max="6667" width="9.7265625" style="2" customWidth="1"/>
    <col min="6668" max="6668" width="9" style="2" customWidth="1"/>
    <col min="6669" max="6669" width="11.81640625" style="2" customWidth="1"/>
    <col min="6670" max="6670" width="17" style="2" bestFit="1" customWidth="1"/>
    <col min="6671" max="6671" width="15.7265625" style="2" bestFit="1" customWidth="1"/>
    <col min="6672" max="6673" width="14.26953125" style="2" bestFit="1" customWidth="1"/>
    <col min="6674" max="6903" width="9" style="2"/>
    <col min="6904" max="6904" width="7.26953125" style="2" customWidth="1"/>
    <col min="6905" max="6905" width="9.7265625" style="2" customWidth="1"/>
    <col min="6906" max="6906" width="11" style="2" customWidth="1"/>
    <col min="6907" max="6907" width="17.54296875" style="2" customWidth="1"/>
    <col min="6908" max="6908" width="9" style="2" customWidth="1"/>
    <col min="6909" max="6909" width="16.81640625" style="2" customWidth="1"/>
    <col min="6910" max="6910" width="13.453125" style="2" customWidth="1"/>
    <col min="6911" max="6911" width="9" style="2" customWidth="1"/>
    <col min="6912" max="6912" width="11" style="2" bestFit="1" customWidth="1"/>
    <col min="6913" max="6913" width="14.1796875" style="2" customWidth="1"/>
    <col min="6914" max="6915" width="11.1796875" style="2" customWidth="1"/>
    <col min="6916" max="6916" width="11.81640625" style="2" customWidth="1"/>
    <col min="6917" max="6917" width="9" style="2" customWidth="1"/>
    <col min="6918" max="6918" width="8.7265625" style="2" bestFit="1" customWidth="1"/>
    <col min="6919" max="6919" width="10.26953125" style="2" bestFit="1" customWidth="1"/>
    <col min="6920" max="6920" width="12" style="2" customWidth="1"/>
    <col min="6921" max="6921" width="11" style="2" bestFit="1" customWidth="1"/>
    <col min="6922" max="6922" width="11" style="2" customWidth="1"/>
    <col min="6923" max="6923" width="9.7265625" style="2" customWidth="1"/>
    <col min="6924" max="6924" width="9" style="2" customWidth="1"/>
    <col min="6925" max="6925" width="11.81640625" style="2" customWidth="1"/>
    <col min="6926" max="6926" width="17" style="2" bestFit="1" customWidth="1"/>
    <col min="6927" max="6927" width="15.7265625" style="2" bestFit="1" customWidth="1"/>
    <col min="6928" max="6929" width="14.26953125" style="2" bestFit="1" customWidth="1"/>
    <col min="6930" max="7159" width="9" style="2"/>
    <col min="7160" max="7160" width="7.26953125" style="2" customWidth="1"/>
    <col min="7161" max="7161" width="9.7265625" style="2" customWidth="1"/>
    <col min="7162" max="7162" width="11" style="2" customWidth="1"/>
    <col min="7163" max="7163" width="17.54296875" style="2" customWidth="1"/>
    <col min="7164" max="7164" width="9" style="2" customWidth="1"/>
    <col min="7165" max="7165" width="16.81640625" style="2" customWidth="1"/>
    <col min="7166" max="7166" width="13.453125" style="2" customWidth="1"/>
    <col min="7167" max="7167" width="9" style="2" customWidth="1"/>
    <col min="7168" max="7168" width="11" style="2" bestFit="1" customWidth="1"/>
    <col min="7169" max="7169" width="14.1796875" style="2" customWidth="1"/>
    <col min="7170" max="7171" width="11.1796875" style="2" customWidth="1"/>
    <col min="7172" max="7172" width="11.81640625" style="2" customWidth="1"/>
    <col min="7173" max="7173" width="9" style="2" customWidth="1"/>
    <col min="7174" max="7174" width="8.7265625" style="2" bestFit="1" customWidth="1"/>
    <col min="7175" max="7175" width="10.26953125" style="2" bestFit="1" customWidth="1"/>
    <col min="7176" max="7176" width="12" style="2" customWidth="1"/>
    <col min="7177" max="7177" width="11" style="2" bestFit="1" customWidth="1"/>
    <col min="7178" max="7178" width="11" style="2" customWidth="1"/>
    <col min="7179" max="7179" width="9.7265625" style="2" customWidth="1"/>
    <col min="7180" max="7180" width="9" style="2" customWidth="1"/>
    <col min="7181" max="7181" width="11.81640625" style="2" customWidth="1"/>
    <col min="7182" max="7182" width="17" style="2" bestFit="1" customWidth="1"/>
    <col min="7183" max="7183" width="15.7265625" style="2" bestFit="1" customWidth="1"/>
    <col min="7184" max="7185" width="14.26953125" style="2" bestFit="1" customWidth="1"/>
    <col min="7186" max="7415" width="9" style="2"/>
    <col min="7416" max="7416" width="7.26953125" style="2" customWidth="1"/>
    <col min="7417" max="7417" width="9.7265625" style="2" customWidth="1"/>
    <col min="7418" max="7418" width="11" style="2" customWidth="1"/>
    <col min="7419" max="7419" width="17.54296875" style="2" customWidth="1"/>
    <col min="7420" max="7420" width="9" style="2" customWidth="1"/>
    <col min="7421" max="7421" width="16.81640625" style="2" customWidth="1"/>
    <col min="7422" max="7422" width="13.453125" style="2" customWidth="1"/>
    <col min="7423" max="7423" width="9" style="2" customWidth="1"/>
    <col min="7424" max="7424" width="11" style="2" bestFit="1" customWidth="1"/>
    <col min="7425" max="7425" width="14.1796875" style="2" customWidth="1"/>
    <col min="7426" max="7427" width="11.1796875" style="2" customWidth="1"/>
    <col min="7428" max="7428" width="11.81640625" style="2" customWidth="1"/>
    <col min="7429" max="7429" width="9" style="2" customWidth="1"/>
    <col min="7430" max="7430" width="8.7265625" style="2" bestFit="1" customWidth="1"/>
    <col min="7431" max="7431" width="10.26953125" style="2" bestFit="1" customWidth="1"/>
    <col min="7432" max="7432" width="12" style="2" customWidth="1"/>
    <col min="7433" max="7433" width="11" style="2" bestFit="1" customWidth="1"/>
    <col min="7434" max="7434" width="11" style="2" customWidth="1"/>
    <col min="7435" max="7435" width="9.7265625" style="2" customWidth="1"/>
    <col min="7436" max="7436" width="9" style="2" customWidth="1"/>
    <col min="7437" max="7437" width="11.81640625" style="2" customWidth="1"/>
    <col min="7438" max="7438" width="17" style="2" bestFit="1" customWidth="1"/>
    <col min="7439" max="7439" width="15.7265625" style="2" bestFit="1" customWidth="1"/>
    <col min="7440" max="7441" width="14.26953125" style="2" bestFit="1" customWidth="1"/>
    <col min="7442" max="7671" width="9" style="2"/>
    <col min="7672" max="7672" width="7.26953125" style="2" customWidth="1"/>
    <col min="7673" max="7673" width="9.7265625" style="2" customWidth="1"/>
    <col min="7674" max="7674" width="11" style="2" customWidth="1"/>
    <col min="7675" max="7675" width="17.54296875" style="2" customWidth="1"/>
    <col min="7676" max="7676" width="9" style="2" customWidth="1"/>
    <col min="7677" max="7677" width="16.81640625" style="2" customWidth="1"/>
    <col min="7678" max="7678" width="13.453125" style="2" customWidth="1"/>
    <col min="7679" max="7679" width="9" style="2" customWidth="1"/>
    <col min="7680" max="7680" width="11" style="2" bestFit="1" customWidth="1"/>
    <col min="7681" max="7681" width="14.1796875" style="2" customWidth="1"/>
    <col min="7682" max="7683" width="11.1796875" style="2" customWidth="1"/>
    <col min="7684" max="7684" width="11.81640625" style="2" customWidth="1"/>
    <col min="7685" max="7685" width="9" style="2" customWidth="1"/>
    <col min="7686" max="7686" width="8.7265625" style="2" bestFit="1" customWidth="1"/>
    <col min="7687" max="7687" width="10.26953125" style="2" bestFit="1" customWidth="1"/>
    <col min="7688" max="7688" width="12" style="2" customWidth="1"/>
    <col min="7689" max="7689" width="11" style="2" bestFit="1" customWidth="1"/>
    <col min="7690" max="7690" width="11" style="2" customWidth="1"/>
    <col min="7691" max="7691" width="9.7265625" style="2" customWidth="1"/>
    <col min="7692" max="7692" width="9" style="2" customWidth="1"/>
    <col min="7693" max="7693" width="11.81640625" style="2" customWidth="1"/>
    <col min="7694" max="7694" width="17" style="2" bestFit="1" customWidth="1"/>
    <col min="7695" max="7695" width="15.7265625" style="2" bestFit="1" customWidth="1"/>
    <col min="7696" max="7697" width="14.26953125" style="2" bestFit="1" customWidth="1"/>
    <col min="7698" max="7927" width="9" style="2"/>
    <col min="7928" max="7928" width="7.26953125" style="2" customWidth="1"/>
    <col min="7929" max="7929" width="9.7265625" style="2" customWidth="1"/>
    <col min="7930" max="7930" width="11" style="2" customWidth="1"/>
    <col min="7931" max="7931" width="17.54296875" style="2" customWidth="1"/>
    <col min="7932" max="7932" width="9" style="2" customWidth="1"/>
    <col min="7933" max="7933" width="16.81640625" style="2" customWidth="1"/>
    <col min="7934" max="7934" width="13.453125" style="2" customWidth="1"/>
    <col min="7935" max="7935" width="9" style="2" customWidth="1"/>
    <col min="7936" max="7936" width="11" style="2" bestFit="1" customWidth="1"/>
    <col min="7937" max="7937" width="14.1796875" style="2" customWidth="1"/>
    <col min="7938" max="7939" width="11.1796875" style="2" customWidth="1"/>
    <col min="7940" max="7940" width="11.81640625" style="2" customWidth="1"/>
    <col min="7941" max="7941" width="9" style="2" customWidth="1"/>
    <col min="7942" max="7942" width="8.7265625" style="2" bestFit="1" customWidth="1"/>
    <col min="7943" max="7943" width="10.26953125" style="2" bestFit="1" customWidth="1"/>
    <col min="7944" max="7944" width="12" style="2" customWidth="1"/>
    <col min="7945" max="7945" width="11" style="2" bestFit="1" customWidth="1"/>
    <col min="7946" max="7946" width="11" style="2" customWidth="1"/>
    <col min="7947" max="7947" width="9.7265625" style="2" customWidth="1"/>
    <col min="7948" max="7948" width="9" style="2" customWidth="1"/>
    <col min="7949" max="7949" width="11.81640625" style="2" customWidth="1"/>
    <col min="7950" max="7950" width="17" style="2" bestFit="1" customWidth="1"/>
    <col min="7951" max="7951" width="15.7265625" style="2" bestFit="1" customWidth="1"/>
    <col min="7952" max="7953" width="14.26953125" style="2" bestFit="1" customWidth="1"/>
    <col min="7954" max="8183" width="9" style="2"/>
    <col min="8184" max="8184" width="7.26953125" style="2" customWidth="1"/>
    <col min="8185" max="8185" width="9.7265625" style="2" customWidth="1"/>
    <col min="8186" max="8186" width="11" style="2" customWidth="1"/>
    <col min="8187" max="8187" width="17.54296875" style="2" customWidth="1"/>
    <col min="8188" max="8188" width="9" style="2" customWidth="1"/>
    <col min="8189" max="8189" width="16.81640625" style="2" customWidth="1"/>
    <col min="8190" max="8190" width="13.453125" style="2" customWidth="1"/>
    <col min="8191" max="8191" width="9" style="2" customWidth="1"/>
    <col min="8192" max="8192" width="11" style="2" bestFit="1" customWidth="1"/>
    <col min="8193" max="8193" width="14.1796875" style="2" customWidth="1"/>
    <col min="8194" max="8195" width="11.1796875" style="2" customWidth="1"/>
    <col min="8196" max="8196" width="11.81640625" style="2" customWidth="1"/>
    <col min="8197" max="8197" width="9" style="2" customWidth="1"/>
    <col min="8198" max="8198" width="8.7265625" style="2" bestFit="1" customWidth="1"/>
    <col min="8199" max="8199" width="10.26953125" style="2" bestFit="1" customWidth="1"/>
    <col min="8200" max="8200" width="12" style="2" customWidth="1"/>
    <col min="8201" max="8201" width="11" style="2" bestFit="1" customWidth="1"/>
    <col min="8202" max="8202" width="11" style="2" customWidth="1"/>
    <col min="8203" max="8203" width="9.7265625" style="2" customWidth="1"/>
    <col min="8204" max="8204" width="9" style="2" customWidth="1"/>
    <col min="8205" max="8205" width="11.81640625" style="2" customWidth="1"/>
    <col min="8206" max="8206" width="17" style="2" bestFit="1" customWidth="1"/>
    <col min="8207" max="8207" width="15.7265625" style="2" bestFit="1" customWidth="1"/>
    <col min="8208" max="8209" width="14.26953125" style="2" bestFit="1" customWidth="1"/>
    <col min="8210" max="8439" width="9" style="2"/>
    <col min="8440" max="8440" width="7.26953125" style="2" customWidth="1"/>
    <col min="8441" max="8441" width="9.7265625" style="2" customWidth="1"/>
    <col min="8442" max="8442" width="11" style="2" customWidth="1"/>
    <col min="8443" max="8443" width="17.54296875" style="2" customWidth="1"/>
    <col min="8444" max="8444" width="9" style="2" customWidth="1"/>
    <col min="8445" max="8445" width="16.81640625" style="2" customWidth="1"/>
    <col min="8446" max="8446" width="13.453125" style="2" customWidth="1"/>
    <col min="8447" max="8447" width="9" style="2" customWidth="1"/>
    <col min="8448" max="8448" width="11" style="2" bestFit="1" customWidth="1"/>
    <col min="8449" max="8449" width="14.1796875" style="2" customWidth="1"/>
    <col min="8450" max="8451" width="11.1796875" style="2" customWidth="1"/>
    <col min="8452" max="8452" width="11.81640625" style="2" customWidth="1"/>
    <col min="8453" max="8453" width="9" style="2" customWidth="1"/>
    <col min="8454" max="8454" width="8.7265625" style="2" bestFit="1" customWidth="1"/>
    <col min="8455" max="8455" width="10.26953125" style="2" bestFit="1" customWidth="1"/>
    <col min="8456" max="8456" width="12" style="2" customWidth="1"/>
    <col min="8457" max="8457" width="11" style="2" bestFit="1" customWidth="1"/>
    <col min="8458" max="8458" width="11" style="2" customWidth="1"/>
    <col min="8459" max="8459" width="9.7265625" style="2" customWidth="1"/>
    <col min="8460" max="8460" width="9" style="2" customWidth="1"/>
    <col min="8461" max="8461" width="11.81640625" style="2" customWidth="1"/>
    <col min="8462" max="8462" width="17" style="2" bestFit="1" customWidth="1"/>
    <col min="8463" max="8463" width="15.7265625" style="2" bestFit="1" customWidth="1"/>
    <col min="8464" max="8465" width="14.26953125" style="2" bestFit="1" customWidth="1"/>
    <col min="8466" max="8695" width="9" style="2"/>
    <col min="8696" max="8696" width="7.26953125" style="2" customWidth="1"/>
    <col min="8697" max="8697" width="9.7265625" style="2" customWidth="1"/>
    <col min="8698" max="8698" width="11" style="2" customWidth="1"/>
    <col min="8699" max="8699" width="17.54296875" style="2" customWidth="1"/>
    <col min="8700" max="8700" width="9" style="2" customWidth="1"/>
    <col min="8701" max="8701" width="16.81640625" style="2" customWidth="1"/>
    <col min="8702" max="8702" width="13.453125" style="2" customWidth="1"/>
    <col min="8703" max="8703" width="9" style="2" customWidth="1"/>
    <col min="8704" max="8704" width="11" style="2" bestFit="1" customWidth="1"/>
    <col min="8705" max="8705" width="14.1796875" style="2" customWidth="1"/>
    <col min="8706" max="8707" width="11.1796875" style="2" customWidth="1"/>
    <col min="8708" max="8708" width="11.81640625" style="2" customWidth="1"/>
    <col min="8709" max="8709" width="9" style="2" customWidth="1"/>
    <col min="8710" max="8710" width="8.7265625" style="2" bestFit="1" customWidth="1"/>
    <col min="8711" max="8711" width="10.26953125" style="2" bestFit="1" customWidth="1"/>
    <col min="8712" max="8712" width="12" style="2" customWidth="1"/>
    <col min="8713" max="8713" width="11" style="2" bestFit="1" customWidth="1"/>
    <col min="8714" max="8714" width="11" style="2" customWidth="1"/>
    <col min="8715" max="8715" width="9.7265625" style="2" customWidth="1"/>
    <col min="8716" max="8716" width="9" style="2" customWidth="1"/>
    <col min="8717" max="8717" width="11.81640625" style="2" customWidth="1"/>
    <col min="8718" max="8718" width="17" style="2" bestFit="1" customWidth="1"/>
    <col min="8719" max="8719" width="15.7265625" style="2" bestFit="1" customWidth="1"/>
    <col min="8720" max="8721" width="14.26953125" style="2" bestFit="1" customWidth="1"/>
    <col min="8722" max="8951" width="9" style="2"/>
    <col min="8952" max="8952" width="7.26953125" style="2" customWidth="1"/>
    <col min="8953" max="8953" width="9.7265625" style="2" customWidth="1"/>
    <col min="8954" max="8954" width="11" style="2" customWidth="1"/>
    <col min="8955" max="8955" width="17.54296875" style="2" customWidth="1"/>
    <col min="8956" max="8956" width="9" style="2" customWidth="1"/>
    <col min="8957" max="8957" width="16.81640625" style="2" customWidth="1"/>
    <col min="8958" max="8958" width="13.453125" style="2" customWidth="1"/>
    <col min="8959" max="8959" width="9" style="2" customWidth="1"/>
    <col min="8960" max="8960" width="11" style="2" bestFit="1" customWidth="1"/>
    <col min="8961" max="8961" width="14.1796875" style="2" customWidth="1"/>
    <col min="8962" max="8963" width="11.1796875" style="2" customWidth="1"/>
    <col min="8964" max="8964" width="11.81640625" style="2" customWidth="1"/>
    <col min="8965" max="8965" width="9" style="2" customWidth="1"/>
    <col min="8966" max="8966" width="8.7265625" style="2" bestFit="1" customWidth="1"/>
    <col min="8967" max="8967" width="10.26953125" style="2" bestFit="1" customWidth="1"/>
    <col min="8968" max="8968" width="12" style="2" customWidth="1"/>
    <col min="8969" max="8969" width="11" style="2" bestFit="1" customWidth="1"/>
    <col min="8970" max="8970" width="11" style="2" customWidth="1"/>
    <col min="8971" max="8971" width="9.7265625" style="2" customWidth="1"/>
    <col min="8972" max="8972" width="9" style="2" customWidth="1"/>
    <col min="8973" max="8973" width="11.81640625" style="2" customWidth="1"/>
    <col min="8974" max="8974" width="17" style="2" bestFit="1" customWidth="1"/>
    <col min="8975" max="8975" width="15.7265625" style="2" bestFit="1" customWidth="1"/>
    <col min="8976" max="8977" width="14.26953125" style="2" bestFit="1" customWidth="1"/>
    <col min="8978" max="9207" width="9" style="2"/>
    <col min="9208" max="9208" width="7.26953125" style="2" customWidth="1"/>
    <col min="9209" max="9209" width="9.7265625" style="2" customWidth="1"/>
    <col min="9210" max="9210" width="11" style="2" customWidth="1"/>
    <col min="9211" max="9211" width="17.54296875" style="2" customWidth="1"/>
    <col min="9212" max="9212" width="9" style="2" customWidth="1"/>
    <col min="9213" max="9213" width="16.81640625" style="2" customWidth="1"/>
    <col min="9214" max="9214" width="13.453125" style="2" customWidth="1"/>
    <col min="9215" max="9215" width="9" style="2" customWidth="1"/>
    <col min="9216" max="9216" width="11" style="2" bestFit="1" customWidth="1"/>
    <col min="9217" max="9217" width="14.1796875" style="2" customWidth="1"/>
    <col min="9218" max="9219" width="11.1796875" style="2" customWidth="1"/>
    <col min="9220" max="9220" width="11.81640625" style="2" customWidth="1"/>
    <col min="9221" max="9221" width="9" style="2" customWidth="1"/>
    <col min="9222" max="9222" width="8.7265625" style="2" bestFit="1" customWidth="1"/>
    <col min="9223" max="9223" width="10.26953125" style="2" bestFit="1" customWidth="1"/>
    <col min="9224" max="9224" width="12" style="2" customWidth="1"/>
    <col min="9225" max="9225" width="11" style="2" bestFit="1" customWidth="1"/>
    <col min="9226" max="9226" width="11" style="2" customWidth="1"/>
    <col min="9227" max="9227" width="9.7265625" style="2" customWidth="1"/>
    <col min="9228" max="9228" width="9" style="2" customWidth="1"/>
    <col min="9229" max="9229" width="11.81640625" style="2" customWidth="1"/>
    <col min="9230" max="9230" width="17" style="2" bestFit="1" customWidth="1"/>
    <col min="9231" max="9231" width="15.7265625" style="2" bestFit="1" customWidth="1"/>
    <col min="9232" max="9233" width="14.26953125" style="2" bestFit="1" customWidth="1"/>
    <col min="9234" max="9463" width="9" style="2"/>
    <col min="9464" max="9464" width="7.26953125" style="2" customWidth="1"/>
    <col min="9465" max="9465" width="9.7265625" style="2" customWidth="1"/>
    <col min="9466" max="9466" width="11" style="2" customWidth="1"/>
    <col min="9467" max="9467" width="17.54296875" style="2" customWidth="1"/>
    <col min="9468" max="9468" width="9" style="2" customWidth="1"/>
    <col min="9469" max="9469" width="16.81640625" style="2" customWidth="1"/>
    <col min="9470" max="9470" width="13.453125" style="2" customWidth="1"/>
    <col min="9471" max="9471" width="9" style="2" customWidth="1"/>
    <col min="9472" max="9472" width="11" style="2" bestFit="1" customWidth="1"/>
    <col min="9473" max="9473" width="14.1796875" style="2" customWidth="1"/>
    <col min="9474" max="9475" width="11.1796875" style="2" customWidth="1"/>
    <col min="9476" max="9476" width="11.81640625" style="2" customWidth="1"/>
    <col min="9477" max="9477" width="9" style="2" customWidth="1"/>
    <col min="9478" max="9478" width="8.7265625" style="2" bestFit="1" customWidth="1"/>
    <col min="9479" max="9479" width="10.26953125" style="2" bestFit="1" customWidth="1"/>
    <col min="9480" max="9480" width="12" style="2" customWidth="1"/>
    <col min="9481" max="9481" width="11" style="2" bestFit="1" customWidth="1"/>
    <col min="9482" max="9482" width="11" style="2" customWidth="1"/>
    <col min="9483" max="9483" width="9.7265625" style="2" customWidth="1"/>
    <col min="9484" max="9484" width="9" style="2" customWidth="1"/>
    <col min="9485" max="9485" width="11.81640625" style="2" customWidth="1"/>
    <col min="9486" max="9486" width="17" style="2" bestFit="1" customWidth="1"/>
    <col min="9487" max="9487" width="15.7265625" style="2" bestFit="1" customWidth="1"/>
    <col min="9488" max="9489" width="14.26953125" style="2" bestFit="1" customWidth="1"/>
    <col min="9490" max="9719" width="9" style="2"/>
    <col min="9720" max="9720" width="7.26953125" style="2" customWidth="1"/>
    <col min="9721" max="9721" width="9.7265625" style="2" customWidth="1"/>
    <col min="9722" max="9722" width="11" style="2" customWidth="1"/>
    <col min="9723" max="9723" width="17.54296875" style="2" customWidth="1"/>
    <col min="9724" max="9724" width="9" style="2" customWidth="1"/>
    <col min="9725" max="9725" width="16.81640625" style="2" customWidth="1"/>
    <col min="9726" max="9726" width="13.453125" style="2" customWidth="1"/>
    <col min="9727" max="9727" width="9" style="2" customWidth="1"/>
    <col min="9728" max="9728" width="11" style="2" bestFit="1" customWidth="1"/>
    <col min="9729" max="9729" width="14.1796875" style="2" customWidth="1"/>
    <col min="9730" max="9731" width="11.1796875" style="2" customWidth="1"/>
    <col min="9732" max="9732" width="11.81640625" style="2" customWidth="1"/>
    <col min="9733" max="9733" width="9" style="2" customWidth="1"/>
    <col min="9734" max="9734" width="8.7265625" style="2" bestFit="1" customWidth="1"/>
    <col min="9735" max="9735" width="10.26953125" style="2" bestFit="1" customWidth="1"/>
    <col min="9736" max="9736" width="12" style="2" customWidth="1"/>
    <col min="9737" max="9737" width="11" style="2" bestFit="1" customWidth="1"/>
    <col min="9738" max="9738" width="11" style="2" customWidth="1"/>
    <col min="9739" max="9739" width="9.7265625" style="2" customWidth="1"/>
    <col min="9740" max="9740" width="9" style="2" customWidth="1"/>
    <col min="9741" max="9741" width="11.81640625" style="2" customWidth="1"/>
    <col min="9742" max="9742" width="17" style="2" bestFit="1" customWidth="1"/>
    <col min="9743" max="9743" width="15.7265625" style="2" bestFit="1" customWidth="1"/>
    <col min="9744" max="9745" width="14.26953125" style="2" bestFit="1" customWidth="1"/>
    <col min="9746" max="9975" width="9" style="2"/>
    <col min="9976" max="9976" width="7.26953125" style="2" customWidth="1"/>
    <col min="9977" max="9977" width="9.7265625" style="2" customWidth="1"/>
    <col min="9978" max="9978" width="11" style="2" customWidth="1"/>
    <col min="9979" max="9979" width="17.54296875" style="2" customWidth="1"/>
    <col min="9980" max="9980" width="9" style="2" customWidth="1"/>
    <col min="9981" max="9981" width="16.81640625" style="2" customWidth="1"/>
    <col min="9982" max="9982" width="13.453125" style="2" customWidth="1"/>
    <col min="9983" max="9983" width="9" style="2" customWidth="1"/>
    <col min="9984" max="9984" width="11" style="2" bestFit="1" customWidth="1"/>
    <col min="9985" max="9985" width="14.1796875" style="2" customWidth="1"/>
    <col min="9986" max="9987" width="11.1796875" style="2" customWidth="1"/>
    <col min="9988" max="9988" width="11.81640625" style="2" customWidth="1"/>
    <col min="9989" max="9989" width="9" style="2" customWidth="1"/>
    <col min="9990" max="9990" width="8.7265625" style="2" bestFit="1" customWidth="1"/>
    <col min="9991" max="9991" width="10.26953125" style="2" bestFit="1" customWidth="1"/>
    <col min="9992" max="9992" width="12" style="2" customWidth="1"/>
    <col min="9993" max="9993" width="11" style="2" bestFit="1" customWidth="1"/>
    <col min="9994" max="9994" width="11" style="2" customWidth="1"/>
    <col min="9995" max="9995" width="9.7265625" style="2" customWidth="1"/>
    <col min="9996" max="9996" width="9" style="2" customWidth="1"/>
    <col min="9997" max="9997" width="11.81640625" style="2" customWidth="1"/>
    <col min="9998" max="9998" width="17" style="2" bestFit="1" customWidth="1"/>
    <col min="9999" max="9999" width="15.7265625" style="2" bestFit="1" customWidth="1"/>
    <col min="10000" max="10001" width="14.26953125" style="2" bestFit="1" customWidth="1"/>
    <col min="10002" max="10231" width="9" style="2"/>
    <col min="10232" max="10232" width="7.26953125" style="2" customWidth="1"/>
    <col min="10233" max="10233" width="9.7265625" style="2" customWidth="1"/>
    <col min="10234" max="10234" width="11" style="2" customWidth="1"/>
    <col min="10235" max="10235" width="17.54296875" style="2" customWidth="1"/>
    <col min="10236" max="10236" width="9" style="2" customWidth="1"/>
    <col min="10237" max="10237" width="16.81640625" style="2" customWidth="1"/>
    <col min="10238" max="10238" width="13.453125" style="2" customWidth="1"/>
    <col min="10239" max="10239" width="9" style="2" customWidth="1"/>
    <col min="10240" max="10240" width="11" style="2" bestFit="1" customWidth="1"/>
    <col min="10241" max="10241" width="14.1796875" style="2" customWidth="1"/>
    <col min="10242" max="10243" width="11.1796875" style="2" customWidth="1"/>
    <col min="10244" max="10244" width="11.81640625" style="2" customWidth="1"/>
    <col min="10245" max="10245" width="9" style="2" customWidth="1"/>
    <col min="10246" max="10246" width="8.7265625" style="2" bestFit="1" customWidth="1"/>
    <col min="10247" max="10247" width="10.26953125" style="2" bestFit="1" customWidth="1"/>
    <col min="10248" max="10248" width="12" style="2" customWidth="1"/>
    <col min="10249" max="10249" width="11" style="2" bestFit="1" customWidth="1"/>
    <col min="10250" max="10250" width="11" style="2" customWidth="1"/>
    <col min="10251" max="10251" width="9.7265625" style="2" customWidth="1"/>
    <col min="10252" max="10252" width="9" style="2" customWidth="1"/>
    <col min="10253" max="10253" width="11.81640625" style="2" customWidth="1"/>
    <col min="10254" max="10254" width="17" style="2" bestFit="1" customWidth="1"/>
    <col min="10255" max="10255" width="15.7265625" style="2" bestFit="1" customWidth="1"/>
    <col min="10256" max="10257" width="14.26953125" style="2" bestFit="1" customWidth="1"/>
    <col min="10258" max="10487" width="9" style="2"/>
    <col min="10488" max="10488" width="7.26953125" style="2" customWidth="1"/>
    <col min="10489" max="10489" width="9.7265625" style="2" customWidth="1"/>
    <col min="10490" max="10490" width="11" style="2" customWidth="1"/>
    <col min="10491" max="10491" width="17.54296875" style="2" customWidth="1"/>
    <col min="10492" max="10492" width="9" style="2" customWidth="1"/>
    <col min="10493" max="10493" width="16.81640625" style="2" customWidth="1"/>
    <col min="10494" max="10494" width="13.453125" style="2" customWidth="1"/>
    <col min="10495" max="10495" width="9" style="2" customWidth="1"/>
    <col min="10496" max="10496" width="11" style="2" bestFit="1" customWidth="1"/>
    <col min="10497" max="10497" width="14.1796875" style="2" customWidth="1"/>
    <col min="10498" max="10499" width="11.1796875" style="2" customWidth="1"/>
    <col min="10500" max="10500" width="11.81640625" style="2" customWidth="1"/>
    <col min="10501" max="10501" width="9" style="2" customWidth="1"/>
    <col min="10502" max="10502" width="8.7265625" style="2" bestFit="1" customWidth="1"/>
    <col min="10503" max="10503" width="10.26953125" style="2" bestFit="1" customWidth="1"/>
    <col min="10504" max="10504" width="12" style="2" customWidth="1"/>
    <col min="10505" max="10505" width="11" style="2" bestFit="1" customWidth="1"/>
    <col min="10506" max="10506" width="11" style="2" customWidth="1"/>
    <col min="10507" max="10507" width="9.7265625" style="2" customWidth="1"/>
    <col min="10508" max="10508" width="9" style="2" customWidth="1"/>
    <col min="10509" max="10509" width="11.81640625" style="2" customWidth="1"/>
    <col min="10510" max="10510" width="17" style="2" bestFit="1" customWidth="1"/>
    <col min="10511" max="10511" width="15.7265625" style="2" bestFit="1" customWidth="1"/>
    <col min="10512" max="10513" width="14.26953125" style="2" bestFit="1" customWidth="1"/>
    <col min="10514" max="10743" width="9" style="2"/>
    <col min="10744" max="10744" width="7.26953125" style="2" customWidth="1"/>
    <col min="10745" max="10745" width="9.7265625" style="2" customWidth="1"/>
    <col min="10746" max="10746" width="11" style="2" customWidth="1"/>
    <col min="10747" max="10747" width="17.54296875" style="2" customWidth="1"/>
    <col min="10748" max="10748" width="9" style="2" customWidth="1"/>
    <col min="10749" max="10749" width="16.81640625" style="2" customWidth="1"/>
    <col min="10750" max="10750" width="13.453125" style="2" customWidth="1"/>
    <col min="10751" max="10751" width="9" style="2" customWidth="1"/>
    <col min="10752" max="10752" width="11" style="2" bestFit="1" customWidth="1"/>
    <col min="10753" max="10753" width="14.1796875" style="2" customWidth="1"/>
    <col min="10754" max="10755" width="11.1796875" style="2" customWidth="1"/>
    <col min="10756" max="10756" width="11.81640625" style="2" customWidth="1"/>
    <col min="10757" max="10757" width="9" style="2" customWidth="1"/>
    <col min="10758" max="10758" width="8.7265625" style="2" bestFit="1" customWidth="1"/>
    <col min="10759" max="10759" width="10.26953125" style="2" bestFit="1" customWidth="1"/>
    <col min="10760" max="10760" width="12" style="2" customWidth="1"/>
    <col min="10761" max="10761" width="11" style="2" bestFit="1" customWidth="1"/>
    <col min="10762" max="10762" width="11" style="2" customWidth="1"/>
    <col min="10763" max="10763" width="9.7265625" style="2" customWidth="1"/>
    <col min="10764" max="10764" width="9" style="2" customWidth="1"/>
    <col min="10765" max="10765" width="11.81640625" style="2" customWidth="1"/>
    <col min="10766" max="10766" width="17" style="2" bestFit="1" customWidth="1"/>
    <col min="10767" max="10767" width="15.7265625" style="2" bestFit="1" customWidth="1"/>
    <col min="10768" max="10769" width="14.26953125" style="2" bestFit="1" customWidth="1"/>
    <col min="10770" max="10999" width="9" style="2"/>
    <col min="11000" max="11000" width="7.26953125" style="2" customWidth="1"/>
    <col min="11001" max="11001" width="9.7265625" style="2" customWidth="1"/>
    <col min="11002" max="11002" width="11" style="2" customWidth="1"/>
    <col min="11003" max="11003" width="17.54296875" style="2" customWidth="1"/>
    <col min="11004" max="11004" width="9" style="2" customWidth="1"/>
    <col min="11005" max="11005" width="16.81640625" style="2" customWidth="1"/>
    <col min="11006" max="11006" width="13.453125" style="2" customWidth="1"/>
    <col min="11007" max="11007" width="9" style="2" customWidth="1"/>
    <col min="11008" max="11008" width="11" style="2" bestFit="1" customWidth="1"/>
    <col min="11009" max="11009" width="14.1796875" style="2" customWidth="1"/>
    <col min="11010" max="11011" width="11.1796875" style="2" customWidth="1"/>
    <col min="11012" max="11012" width="11.81640625" style="2" customWidth="1"/>
    <col min="11013" max="11013" width="9" style="2" customWidth="1"/>
    <col min="11014" max="11014" width="8.7265625" style="2" bestFit="1" customWidth="1"/>
    <col min="11015" max="11015" width="10.26953125" style="2" bestFit="1" customWidth="1"/>
    <col min="11016" max="11016" width="12" style="2" customWidth="1"/>
    <col min="11017" max="11017" width="11" style="2" bestFit="1" customWidth="1"/>
    <col min="11018" max="11018" width="11" style="2" customWidth="1"/>
    <col min="11019" max="11019" width="9.7265625" style="2" customWidth="1"/>
    <col min="11020" max="11020" width="9" style="2" customWidth="1"/>
    <col min="11021" max="11021" width="11.81640625" style="2" customWidth="1"/>
    <col min="11022" max="11022" width="17" style="2" bestFit="1" customWidth="1"/>
    <col min="11023" max="11023" width="15.7265625" style="2" bestFit="1" customWidth="1"/>
    <col min="11024" max="11025" width="14.26953125" style="2" bestFit="1" customWidth="1"/>
    <col min="11026" max="11255" width="9" style="2"/>
    <col min="11256" max="11256" width="7.26953125" style="2" customWidth="1"/>
    <col min="11257" max="11257" width="9.7265625" style="2" customWidth="1"/>
    <col min="11258" max="11258" width="11" style="2" customWidth="1"/>
    <col min="11259" max="11259" width="17.54296875" style="2" customWidth="1"/>
    <col min="11260" max="11260" width="9" style="2" customWidth="1"/>
    <col min="11261" max="11261" width="16.81640625" style="2" customWidth="1"/>
    <col min="11262" max="11262" width="13.453125" style="2" customWidth="1"/>
    <col min="11263" max="11263" width="9" style="2" customWidth="1"/>
    <col min="11264" max="11264" width="11" style="2" bestFit="1" customWidth="1"/>
    <col min="11265" max="11265" width="14.1796875" style="2" customWidth="1"/>
    <col min="11266" max="11267" width="11.1796875" style="2" customWidth="1"/>
    <col min="11268" max="11268" width="11.81640625" style="2" customWidth="1"/>
    <col min="11269" max="11269" width="9" style="2" customWidth="1"/>
    <col min="11270" max="11270" width="8.7265625" style="2" bestFit="1" customWidth="1"/>
    <col min="11271" max="11271" width="10.26953125" style="2" bestFit="1" customWidth="1"/>
    <col min="11272" max="11272" width="12" style="2" customWidth="1"/>
    <col min="11273" max="11273" width="11" style="2" bestFit="1" customWidth="1"/>
    <col min="11274" max="11274" width="11" style="2" customWidth="1"/>
    <col min="11275" max="11275" width="9.7265625" style="2" customWidth="1"/>
    <col min="11276" max="11276" width="9" style="2" customWidth="1"/>
    <col min="11277" max="11277" width="11.81640625" style="2" customWidth="1"/>
    <col min="11278" max="11278" width="17" style="2" bestFit="1" customWidth="1"/>
    <col min="11279" max="11279" width="15.7265625" style="2" bestFit="1" customWidth="1"/>
    <col min="11280" max="11281" width="14.26953125" style="2" bestFit="1" customWidth="1"/>
    <col min="11282" max="11511" width="9" style="2"/>
    <col min="11512" max="11512" width="7.26953125" style="2" customWidth="1"/>
    <col min="11513" max="11513" width="9.7265625" style="2" customWidth="1"/>
    <col min="11514" max="11514" width="11" style="2" customWidth="1"/>
    <col min="11515" max="11515" width="17.54296875" style="2" customWidth="1"/>
    <col min="11516" max="11516" width="9" style="2" customWidth="1"/>
    <col min="11517" max="11517" width="16.81640625" style="2" customWidth="1"/>
    <col min="11518" max="11518" width="13.453125" style="2" customWidth="1"/>
    <col min="11519" max="11519" width="9" style="2" customWidth="1"/>
    <col min="11520" max="11520" width="11" style="2" bestFit="1" customWidth="1"/>
    <col min="11521" max="11521" width="14.1796875" style="2" customWidth="1"/>
    <col min="11522" max="11523" width="11.1796875" style="2" customWidth="1"/>
    <col min="11524" max="11524" width="11.81640625" style="2" customWidth="1"/>
    <col min="11525" max="11525" width="9" style="2" customWidth="1"/>
    <col min="11526" max="11526" width="8.7265625" style="2" bestFit="1" customWidth="1"/>
    <col min="11527" max="11527" width="10.26953125" style="2" bestFit="1" customWidth="1"/>
    <col min="11528" max="11528" width="12" style="2" customWidth="1"/>
    <col min="11529" max="11529" width="11" style="2" bestFit="1" customWidth="1"/>
    <col min="11530" max="11530" width="11" style="2" customWidth="1"/>
    <col min="11531" max="11531" width="9.7265625" style="2" customWidth="1"/>
    <col min="11532" max="11532" width="9" style="2" customWidth="1"/>
    <col min="11533" max="11533" width="11.81640625" style="2" customWidth="1"/>
    <col min="11534" max="11534" width="17" style="2" bestFit="1" customWidth="1"/>
    <col min="11535" max="11535" width="15.7265625" style="2" bestFit="1" customWidth="1"/>
    <col min="11536" max="11537" width="14.26953125" style="2" bestFit="1" customWidth="1"/>
    <col min="11538" max="11767" width="9" style="2"/>
    <col min="11768" max="11768" width="7.26953125" style="2" customWidth="1"/>
    <col min="11769" max="11769" width="9.7265625" style="2" customWidth="1"/>
    <col min="11770" max="11770" width="11" style="2" customWidth="1"/>
    <col min="11771" max="11771" width="17.54296875" style="2" customWidth="1"/>
    <col min="11772" max="11772" width="9" style="2" customWidth="1"/>
    <col min="11773" max="11773" width="16.81640625" style="2" customWidth="1"/>
    <col min="11774" max="11774" width="13.453125" style="2" customWidth="1"/>
    <col min="11775" max="11775" width="9" style="2" customWidth="1"/>
    <col min="11776" max="11776" width="11" style="2" bestFit="1" customWidth="1"/>
    <col min="11777" max="11777" width="14.1796875" style="2" customWidth="1"/>
    <col min="11778" max="11779" width="11.1796875" style="2" customWidth="1"/>
    <col min="11780" max="11780" width="11.81640625" style="2" customWidth="1"/>
    <col min="11781" max="11781" width="9" style="2" customWidth="1"/>
    <col min="11782" max="11782" width="8.7265625" style="2" bestFit="1" customWidth="1"/>
    <col min="11783" max="11783" width="10.26953125" style="2" bestFit="1" customWidth="1"/>
    <col min="11784" max="11784" width="12" style="2" customWidth="1"/>
    <col min="11785" max="11785" width="11" style="2" bestFit="1" customWidth="1"/>
    <col min="11786" max="11786" width="11" style="2" customWidth="1"/>
    <col min="11787" max="11787" width="9.7265625" style="2" customWidth="1"/>
    <col min="11788" max="11788" width="9" style="2" customWidth="1"/>
    <col min="11789" max="11789" width="11.81640625" style="2" customWidth="1"/>
    <col min="11790" max="11790" width="17" style="2" bestFit="1" customWidth="1"/>
    <col min="11791" max="11791" width="15.7265625" style="2" bestFit="1" customWidth="1"/>
    <col min="11792" max="11793" width="14.26953125" style="2" bestFit="1" customWidth="1"/>
    <col min="11794" max="12023" width="9" style="2"/>
    <col min="12024" max="12024" width="7.26953125" style="2" customWidth="1"/>
    <col min="12025" max="12025" width="9.7265625" style="2" customWidth="1"/>
    <col min="12026" max="12026" width="11" style="2" customWidth="1"/>
    <col min="12027" max="12027" width="17.54296875" style="2" customWidth="1"/>
    <col min="12028" max="12028" width="9" style="2" customWidth="1"/>
    <col min="12029" max="12029" width="16.81640625" style="2" customWidth="1"/>
    <col min="12030" max="12030" width="13.453125" style="2" customWidth="1"/>
    <col min="12031" max="12031" width="9" style="2" customWidth="1"/>
    <col min="12032" max="12032" width="11" style="2" bestFit="1" customWidth="1"/>
    <col min="12033" max="12033" width="14.1796875" style="2" customWidth="1"/>
    <col min="12034" max="12035" width="11.1796875" style="2" customWidth="1"/>
    <col min="12036" max="12036" width="11.81640625" style="2" customWidth="1"/>
    <col min="12037" max="12037" width="9" style="2" customWidth="1"/>
    <col min="12038" max="12038" width="8.7265625" style="2" bestFit="1" customWidth="1"/>
    <col min="12039" max="12039" width="10.26953125" style="2" bestFit="1" customWidth="1"/>
    <col min="12040" max="12040" width="12" style="2" customWidth="1"/>
    <col min="12041" max="12041" width="11" style="2" bestFit="1" customWidth="1"/>
    <col min="12042" max="12042" width="11" style="2" customWidth="1"/>
    <col min="12043" max="12043" width="9.7265625" style="2" customWidth="1"/>
    <col min="12044" max="12044" width="9" style="2" customWidth="1"/>
    <col min="12045" max="12045" width="11.81640625" style="2" customWidth="1"/>
    <col min="12046" max="12046" width="17" style="2" bestFit="1" customWidth="1"/>
    <col min="12047" max="12047" width="15.7265625" style="2" bestFit="1" customWidth="1"/>
    <col min="12048" max="12049" width="14.26953125" style="2" bestFit="1" customWidth="1"/>
    <col min="12050" max="12279" width="9" style="2"/>
    <col min="12280" max="12280" width="7.26953125" style="2" customWidth="1"/>
    <col min="12281" max="12281" width="9.7265625" style="2" customWidth="1"/>
    <col min="12282" max="12282" width="11" style="2" customWidth="1"/>
    <col min="12283" max="12283" width="17.54296875" style="2" customWidth="1"/>
    <col min="12284" max="12284" width="9" style="2" customWidth="1"/>
    <col min="12285" max="12285" width="16.81640625" style="2" customWidth="1"/>
    <col min="12286" max="12286" width="13.453125" style="2" customWidth="1"/>
    <col min="12287" max="12287" width="9" style="2" customWidth="1"/>
    <col min="12288" max="12288" width="11" style="2" bestFit="1" customWidth="1"/>
    <col min="12289" max="12289" width="14.1796875" style="2" customWidth="1"/>
    <col min="12290" max="12291" width="11.1796875" style="2" customWidth="1"/>
    <col min="12292" max="12292" width="11.81640625" style="2" customWidth="1"/>
    <col min="12293" max="12293" width="9" style="2" customWidth="1"/>
    <col min="12294" max="12294" width="8.7265625" style="2" bestFit="1" customWidth="1"/>
    <col min="12295" max="12295" width="10.26953125" style="2" bestFit="1" customWidth="1"/>
    <col min="12296" max="12296" width="12" style="2" customWidth="1"/>
    <col min="12297" max="12297" width="11" style="2" bestFit="1" customWidth="1"/>
    <col min="12298" max="12298" width="11" style="2" customWidth="1"/>
    <col min="12299" max="12299" width="9.7265625" style="2" customWidth="1"/>
    <col min="12300" max="12300" width="9" style="2" customWidth="1"/>
    <col min="12301" max="12301" width="11.81640625" style="2" customWidth="1"/>
    <col min="12302" max="12302" width="17" style="2" bestFit="1" customWidth="1"/>
    <col min="12303" max="12303" width="15.7265625" style="2" bestFit="1" customWidth="1"/>
    <col min="12304" max="12305" width="14.26953125" style="2" bestFit="1" customWidth="1"/>
    <col min="12306" max="12535" width="9" style="2"/>
    <col min="12536" max="12536" width="7.26953125" style="2" customWidth="1"/>
    <col min="12537" max="12537" width="9.7265625" style="2" customWidth="1"/>
    <col min="12538" max="12538" width="11" style="2" customWidth="1"/>
    <col min="12539" max="12539" width="17.54296875" style="2" customWidth="1"/>
    <col min="12540" max="12540" width="9" style="2" customWidth="1"/>
    <col min="12541" max="12541" width="16.81640625" style="2" customWidth="1"/>
    <col min="12542" max="12542" width="13.453125" style="2" customWidth="1"/>
    <col min="12543" max="12543" width="9" style="2" customWidth="1"/>
    <col min="12544" max="12544" width="11" style="2" bestFit="1" customWidth="1"/>
    <col min="12545" max="12545" width="14.1796875" style="2" customWidth="1"/>
    <col min="12546" max="12547" width="11.1796875" style="2" customWidth="1"/>
    <col min="12548" max="12548" width="11.81640625" style="2" customWidth="1"/>
    <col min="12549" max="12549" width="9" style="2" customWidth="1"/>
    <col min="12550" max="12550" width="8.7265625" style="2" bestFit="1" customWidth="1"/>
    <col min="12551" max="12551" width="10.26953125" style="2" bestFit="1" customWidth="1"/>
    <col min="12552" max="12552" width="12" style="2" customWidth="1"/>
    <col min="12553" max="12553" width="11" style="2" bestFit="1" customWidth="1"/>
    <col min="12554" max="12554" width="11" style="2" customWidth="1"/>
    <col min="12555" max="12555" width="9.7265625" style="2" customWidth="1"/>
    <col min="12556" max="12556" width="9" style="2" customWidth="1"/>
    <col min="12557" max="12557" width="11.81640625" style="2" customWidth="1"/>
    <col min="12558" max="12558" width="17" style="2" bestFit="1" customWidth="1"/>
    <col min="12559" max="12559" width="15.7265625" style="2" bestFit="1" customWidth="1"/>
    <col min="12560" max="12561" width="14.26953125" style="2" bestFit="1" customWidth="1"/>
    <col min="12562" max="12791" width="9" style="2"/>
    <col min="12792" max="12792" width="7.26953125" style="2" customWidth="1"/>
    <col min="12793" max="12793" width="9.7265625" style="2" customWidth="1"/>
    <col min="12794" max="12794" width="11" style="2" customWidth="1"/>
    <col min="12795" max="12795" width="17.54296875" style="2" customWidth="1"/>
    <col min="12796" max="12796" width="9" style="2" customWidth="1"/>
    <col min="12797" max="12797" width="16.81640625" style="2" customWidth="1"/>
    <col min="12798" max="12798" width="13.453125" style="2" customWidth="1"/>
    <col min="12799" max="12799" width="9" style="2" customWidth="1"/>
    <col min="12800" max="12800" width="11" style="2" bestFit="1" customWidth="1"/>
    <col min="12801" max="12801" width="14.1796875" style="2" customWidth="1"/>
    <col min="12802" max="12803" width="11.1796875" style="2" customWidth="1"/>
    <col min="12804" max="12804" width="11.81640625" style="2" customWidth="1"/>
    <col min="12805" max="12805" width="9" style="2" customWidth="1"/>
    <col min="12806" max="12806" width="8.7265625" style="2" bestFit="1" customWidth="1"/>
    <col min="12807" max="12807" width="10.26953125" style="2" bestFit="1" customWidth="1"/>
    <col min="12808" max="12808" width="12" style="2" customWidth="1"/>
    <col min="12809" max="12809" width="11" style="2" bestFit="1" customWidth="1"/>
    <col min="12810" max="12810" width="11" style="2" customWidth="1"/>
    <col min="12811" max="12811" width="9.7265625" style="2" customWidth="1"/>
    <col min="12812" max="12812" width="9" style="2" customWidth="1"/>
    <col min="12813" max="12813" width="11.81640625" style="2" customWidth="1"/>
    <col min="12814" max="12814" width="17" style="2" bestFit="1" customWidth="1"/>
    <col min="12815" max="12815" width="15.7265625" style="2" bestFit="1" customWidth="1"/>
    <col min="12816" max="12817" width="14.26953125" style="2" bestFit="1" customWidth="1"/>
    <col min="12818" max="13047" width="9" style="2"/>
    <col min="13048" max="13048" width="7.26953125" style="2" customWidth="1"/>
    <col min="13049" max="13049" width="9.7265625" style="2" customWidth="1"/>
    <col min="13050" max="13050" width="11" style="2" customWidth="1"/>
    <col min="13051" max="13051" width="17.54296875" style="2" customWidth="1"/>
    <col min="13052" max="13052" width="9" style="2" customWidth="1"/>
    <col min="13053" max="13053" width="16.81640625" style="2" customWidth="1"/>
    <col min="13054" max="13054" width="13.453125" style="2" customWidth="1"/>
    <col min="13055" max="13055" width="9" style="2" customWidth="1"/>
    <col min="13056" max="13056" width="11" style="2" bestFit="1" customWidth="1"/>
    <col min="13057" max="13057" width="14.1796875" style="2" customWidth="1"/>
    <col min="13058" max="13059" width="11.1796875" style="2" customWidth="1"/>
    <col min="13060" max="13060" width="11.81640625" style="2" customWidth="1"/>
    <col min="13061" max="13061" width="9" style="2" customWidth="1"/>
    <col min="13062" max="13062" width="8.7265625" style="2" bestFit="1" customWidth="1"/>
    <col min="13063" max="13063" width="10.26953125" style="2" bestFit="1" customWidth="1"/>
    <col min="13064" max="13064" width="12" style="2" customWidth="1"/>
    <col min="13065" max="13065" width="11" style="2" bestFit="1" customWidth="1"/>
    <col min="13066" max="13066" width="11" style="2" customWidth="1"/>
    <col min="13067" max="13067" width="9.7265625" style="2" customWidth="1"/>
    <col min="13068" max="13068" width="9" style="2" customWidth="1"/>
    <col min="13069" max="13069" width="11.81640625" style="2" customWidth="1"/>
    <col min="13070" max="13070" width="17" style="2" bestFit="1" customWidth="1"/>
    <col min="13071" max="13071" width="15.7265625" style="2" bestFit="1" customWidth="1"/>
    <col min="13072" max="13073" width="14.26953125" style="2" bestFit="1" customWidth="1"/>
    <col min="13074" max="13303" width="9" style="2"/>
    <col min="13304" max="13304" width="7.26953125" style="2" customWidth="1"/>
    <col min="13305" max="13305" width="9.7265625" style="2" customWidth="1"/>
    <col min="13306" max="13306" width="11" style="2" customWidth="1"/>
    <col min="13307" max="13307" width="17.54296875" style="2" customWidth="1"/>
    <col min="13308" max="13308" width="9" style="2" customWidth="1"/>
    <col min="13309" max="13309" width="16.81640625" style="2" customWidth="1"/>
    <col min="13310" max="13310" width="13.453125" style="2" customWidth="1"/>
    <col min="13311" max="13311" width="9" style="2" customWidth="1"/>
    <col min="13312" max="13312" width="11" style="2" bestFit="1" customWidth="1"/>
    <col min="13313" max="13313" width="14.1796875" style="2" customWidth="1"/>
    <col min="13314" max="13315" width="11.1796875" style="2" customWidth="1"/>
    <col min="13316" max="13316" width="11.81640625" style="2" customWidth="1"/>
    <col min="13317" max="13317" width="9" style="2" customWidth="1"/>
    <col min="13318" max="13318" width="8.7265625" style="2" bestFit="1" customWidth="1"/>
    <col min="13319" max="13319" width="10.26953125" style="2" bestFit="1" customWidth="1"/>
    <col min="13320" max="13320" width="12" style="2" customWidth="1"/>
    <col min="13321" max="13321" width="11" style="2" bestFit="1" customWidth="1"/>
    <col min="13322" max="13322" width="11" style="2" customWidth="1"/>
    <col min="13323" max="13323" width="9.7265625" style="2" customWidth="1"/>
    <col min="13324" max="13324" width="9" style="2" customWidth="1"/>
    <col min="13325" max="13325" width="11.81640625" style="2" customWidth="1"/>
    <col min="13326" max="13326" width="17" style="2" bestFit="1" customWidth="1"/>
    <col min="13327" max="13327" width="15.7265625" style="2" bestFit="1" customWidth="1"/>
    <col min="13328" max="13329" width="14.26953125" style="2" bestFit="1" customWidth="1"/>
    <col min="13330" max="13559" width="9" style="2"/>
    <col min="13560" max="13560" width="7.26953125" style="2" customWidth="1"/>
    <col min="13561" max="13561" width="9.7265625" style="2" customWidth="1"/>
    <col min="13562" max="13562" width="11" style="2" customWidth="1"/>
    <col min="13563" max="13563" width="17.54296875" style="2" customWidth="1"/>
    <col min="13564" max="13564" width="9" style="2" customWidth="1"/>
    <col min="13565" max="13565" width="16.81640625" style="2" customWidth="1"/>
    <col min="13566" max="13566" width="13.453125" style="2" customWidth="1"/>
    <col min="13567" max="13567" width="9" style="2" customWidth="1"/>
    <col min="13568" max="13568" width="11" style="2" bestFit="1" customWidth="1"/>
    <col min="13569" max="13569" width="14.1796875" style="2" customWidth="1"/>
    <col min="13570" max="13571" width="11.1796875" style="2" customWidth="1"/>
    <col min="13572" max="13572" width="11.81640625" style="2" customWidth="1"/>
    <col min="13573" max="13573" width="9" style="2" customWidth="1"/>
    <col min="13574" max="13574" width="8.7265625" style="2" bestFit="1" customWidth="1"/>
    <col min="13575" max="13575" width="10.26953125" style="2" bestFit="1" customWidth="1"/>
    <col min="13576" max="13576" width="12" style="2" customWidth="1"/>
    <col min="13577" max="13577" width="11" style="2" bestFit="1" customWidth="1"/>
    <col min="13578" max="13578" width="11" style="2" customWidth="1"/>
    <col min="13579" max="13579" width="9.7265625" style="2" customWidth="1"/>
    <col min="13580" max="13580" width="9" style="2" customWidth="1"/>
    <col min="13581" max="13581" width="11.81640625" style="2" customWidth="1"/>
    <col min="13582" max="13582" width="17" style="2" bestFit="1" customWidth="1"/>
    <col min="13583" max="13583" width="15.7265625" style="2" bestFit="1" customWidth="1"/>
    <col min="13584" max="13585" width="14.26953125" style="2" bestFit="1" customWidth="1"/>
    <col min="13586" max="13815" width="9" style="2"/>
    <col min="13816" max="13816" width="7.26953125" style="2" customWidth="1"/>
    <col min="13817" max="13817" width="9.7265625" style="2" customWidth="1"/>
    <col min="13818" max="13818" width="11" style="2" customWidth="1"/>
    <col min="13819" max="13819" width="17.54296875" style="2" customWidth="1"/>
    <col min="13820" max="13820" width="9" style="2" customWidth="1"/>
    <col min="13821" max="13821" width="16.81640625" style="2" customWidth="1"/>
    <col min="13822" max="13822" width="13.453125" style="2" customWidth="1"/>
    <col min="13823" max="13823" width="9" style="2" customWidth="1"/>
    <col min="13824" max="13824" width="11" style="2" bestFit="1" customWidth="1"/>
    <col min="13825" max="13825" width="14.1796875" style="2" customWidth="1"/>
    <col min="13826" max="13827" width="11.1796875" style="2" customWidth="1"/>
    <col min="13828" max="13828" width="11.81640625" style="2" customWidth="1"/>
    <col min="13829" max="13829" width="9" style="2" customWidth="1"/>
    <col min="13830" max="13830" width="8.7265625" style="2" bestFit="1" customWidth="1"/>
    <col min="13831" max="13831" width="10.26953125" style="2" bestFit="1" customWidth="1"/>
    <col min="13832" max="13832" width="12" style="2" customWidth="1"/>
    <col min="13833" max="13833" width="11" style="2" bestFit="1" customWidth="1"/>
    <col min="13834" max="13834" width="11" style="2" customWidth="1"/>
    <col min="13835" max="13835" width="9.7265625" style="2" customWidth="1"/>
    <col min="13836" max="13836" width="9" style="2" customWidth="1"/>
    <col min="13837" max="13837" width="11.81640625" style="2" customWidth="1"/>
    <col min="13838" max="13838" width="17" style="2" bestFit="1" customWidth="1"/>
    <col min="13839" max="13839" width="15.7265625" style="2" bestFit="1" customWidth="1"/>
    <col min="13840" max="13841" width="14.26953125" style="2" bestFit="1" customWidth="1"/>
    <col min="13842" max="14071" width="9" style="2"/>
    <col min="14072" max="14072" width="7.26953125" style="2" customWidth="1"/>
    <col min="14073" max="14073" width="9.7265625" style="2" customWidth="1"/>
    <col min="14074" max="14074" width="11" style="2" customWidth="1"/>
    <col min="14075" max="14075" width="17.54296875" style="2" customWidth="1"/>
    <col min="14076" max="14076" width="9" style="2" customWidth="1"/>
    <col min="14077" max="14077" width="16.81640625" style="2" customWidth="1"/>
    <col min="14078" max="14078" width="13.453125" style="2" customWidth="1"/>
    <col min="14079" max="14079" width="9" style="2" customWidth="1"/>
    <col min="14080" max="14080" width="11" style="2" bestFit="1" customWidth="1"/>
    <col min="14081" max="14081" width="14.1796875" style="2" customWidth="1"/>
    <col min="14082" max="14083" width="11.1796875" style="2" customWidth="1"/>
    <col min="14084" max="14084" width="11.81640625" style="2" customWidth="1"/>
    <col min="14085" max="14085" width="9" style="2" customWidth="1"/>
    <col min="14086" max="14086" width="8.7265625" style="2" bestFit="1" customWidth="1"/>
    <col min="14087" max="14087" width="10.26953125" style="2" bestFit="1" customWidth="1"/>
    <col min="14088" max="14088" width="12" style="2" customWidth="1"/>
    <col min="14089" max="14089" width="11" style="2" bestFit="1" customWidth="1"/>
    <col min="14090" max="14090" width="11" style="2" customWidth="1"/>
    <col min="14091" max="14091" width="9.7265625" style="2" customWidth="1"/>
    <col min="14092" max="14092" width="9" style="2" customWidth="1"/>
    <col min="14093" max="14093" width="11.81640625" style="2" customWidth="1"/>
    <col min="14094" max="14094" width="17" style="2" bestFit="1" customWidth="1"/>
    <col min="14095" max="14095" width="15.7265625" style="2" bestFit="1" customWidth="1"/>
    <col min="14096" max="14097" width="14.26953125" style="2" bestFit="1" customWidth="1"/>
    <col min="14098" max="14327" width="9" style="2"/>
    <col min="14328" max="14328" width="7.26953125" style="2" customWidth="1"/>
    <col min="14329" max="14329" width="9.7265625" style="2" customWidth="1"/>
    <col min="14330" max="14330" width="11" style="2" customWidth="1"/>
    <col min="14331" max="14331" width="17.54296875" style="2" customWidth="1"/>
    <col min="14332" max="14332" width="9" style="2" customWidth="1"/>
    <col min="14333" max="14333" width="16.81640625" style="2" customWidth="1"/>
    <col min="14334" max="14334" width="13.453125" style="2" customWidth="1"/>
    <col min="14335" max="14335" width="9" style="2" customWidth="1"/>
    <col min="14336" max="14336" width="11" style="2" bestFit="1" customWidth="1"/>
    <col min="14337" max="14337" width="14.1796875" style="2" customWidth="1"/>
    <col min="14338" max="14339" width="11.1796875" style="2" customWidth="1"/>
    <col min="14340" max="14340" width="11.81640625" style="2" customWidth="1"/>
    <col min="14341" max="14341" width="9" style="2" customWidth="1"/>
    <col min="14342" max="14342" width="8.7265625" style="2" bestFit="1" customWidth="1"/>
    <col min="14343" max="14343" width="10.26953125" style="2" bestFit="1" customWidth="1"/>
    <col min="14344" max="14344" width="12" style="2" customWidth="1"/>
    <col min="14345" max="14345" width="11" style="2" bestFit="1" customWidth="1"/>
    <col min="14346" max="14346" width="11" style="2" customWidth="1"/>
    <col min="14347" max="14347" width="9.7265625" style="2" customWidth="1"/>
    <col min="14348" max="14348" width="9" style="2" customWidth="1"/>
    <col min="14349" max="14349" width="11.81640625" style="2" customWidth="1"/>
    <col min="14350" max="14350" width="17" style="2" bestFit="1" customWidth="1"/>
    <col min="14351" max="14351" width="15.7265625" style="2" bestFit="1" customWidth="1"/>
    <col min="14352" max="14353" width="14.26953125" style="2" bestFit="1" customWidth="1"/>
    <col min="14354" max="14583" width="9" style="2"/>
    <col min="14584" max="14584" width="7.26953125" style="2" customWidth="1"/>
    <col min="14585" max="14585" width="9.7265625" style="2" customWidth="1"/>
    <col min="14586" max="14586" width="11" style="2" customWidth="1"/>
    <col min="14587" max="14587" width="17.54296875" style="2" customWidth="1"/>
    <col min="14588" max="14588" width="9" style="2" customWidth="1"/>
    <col min="14589" max="14589" width="16.81640625" style="2" customWidth="1"/>
    <col min="14590" max="14590" width="13.453125" style="2" customWidth="1"/>
    <col min="14591" max="14591" width="9" style="2" customWidth="1"/>
    <col min="14592" max="14592" width="11" style="2" bestFit="1" customWidth="1"/>
    <col min="14593" max="14593" width="14.1796875" style="2" customWidth="1"/>
    <col min="14594" max="14595" width="11.1796875" style="2" customWidth="1"/>
    <col min="14596" max="14596" width="11.81640625" style="2" customWidth="1"/>
    <col min="14597" max="14597" width="9" style="2" customWidth="1"/>
    <col min="14598" max="14598" width="8.7265625" style="2" bestFit="1" customWidth="1"/>
    <col min="14599" max="14599" width="10.26953125" style="2" bestFit="1" customWidth="1"/>
    <col min="14600" max="14600" width="12" style="2" customWidth="1"/>
    <col min="14601" max="14601" width="11" style="2" bestFit="1" customWidth="1"/>
    <col min="14602" max="14602" width="11" style="2" customWidth="1"/>
    <col min="14603" max="14603" width="9.7265625" style="2" customWidth="1"/>
    <col min="14604" max="14604" width="9" style="2" customWidth="1"/>
    <col min="14605" max="14605" width="11.81640625" style="2" customWidth="1"/>
    <col min="14606" max="14606" width="17" style="2" bestFit="1" customWidth="1"/>
    <col min="14607" max="14607" width="15.7265625" style="2" bestFit="1" customWidth="1"/>
    <col min="14608" max="14609" width="14.26953125" style="2" bestFit="1" customWidth="1"/>
    <col min="14610" max="14839" width="9" style="2"/>
    <col min="14840" max="14840" width="7.26953125" style="2" customWidth="1"/>
    <col min="14841" max="14841" width="9.7265625" style="2" customWidth="1"/>
    <col min="14842" max="14842" width="11" style="2" customWidth="1"/>
    <col min="14843" max="14843" width="17.54296875" style="2" customWidth="1"/>
    <col min="14844" max="14844" width="9" style="2" customWidth="1"/>
    <col min="14845" max="14845" width="16.81640625" style="2" customWidth="1"/>
    <col min="14846" max="14846" width="13.453125" style="2" customWidth="1"/>
    <col min="14847" max="14847" width="9" style="2" customWidth="1"/>
    <col min="14848" max="14848" width="11" style="2" bestFit="1" customWidth="1"/>
    <col min="14849" max="14849" width="14.1796875" style="2" customWidth="1"/>
    <col min="14850" max="14851" width="11.1796875" style="2" customWidth="1"/>
    <col min="14852" max="14852" width="11.81640625" style="2" customWidth="1"/>
    <col min="14853" max="14853" width="9" style="2" customWidth="1"/>
    <col min="14854" max="14854" width="8.7265625" style="2" bestFit="1" customWidth="1"/>
    <col min="14855" max="14855" width="10.26953125" style="2" bestFit="1" customWidth="1"/>
    <col min="14856" max="14856" width="12" style="2" customWidth="1"/>
    <col min="14857" max="14857" width="11" style="2" bestFit="1" customWidth="1"/>
    <col min="14858" max="14858" width="11" style="2" customWidth="1"/>
    <col min="14859" max="14859" width="9.7265625" style="2" customWidth="1"/>
    <col min="14860" max="14860" width="9" style="2" customWidth="1"/>
    <col min="14861" max="14861" width="11.81640625" style="2" customWidth="1"/>
    <col min="14862" max="14862" width="17" style="2" bestFit="1" customWidth="1"/>
    <col min="14863" max="14863" width="15.7265625" style="2" bestFit="1" customWidth="1"/>
    <col min="14864" max="14865" width="14.26953125" style="2" bestFit="1" customWidth="1"/>
    <col min="14866" max="15095" width="9" style="2"/>
    <col min="15096" max="15096" width="7.26953125" style="2" customWidth="1"/>
    <col min="15097" max="15097" width="9.7265625" style="2" customWidth="1"/>
    <col min="15098" max="15098" width="11" style="2" customWidth="1"/>
    <col min="15099" max="15099" width="17.54296875" style="2" customWidth="1"/>
    <col min="15100" max="15100" width="9" style="2" customWidth="1"/>
    <col min="15101" max="15101" width="16.81640625" style="2" customWidth="1"/>
    <col min="15102" max="15102" width="13.453125" style="2" customWidth="1"/>
    <col min="15103" max="15103" width="9" style="2" customWidth="1"/>
    <col min="15104" max="15104" width="11" style="2" bestFit="1" customWidth="1"/>
    <col min="15105" max="15105" width="14.1796875" style="2" customWidth="1"/>
    <col min="15106" max="15107" width="11.1796875" style="2" customWidth="1"/>
    <col min="15108" max="15108" width="11.81640625" style="2" customWidth="1"/>
    <col min="15109" max="15109" width="9" style="2" customWidth="1"/>
    <col min="15110" max="15110" width="8.7265625" style="2" bestFit="1" customWidth="1"/>
    <col min="15111" max="15111" width="10.26953125" style="2" bestFit="1" customWidth="1"/>
    <col min="15112" max="15112" width="12" style="2" customWidth="1"/>
    <col min="15113" max="15113" width="11" style="2" bestFit="1" customWidth="1"/>
    <col min="15114" max="15114" width="11" style="2" customWidth="1"/>
    <col min="15115" max="15115" width="9.7265625" style="2" customWidth="1"/>
    <col min="15116" max="15116" width="9" style="2" customWidth="1"/>
    <col min="15117" max="15117" width="11.81640625" style="2" customWidth="1"/>
    <col min="15118" max="15118" width="17" style="2" bestFit="1" customWidth="1"/>
    <col min="15119" max="15119" width="15.7265625" style="2" bestFit="1" customWidth="1"/>
    <col min="15120" max="15121" width="14.26953125" style="2" bestFit="1" customWidth="1"/>
    <col min="15122" max="15351" width="9" style="2"/>
    <col min="15352" max="15352" width="7.26953125" style="2" customWidth="1"/>
    <col min="15353" max="15353" width="9.7265625" style="2" customWidth="1"/>
    <col min="15354" max="15354" width="11" style="2" customWidth="1"/>
    <col min="15355" max="15355" width="17.54296875" style="2" customWidth="1"/>
    <col min="15356" max="15356" width="9" style="2" customWidth="1"/>
    <col min="15357" max="15357" width="16.81640625" style="2" customWidth="1"/>
    <col min="15358" max="15358" width="13.453125" style="2" customWidth="1"/>
    <col min="15359" max="15359" width="9" style="2" customWidth="1"/>
    <col min="15360" max="15360" width="11" style="2" bestFit="1" customWidth="1"/>
    <col min="15361" max="15361" width="14.1796875" style="2" customWidth="1"/>
    <col min="15362" max="15363" width="11.1796875" style="2" customWidth="1"/>
    <col min="15364" max="15364" width="11.81640625" style="2" customWidth="1"/>
    <col min="15365" max="15365" width="9" style="2" customWidth="1"/>
    <col min="15366" max="15366" width="8.7265625" style="2" bestFit="1" customWidth="1"/>
    <col min="15367" max="15367" width="10.26953125" style="2" bestFit="1" customWidth="1"/>
    <col min="15368" max="15368" width="12" style="2" customWidth="1"/>
    <col min="15369" max="15369" width="11" style="2" bestFit="1" customWidth="1"/>
    <col min="15370" max="15370" width="11" style="2" customWidth="1"/>
    <col min="15371" max="15371" width="9.7265625" style="2" customWidth="1"/>
    <col min="15372" max="15372" width="9" style="2" customWidth="1"/>
    <col min="15373" max="15373" width="11.81640625" style="2" customWidth="1"/>
    <col min="15374" max="15374" width="17" style="2" bestFit="1" customWidth="1"/>
    <col min="15375" max="15375" width="15.7265625" style="2" bestFit="1" customWidth="1"/>
    <col min="15376" max="15377" width="14.26953125" style="2" bestFit="1" customWidth="1"/>
    <col min="15378" max="15607" width="9" style="2"/>
    <col min="15608" max="15608" width="7.26953125" style="2" customWidth="1"/>
    <col min="15609" max="15609" width="9.7265625" style="2" customWidth="1"/>
    <col min="15610" max="15610" width="11" style="2" customWidth="1"/>
    <col min="15611" max="15611" width="17.54296875" style="2" customWidth="1"/>
    <col min="15612" max="15612" width="9" style="2" customWidth="1"/>
    <col min="15613" max="15613" width="16.81640625" style="2" customWidth="1"/>
    <col min="15614" max="15614" width="13.453125" style="2" customWidth="1"/>
    <col min="15615" max="15615" width="9" style="2" customWidth="1"/>
    <col min="15616" max="15616" width="11" style="2" bestFit="1" customWidth="1"/>
    <col min="15617" max="15617" width="14.1796875" style="2" customWidth="1"/>
    <col min="15618" max="15619" width="11.1796875" style="2" customWidth="1"/>
    <col min="15620" max="15620" width="11.81640625" style="2" customWidth="1"/>
    <col min="15621" max="15621" width="9" style="2" customWidth="1"/>
    <col min="15622" max="15622" width="8.7265625" style="2" bestFit="1" customWidth="1"/>
    <col min="15623" max="15623" width="10.26953125" style="2" bestFit="1" customWidth="1"/>
    <col min="15624" max="15624" width="12" style="2" customWidth="1"/>
    <col min="15625" max="15625" width="11" style="2" bestFit="1" customWidth="1"/>
    <col min="15626" max="15626" width="11" style="2" customWidth="1"/>
    <col min="15627" max="15627" width="9.7265625" style="2" customWidth="1"/>
    <col min="15628" max="15628" width="9" style="2" customWidth="1"/>
    <col min="15629" max="15629" width="11.81640625" style="2" customWidth="1"/>
    <col min="15630" max="15630" width="17" style="2" bestFit="1" customWidth="1"/>
    <col min="15631" max="15631" width="15.7265625" style="2" bestFit="1" customWidth="1"/>
    <col min="15632" max="15633" width="14.26953125" style="2" bestFit="1" customWidth="1"/>
    <col min="15634" max="15863" width="9" style="2"/>
    <col min="15864" max="15864" width="7.26953125" style="2" customWidth="1"/>
    <col min="15865" max="15865" width="9.7265625" style="2" customWidth="1"/>
    <col min="15866" max="15866" width="11" style="2" customWidth="1"/>
    <col min="15867" max="15867" width="17.54296875" style="2" customWidth="1"/>
    <col min="15868" max="15868" width="9" style="2" customWidth="1"/>
    <col min="15869" max="15869" width="16.81640625" style="2" customWidth="1"/>
    <col min="15870" max="15870" width="13.453125" style="2" customWidth="1"/>
    <col min="15871" max="15871" width="9" style="2" customWidth="1"/>
    <col min="15872" max="15872" width="11" style="2" bestFit="1" customWidth="1"/>
    <col min="15873" max="15873" width="14.1796875" style="2" customWidth="1"/>
    <col min="15874" max="15875" width="11.1796875" style="2" customWidth="1"/>
    <col min="15876" max="15876" width="11.81640625" style="2" customWidth="1"/>
    <col min="15877" max="15877" width="9" style="2" customWidth="1"/>
    <col min="15878" max="15878" width="8.7265625" style="2" bestFit="1" customWidth="1"/>
    <col min="15879" max="15879" width="10.26953125" style="2" bestFit="1" customWidth="1"/>
    <col min="15880" max="15880" width="12" style="2" customWidth="1"/>
    <col min="15881" max="15881" width="11" style="2" bestFit="1" customWidth="1"/>
    <col min="15882" max="15882" width="11" style="2" customWidth="1"/>
    <col min="15883" max="15883" width="9.7265625" style="2" customWidth="1"/>
    <col min="15884" max="15884" width="9" style="2" customWidth="1"/>
    <col min="15885" max="15885" width="11.81640625" style="2" customWidth="1"/>
    <col min="15886" max="15886" width="17" style="2" bestFit="1" customWidth="1"/>
    <col min="15887" max="15887" width="15.7265625" style="2" bestFit="1" customWidth="1"/>
    <col min="15888" max="15889" width="14.26953125" style="2" bestFit="1" customWidth="1"/>
    <col min="15890" max="16119" width="9" style="2"/>
    <col min="16120" max="16120" width="7.26953125" style="2" customWidth="1"/>
    <col min="16121" max="16121" width="9.7265625" style="2" customWidth="1"/>
    <col min="16122" max="16122" width="11" style="2" customWidth="1"/>
    <col min="16123" max="16123" width="17.54296875" style="2" customWidth="1"/>
    <col min="16124" max="16124" width="9" style="2" customWidth="1"/>
    <col min="16125" max="16125" width="16.81640625" style="2" customWidth="1"/>
    <col min="16126" max="16126" width="13.453125" style="2" customWidth="1"/>
    <col min="16127" max="16127" width="9" style="2" customWidth="1"/>
    <col min="16128" max="16128" width="11" style="2" bestFit="1" customWidth="1"/>
    <col min="16129" max="16129" width="14.1796875" style="2" customWidth="1"/>
    <col min="16130" max="16131" width="11.1796875" style="2" customWidth="1"/>
    <col min="16132" max="16132" width="11.81640625" style="2" customWidth="1"/>
    <col min="16133" max="16133" width="9" style="2" customWidth="1"/>
    <col min="16134" max="16134" width="8.7265625" style="2" bestFit="1" customWidth="1"/>
    <col min="16135" max="16135" width="10.26953125" style="2" bestFit="1" customWidth="1"/>
    <col min="16136" max="16136" width="12" style="2" customWidth="1"/>
    <col min="16137" max="16137" width="11" style="2" bestFit="1" customWidth="1"/>
    <col min="16138" max="16138" width="11" style="2" customWidth="1"/>
    <col min="16139" max="16139" width="9.7265625" style="2" customWidth="1"/>
    <col min="16140" max="16140" width="9" style="2" customWidth="1"/>
    <col min="16141" max="16141" width="11.81640625" style="2" customWidth="1"/>
    <col min="16142" max="16142" width="17" style="2" bestFit="1" customWidth="1"/>
    <col min="16143" max="16143" width="15.7265625" style="2" bestFit="1" customWidth="1"/>
    <col min="16144" max="16145" width="14.26953125" style="2" bestFit="1" customWidth="1"/>
    <col min="16146" max="16384" width="9" style="2"/>
  </cols>
  <sheetData>
    <row r="1" spans="1:33" ht="45" customHeight="1" x14ac:dyDescent="0.35">
      <c r="A1" s="15" t="s">
        <v>52</v>
      </c>
    </row>
    <row r="2" spans="1:33" ht="15" customHeight="1" x14ac:dyDescent="0.35">
      <c r="A2" s="16" t="s">
        <v>19</v>
      </c>
    </row>
    <row r="3" spans="1:33" ht="15" customHeight="1" x14ac:dyDescent="0.35">
      <c r="A3" s="16" t="s">
        <v>31</v>
      </c>
    </row>
    <row r="4" spans="1:33" ht="15" customHeight="1" x14ac:dyDescent="0.35">
      <c r="A4" s="27" t="s">
        <v>43</v>
      </c>
    </row>
    <row r="5" spans="1:33" ht="15" customHeight="1" x14ac:dyDescent="0.35">
      <c r="A5" s="16" t="s">
        <v>164</v>
      </c>
    </row>
    <row r="6" spans="1:33" s="24" customFormat="1" ht="61.5" customHeight="1" thickBot="1" x14ac:dyDescent="0.4">
      <c r="A6" s="97" t="s">
        <v>165</v>
      </c>
      <c r="B6" s="74" t="s">
        <v>219</v>
      </c>
      <c r="C6" s="74" t="s">
        <v>225</v>
      </c>
      <c r="D6" s="96" t="s">
        <v>195</v>
      </c>
      <c r="E6" s="62" t="s">
        <v>216</v>
      </c>
      <c r="F6" s="62" t="s">
        <v>217</v>
      </c>
      <c r="G6" s="62" t="s">
        <v>218</v>
      </c>
      <c r="H6" s="62" t="s">
        <v>221</v>
      </c>
      <c r="I6" s="62" t="s">
        <v>222</v>
      </c>
      <c r="J6" s="62" t="s">
        <v>224</v>
      </c>
      <c r="K6" s="62" t="s">
        <v>226</v>
      </c>
      <c r="L6" s="62" t="s">
        <v>232</v>
      </c>
      <c r="M6" s="62" t="s">
        <v>231</v>
      </c>
      <c r="N6" s="96" t="s">
        <v>188</v>
      </c>
    </row>
    <row r="7" spans="1:33" s="25" customFormat="1" x14ac:dyDescent="0.35">
      <c r="A7" s="77" t="s">
        <v>189</v>
      </c>
      <c r="B7" s="78">
        <f ca="1">INDIRECT(Calculation!F7,FALSE)</f>
        <v>9997.5</v>
      </c>
      <c r="C7" s="78">
        <f ca="1">INDIRECT(Calculation!G7,FALSE)</f>
        <v>5509.2499999999991</v>
      </c>
      <c r="D7" s="79">
        <f ca="1">IF(((C7-B7)/B7)*100&gt;100,"(+)  ",IF(((C7-B7)/B7)*100&lt;-100,"(-)  ",IF(ROUND((((C7-B7)/B7)*100),1)=0,"-  ",((C7-B7)/B7)*100)))</f>
        <v>-44.893723430857726</v>
      </c>
      <c r="E7" s="78">
        <f ca="1">INDIRECT(Calculation!H37,FALSE)</f>
        <v>2943.49</v>
      </c>
      <c r="F7" s="23">
        <f ca="1">INDIRECT(Calculation!I37,FALSE)</f>
        <v>2443.34</v>
      </c>
      <c r="G7" s="78">
        <f ca="1">INDIRECT(Calculation!J37,FALSE)</f>
        <v>2095.73</v>
      </c>
      <c r="H7" s="78">
        <f ca="1">INDIRECT(Calculation!K37,FALSE)</f>
        <v>1897.03</v>
      </c>
      <c r="I7" s="78">
        <f ca="1">INDIRECT(Calculation!L37,FALSE)</f>
        <v>2018.86</v>
      </c>
      <c r="J7" s="78">
        <f ca="1">INDIRECT(Calculation!M37,FALSE)</f>
        <v>1131</v>
      </c>
      <c r="K7" s="78">
        <f ca="1">INDIRECT(Calculation!N37,FALSE)</f>
        <v>462.36</v>
      </c>
      <c r="L7" s="78">
        <f ca="1">INDIRECT(Calculation!O37,FALSE)</f>
        <v>699.52</v>
      </c>
      <c r="M7" s="78">
        <f ca="1">INDIRECT(Calculation!P37,FALSE)</f>
        <v>714.7</v>
      </c>
      <c r="N7" s="79">
        <f ca="1">IF(((M7-I7)/I7)*100&gt;100,"(+)  ",IF(((M7-I7)/I7)*100&lt;-100,"(-)  ",IF(ROUND((((M7-I7)/I7)*100),1)=0,"-  ",((M7-I7)/I7)*100)))</f>
        <v>-64.598833004765069</v>
      </c>
      <c r="O7" s="26"/>
      <c r="P7" s="26"/>
      <c r="Q7" s="26"/>
      <c r="R7" s="26"/>
      <c r="S7" s="26"/>
      <c r="T7" s="26"/>
      <c r="U7" s="26"/>
      <c r="V7" s="26"/>
      <c r="W7" s="26"/>
      <c r="X7" s="26"/>
      <c r="Y7" s="26"/>
      <c r="Z7" s="26"/>
      <c r="AA7" s="26"/>
      <c r="AB7" s="26"/>
      <c r="AC7" s="26"/>
      <c r="AD7" s="26"/>
      <c r="AE7" s="26"/>
      <c r="AF7" s="26"/>
      <c r="AG7" s="26"/>
    </row>
    <row r="8" spans="1:33" s="25" customFormat="1" x14ac:dyDescent="0.35">
      <c r="A8" s="80" t="s">
        <v>190</v>
      </c>
      <c r="B8" s="78">
        <f ca="1">INDIRECT(Calculation!F8,FALSE)</f>
        <v>1833.98</v>
      </c>
      <c r="C8" s="78">
        <f ca="1">INDIRECT(Calculation!G8,FALSE)</f>
        <v>295.65999999999997</v>
      </c>
      <c r="D8" s="79">
        <f t="shared" ref="D8:D23" ca="1" si="0">IF(((C8-B8)/B8)*100&gt;100,"(+)  ",IF(((C8-B8)/B8)*100&lt;-100,"(-)  ",IF(ROUND((((C8-B8)/B8)*100),1)=0,"-  ",((C8-B8)/B8)*100)))</f>
        <v>-83.878777304005496</v>
      </c>
      <c r="E8" s="78">
        <f ca="1">INDIRECT(Calculation!H38,FALSE)</f>
        <v>589.07000000000005</v>
      </c>
      <c r="F8" s="78">
        <f ca="1">INDIRECT(Calculation!I38,FALSE)</f>
        <v>437.65</v>
      </c>
      <c r="G8" s="78">
        <f ca="1">INDIRECT(Calculation!J38,FALSE)</f>
        <v>342.81</v>
      </c>
      <c r="H8" s="78">
        <f ca="1">INDIRECT(Calculation!K38,FALSE)</f>
        <v>196.64</v>
      </c>
      <c r="I8" s="78">
        <f ca="1">INDIRECT(Calculation!L38,FALSE)</f>
        <v>99.02</v>
      </c>
      <c r="J8" s="78">
        <f ca="1">INDIRECT(Calculation!M38,FALSE)</f>
        <v>0</v>
      </c>
      <c r="K8" s="78">
        <f ca="1">INDIRECT(Calculation!N38,FALSE)</f>
        <v>0</v>
      </c>
      <c r="L8" s="78">
        <f ca="1">INDIRECT(Calculation!O38,FALSE)</f>
        <v>0</v>
      </c>
      <c r="M8" s="78">
        <f ca="1">INDIRECT(Calculation!P38,FALSE)</f>
        <v>0</v>
      </c>
      <c r="N8" s="79">
        <f t="shared" ref="N8:N23" ca="1" si="1">IF(((M8-I8)/I8)*100&gt;100,"(+)  ",IF(((M8-I8)/I8)*100&lt;-100,"(-)  ",IF(ROUND((((M8-I8)/I8)*100),1)=0,"-  ",((M8-I8)/I8)*100)))</f>
        <v>-100</v>
      </c>
      <c r="O8" s="26"/>
      <c r="P8" s="26"/>
      <c r="Q8" s="26"/>
      <c r="R8" s="26"/>
      <c r="S8" s="26"/>
      <c r="T8" s="26"/>
      <c r="U8" s="26"/>
      <c r="V8" s="26"/>
      <c r="W8" s="26"/>
      <c r="X8" s="26"/>
      <c r="Y8" s="26"/>
      <c r="Z8" s="26"/>
      <c r="AA8" s="26"/>
      <c r="AB8" s="26"/>
      <c r="AC8" s="26"/>
      <c r="AD8" s="26"/>
      <c r="AE8" s="26"/>
      <c r="AF8" s="26"/>
      <c r="AG8" s="26"/>
    </row>
    <row r="9" spans="1:33" s="25" customFormat="1" x14ac:dyDescent="0.35">
      <c r="A9" s="80" t="s">
        <v>191</v>
      </c>
      <c r="B9" s="78">
        <f ca="1">INDIRECT(Calculation!F9,FALSE)</f>
        <v>7860.23</v>
      </c>
      <c r="C9" s="78">
        <f ca="1">INDIRECT(Calculation!G9,FALSE)</f>
        <v>5160.55</v>
      </c>
      <c r="D9" s="79">
        <f t="shared" ca="1" si="0"/>
        <v>-34.346068753713311</v>
      </c>
      <c r="E9" s="78">
        <f ca="1">INDIRECT(Calculation!H39,FALSE)</f>
        <v>2247.21</v>
      </c>
      <c r="F9" s="78">
        <f ca="1">INDIRECT(Calculation!I39,FALSE)</f>
        <v>1936.79</v>
      </c>
      <c r="G9" s="78">
        <f ca="1">INDIRECT(Calculation!J39,FALSE)</f>
        <v>1713.62</v>
      </c>
      <c r="H9" s="78">
        <f ca="1">INDIRECT(Calculation!K39,FALSE)</f>
        <v>1687.23</v>
      </c>
      <c r="I9" s="78">
        <f ca="1">INDIRECT(Calculation!L39,FALSE)</f>
        <v>1883.69</v>
      </c>
      <c r="J9" s="78">
        <f ca="1">INDIRECT(Calculation!M39,FALSE)</f>
        <v>1127.27</v>
      </c>
      <c r="K9" s="78">
        <f ca="1">INDIRECT(Calculation!N39,FALSE)</f>
        <v>462.36</v>
      </c>
      <c r="L9" s="78">
        <f ca="1">INDIRECT(Calculation!O39,FALSE)</f>
        <v>699.52</v>
      </c>
      <c r="M9" s="78">
        <f ca="1">INDIRECT(Calculation!P39,FALSE)</f>
        <v>714.7</v>
      </c>
      <c r="N9" s="79">
        <f t="shared" ca="1" si="1"/>
        <v>-62.058512812617785</v>
      </c>
      <c r="O9" s="26"/>
      <c r="P9" s="26"/>
      <c r="Q9" s="26"/>
      <c r="R9" s="26"/>
      <c r="S9" s="26"/>
      <c r="T9" s="26"/>
      <c r="U9" s="26"/>
      <c r="V9" s="26"/>
      <c r="W9" s="26"/>
      <c r="X9" s="26"/>
      <c r="Y9" s="26"/>
      <c r="Z9" s="26"/>
      <c r="AA9" s="26"/>
      <c r="AB9" s="26"/>
      <c r="AC9" s="26"/>
      <c r="AD9" s="26"/>
      <c r="AE9" s="26"/>
      <c r="AF9" s="26"/>
      <c r="AG9" s="26"/>
    </row>
    <row r="10" spans="1:33" s="25" customFormat="1" x14ac:dyDescent="0.35">
      <c r="A10" s="81" t="s">
        <v>192</v>
      </c>
      <c r="B10" s="78">
        <f ca="1">INDIRECT(Calculation!F10,FALSE)</f>
        <v>303.3</v>
      </c>
      <c r="C10" s="78">
        <f ca="1">INDIRECT(Calculation!G10,FALSE)</f>
        <v>53.04</v>
      </c>
      <c r="D10" s="79">
        <f t="shared" ca="1" si="0"/>
        <v>-82.512363996043518</v>
      </c>
      <c r="E10" s="78">
        <f ca="1">INDIRECT(Calculation!H40,FALSE)</f>
        <v>107.21</v>
      </c>
      <c r="F10" s="78">
        <f ca="1">INDIRECT(Calculation!I40,FALSE)</f>
        <v>68.900000000000006</v>
      </c>
      <c r="G10" s="78">
        <f ca="1">INDIRECT(Calculation!J40,FALSE)</f>
        <v>39.299999999999997</v>
      </c>
      <c r="H10" s="78">
        <f ca="1">INDIRECT(Calculation!K40,FALSE)</f>
        <v>13.16</v>
      </c>
      <c r="I10" s="78">
        <f ca="1">INDIRECT(Calculation!L40,FALSE)</f>
        <v>36.15</v>
      </c>
      <c r="J10" s="78">
        <f ca="1">INDIRECT(Calculation!M40,FALSE)</f>
        <v>3.73</v>
      </c>
      <c r="K10" s="78">
        <f ca="1">INDIRECT(Calculation!N40,FALSE)</f>
        <v>0</v>
      </c>
      <c r="L10" s="78">
        <f ca="1">INDIRECT(Calculation!O40,FALSE)</f>
        <v>0</v>
      </c>
      <c r="M10" s="78">
        <f ca="1">INDIRECT(Calculation!P40,FALSE)</f>
        <v>0</v>
      </c>
      <c r="N10" s="79">
        <f t="shared" ca="1" si="1"/>
        <v>-100</v>
      </c>
      <c r="O10" s="26"/>
      <c r="P10" s="26"/>
      <c r="Q10" s="26"/>
      <c r="R10" s="26"/>
      <c r="S10" s="26"/>
      <c r="T10" s="26"/>
      <c r="U10" s="26"/>
      <c r="V10" s="26"/>
      <c r="W10" s="26"/>
      <c r="X10" s="26"/>
      <c r="Y10" s="26"/>
      <c r="Z10" s="26"/>
      <c r="AA10" s="26"/>
      <c r="AB10" s="26"/>
      <c r="AC10" s="26"/>
      <c r="AD10" s="26"/>
      <c r="AE10" s="26"/>
      <c r="AF10" s="26"/>
      <c r="AG10" s="26"/>
    </row>
    <row r="11" spans="1:33" s="25" customFormat="1" ht="15" customHeight="1" x14ac:dyDescent="0.35">
      <c r="A11" s="82" t="s">
        <v>150</v>
      </c>
      <c r="B11" s="83">
        <f ca="1">INDIRECT(Calculation!F11,FALSE)</f>
        <v>292.67</v>
      </c>
      <c r="C11" s="83">
        <f ca="1">INDIRECT(Calculation!G11,FALSE)</f>
        <v>175.78</v>
      </c>
      <c r="D11" s="84">
        <f t="shared" ca="1" si="0"/>
        <v>-39.93918064714525</v>
      </c>
      <c r="E11" s="83">
        <f ca="1">INDIRECT(Calculation!H41,FALSE)</f>
        <v>51.49</v>
      </c>
      <c r="F11" s="83">
        <f ca="1">INDIRECT(Calculation!I41,FALSE)</f>
        <v>87.22</v>
      </c>
      <c r="G11" s="83">
        <f ca="1">INDIRECT(Calculation!J41,FALSE)</f>
        <v>93.15</v>
      </c>
      <c r="H11" s="83">
        <f ca="1">INDIRECT(Calculation!K41,FALSE)</f>
        <v>84.74</v>
      </c>
      <c r="I11" s="83">
        <f ca="1">INDIRECT(Calculation!L41,FALSE)</f>
        <v>99.8</v>
      </c>
      <c r="J11" s="83">
        <f ca="1">INDIRECT(Calculation!M41,FALSE)</f>
        <v>-4.82</v>
      </c>
      <c r="K11" s="83">
        <f ca="1">INDIRECT(Calculation!N41,FALSE)</f>
        <v>-3.94</v>
      </c>
      <c r="L11" s="83">
        <f ca="1">INDIRECT(Calculation!O41,FALSE)</f>
        <v>-3.72</v>
      </c>
      <c r="M11" s="83">
        <f ca="1">INDIRECT(Calculation!P41,FALSE)</f>
        <v>-4.3099999999999996</v>
      </c>
      <c r="N11" s="84" t="str">
        <f t="shared" ca="1" si="1"/>
        <v xml:space="preserve">(-)  </v>
      </c>
      <c r="O11" s="26"/>
      <c r="P11" s="26"/>
      <c r="Q11" s="28"/>
      <c r="R11" s="28"/>
      <c r="S11" s="28"/>
      <c r="T11" s="28"/>
      <c r="U11" s="28"/>
      <c r="V11" s="28"/>
      <c r="W11" s="26"/>
      <c r="X11" s="26"/>
      <c r="Y11" s="26"/>
      <c r="Z11" s="26"/>
      <c r="AA11" s="26"/>
      <c r="AB11" s="26"/>
      <c r="AC11" s="26"/>
      <c r="AD11" s="26"/>
      <c r="AE11" s="26"/>
      <c r="AF11" s="26"/>
      <c r="AG11" s="26"/>
    </row>
    <row r="12" spans="1:33" s="25" customFormat="1" x14ac:dyDescent="0.35">
      <c r="A12" s="75" t="s">
        <v>151</v>
      </c>
      <c r="B12" s="78">
        <f ca="1">INDIRECT(Calculation!F12,FALSE)</f>
        <v>10290.169999999998</v>
      </c>
      <c r="C12" s="78">
        <f ca="1">INDIRECT(Calculation!G12,FALSE)</f>
        <v>5685.0400000000009</v>
      </c>
      <c r="D12" s="79">
        <f t="shared" ca="1" si="0"/>
        <v>-44.752710596617916</v>
      </c>
      <c r="E12" s="78">
        <f ca="1">INDIRECT(Calculation!H42,FALSE)</f>
        <v>2994.98</v>
      </c>
      <c r="F12" s="78">
        <f ca="1">INDIRECT(Calculation!I42,FALSE)</f>
        <v>2530.56</v>
      </c>
      <c r="G12" s="78">
        <f ca="1">INDIRECT(Calculation!J42,FALSE)</f>
        <v>2188.88</v>
      </c>
      <c r="H12" s="78">
        <f ca="1">INDIRECT(Calculation!K42,FALSE)</f>
        <v>1981.77</v>
      </c>
      <c r="I12" s="78">
        <f ca="1">INDIRECT(Calculation!L42,FALSE)</f>
        <v>2118.66</v>
      </c>
      <c r="J12" s="78">
        <f ca="1">INDIRECT(Calculation!M42,FALSE)</f>
        <v>1126.19</v>
      </c>
      <c r="K12" s="78">
        <f ca="1">INDIRECT(Calculation!N42,FALSE)</f>
        <v>458.42</v>
      </c>
      <c r="L12" s="78">
        <f ca="1">INDIRECT(Calculation!O42,FALSE)</f>
        <v>695.8</v>
      </c>
      <c r="M12" s="78">
        <f ca="1">INDIRECT(Calculation!P42,FALSE)</f>
        <v>710.39</v>
      </c>
      <c r="N12" s="79">
        <f t="shared" ca="1" si="1"/>
        <v>-66.469844146772019</v>
      </c>
      <c r="O12" s="26"/>
      <c r="P12" s="26"/>
      <c r="Q12" s="26"/>
      <c r="R12" s="26"/>
      <c r="S12" s="26"/>
      <c r="T12" s="26"/>
      <c r="U12" s="26"/>
      <c r="V12" s="26"/>
      <c r="W12" s="26"/>
      <c r="X12" s="26"/>
      <c r="Y12" s="26"/>
      <c r="Z12" s="26"/>
      <c r="AA12" s="26"/>
      <c r="AB12" s="26"/>
      <c r="AC12" s="26"/>
      <c r="AD12" s="26"/>
      <c r="AE12" s="26"/>
      <c r="AF12" s="26"/>
      <c r="AG12" s="26"/>
    </row>
    <row r="13" spans="1:33" s="25" customFormat="1" x14ac:dyDescent="0.35">
      <c r="A13" s="76" t="s">
        <v>152</v>
      </c>
      <c r="B13" s="78">
        <f ca="1">INDIRECT(Calculation!F13,FALSE)</f>
        <v>-23.11</v>
      </c>
      <c r="C13" s="78">
        <f ca="1">INDIRECT(Calculation!G13,FALSE)</f>
        <v>2.6300000000000003</v>
      </c>
      <c r="D13" s="79"/>
      <c r="E13" s="78">
        <f ca="1">INDIRECT(Calculation!H43,FALSE)</f>
        <v>-13.3</v>
      </c>
      <c r="F13" s="78">
        <f ca="1">INDIRECT(Calculation!I43,FALSE)</f>
        <v>-3.33</v>
      </c>
      <c r="G13" s="78">
        <f ca="1">INDIRECT(Calculation!J43,FALSE)</f>
        <v>-8.42</v>
      </c>
      <c r="H13" s="78">
        <f ca="1">INDIRECT(Calculation!K43,FALSE)</f>
        <v>7.87</v>
      </c>
      <c r="I13" s="78">
        <f ca="1">INDIRECT(Calculation!L43,FALSE)</f>
        <v>-6.22</v>
      </c>
      <c r="J13" s="78">
        <f ca="1">INDIRECT(Calculation!M43,FALSE)</f>
        <v>-0.08</v>
      </c>
      <c r="K13" s="78">
        <f ca="1">INDIRECT(Calculation!N43,FALSE)</f>
        <v>1.06</v>
      </c>
      <c r="L13" s="78">
        <f ca="1">INDIRECT(Calculation!O43,FALSE)</f>
        <v>-1.86</v>
      </c>
      <c r="M13" s="78">
        <f ca="1">INDIRECT(Calculation!P43,FALSE)</f>
        <v>2.97</v>
      </c>
      <c r="N13" s="79"/>
      <c r="O13" s="26"/>
      <c r="P13" s="26"/>
      <c r="Q13" s="26"/>
      <c r="R13" s="26"/>
      <c r="S13" s="26"/>
      <c r="T13" s="26"/>
      <c r="U13" s="26"/>
      <c r="V13" s="26"/>
      <c r="W13" s="26"/>
      <c r="X13" s="26"/>
      <c r="Y13" s="26"/>
      <c r="Z13" s="26"/>
      <c r="AA13" s="26"/>
      <c r="AB13" s="26"/>
      <c r="AC13" s="26"/>
      <c r="AD13" s="26"/>
      <c r="AE13" s="26"/>
      <c r="AF13" s="26"/>
      <c r="AG13" s="26"/>
    </row>
    <row r="14" spans="1:33" s="25" customFormat="1" ht="15.75" customHeight="1" x14ac:dyDescent="0.35">
      <c r="A14" s="85" t="s">
        <v>153</v>
      </c>
      <c r="B14" s="83">
        <f ca="1">INDIRECT(Calculation!F14,FALSE)</f>
        <v>10313.290000000001</v>
      </c>
      <c r="C14" s="83">
        <f ca="1">INDIRECT(Calculation!G14,FALSE)</f>
        <v>5682.4100000000008</v>
      </c>
      <c r="D14" s="84">
        <f t="shared" ca="1" si="0"/>
        <v>-44.90206326012359</v>
      </c>
      <c r="E14" s="86">
        <f ca="1">INDIRECT(Calculation!H44,FALSE)</f>
        <v>3008.29</v>
      </c>
      <c r="F14" s="83">
        <f ca="1">INDIRECT(Calculation!I44,FALSE)</f>
        <v>2533.89</v>
      </c>
      <c r="G14" s="83">
        <f ca="1">INDIRECT(Calculation!J44,FALSE)</f>
        <v>2197.3000000000002</v>
      </c>
      <c r="H14" s="83">
        <f ca="1">INDIRECT(Calculation!K44,FALSE)</f>
        <v>1973.9</v>
      </c>
      <c r="I14" s="83">
        <f ca="1">INDIRECT(Calculation!L44,FALSE)</f>
        <v>2124.88</v>
      </c>
      <c r="J14" s="83">
        <f ca="1">INDIRECT(Calculation!M44,FALSE)</f>
        <v>1126.27</v>
      </c>
      <c r="K14" s="83">
        <f ca="1">INDIRECT(Calculation!N44,FALSE)</f>
        <v>457.36</v>
      </c>
      <c r="L14" s="83">
        <f ca="1">INDIRECT(Calculation!O44,FALSE)</f>
        <v>697.66</v>
      </c>
      <c r="M14" s="83">
        <f ca="1">INDIRECT(Calculation!P44,FALSE)</f>
        <v>707.43</v>
      </c>
      <c r="N14" s="84">
        <f t="shared" ca="1" si="1"/>
        <v>-66.70729641203269</v>
      </c>
      <c r="O14" s="26"/>
      <c r="P14" s="26"/>
      <c r="Q14" s="26"/>
      <c r="R14" s="26"/>
      <c r="S14" s="26"/>
      <c r="T14" s="26"/>
      <c r="U14" s="26"/>
      <c r="V14" s="26"/>
      <c r="W14" s="26"/>
      <c r="X14" s="26"/>
      <c r="Y14" s="26"/>
      <c r="Z14" s="26"/>
      <c r="AA14" s="26"/>
      <c r="AB14" s="26"/>
      <c r="AC14" s="26"/>
      <c r="AD14" s="26"/>
      <c r="AE14" s="26"/>
      <c r="AF14" s="26"/>
      <c r="AG14" s="26"/>
    </row>
    <row r="15" spans="1:33" s="25" customFormat="1" x14ac:dyDescent="0.35">
      <c r="A15" s="87" t="s">
        <v>193</v>
      </c>
      <c r="B15" s="78">
        <f ca="1">INDIRECT(Calculation!F15,FALSE)</f>
        <v>4289.22</v>
      </c>
      <c r="C15" s="78">
        <f ca="1">INDIRECT(Calculation!G15,FALSE)</f>
        <v>3170.4</v>
      </c>
      <c r="D15" s="79">
        <f t="shared" ca="1" si="0"/>
        <v>-26.084462909340161</v>
      </c>
      <c r="E15" s="78">
        <f ca="1">INDIRECT(Calculation!H45,FALSE)</f>
        <v>1251.96</v>
      </c>
      <c r="F15" s="78">
        <f ca="1">INDIRECT(Calculation!I45,FALSE)</f>
        <v>1024.5899999999999</v>
      </c>
      <c r="G15" s="78">
        <f ca="1">INDIRECT(Calculation!J45,FALSE)</f>
        <v>916.5</v>
      </c>
      <c r="H15" s="78">
        <f ca="1">INDIRECT(Calculation!K45,FALSE)</f>
        <v>1031.95</v>
      </c>
      <c r="I15" s="78">
        <f ca="1">INDIRECT(Calculation!L45,FALSE)</f>
        <v>1158.48</v>
      </c>
      <c r="J15" s="78">
        <f ca="1">INDIRECT(Calculation!M45,FALSE)</f>
        <v>697.2</v>
      </c>
      <c r="K15" s="78">
        <f ca="1">INDIRECT(Calculation!N45,FALSE)</f>
        <v>282.77</v>
      </c>
      <c r="L15" s="78">
        <f ca="1">INDIRECT(Calculation!O45,FALSE)</f>
        <v>432.06</v>
      </c>
      <c r="M15" s="78">
        <f ca="1">INDIRECT(Calculation!P45,FALSE)</f>
        <v>434.45</v>
      </c>
      <c r="N15" s="79">
        <f t="shared" ca="1" si="1"/>
        <v>-62.498273599889508</v>
      </c>
      <c r="O15" s="26"/>
      <c r="P15" s="26"/>
      <c r="Q15" s="26"/>
      <c r="R15" s="26"/>
      <c r="S15" s="26"/>
      <c r="T15" s="26"/>
      <c r="U15" s="26"/>
      <c r="V15" s="26"/>
      <c r="W15" s="26"/>
      <c r="X15" s="26"/>
      <c r="Y15" s="26"/>
      <c r="Z15" s="26"/>
      <c r="AA15" s="26"/>
      <c r="AB15" s="26"/>
      <c r="AC15" s="26"/>
      <c r="AD15" s="26"/>
      <c r="AE15" s="26"/>
      <c r="AF15" s="26"/>
      <c r="AG15" s="26"/>
    </row>
    <row r="16" spans="1:33" s="25" customFormat="1" x14ac:dyDescent="0.35">
      <c r="A16" s="77" t="s">
        <v>155</v>
      </c>
      <c r="B16" s="78">
        <f ca="1">INDIRECT(Calculation!F16,FALSE)</f>
        <v>4289.22</v>
      </c>
      <c r="C16" s="78">
        <f ca="1">INDIRECT(Calculation!G16,FALSE)</f>
        <v>3170.4</v>
      </c>
      <c r="D16" s="79">
        <f t="shared" ca="1" si="0"/>
        <v>-26.084462909340161</v>
      </c>
      <c r="E16" s="78">
        <f ca="1">INDIRECT(Calculation!H46,FALSE)</f>
        <v>1251.96</v>
      </c>
      <c r="F16" s="78">
        <f ca="1">INDIRECT(Calculation!I46,FALSE)</f>
        <v>1024.5899999999999</v>
      </c>
      <c r="G16" s="78">
        <f ca="1">INDIRECT(Calculation!J46,FALSE)</f>
        <v>916.5</v>
      </c>
      <c r="H16" s="78">
        <f ca="1">INDIRECT(Calculation!K46,FALSE)</f>
        <v>1031.95</v>
      </c>
      <c r="I16" s="78">
        <f ca="1">INDIRECT(Calculation!L46,FALSE)</f>
        <v>1158.48</v>
      </c>
      <c r="J16" s="78">
        <f ca="1">INDIRECT(Calculation!M46,FALSE)</f>
        <v>697.2</v>
      </c>
      <c r="K16" s="78">
        <f ca="1">INDIRECT(Calculation!N46,FALSE)</f>
        <v>282.77</v>
      </c>
      <c r="L16" s="78">
        <f ca="1">INDIRECT(Calculation!O46,FALSE)</f>
        <v>432.06</v>
      </c>
      <c r="M16" s="78">
        <f ca="1">INDIRECT(Calculation!P46,FALSE)</f>
        <v>434.45</v>
      </c>
      <c r="N16" s="79">
        <f t="shared" ca="1" si="1"/>
        <v>-62.498273599889508</v>
      </c>
      <c r="O16" s="26"/>
      <c r="P16" s="26"/>
      <c r="Q16" s="26"/>
      <c r="R16" s="26"/>
      <c r="S16" s="26"/>
      <c r="T16" s="26"/>
      <c r="U16" s="26"/>
      <c r="V16" s="26"/>
      <c r="W16" s="26"/>
      <c r="X16" s="26"/>
      <c r="Y16" s="26"/>
      <c r="Z16" s="26"/>
      <c r="AA16" s="26"/>
      <c r="AB16" s="26"/>
      <c r="AC16" s="26"/>
      <c r="AD16" s="26"/>
      <c r="AE16" s="26"/>
      <c r="AF16" s="26"/>
      <c r="AG16" s="26"/>
    </row>
    <row r="17" spans="1:33" s="25" customFormat="1" x14ac:dyDescent="0.35">
      <c r="A17" s="82" t="s">
        <v>196</v>
      </c>
      <c r="B17" s="83">
        <f ca="1">INDIRECT(Calculation!F17,FALSE)</f>
        <v>0</v>
      </c>
      <c r="C17" s="83">
        <f ca="1">INDIRECT(Calculation!G17,FALSE)</f>
        <v>0</v>
      </c>
      <c r="D17" s="84" t="s">
        <v>227</v>
      </c>
      <c r="E17" s="83">
        <f ca="1">INDIRECT(Calculation!H47,FALSE)</f>
        <v>0</v>
      </c>
      <c r="F17" s="83">
        <f ca="1">INDIRECT(Calculation!I47,FALSE)</f>
        <v>0</v>
      </c>
      <c r="G17" s="83">
        <f ca="1">INDIRECT(Calculation!J47,FALSE)</f>
        <v>0</v>
      </c>
      <c r="H17" s="83">
        <f ca="1">INDIRECT(Calculation!K47,FALSE)</f>
        <v>0</v>
      </c>
      <c r="I17" s="83">
        <f ca="1">INDIRECT(Calculation!L47,FALSE)</f>
        <v>0</v>
      </c>
      <c r="J17" s="83">
        <f ca="1">INDIRECT(Calculation!M47,FALSE)</f>
        <v>0</v>
      </c>
      <c r="K17" s="83">
        <f ca="1">INDIRECT(Calculation!N47,FALSE)</f>
        <v>0</v>
      </c>
      <c r="L17" s="83">
        <f ca="1">INDIRECT(Calculation!O47,FALSE)</f>
        <v>0</v>
      </c>
      <c r="M17" s="83">
        <f ca="1">INDIRECT(Calculation!P47,FALSE)</f>
        <v>0</v>
      </c>
      <c r="N17" s="84"/>
      <c r="O17" s="26"/>
      <c r="P17" s="26"/>
      <c r="Q17" s="26"/>
      <c r="R17" s="26"/>
      <c r="S17" s="26"/>
      <c r="T17" s="26"/>
      <c r="U17" s="26"/>
      <c r="V17" s="26"/>
      <c r="W17" s="26"/>
      <c r="X17" s="26"/>
      <c r="Y17" s="26"/>
      <c r="Z17" s="26"/>
      <c r="AA17" s="26"/>
      <c r="AB17" s="26"/>
      <c r="AC17" s="26"/>
      <c r="AD17" s="26"/>
      <c r="AE17" s="26"/>
      <c r="AF17" s="26"/>
      <c r="AG17" s="26"/>
    </row>
    <row r="18" spans="1:33" s="25" customFormat="1" ht="15" customHeight="1" x14ac:dyDescent="0.35">
      <c r="A18" s="88" t="s">
        <v>158</v>
      </c>
      <c r="B18" s="78">
        <f ca="1">INDIRECT(Calculation!F18,FALSE)</f>
        <v>3402.66</v>
      </c>
      <c r="C18" s="78">
        <f ca="1">INDIRECT(Calculation!G18,FALSE)</f>
        <v>1555.82</v>
      </c>
      <c r="D18" s="79">
        <f t="shared" ca="1" si="0"/>
        <v>-54.27636025932653</v>
      </c>
      <c r="E18" s="78">
        <f ca="1">INDIRECT(Calculation!H48,FALSE)</f>
        <v>963.22</v>
      </c>
      <c r="F18" s="78">
        <f ca="1">INDIRECT(Calculation!I48,FALSE)</f>
        <v>820.49</v>
      </c>
      <c r="G18" s="78">
        <f ca="1">INDIRECT(Calculation!J48,FALSE)</f>
        <v>696.71</v>
      </c>
      <c r="H18" s="78">
        <f ca="1">INDIRECT(Calculation!K48,FALSE)</f>
        <v>610.67999999999995</v>
      </c>
      <c r="I18" s="78">
        <f ca="1">INDIRECT(Calculation!L48,FALSE)</f>
        <v>517.16999999999996</v>
      </c>
      <c r="J18" s="78">
        <f ca="1">INDIRECT(Calculation!M48,FALSE)</f>
        <v>285.92</v>
      </c>
      <c r="K18" s="29">
        <f ca="1">INDIRECT(Calculation!N48,FALSE)</f>
        <v>142.05000000000001</v>
      </c>
      <c r="L18" s="78">
        <f ca="1">INDIRECT(Calculation!O48,FALSE)</f>
        <v>215.02</v>
      </c>
      <c r="M18" s="78">
        <f ca="1">INDIRECT(Calculation!P48,FALSE)</f>
        <v>221.72</v>
      </c>
      <c r="N18" s="79">
        <f t="shared" ca="1" si="1"/>
        <v>-57.128217027283092</v>
      </c>
      <c r="O18" s="26"/>
      <c r="P18" s="26"/>
      <c r="Q18" s="26"/>
      <c r="R18" s="26"/>
      <c r="S18" s="26"/>
      <c r="T18" s="26"/>
      <c r="U18" s="26"/>
      <c r="V18" s="26"/>
      <c r="W18" s="26"/>
      <c r="X18" s="26"/>
      <c r="Y18" s="26"/>
      <c r="Z18" s="26"/>
      <c r="AA18" s="26"/>
      <c r="AB18" s="26"/>
      <c r="AC18" s="26"/>
      <c r="AD18" s="26"/>
      <c r="AE18" s="26"/>
      <c r="AF18" s="26"/>
      <c r="AG18" s="26"/>
    </row>
    <row r="19" spans="1:33" s="25" customFormat="1" x14ac:dyDescent="0.35">
      <c r="A19" s="82" t="s">
        <v>159</v>
      </c>
      <c r="B19" s="83">
        <f ca="1">INDIRECT(Calculation!F19,FALSE)</f>
        <v>721.73</v>
      </c>
      <c r="C19" s="83">
        <f ca="1">INDIRECT(Calculation!G19,FALSE)</f>
        <v>396.13</v>
      </c>
      <c r="D19" s="84">
        <f t="shared" ca="1" si="0"/>
        <v>-45.113823729095373</v>
      </c>
      <c r="E19" s="83">
        <f ca="1">INDIRECT(Calculation!H49,FALSE)</f>
        <v>233.03</v>
      </c>
      <c r="F19" s="83">
        <f ca="1">INDIRECT(Calculation!I49,FALSE)</f>
        <v>211.11</v>
      </c>
      <c r="G19" s="83">
        <f ca="1">INDIRECT(Calculation!J49,FALSE)</f>
        <v>135.99</v>
      </c>
      <c r="H19" s="83">
        <f ca="1">INDIRECT(Calculation!K49,FALSE)</f>
        <v>103.66</v>
      </c>
      <c r="I19" s="83">
        <f ca="1">INDIRECT(Calculation!L49,FALSE)</f>
        <v>202.28</v>
      </c>
      <c r="J19" s="83">
        <f ca="1">INDIRECT(Calculation!M49,FALSE)</f>
        <v>67.819999999999993</v>
      </c>
      <c r="K19" s="83">
        <f ca="1">INDIRECT(Calculation!N49,FALSE)</f>
        <v>22.37</v>
      </c>
      <c r="L19" s="83">
        <f ca="1">INDIRECT(Calculation!O49,FALSE)</f>
        <v>43.82</v>
      </c>
      <c r="M19" s="83">
        <f ca="1">INDIRECT(Calculation!P49,FALSE)</f>
        <v>42.15</v>
      </c>
      <c r="N19" s="84">
        <f t="shared" ca="1" si="1"/>
        <v>-79.162546964603521</v>
      </c>
      <c r="O19" s="26"/>
      <c r="P19" s="26"/>
      <c r="Q19" s="26"/>
      <c r="R19" s="26"/>
      <c r="S19" s="26"/>
      <c r="T19" s="26"/>
      <c r="U19" s="26"/>
      <c r="V19" s="26"/>
      <c r="W19" s="26"/>
      <c r="X19" s="26"/>
      <c r="Y19" s="26"/>
      <c r="Z19" s="26"/>
      <c r="AA19" s="26"/>
      <c r="AB19" s="26"/>
      <c r="AC19" s="26"/>
      <c r="AD19" s="26"/>
      <c r="AE19" s="26"/>
      <c r="AF19" s="26"/>
      <c r="AG19" s="26"/>
    </row>
    <row r="20" spans="1:33" s="25" customFormat="1" x14ac:dyDescent="0.35">
      <c r="A20" s="75" t="s">
        <v>194</v>
      </c>
      <c r="B20" s="78">
        <f ca="1">INDIRECT(Calculation!F20,FALSE)</f>
        <v>1899.67</v>
      </c>
      <c r="C20" s="78">
        <f ca="1">INDIRECT(Calculation!G20,FALSE)</f>
        <v>560.06999999999994</v>
      </c>
      <c r="D20" s="79">
        <f t="shared" ca="1" si="0"/>
        <v>-70.517510936109957</v>
      </c>
      <c r="E20" s="78">
        <f ca="1">INDIRECT(Calculation!H50,FALSE)</f>
        <v>560.07000000000005</v>
      </c>
      <c r="F20" s="78">
        <f ca="1">INDIRECT(Calculation!I50,FALSE)</f>
        <v>477.7</v>
      </c>
      <c r="G20" s="78">
        <f ca="1">INDIRECT(Calculation!J50,FALSE)</f>
        <v>448.1</v>
      </c>
      <c r="H20" s="78">
        <f ca="1">INDIRECT(Calculation!K50,FALSE)</f>
        <v>227.61</v>
      </c>
      <c r="I20" s="78">
        <f ca="1">INDIRECT(Calculation!L50,FALSE)</f>
        <v>246.95</v>
      </c>
      <c r="J20" s="78">
        <f ca="1">INDIRECT(Calculation!M50,FALSE)</f>
        <v>75.34</v>
      </c>
      <c r="K20" s="78">
        <f ca="1">INDIRECT(Calculation!N50,FALSE)</f>
        <v>10.17</v>
      </c>
      <c r="L20" s="78">
        <f ca="1">INDIRECT(Calculation!O50,FALSE)</f>
        <v>6.75</v>
      </c>
      <c r="M20" s="78">
        <f ca="1">INDIRECT(Calculation!P50,FALSE)</f>
        <v>9.11</v>
      </c>
      <c r="N20" s="79">
        <f t="shared" ca="1" si="1"/>
        <v>-96.310994128366062</v>
      </c>
      <c r="O20" s="26"/>
      <c r="P20" s="26"/>
      <c r="Q20" s="26"/>
      <c r="R20" s="26"/>
      <c r="S20" s="26"/>
      <c r="T20" s="26"/>
      <c r="U20" s="26"/>
      <c r="V20" s="26"/>
      <c r="W20" s="26"/>
      <c r="X20" s="26"/>
      <c r="Y20" s="26"/>
      <c r="Z20" s="26"/>
      <c r="AA20" s="26"/>
      <c r="AB20" s="26"/>
      <c r="AC20" s="26"/>
      <c r="AD20" s="26"/>
      <c r="AE20" s="26"/>
      <c r="AF20" s="26"/>
      <c r="AG20" s="26"/>
    </row>
    <row r="21" spans="1:33" s="30" customFormat="1" x14ac:dyDescent="0.35">
      <c r="A21" s="77" t="s">
        <v>161</v>
      </c>
      <c r="B21" s="78">
        <f ca="1">INDIRECT(Calculation!F21,FALSE)</f>
        <v>1596.36</v>
      </c>
      <c r="C21" s="78">
        <f ca="1">INDIRECT(Calculation!G21,FALSE)</f>
        <v>507.02000000000004</v>
      </c>
      <c r="D21" s="79">
        <f t="shared" ca="1" si="0"/>
        <v>-68.238993710691815</v>
      </c>
      <c r="E21" s="78">
        <f ca="1">INDIRECT(Calculation!H51,FALSE)</f>
        <v>452.85</v>
      </c>
      <c r="F21" s="78">
        <f ca="1">INDIRECT(Calculation!I51,FALSE)</f>
        <v>408.8</v>
      </c>
      <c r="G21" s="78">
        <f ca="1">INDIRECT(Calculation!J51,FALSE)</f>
        <v>408.8</v>
      </c>
      <c r="H21" s="78">
        <f ca="1">INDIRECT(Calculation!K51,FALSE)</f>
        <v>214.44</v>
      </c>
      <c r="I21" s="78">
        <f ca="1">INDIRECT(Calculation!L51,FALSE)</f>
        <v>210.8</v>
      </c>
      <c r="J21" s="78">
        <f ca="1">INDIRECT(Calculation!M51,FALSE)</f>
        <v>71.61</v>
      </c>
      <c r="K21" s="78">
        <f ca="1">INDIRECT(Calculation!N51,FALSE)</f>
        <v>10.17</v>
      </c>
      <c r="L21" s="78">
        <f ca="1">INDIRECT(Calculation!O51,FALSE)</f>
        <v>6.75</v>
      </c>
      <c r="M21" s="78">
        <f ca="1">INDIRECT(Calculation!P51,FALSE)</f>
        <v>9.11</v>
      </c>
      <c r="N21" s="79">
        <f t="shared" ca="1" si="1"/>
        <v>-95.678368121442119</v>
      </c>
      <c r="O21" s="26"/>
      <c r="P21" s="26"/>
      <c r="Q21" s="26"/>
      <c r="R21" s="26"/>
      <c r="S21" s="26"/>
      <c r="T21" s="26"/>
      <c r="U21" s="26"/>
      <c r="V21" s="26"/>
      <c r="W21" s="26"/>
      <c r="X21" s="26"/>
      <c r="Y21" s="26"/>
      <c r="Z21" s="26"/>
      <c r="AA21" s="26"/>
      <c r="AB21" s="26"/>
      <c r="AC21" s="26"/>
      <c r="AD21" s="26"/>
      <c r="AE21" s="26"/>
      <c r="AF21" s="26"/>
      <c r="AG21" s="26"/>
    </row>
    <row r="22" spans="1:33" s="25" customFormat="1" ht="16.5" customHeight="1" x14ac:dyDescent="0.35">
      <c r="A22" s="76" t="s">
        <v>197</v>
      </c>
      <c r="B22" s="89" t="str">
        <f ca="1">INDIRECT(Calculation!F22,FALSE)</f>
        <v>[x]</v>
      </c>
      <c r="C22" s="89">
        <f ca="1">INDIRECT(Calculation!G22,FALSE)</f>
        <v>0</v>
      </c>
      <c r="D22" s="79"/>
      <c r="E22" s="89">
        <f ca="1">INDIRECT(Calculation!H52,FALSE)</f>
        <v>0</v>
      </c>
      <c r="F22" s="89">
        <f ca="1">INDIRECT(Calculation!I52,FALSE)</f>
        <v>0</v>
      </c>
      <c r="G22" s="89">
        <f ca="1">INDIRECT(Calculation!J52,FALSE)</f>
        <v>0</v>
      </c>
      <c r="H22" s="89">
        <f ca="1">INDIRECT(Calculation!K52,FALSE)</f>
        <v>0</v>
      </c>
      <c r="I22" s="89">
        <f ca="1">INDIRECT(Calculation!L52,FALSE)</f>
        <v>0</v>
      </c>
      <c r="J22" s="89">
        <f ca="1">INDIRECT(Calculation!M52,FALSE)</f>
        <v>0</v>
      </c>
      <c r="K22" s="89">
        <f ca="1">INDIRECT(Calculation!N52,FALSE)</f>
        <v>0</v>
      </c>
      <c r="L22" s="89">
        <f ca="1">INDIRECT(Calculation!O52,FALSE)</f>
        <v>0</v>
      </c>
      <c r="M22" s="89">
        <f ca="1">INDIRECT(Calculation!P52,FALSE)</f>
        <v>0</v>
      </c>
      <c r="N22" s="79"/>
      <c r="O22" s="26"/>
      <c r="P22" s="26"/>
      <c r="Q22" s="26"/>
      <c r="R22" s="26"/>
      <c r="S22" s="26"/>
      <c r="T22" s="26"/>
      <c r="U22" s="26"/>
      <c r="V22" s="26"/>
      <c r="W22" s="26"/>
      <c r="X22" s="26"/>
      <c r="Y22" s="26"/>
      <c r="Z22" s="26"/>
      <c r="AA22" s="26"/>
      <c r="AB22" s="26"/>
      <c r="AC22" s="26"/>
      <c r="AD22" s="26"/>
      <c r="AE22" s="26"/>
      <c r="AF22" s="26"/>
      <c r="AG22" s="26"/>
    </row>
    <row r="23" spans="1:33" s="25" customFormat="1" ht="16" thickBot="1" x14ac:dyDescent="0.4">
      <c r="A23" s="78" t="s">
        <v>198</v>
      </c>
      <c r="B23" s="78">
        <f ca="1">INDIRECT(Calculation!F23,FALSE)</f>
        <v>303.3</v>
      </c>
      <c r="C23" s="78">
        <f ca="1">INDIRECT(Calculation!G23,FALSE)</f>
        <v>53.04</v>
      </c>
      <c r="D23" s="79">
        <f t="shared" ca="1" si="0"/>
        <v>-82.512363996043518</v>
      </c>
      <c r="E23" s="78">
        <f ca="1">INDIRECT(Calculation!H53,FALSE)</f>
        <v>107.21</v>
      </c>
      <c r="F23" s="78">
        <f ca="1">INDIRECT(Calculation!I53,FALSE)</f>
        <v>68.900000000000006</v>
      </c>
      <c r="G23" s="78">
        <f ca="1">INDIRECT(Calculation!J53,FALSE)</f>
        <v>39.299999999999997</v>
      </c>
      <c r="H23" s="78">
        <f ca="1">INDIRECT(Calculation!K53,FALSE)</f>
        <v>13.16</v>
      </c>
      <c r="I23" s="78">
        <f ca="1">INDIRECT(Calculation!L53,FALSE)</f>
        <v>36.15</v>
      </c>
      <c r="J23" s="78">
        <f ca="1">INDIRECT(Calculation!M53,FALSE)</f>
        <v>3.73</v>
      </c>
      <c r="K23" s="78">
        <f ca="1">INDIRECT(Calculation!N53,FALSE)</f>
        <v>0</v>
      </c>
      <c r="L23" s="90">
        <f ca="1">INDIRECT(Calculation!O53,FALSE)</f>
        <v>0</v>
      </c>
      <c r="M23" s="90">
        <f ca="1">INDIRECT(Calculation!P53,FALSE)</f>
        <v>0</v>
      </c>
      <c r="N23" s="79">
        <f t="shared" ca="1" si="1"/>
        <v>-100</v>
      </c>
      <c r="O23" s="26"/>
      <c r="P23" s="26"/>
      <c r="Q23" s="26"/>
      <c r="R23" s="26"/>
      <c r="S23" s="26"/>
      <c r="T23" s="26"/>
      <c r="U23" s="26"/>
      <c r="V23" s="26"/>
      <c r="W23" s="26"/>
      <c r="X23" s="26"/>
      <c r="Y23" s="26"/>
      <c r="Z23" s="26"/>
      <c r="AA23" s="26"/>
      <c r="AB23" s="26"/>
      <c r="AC23" s="26"/>
      <c r="AD23" s="26"/>
      <c r="AE23" s="26"/>
      <c r="AF23" s="26"/>
      <c r="AG23" s="26"/>
    </row>
    <row r="24" spans="1:33" ht="16" thickTop="1" x14ac:dyDescent="0.35"/>
  </sheetData>
  <phoneticPr fontId="10" type="noConversion"/>
  <pageMargins left="0.55118110236220474" right="0.15748031496062992" top="0.98425196850393704" bottom="0.98425196850393704" header="0.51181102362204722" footer="0.51181102362204722"/>
  <pageSetup paperSize="9" scale="59" fitToHeight="0" orientation="landscape" verticalDpi="4" r:id="rId1"/>
  <headerFooter alignWithMargins="0"/>
  <ignoredErrors>
    <ignoredError sqref="L7:M23"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B21"/>
  <sheetViews>
    <sheetView showGridLines="0" zoomScaleNormal="100" workbookViewId="0"/>
  </sheetViews>
  <sheetFormatPr defaultColWidth="9" defaultRowHeight="15.5" x14ac:dyDescent="0.35"/>
  <cols>
    <col min="1" max="1" width="23.7265625" style="17" customWidth="1"/>
    <col min="2" max="24" width="10" style="2" customWidth="1"/>
    <col min="25" max="25" width="12.453125" style="2" bestFit="1" customWidth="1"/>
    <col min="26" max="26" width="12.26953125" style="2" customWidth="1"/>
    <col min="27" max="27" width="14.81640625" style="2" customWidth="1"/>
    <col min="28" max="28" width="12.81640625" style="2" customWidth="1"/>
    <col min="29" max="29" width="14.7265625" style="2" bestFit="1" customWidth="1"/>
    <col min="30" max="30" width="17.7265625" style="2" bestFit="1" customWidth="1"/>
    <col min="31" max="31" width="17.26953125" style="2" bestFit="1" customWidth="1"/>
    <col min="32" max="32" width="15.26953125" style="2" bestFit="1" customWidth="1"/>
    <col min="33" max="33" width="17.7265625" style="2" bestFit="1" customWidth="1"/>
    <col min="34" max="249" width="9" style="2"/>
    <col min="250" max="250" width="8.1796875" style="2" customWidth="1"/>
    <col min="251" max="252" width="9" style="2" customWidth="1"/>
    <col min="253" max="253" width="17.1796875" style="2" customWidth="1"/>
    <col min="254" max="254" width="9" style="2" customWidth="1"/>
    <col min="255" max="255" width="12.54296875" style="2" customWidth="1"/>
    <col min="256" max="256" width="9" style="2" customWidth="1"/>
    <col min="257" max="257" width="11.453125" style="2" customWidth="1"/>
    <col min="258" max="258" width="11.1796875" style="2" customWidth="1"/>
    <col min="259" max="259" width="13.54296875" style="2" customWidth="1"/>
    <col min="260" max="260" width="11.26953125" style="2" customWidth="1"/>
    <col min="261" max="261" width="10.81640625" style="2" customWidth="1"/>
    <col min="262" max="262" width="12.26953125" style="2" customWidth="1"/>
    <col min="263" max="263" width="9" style="2" customWidth="1"/>
    <col min="264" max="264" width="7.7265625" style="2" customWidth="1"/>
    <col min="265" max="267" width="9" style="2"/>
    <col min="268" max="268" width="6.81640625" style="2" bestFit="1" customWidth="1"/>
    <col min="269" max="269" width="6.453125" style="2" bestFit="1" customWidth="1"/>
    <col min="270" max="270" width="7.81640625" style="2" bestFit="1" customWidth="1"/>
    <col min="271" max="271" width="7.54296875" style="2" bestFit="1" customWidth="1"/>
    <col min="272" max="272" width="9.453125" style="2" bestFit="1" customWidth="1"/>
    <col min="273" max="273" width="9.54296875" style="2" bestFit="1" customWidth="1"/>
    <col min="274" max="274" width="6.81640625" style="2" bestFit="1" customWidth="1"/>
    <col min="275" max="275" width="9" style="2"/>
    <col min="276" max="276" width="6.453125" style="2" bestFit="1" customWidth="1"/>
    <col min="277" max="277" width="11.1796875" style="2" customWidth="1"/>
    <col min="278" max="279" width="6.81640625" style="2" bestFit="1" customWidth="1"/>
    <col min="280" max="280" width="5.81640625" style="2" bestFit="1" customWidth="1"/>
    <col min="281" max="281" width="6.54296875" style="2" bestFit="1" customWidth="1"/>
    <col min="282" max="282" width="11.26953125" style="2" customWidth="1"/>
    <col min="283" max="283" width="9" style="2" customWidth="1"/>
    <col min="284" max="284" width="12.7265625" style="2" customWidth="1"/>
    <col min="285" max="285" width="14.7265625" style="2" bestFit="1" customWidth="1"/>
    <col min="286" max="286" width="17.7265625" style="2" bestFit="1" customWidth="1"/>
    <col min="287" max="287" width="17.26953125" style="2" bestFit="1" customWidth="1"/>
    <col min="288" max="288" width="15.26953125" style="2" bestFit="1" customWidth="1"/>
    <col min="289" max="289" width="17.7265625" style="2" bestFit="1" customWidth="1"/>
    <col min="290" max="505" width="9" style="2"/>
    <col min="506" max="506" width="8.1796875" style="2" customWidth="1"/>
    <col min="507" max="508" width="9" style="2" customWidth="1"/>
    <col min="509" max="509" width="17.1796875" style="2" customWidth="1"/>
    <col min="510" max="510" width="9" style="2" customWidth="1"/>
    <col min="511" max="511" width="12.54296875" style="2" customWidth="1"/>
    <col min="512" max="512" width="9" style="2" customWidth="1"/>
    <col min="513" max="513" width="11.453125" style="2" customWidth="1"/>
    <col min="514" max="514" width="11.1796875" style="2" customWidth="1"/>
    <col min="515" max="515" width="13.54296875" style="2" customWidth="1"/>
    <col min="516" max="516" width="11.26953125" style="2" customWidth="1"/>
    <col min="517" max="517" width="10.81640625" style="2" customWidth="1"/>
    <col min="518" max="518" width="12.26953125" style="2" customWidth="1"/>
    <col min="519" max="519" width="9" style="2" customWidth="1"/>
    <col min="520" max="520" width="7.7265625" style="2" customWidth="1"/>
    <col min="521" max="523" width="9" style="2"/>
    <col min="524" max="524" width="6.81640625" style="2" bestFit="1" customWidth="1"/>
    <col min="525" max="525" width="6.453125" style="2" bestFit="1" customWidth="1"/>
    <col min="526" max="526" width="7.81640625" style="2" bestFit="1" customWidth="1"/>
    <col min="527" max="527" width="7.54296875" style="2" bestFit="1" customWidth="1"/>
    <col min="528" max="528" width="9.453125" style="2" bestFit="1" customWidth="1"/>
    <col min="529" max="529" width="9.54296875" style="2" bestFit="1" customWidth="1"/>
    <col min="530" max="530" width="6.81640625" style="2" bestFit="1" customWidth="1"/>
    <col min="531" max="531" width="9" style="2"/>
    <col min="532" max="532" width="6.453125" style="2" bestFit="1" customWidth="1"/>
    <col min="533" max="533" width="11.1796875" style="2" customWidth="1"/>
    <col min="534" max="535" width="6.81640625" style="2" bestFit="1" customWidth="1"/>
    <col min="536" max="536" width="5.81640625" style="2" bestFit="1" customWidth="1"/>
    <col min="537" max="537" width="6.54296875" style="2" bestFit="1" customWidth="1"/>
    <col min="538" max="538" width="11.26953125" style="2" customWidth="1"/>
    <col min="539" max="539" width="9" style="2" customWidth="1"/>
    <col min="540" max="540" width="12.7265625" style="2" customWidth="1"/>
    <col min="541" max="541" width="14.7265625" style="2" bestFit="1" customWidth="1"/>
    <col min="542" max="542" width="17.7265625" style="2" bestFit="1" customWidth="1"/>
    <col min="543" max="543" width="17.26953125" style="2" bestFit="1" customWidth="1"/>
    <col min="544" max="544" width="15.26953125" style="2" bestFit="1" customWidth="1"/>
    <col min="545" max="545" width="17.7265625" style="2" bestFit="1" customWidth="1"/>
    <col min="546" max="761" width="9" style="2"/>
    <col min="762" max="762" width="8.1796875" style="2" customWidth="1"/>
    <col min="763" max="764" width="9" style="2" customWidth="1"/>
    <col min="765" max="765" width="17.1796875" style="2" customWidth="1"/>
    <col min="766" max="766" width="9" style="2" customWidth="1"/>
    <col min="767" max="767" width="12.54296875" style="2" customWidth="1"/>
    <col min="768" max="768" width="9" style="2" customWidth="1"/>
    <col min="769" max="769" width="11.453125" style="2" customWidth="1"/>
    <col min="770" max="770" width="11.1796875" style="2" customWidth="1"/>
    <col min="771" max="771" width="13.54296875" style="2" customWidth="1"/>
    <col min="772" max="772" width="11.26953125" style="2" customWidth="1"/>
    <col min="773" max="773" width="10.81640625" style="2" customWidth="1"/>
    <col min="774" max="774" width="12.26953125" style="2" customWidth="1"/>
    <col min="775" max="775" width="9" style="2" customWidth="1"/>
    <col min="776" max="776" width="7.7265625" style="2" customWidth="1"/>
    <col min="777" max="779" width="9" style="2"/>
    <col min="780" max="780" width="6.81640625" style="2" bestFit="1" customWidth="1"/>
    <col min="781" max="781" width="6.453125" style="2" bestFit="1" customWidth="1"/>
    <col min="782" max="782" width="7.81640625" style="2" bestFit="1" customWidth="1"/>
    <col min="783" max="783" width="7.54296875" style="2" bestFit="1" customWidth="1"/>
    <col min="784" max="784" width="9.453125" style="2" bestFit="1" customWidth="1"/>
    <col min="785" max="785" width="9.54296875" style="2" bestFit="1" customWidth="1"/>
    <col min="786" max="786" width="6.81640625" style="2" bestFit="1" customWidth="1"/>
    <col min="787" max="787" width="9" style="2"/>
    <col min="788" max="788" width="6.453125" style="2" bestFit="1" customWidth="1"/>
    <col min="789" max="789" width="11.1796875" style="2" customWidth="1"/>
    <col min="790" max="791" width="6.81640625" style="2" bestFit="1" customWidth="1"/>
    <col min="792" max="792" width="5.81640625" style="2" bestFit="1" customWidth="1"/>
    <col min="793" max="793" width="6.54296875" style="2" bestFit="1" customWidth="1"/>
    <col min="794" max="794" width="11.26953125" style="2" customWidth="1"/>
    <col min="795" max="795" width="9" style="2" customWidth="1"/>
    <col min="796" max="796" width="12.7265625" style="2" customWidth="1"/>
    <col min="797" max="797" width="14.7265625" style="2" bestFit="1" customWidth="1"/>
    <col min="798" max="798" width="17.7265625" style="2" bestFit="1" customWidth="1"/>
    <col min="799" max="799" width="17.26953125" style="2" bestFit="1" customWidth="1"/>
    <col min="800" max="800" width="15.26953125" style="2" bestFit="1" customWidth="1"/>
    <col min="801" max="801" width="17.7265625" style="2" bestFit="1" customWidth="1"/>
    <col min="802" max="1017" width="9" style="2"/>
    <col min="1018" max="1018" width="8.1796875" style="2" customWidth="1"/>
    <col min="1019" max="1020" width="9" style="2" customWidth="1"/>
    <col min="1021" max="1021" width="17.1796875" style="2" customWidth="1"/>
    <col min="1022" max="1022" width="9" style="2" customWidth="1"/>
    <col min="1023" max="1023" width="12.54296875" style="2" customWidth="1"/>
    <col min="1024" max="1024" width="9" style="2" customWidth="1"/>
    <col min="1025" max="1025" width="11.453125" style="2" customWidth="1"/>
    <col min="1026" max="1026" width="11.1796875" style="2" customWidth="1"/>
    <col min="1027" max="1027" width="13.54296875" style="2" customWidth="1"/>
    <col min="1028" max="1028" width="11.26953125" style="2" customWidth="1"/>
    <col min="1029" max="1029" width="10.81640625" style="2" customWidth="1"/>
    <col min="1030" max="1030" width="12.26953125" style="2" customWidth="1"/>
    <col min="1031" max="1031" width="9" style="2" customWidth="1"/>
    <col min="1032" max="1032" width="7.7265625" style="2" customWidth="1"/>
    <col min="1033" max="1035" width="9" style="2"/>
    <col min="1036" max="1036" width="6.81640625" style="2" bestFit="1" customWidth="1"/>
    <col min="1037" max="1037" width="6.453125" style="2" bestFit="1" customWidth="1"/>
    <col min="1038" max="1038" width="7.81640625" style="2" bestFit="1" customWidth="1"/>
    <col min="1039" max="1039" width="7.54296875" style="2" bestFit="1" customWidth="1"/>
    <col min="1040" max="1040" width="9.453125" style="2" bestFit="1" customWidth="1"/>
    <col min="1041" max="1041" width="9.54296875" style="2" bestFit="1" customWidth="1"/>
    <col min="1042" max="1042" width="6.81640625" style="2" bestFit="1" customWidth="1"/>
    <col min="1043" max="1043" width="9" style="2"/>
    <col min="1044" max="1044" width="6.453125" style="2" bestFit="1" customWidth="1"/>
    <col min="1045" max="1045" width="11.1796875" style="2" customWidth="1"/>
    <col min="1046" max="1047" width="6.81640625" style="2" bestFit="1" customWidth="1"/>
    <col min="1048" max="1048" width="5.81640625" style="2" bestFit="1" customWidth="1"/>
    <col min="1049" max="1049" width="6.54296875" style="2" bestFit="1" customWidth="1"/>
    <col min="1050" max="1050" width="11.26953125" style="2" customWidth="1"/>
    <col min="1051" max="1051" width="9" style="2" customWidth="1"/>
    <col min="1052" max="1052" width="12.7265625" style="2" customWidth="1"/>
    <col min="1053" max="1053" width="14.7265625" style="2" bestFit="1" customWidth="1"/>
    <col min="1054" max="1054" width="17.7265625" style="2" bestFit="1" customWidth="1"/>
    <col min="1055" max="1055" width="17.26953125" style="2" bestFit="1" customWidth="1"/>
    <col min="1056" max="1056" width="15.26953125" style="2" bestFit="1" customWidth="1"/>
    <col min="1057" max="1057" width="17.7265625" style="2" bestFit="1" customWidth="1"/>
    <col min="1058" max="1273" width="9" style="2"/>
    <col min="1274" max="1274" width="8.1796875" style="2" customWidth="1"/>
    <col min="1275" max="1276" width="9" style="2" customWidth="1"/>
    <col min="1277" max="1277" width="17.1796875" style="2" customWidth="1"/>
    <col min="1278" max="1278" width="9" style="2" customWidth="1"/>
    <col min="1279" max="1279" width="12.54296875" style="2" customWidth="1"/>
    <col min="1280" max="1280" width="9" style="2" customWidth="1"/>
    <col min="1281" max="1281" width="11.453125" style="2" customWidth="1"/>
    <col min="1282" max="1282" width="11.1796875" style="2" customWidth="1"/>
    <col min="1283" max="1283" width="13.54296875" style="2" customWidth="1"/>
    <col min="1284" max="1284" width="11.26953125" style="2" customWidth="1"/>
    <col min="1285" max="1285" width="10.81640625" style="2" customWidth="1"/>
    <col min="1286" max="1286" width="12.26953125" style="2" customWidth="1"/>
    <col min="1287" max="1287" width="9" style="2" customWidth="1"/>
    <col min="1288" max="1288" width="7.7265625" style="2" customWidth="1"/>
    <col min="1289" max="1291" width="9" style="2"/>
    <col min="1292" max="1292" width="6.81640625" style="2" bestFit="1" customWidth="1"/>
    <col min="1293" max="1293" width="6.453125" style="2" bestFit="1" customWidth="1"/>
    <col min="1294" max="1294" width="7.81640625" style="2" bestFit="1" customWidth="1"/>
    <col min="1295" max="1295" width="7.54296875" style="2" bestFit="1" customWidth="1"/>
    <col min="1296" max="1296" width="9.453125" style="2" bestFit="1" customWidth="1"/>
    <col min="1297" max="1297" width="9.54296875" style="2" bestFit="1" customWidth="1"/>
    <col min="1298" max="1298" width="6.81640625" style="2" bestFit="1" customWidth="1"/>
    <col min="1299" max="1299" width="9" style="2"/>
    <col min="1300" max="1300" width="6.453125" style="2" bestFit="1" customWidth="1"/>
    <col min="1301" max="1301" width="11.1796875" style="2" customWidth="1"/>
    <col min="1302" max="1303" width="6.81640625" style="2" bestFit="1" customWidth="1"/>
    <col min="1304" max="1304" width="5.81640625" style="2" bestFit="1" customWidth="1"/>
    <col min="1305" max="1305" width="6.54296875" style="2" bestFit="1" customWidth="1"/>
    <col min="1306" max="1306" width="11.26953125" style="2" customWidth="1"/>
    <col min="1307" max="1307" width="9" style="2" customWidth="1"/>
    <col min="1308" max="1308" width="12.7265625" style="2" customWidth="1"/>
    <col min="1309" max="1309" width="14.7265625" style="2" bestFit="1" customWidth="1"/>
    <col min="1310" max="1310" width="17.7265625" style="2" bestFit="1" customWidth="1"/>
    <col min="1311" max="1311" width="17.26953125" style="2" bestFit="1" customWidth="1"/>
    <col min="1312" max="1312" width="15.26953125" style="2" bestFit="1" customWidth="1"/>
    <col min="1313" max="1313" width="17.7265625" style="2" bestFit="1" customWidth="1"/>
    <col min="1314" max="1529" width="9" style="2"/>
    <col min="1530" max="1530" width="8.1796875" style="2" customWidth="1"/>
    <col min="1531" max="1532" width="9" style="2" customWidth="1"/>
    <col min="1533" max="1533" width="17.1796875" style="2" customWidth="1"/>
    <col min="1534" max="1534" width="9" style="2" customWidth="1"/>
    <col min="1535" max="1535" width="12.54296875" style="2" customWidth="1"/>
    <col min="1536" max="1536" width="9" style="2" customWidth="1"/>
    <col min="1537" max="1537" width="11.453125" style="2" customWidth="1"/>
    <col min="1538" max="1538" width="11.1796875" style="2" customWidth="1"/>
    <col min="1539" max="1539" width="13.54296875" style="2" customWidth="1"/>
    <col min="1540" max="1540" width="11.26953125" style="2" customWidth="1"/>
    <col min="1541" max="1541" width="10.81640625" style="2" customWidth="1"/>
    <col min="1542" max="1542" width="12.26953125" style="2" customWidth="1"/>
    <col min="1543" max="1543" width="9" style="2" customWidth="1"/>
    <col min="1544" max="1544" width="7.7265625" style="2" customWidth="1"/>
    <col min="1545" max="1547" width="9" style="2"/>
    <col min="1548" max="1548" width="6.81640625" style="2" bestFit="1" customWidth="1"/>
    <col min="1549" max="1549" width="6.453125" style="2" bestFit="1" customWidth="1"/>
    <col min="1550" max="1550" width="7.81640625" style="2" bestFit="1" customWidth="1"/>
    <col min="1551" max="1551" width="7.54296875" style="2" bestFit="1" customWidth="1"/>
    <col min="1552" max="1552" width="9.453125" style="2" bestFit="1" customWidth="1"/>
    <col min="1553" max="1553" width="9.54296875" style="2" bestFit="1" customWidth="1"/>
    <col min="1554" max="1554" width="6.81640625" style="2" bestFit="1" customWidth="1"/>
    <col min="1555" max="1555" width="9" style="2"/>
    <col min="1556" max="1556" width="6.453125" style="2" bestFit="1" customWidth="1"/>
    <col min="1557" max="1557" width="11.1796875" style="2" customWidth="1"/>
    <col min="1558" max="1559" width="6.81640625" style="2" bestFit="1" customWidth="1"/>
    <col min="1560" max="1560" width="5.81640625" style="2" bestFit="1" customWidth="1"/>
    <col min="1561" max="1561" width="6.54296875" style="2" bestFit="1" customWidth="1"/>
    <col min="1562" max="1562" width="11.26953125" style="2" customWidth="1"/>
    <col min="1563" max="1563" width="9" style="2" customWidth="1"/>
    <col min="1564" max="1564" width="12.7265625" style="2" customWidth="1"/>
    <col min="1565" max="1565" width="14.7265625" style="2" bestFit="1" customWidth="1"/>
    <col min="1566" max="1566" width="17.7265625" style="2" bestFit="1" customWidth="1"/>
    <col min="1567" max="1567" width="17.26953125" style="2" bestFit="1" customWidth="1"/>
    <col min="1568" max="1568" width="15.26953125" style="2" bestFit="1" customWidth="1"/>
    <col min="1569" max="1569" width="17.7265625" style="2" bestFit="1" customWidth="1"/>
    <col min="1570" max="1785" width="9" style="2"/>
    <col min="1786" max="1786" width="8.1796875" style="2" customWidth="1"/>
    <col min="1787" max="1788" width="9" style="2" customWidth="1"/>
    <col min="1789" max="1789" width="17.1796875" style="2" customWidth="1"/>
    <col min="1790" max="1790" width="9" style="2" customWidth="1"/>
    <col min="1791" max="1791" width="12.54296875" style="2" customWidth="1"/>
    <col min="1792" max="1792" width="9" style="2" customWidth="1"/>
    <col min="1793" max="1793" width="11.453125" style="2" customWidth="1"/>
    <col min="1794" max="1794" width="11.1796875" style="2" customWidth="1"/>
    <col min="1795" max="1795" width="13.54296875" style="2" customWidth="1"/>
    <col min="1796" max="1796" width="11.26953125" style="2" customWidth="1"/>
    <col min="1797" max="1797" width="10.81640625" style="2" customWidth="1"/>
    <col min="1798" max="1798" width="12.26953125" style="2" customWidth="1"/>
    <col min="1799" max="1799" width="9" style="2" customWidth="1"/>
    <col min="1800" max="1800" width="7.7265625" style="2" customWidth="1"/>
    <col min="1801" max="1803" width="9" style="2"/>
    <col min="1804" max="1804" width="6.81640625" style="2" bestFit="1" customWidth="1"/>
    <col min="1805" max="1805" width="6.453125" style="2" bestFit="1" customWidth="1"/>
    <col min="1806" max="1806" width="7.81640625" style="2" bestFit="1" customWidth="1"/>
    <col min="1807" max="1807" width="7.54296875" style="2" bestFit="1" customWidth="1"/>
    <col min="1808" max="1808" width="9.453125" style="2" bestFit="1" customWidth="1"/>
    <col min="1809" max="1809" width="9.54296875" style="2" bestFit="1" customWidth="1"/>
    <col min="1810" max="1810" width="6.81640625" style="2" bestFit="1" customWidth="1"/>
    <col min="1811" max="1811" width="9" style="2"/>
    <col min="1812" max="1812" width="6.453125" style="2" bestFit="1" customWidth="1"/>
    <col min="1813" max="1813" width="11.1796875" style="2" customWidth="1"/>
    <col min="1814" max="1815" width="6.81640625" style="2" bestFit="1" customWidth="1"/>
    <col min="1816" max="1816" width="5.81640625" style="2" bestFit="1" customWidth="1"/>
    <col min="1817" max="1817" width="6.54296875" style="2" bestFit="1" customWidth="1"/>
    <col min="1818" max="1818" width="11.26953125" style="2" customWidth="1"/>
    <col min="1819" max="1819" width="9" style="2" customWidth="1"/>
    <col min="1820" max="1820" width="12.7265625" style="2" customWidth="1"/>
    <col min="1821" max="1821" width="14.7265625" style="2" bestFit="1" customWidth="1"/>
    <col min="1822" max="1822" width="17.7265625" style="2" bestFit="1" customWidth="1"/>
    <col min="1823" max="1823" width="17.26953125" style="2" bestFit="1" customWidth="1"/>
    <col min="1824" max="1824" width="15.26953125" style="2" bestFit="1" customWidth="1"/>
    <col min="1825" max="1825" width="17.7265625" style="2" bestFit="1" customWidth="1"/>
    <col min="1826" max="2041" width="9" style="2"/>
    <col min="2042" max="2042" width="8.1796875" style="2" customWidth="1"/>
    <col min="2043" max="2044" width="9" style="2" customWidth="1"/>
    <col min="2045" max="2045" width="17.1796875" style="2" customWidth="1"/>
    <col min="2046" max="2046" width="9" style="2" customWidth="1"/>
    <col min="2047" max="2047" width="12.54296875" style="2" customWidth="1"/>
    <col min="2048" max="2048" width="9" style="2" customWidth="1"/>
    <col min="2049" max="2049" width="11.453125" style="2" customWidth="1"/>
    <col min="2050" max="2050" width="11.1796875" style="2" customWidth="1"/>
    <col min="2051" max="2051" width="13.54296875" style="2" customWidth="1"/>
    <col min="2052" max="2052" width="11.26953125" style="2" customWidth="1"/>
    <col min="2053" max="2053" width="10.81640625" style="2" customWidth="1"/>
    <col min="2054" max="2054" width="12.26953125" style="2" customWidth="1"/>
    <col min="2055" max="2055" width="9" style="2" customWidth="1"/>
    <col min="2056" max="2056" width="7.7265625" style="2" customWidth="1"/>
    <col min="2057" max="2059" width="9" style="2"/>
    <col min="2060" max="2060" width="6.81640625" style="2" bestFit="1" customWidth="1"/>
    <col min="2061" max="2061" width="6.453125" style="2" bestFit="1" customWidth="1"/>
    <col min="2062" max="2062" width="7.81640625" style="2" bestFit="1" customWidth="1"/>
    <col min="2063" max="2063" width="7.54296875" style="2" bestFit="1" customWidth="1"/>
    <col min="2064" max="2064" width="9.453125" style="2" bestFit="1" customWidth="1"/>
    <col min="2065" max="2065" width="9.54296875" style="2" bestFit="1" customWidth="1"/>
    <col min="2066" max="2066" width="6.81640625" style="2" bestFit="1" customWidth="1"/>
    <col min="2067" max="2067" width="9" style="2"/>
    <col min="2068" max="2068" width="6.453125" style="2" bestFit="1" customWidth="1"/>
    <col min="2069" max="2069" width="11.1796875" style="2" customWidth="1"/>
    <col min="2070" max="2071" width="6.81640625" style="2" bestFit="1" customWidth="1"/>
    <col min="2072" max="2072" width="5.81640625" style="2" bestFit="1" customWidth="1"/>
    <col min="2073" max="2073" width="6.54296875" style="2" bestFit="1" customWidth="1"/>
    <col min="2074" max="2074" width="11.26953125" style="2" customWidth="1"/>
    <col min="2075" max="2075" width="9" style="2" customWidth="1"/>
    <col min="2076" max="2076" width="12.7265625" style="2" customWidth="1"/>
    <col min="2077" max="2077" width="14.7265625" style="2" bestFit="1" customWidth="1"/>
    <col min="2078" max="2078" width="17.7265625" style="2" bestFit="1" customWidth="1"/>
    <col min="2079" max="2079" width="17.26953125" style="2" bestFit="1" customWidth="1"/>
    <col min="2080" max="2080" width="15.26953125" style="2" bestFit="1" customWidth="1"/>
    <col min="2081" max="2081" width="17.7265625" style="2" bestFit="1" customWidth="1"/>
    <col min="2082" max="2297" width="9" style="2"/>
    <col min="2298" max="2298" width="8.1796875" style="2" customWidth="1"/>
    <col min="2299" max="2300" width="9" style="2" customWidth="1"/>
    <col min="2301" max="2301" width="17.1796875" style="2" customWidth="1"/>
    <col min="2302" max="2302" width="9" style="2" customWidth="1"/>
    <col min="2303" max="2303" width="12.54296875" style="2" customWidth="1"/>
    <col min="2304" max="2304" width="9" style="2" customWidth="1"/>
    <col min="2305" max="2305" width="11.453125" style="2" customWidth="1"/>
    <col min="2306" max="2306" width="11.1796875" style="2" customWidth="1"/>
    <col min="2307" max="2307" width="13.54296875" style="2" customWidth="1"/>
    <col min="2308" max="2308" width="11.26953125" style="2" customWidth="1"/>
    <col min="2309" max="2309" width="10.81640625" style="2" customWidth="1"/>
    <col min="2310" max="2310" width="12.26953125" style="2" customWidth="1"/>
    <col min="2311" max="2311" width="9" style="2" customWidth="1"/>
    <col min="2312" max="2312" width="7.7265625" style="2" customWidth="1"/>
    <col min="2313" max="2315" width="9" style="2"/>
    <col min="2316" max="2316" width="6.81640625" style="2" bestFit="1" customWidth="1"/>
    <col min="2317" max="2317" width="6.453125" style="2" bestFit="1" customWidth="1"/>
    <col min="2318" max="2318" width="7.81640625" style="2" bestFit="1" customWidth="1"/>
    <col min="2319" max="2319" width="7.54296875" style="2" bestFit="1" customWidth="1"/>
    <col min="2320" max="2320" width="9.453125" style="2" bestFit="1" customWidth="1"/>
    <col min="2321" max="2321" width="9.54296875" style="2" bestFit="1" customWidth="1"/>
    <col min="2322" max="2322" width="6.81640625" style="2" bestFit="1" customWidth="1"/>
    <col min="2323" max="2323" width="9" style="2"/>
    <col min="2324" max="2324" width="6.453125" style="2" bestFit="1" customWidth="1"/>
    <col min="2325" max="2325" width="11.1796875" style="2" customWidth="1"/>
    <col min="2326" max="2327" width="6.81640625" style="2" bestFit="1" customWidth="1"/>
    <col min="2328" max="2328" width="5.81640625" style="2" bestFit="1" customWidth="1"/>
    <col min="2329" max="2329" width="6.54296875" style="2" bestFit="1" customWidth="1"/>
    <col min="2330" max="2330" width="11.26953125" style="2" customWidth="1"/>
    <col min="2331" max="2331" width="9" style="2" customWidth="1"/>
    <col min="2332" max="2332" width="12.7265625" style="2" customWidth="1"/>
    <col min="2333" max="2333" width="14.7265625" style="2" bestFit="1" customWidth="1"/>
    <col min="2334" max="2334" width="17.7265625" style="2" bestFit="1" customWidth="1"/>
    <col min="2335" max="2335" width="17.26953125" style="2" bestFit="1" customWidth="1"/>
    <col min="2336" max="2336" width="15.26953125" style="2" bestFit="1" customWidth="1"/>
    <col min="2337" max="2337" width="17.7265625" style="2" bestFit="1" customWidth="1"/>
    <col min="2338" max="2553" width="9" style="2"/>
    <col min="2554" max="2554" width="8.1796875" style="2" customWidth="1"/>
    <col min="2555" max="2556" width="9" style="2" customWidth="1"/>
    <col min="2557" max="2557" width="17.1796875" style="2" customWidth="1"/>
    <col min="2558" max="2558" width="9" style="2" customWidth="1"/>
    <col min="2559" max="2559" width="12.54296875" style="2" customWidth="1"/>
    <col min="2560" max="2560" width="9" style="2" customWidth="1"/>
    <col min="2561" max="2561" width="11.453125" style="2" customWidth="1"/>
    <col min="2562" max="2562" width="11.1796875" style="2" customWidth="1"/>
    <col min="2563" max="2563" width="13.54296875" style="2" customWidth="1"/>
    <col min="2564" max="2564" width="11.26953125" style="2" customWidth="1"/>
    <col min="2565" max="2565" width="10.81640625" style="2" customWidth="1"/>
    <col min="2566" max="2566" width="12.26953125" style="2" customWidth="1"/>
    <col min="2567" max="2567" width="9" style="2" customWidth="1"/>
    <col min="2568" max="2568" width="7.7265625" style="2" customWidth="1"/>
    <col min="2569" max="2571" width="9" style="2"/>
    <col min="2572" max="2572" width="6.81640625" style="2" bestFit="1" customWidth="1"/>
    <col min="2573" max="2573" width="6.453125" style="2" bestFit="1" customWidth="1"/>
    <col min="2574" max="2574" width="7.81640625" style="2" bestFit="1" customWidth="1"/>
    <col min="2575" max="2575" width="7.54296875" style="2" bestFit="1" customWidth="1"/>
    <col min="2576" max="2576" width="9.453125" style="2" bestFit="1" customWidth="1"/>
    <col min="2577" max="2577" width="9.54296875" style="2" bestFit="1" customWidth="1"/>
    <col min="2578" max="2578" width="6.81640625" style="2" bestFit="1" customWidth="1"/>
    <col min="2579" max="2579" width="9" style="2"/>
    <col min="2580" max="2580" width="6.453125" style="2" bestFit="1" customWidth="1"/>
    <col min="2581" max="2581" width="11.1796875" style="2" customWidth="1"/>
    <col min="2582" max="2583" width="6.81640625" style="2" bestFit="1" customWidth="1"/>
    <col min="2584" max="2584" width="5.81640625" style="2" bestFit="1" customWidth="1"/>
    <col min="2585" max="2585" width="6.54296875" style="2" bestFit="1" customWidth="1"/>
    <col min="2586" max="2586" width="11.26953125" style="2" customWidth="1"/>
    <col min="2587" max="2587" width="9" style="2" customWidth="1"/>
    <col min="2588" max="2588" width="12.7265625" style="2" customWidth="1"/>
    <col min="2589" max="2589" width="14.7265625" style="2" bestFit="1" customWidth="1"/>
    <col min="2590" max="2590" width="17.7265625" style="2" bestFit="1" customWidth="1"/>
    <col min="2591" max="2591" width="17.26953125" style="2" bestFit="1" customWidth="1"/>
    <col min="2592" max="2592" width="15.26953125" style="2" bestFit="1" customWidth="1"/>
    <col min="2593" max="2593" width="17.7265625" style="2" bestFit="1" customWidth="1"/>
    <col min="2594" max="2809" width="9" style="2"/>
    <col min="2810" max="2810" width="8.1796875" style="2" customWidth="1"/>
    <col min="2811" max="2812" width="9" style="2" customWidth="1"/>
    <col min="2813" max="2813" width="17.1796875" style="2" customWidth="1"/>
    <col min="2814" max="2814" width="9" style="2" customWidth="1"/>
    <col min="2815" max="2815" width="12.54296875" style="2" customWidth="1"/>
    <col min="2816" max="2816" width="9" style="2" customWidth="1"/>
    <col min="2817" max="2817" width="11.453125" style="2" customWidth="1"/>
    <col min="2818" max="2818" width="11.1796875" style="2" customWidth="1"/>
    <col min="2819" max="2819" width="13.54296875" style="2" customWidth="1"/>
    <col min="2820" max="2820" width="11.26953125" style="2" customWidth="1"/>
    <col min="2821" max="2821" width="10.81640625" style="2" customWidth="1"/>
    <col min="2822" max="2822" width="12.26953125" style="2" customWidth="1"/>
    <col min="2823" max="2823" width="9" style="2" customWidth="1"/>
    <col min="2824" max="2824" width="7.7265625" style="2" customWidth="1"/>
    <col min="2825" max="2827" width="9" style="2"/>
    <col min="2828" max="2828" width="6.81640625" style="2" bestFit="1" customWidth="1"/>
    <col min="2829" max="2829" width="6.453125" style="2" bestFit="1" customWidth="1"/>
    <col min="2830" max="2830" width="7.81640625" style="2" bestFit="1" customWidth="1"/>
    <col min="2831" max="2831" width="7.54296875" style="2" bestFit="1" customWidth="1"/>
    <col min="2832" max="2832" width="9.453125" style="2" bestFit="1" customWidth="1"/>
    <col min="2833" max="2833" width="9.54296875" style="2" bestFit="1" customWidth="1"/>
    <col min="2834" max="2834" width="6.81640625" style="2" bestFit="1" customWidth="1"/>
    <col min="2835" max="2835" width="9" style="2"/>
    <col min="2836" max="2836" width="6.453125" style="2" bestFit="1" customWidth="1"/>
    <col min="2837" max="2837" width="11.1796875" style="2" customWidth="1"/>
    <col min="2838" max="2839" width="6.81640625" style="2" bestFit="1" customWidth="1"/>
    <col min="2840" max="2840" width="5.81640625" style="2" bestFit="1" customWidth="1"/>
    <col min="2841" max="2841" width="6.54296875" style="2" bestFit="1" customWidth="1"/>
    <col min="2842" max="2842" width="11.26953125" style="2" customWidth="1"/>
    <col min="2843" max="2843" width="9" style="2" customWidth="1"/>
    <col min="2844" max="2844" width="12.7265625" style="2" customWidth="1"/>
    <col min="2845" max="2845" width="14.7265625" style="2" bestFit="1" customWidth="1"/>
    <col min="2846" max="2846" width="17.7265625" style="2" bestFit="1" customWidth="1"/>
    <col min="2847" max="2847" width="17.26953125" style="2" bestFit="1" customWidth="1"/>
    <col min="2848" max="2848" width="15.26953125" style="2" bestFit="1" customWidth="1"/>
    <col min="2849" max="2849" width="17.7265625" style="2" bestFit="1" customWidth="1"/>
    <col min="2850" max="3065" width="9" style="2"/>
    <col min="3066" max="3066" width="8.1796875" style="2" customWidth="1"/>
    <col min="3067" max="3068" width="9" style="2" customWidth="1"/>
    <col min="3069" max="3069" width="17.1796875" style="2" customWidth="1"/>
    <col min="3070" max="3070" width="9" style="2" customWidth="1"/>
    <col min="3071" max="3071" width="12.54296875" style="2" customWidth="1"/>
    <col min="3072" max="3072" width="9" style="2" customWidth="1"/>
    <col min="3073" max="3073" width="11.453125" style="2" customWidth="1"/>
    <col min="3074" max="3074" width="11.1796875" style="2" customWidth="1"/>
    <col min="3075" max="3075" width="13.54296875" style="2" customWidth="1"/>
    <col min="3076" max="3076" width="11.26953125" style="2" customWidth="1"/>
    <col min="3077" max="3077" width="10.81640625" style="2" customWidth="1"/>
    <col min="3078" max="3078" width="12.26953125" style="2" customWidth="1"/>
    <col min="3079" max="3079" width="9" style="2" customWidth="1"/>
    <col min="3080" max="3080" width="7.7265625" style="2" customWidth="1"/>
    <col min="3081" max="3083" width="9" style="2"/>
    <col min="3084" max="3084" width="6.81640625" style="2" bestFit="1" customWidth="1"/>
    <col min="3085" max="3085" width="6.453125" style="2" bestFit="1" customWidth="1"/>
    <col min="3086" max="3086" width="7.81640625" style="2" bestFit="1" customWidth="1"/>
    <col min="3087" max="3087" width="7.54296875" style="2" bestFit="1" customWidth="1"/>
    <col min="3088" max="3088" width="9.453125" style="2" bestFit="1" customWidth="1"/>
    <col min="3089" max="3089" width="9.54296875" style="2" bestFit="1" customWidth="1"/>
    <col min="3090" max="3090" width="6.81640625" style="2" bestFit="1" customWidth="1"/>
    <col min="3091" max="3091" width="9" style="2"/>
    <col min="3092" max="3092" width="6.453125" style="2" bestFit="1" customWidth="1"/>
    <col min="3093" max="3093" width="11.1796875" style="2" customWidth="1"/>
    <col min="3094" max="3095" width="6.81640625" style="2" bestFit="1" customWidth="1"/>
    <col min="3096" max="3096" width="5.81640625" style="2" bestFit="1" customWidth="1"/>
    <col min="3097" max="3097" width="6.54296875" style="2" bestFit="1" customWidth="1"/>
    <col min="3098" max="3098" width="11.26953125" style="2" customWidth="1"/>
    <col min="3099" max="3099" width="9" style="2" customWidth="1"/>
    <col min="3100" max="3100" width="12.7265625" style="2" customWidth="1"/>
    <col min="3101" max="3101" width="14.7265625" style="2" bestFit="1" customWidth="1"/>
    <col min="3102" max="3102" width="17.7265625" style="2" bestFit="1" customWidth="1"/>
    <col min="3103" max="3103" width="17.26953125" style="2" bestFit="1" customWidth="1"/>
    <col min="3104" max="3104" width="15.26953125" style="2" bestFit="1" customWidth="1"/>
    <col min="3105" max="3105" width="17.7265625" style="2" bestFit="1" customWidth="1"/>
    <col min="3106" max="3321" width="9" style="2"/>
    <col min="3322" max="3322" width="8.1796875" style="2" customWidth="1"/>
    <col min="3323" max="3324" width="9" style="2" customWidth="1"/>
    <col min="3325" max="3325" width="17.1796875" style="2" customWidth="1"/>
    <col min="3326" max="3326" width="9" style="2" customWidth="1"/>
    <col min="3327" max="3327" width="12.54296875" style="2" customWidth="1"/>
    <col min="3328" max="3328" width="9" style="2" customWidth="1"/>
    <col min="3329" max="3329" width="11.453125" style="2" customWidth="1"/>
    <col min="3330" max="3330" width="11.1796875" style="2" customWidth="1"/>
    <col min="3331" max="3331" width="13.54296875" style="2" customWidth="1"/>
    <col min="3332" max="3332" width="11.26953125" style="2" customWidth="1"/>
    <col min="3333" max="3333" width="10.81640625" style="2" customWidth="1"/>
    <col min="3334" max="3334" width="12.26953125" style="2" customWidth="1"/>
    <col min="3335" max="3335" width="9" style="2" customWidth="1"/>
    <col min="3336" max="3336" width="7.7265625" style="2" customWidth="1"/>
    <col min="3337" max="3339" width="9" style="2"/>
    <col min="3340" max="3340" width="6.81640625" style="2" bestFit="1" customWidth="1"/>
    <col min="3341" max="3341" width="6.453125" style="2" bestFit="1" customWidth="1"/>
    <col min="3342" max="3342" width="7.81640625" style="2" bestFit="1" customWidth="1"/>
    <col min="3343" max="3343" width="7.54296875" style="2" bestFit="1" customWidth="1"/>
    <col min="3344" max="3344" width="9.453125" style="2" bestFit="1" customWidth="1"/>
    <col min="3345" max="3345" width="9.54296875" style="2" bestFit="1" customWidth="1"/>
    <col min="3346" max="3346" width="6.81640625" style="2" bestFit="1" customWidth="1"/>
    <col min="3347" max="3347" width="9" style="2"/>
    <col min="3348" max="3348" width="6.453125" style="2" bestFit="1" customWidth="1"/>
    <col min="3349" max="3349" width="11.1796875" style="2" customWidth="1"/>
    <col min="3350" max="3351" width="6.81640625" style="2" bestFit="1" customWidth="1"/>
    <col min="3352" max="3352" width="5.81640625" style="2" bestFit="1" customWidth="1"/>
    <col min="3353" max="3353" width="6.54296875" style="2" bestFit="1" customWidth="1"/>
    <col min="3354" max="3354" width="11.26953125" style="2" customWidth="1"/>
    <col min="3355" max="3355" width="9" style="2" customWidth="1"/>
    <col min="3356" max="3356" width="12.7265625" style="2" customWidth="1"/>
    <col min="3357" max="3357" width="14.7265625" style="2" bestFit="1" customWidth="1"/>
    <col min="3358" max="3358" width="17.7265625" style="2" bestFit="1" customWidth="1"/>
    <col min="3359" max="3359" width="17.26953125" style="2" bestFit="1" customWidth="1"/>
    <col min="3360" max="3360" width="15.26953125" style="2" bestFit="1" customWidth="1"/>
    <col min="3361" max="3361" width="17.7265625" style="2" bestFit="1" customWidth="1"/>
    <col min="3362" max="3577" width="9" style="2"/>
    <col min="3578" max="3578" width="8.1796875" style="2" customWidth="1"/>
    <col min="3579" max="3580" width="9" style="2" customWidth="1"/>
    <col min="3581" max="3581" width="17.1796875" style="2" customWidth="1"/>
    <col min="3582" max="3582" width="9" style="2" customWidth="1"/>
    <col min="3583" max="3583" width="12.54296875" style="2" customWidth="1"/>
    <col min="3584" max="3584" width="9" style="2" customWidth="1"/>
    <col min="3585" max="3585" width="11.453125" style="2" customWidth="1"/>
    <col min="3586" max="3586" width="11.1796875" style="2" customWidth="1"/>
    <col min="3587" max="3587" width="13.54296875" style="2" customWidth="1"/>
    <col min="3588" max="3588" width="11.26953125" style="2" customWidth="1"/>
    <col min="3589" max="3589" width="10.81640625" style="2" customWidth="1"/>
    <col min="3590" max="3590" width="12.26953125" style="2" customWidth="1"/>
    <col min="3591" max="3591" width="9" style="2" customWidth="1"/>
    <col min="3592" max="3592" width="7.7265625" style="2" customWidth="1"/>
    <col min="3593" max="3595" width="9" style="2"/>
    <col min="3596" max="3596" width="6.81640625" style="2" bestFit="1" customWidth="1"/>
    <col min="3597" max="3597" width="6.453125" style="2" bestFit="1" customWidth="1"/>
    <col min="3598" max="3598" width="7.81640625" style="2" bestFit="1" customWidth="1"/>
    <col min="3599" max="3599" width="7.54296875" style="2" bestFit="1" customWidth="1"/>
    <col min="3600" max="3600" width="9.453125" style="2" bestFit="1" customWidth="1"/>
    <col min="3601" max="3601" width="9.54296875" style="2" bestFit="1" customWidth="1"/>
    <col min="3602" max="3602" width="6.81640625" style="2" bestFit="1" customWidth="1"/>
    <col min="3603" max="3603" width="9" style="2"/>
    <col min="3604" max="3604" width="6.453125" style="2" bestFit="1" customWidth="1"/>
    <col min="3605" max="3605" width="11.1796875" style="2" customWidth="1"/>
    <col min="3606" max="3607" width="6.81640625" style="2" bestFit="1" customWidth="1"/>
    <col min="3608" max="3608" width="5.81640625" style="2" bestFit="1" customWidth="1"/>
    <col min="3609" max="3609" width="6.54296875" style="2" bestFit="1" customWidth="1"/>
    <col min="3610" max="3610" width="11.26953125" style="2" customWidth="1"/>
    <col min="3611" max="3611" width="9" style="2" customWidth="1"/>
    <col min="3612" max="3612" width="12.7265625" style="2" customWidth="1"/>
    <col min="3613" max="3613" width="14.7265625" style="2" bestFit="1" customWidth="1"/>
    <col min="3614" max="3614" width="17.7265625" style="2" bestFit="1" customWidth="1"/>
    <col min="3615" max="3615" width="17.26953125" style="2" bestFit="1" customWidth="1"/>
    <col min="3616" max="3616" width="15.26953125" style="2" bestFit="1" customWidth="1"/>
    <col min="3617" max="3617" width="17.7265625" style="2" bestFit="1" customWidth="1"/>
    <col min="3618" max="3833" width="9" style="2"/>
    <col min="3834" max="3834" width="8.1796875" style="2" customWidth="1"/>
    <col min="3835" max="3836" width="9" style="2" customWidth="1"/>
    <col min="3837" max="3837" width="17.1796875" style="2" customWidth="1"/>
    <col min="3838" max="3838" width="9" style="2" customWidth="1"/>
    <col min="3839" max="3839" width="12.54296875" style="2" customWidth="1"/>
    <col min="3840" max="3840" width="9" style="2" customWidth="1"/>
    <col min="3841" max="3841" width="11.453125" style="2" customWidth="1"/>
    <col min="3842" max="3842" width="11.1796875" style="2" customWidth="1"/>
    <col min="3843" max="3843" width="13.54296875" style="2" customWidth="1"/>
    <col min="3844" max="3844" width="11.26953125" style="2" customWidth="1"/>
    <col min="3845" max="3845" width="10.81640625" style="2" customWidth="1"/>
    <col min="3846" max="3846" width="12.26953125" style="2" customWidth="1"/>
    <col min="3847" max="3847" width="9" style="2" customWidth="1"/>
    <col min="3848" max="3848" width="7.7265625" style="2" customWidth="1"/>
    <col min="3849" max="3851" width="9" style="2"/>
    <col min="3852" max="3852" width="6.81640625" style="2" bestFit="1" customWidth="1"/>
    <col min="3853" max="3853" width="6.453125" style="2" bestFit="1" customWidth="1"/>
    <col min="3854" max="3854" width="7.81640625" style="2" bestFit="1" customWidth="1"/>
    <col min="3855" max="3855" width="7.54296875" style="2" bestFit="1" customWidth="1"/>
    <col min="3856" max="3856" width="9.453125" style="2" bestFit="1" customWidth="1"/>
    <col min="3857" max="3857" width="9.54296875" style="2" bestFit="1" customWidth="1"/>
    <col min="3858" max="3858" width="6.81640625" style="2" bestFit="1" customWidth="1"/>
    <col min="3859" max="3859" width="9" style="2"/>
    <col min="3860" max="3860" width="6.453125" style="2" bestFit="1" customWidth="1"/>
    <col min="3861" max="3861" width="11.1796875" style="2" customWidth="1"/>
    <col min="3862" max="3863" width="6.81640625" style="2" bestFit="1" customWidth="1"/>
    <col min="3864" max="3864" width="5.81640625" style="2" bestFit="1" customWidth="1"/>
    <col min="3865" max="3865" width="6.54296875" style="2" bestFit="1" customWidth="1"/>
    <col min="3866" max="3866" width="11.26953125" style="2" customWidth="1"/>
    <col min="3867" max="3867" width="9" style="2" customWidth="1"/>
    <col min="3868" max="3868" width="12.7265625" style="2" customWidth="1"/>
    <col min="3869" max="3869" width="14.7265625" style="2" bestFit="1" customWidth="1"/>
    <col min="3870" max="3870" width="17.7265625" style="2" bestFit="1" customWidth="1"/>
    <col min="3871" max="3871" width="17.26953125" style="2" bestFit="1" customWidth="1"/>
    <col min="3872" max="3872" width="15.26953125" style="2" bestFit="1" customWidth="1"/>
    <col min="3873" max="3873" width="17.7265625" style="2" bestFit="1" customWidth="1"/>
    <col min="3874" max="4089" width="9" style="2"/>
    <col min="4090" max="4090" width="8.1796875" style="2" customWidth="1"/>
    <col min="4091" max="4092" width="9" style="2" customWidth="1"/>
    <col min="4093" max="4093" width="17.1796875" style="2" customWidth="1"/>
    <col min="4094" max="4094" width="9" style="2" customWidth="1"/>
    <col min="4095" max="4095" width="12.54296875" style="2" customWidth="1"/>
    <col min="4096" max="4096" width="9" style="2" customWidth="1"/>
    <col min="4097" max="4097" width="11.453125" style="2" customWidth="1"/>
    <col min="4098" max="4098" width="11.1796875" style="2" customWidth="1"/>
    <col min="4099" max="4099" width="13.54296875" style="2" customWidth="1"/>
    <col min="4100" max="4100" width="11.26953125" style="2" customWidth="1"/>
    <col min="4101" max="4101" width="10.81640625" style="2" customWidth="1"/>
    <col min="4102" max="4102" width="12.26953125" style="2" customWidth="1"/>
    <col min="4103" max="4103" width="9" style="2" customWidth="1"/>
    <col min="4104" max="4104" width="7.7265625" style="2" customWidth="1"/>
    <col min="4105" max="4107" width="9" style="2"/>
    <col min="4108" max="4108" width="6.81640625" style="2" bestFit="1" customWidth="1"/>
    <col min="4109" max="4109" width="6.453125" style="2" bestFit="1" customWidth="1"/>
    <col min="4110" max="4110" width="7.81640625" style="2" bestFit="1" customWidth="1"/>
    <col min="4111" max="4111" width="7.54296875" style="2" bestFit="1" customWidth="1"/>
    <col min="4112" max="4112" width="9.453125" style="2" bestFit="1" customWidth="1"/>
    <col min="4113" max="4113" width="9.54296875" style="2" bestFit="1" customWidth="1"/>
    <col min="4114" max="4114" width="6.81640625" style="2" bestFit="1" customWidth="1"/>
    <col min="4115" max="4115" width="9" style="2"/>
    <col min="4116" max="4116" width="6.453125" style="2" bestFit="1" customWidth="1"/>
    <col min="4117" max="4117" width="11.1796875" style="2" customWidth="1"/>
    <col min="4118" max="4119" width="6.81640625" style="2" bestFit="1" customWidth="1"/>
    <col min="4120" max="4120" width="5.81640625" style="2" bestFit="1" customWidth="1"/>
    <col min="4121" max="4121" width="6.54296875" style="2" bestFit="1" customWidth="1"/>
    <col min="4122" max="4122" width="11.26953125" style="2" customWidth="1"/>
    <col min="4123" max="4123" width="9" style="2" customWidth="1"/>
    <col min="4124" max="4124" width="12.7265625" style="2" customWidth="1"/>
    <col min="4125" max="4125" width="14.7265625" style="2" bestFit="1" customWidth="1"/>
    <col min="4126" max="4126" width="17.7265625" style="2" bestFit="1" customWidth="1"/>
    <col min="4127" max="4127" width="17.26953125" style="2" bestFit="1" customWidth="1"/>
    <col min="4128" max="4128" width="15.26953125" style="2" bestFit="1" customWidth="1"/>
    <col min="4129" max="4129" width="17.7265625" style="2" bestFit="1" customWidth="1"/>
    <col min="4130" max="4345" width="9" style="2"/>
    <col min="4346" max="4346" width="8.1796875" style="2" customWidth="1"/>
    <col min="4347" max="4348" width="9" style="2" customWidth="1"/>
    <col min="4349" max="4349" width="17.1796875" style="2" customWidth="1"/>
    <col min="4350" max="4350" width="9" style="2" customWidth="1"/>
    <col min="4351" max="4351" width="12.54296875" style="2" customWidth="1"/>
    <col min="4352" max="4352" width="9" style="2" customWidth="1"/>
    <col min="4353" max="4353" width="11.453125" style="2" customWidth="1"/>
    <col min="4354" max="4354" width="11.1796875" style="2" customWidth="1"/>
    <col min="4355" max="4355" width="13.54296875" style="2" customWidth="1"/>
    <col min="4356" max="4356" width="11.26953125" style="2" customWidth="1"/>
    <col min="4357" max="4357" width="10.81640625" style="2" customWidth="1"/>
    <col min="4358" max="4358" width="12.26953125" style="2" customWidth="1"/>
    <col min="4359" max="4359" width="9" style="2" customWidth="1"/>
    <col min="4360" max="4360" width="7.7265625" style="2" customWidth="1"/>
    <col min="4361" max="4363" width="9" style="2"/>
    <col min="4364" max="4364" width="6.81640625" style="2" bestFit="1" customWidth="1"/>
    <col min="4365" max="4365" width="6.453125" style="2" bestFit="1" customWidth="1"/>
    <col min="4366" max="4366" width="7.81640625" style="2" bestFit="1" customWidth="1"/>
    <col min="4367" max="4367" width="7.54296875" style="2" bestFit="1" customWidth="1"/>
    <col min="4368" max="4368" width="9.453125" style="2" bestFit="1" customWidth="1"/>
    <col min="4369" max="4369" width="9.54296875" style="2" bestFit="1" customWidth="1"/>
    <col min="4370" max="4370" width="6.81640625" style="2" bestFit="1" customWidth="1"/>
    <col min="4371" max="4371" width="9" style="2"/>
    <col min="4372" max="4372" width="6.453125" style="2" bestFit="1" customWidth="1"/>
    <col min="4373" max="4373" width="11.1796875" style="2" customWidth="1"/>
    <col min="4374" max="4375" width="6.81640625" style="2" bestFit="1" customWidth="1"/>
    <col min="4376" max="4376" width="5.81640625" style="2" bestFit="1" customWidth="1"/>
    <col min="4377" max="4377" width="6.54296875" style="2" bestFit="1" customWidth="1"/>
    <col min="4378" max="4378" width="11.26953125" style="2" customWidth="1"/>
    <col min="4379" max="4379" width="9" style="2" customWidth="1"/>
    <col min="4380" max="4380" width="12.7265625" style="2" customWidth="1"/>
    <col min="4381" max="4381" width="14.7265625" style="2" bestFit="1" customWidth="1"/>
    <col min="4382" max="4382" width="17.7265625" style="2" bestFit="1" customWidth="1"/>
    <col min="4383" max="4383" width="17.26953125" style="2" bestFit="1" customWidth="1"/>
    <col min="4384" max="4384" width="15.26953125" style="2" bestFit="1" customWidth="1"/>
    <col min="4385" max="4385" width="17.7265625" style="2" bestFit="1" customWidth="1"/>
    <col min="4386" max="4601" width="9" style="2"/>
    <col min="4602" max="4602" width="8.1796875" style="2" customWidth="1"/>
    <col min="4603" max="4604" width="9" style="2" customWidth="1"/>
    <col min="4605" max="4605" width="17.1796875" style="2" customWidth="1"/>
    <col min="4606" max="4606" width="9" style="2" customWidth="1"/>
    <col min="4607" max="4607" width="12.54296875" style="2" customWidth="1"/>
    <col min="4608" max="4608" width="9" style="2" customWidth="1"/>
    <col min="4609" max="4609" width="11.453125" style="2" customWidth="1"/>
    <col min="4610" max="4610" width="11.1796875" style="2" customWidth="1"/>
    <col min="4611" max="4611" width="13.54296875" style="2" customWidth="1"/>
    <col min="4612" max="4612" width="11.26953125" style="2" customWidth="1"/>
    <col min="4613" max="4613" width="10.81640625" style="2" customWidth="1"/>
    <col min="4614" max="4614" width="12.26953125" style="2" customWidth="1"/>
    <col min="4615" max="4615" width="9" style="2" customWidth="1"/>
    <col min="4616" max="4616" width="7.7265625" style="2" customWidth="1"/>
    <col min="4617" max="4619" width="9" style="2"/>
    <col min="4620" max="4620" width="6.81640625" style="2" bestFit="1" customWidth="1"/>
    <col min="4621" max="4621" width="6.453125" style="2" bestFit="1" customWidth="1"/>
    <col min="4622" max="4622" width="7.81640625" style="2" bestFit="1" customWidth="1"/>
    <col min="4623" max="4623" width="7.54296875" style="2" bestFit="1" customWidth="1"/>
    <col min="4624" max="4624" width="9.453125" style="2" bestFit="1" customWidth="1"/>
    <col min="4625" max="4625" width="9.54296875" style="2" bestFit="1" customWidth="1"/>
    <col min="4626" max="4626" width="6.81640625" style="2" bestFit="1" customWidth="1"/>
    <col min="4627" max="4627" width="9" style="2"/>
    <col min="4628" max="4628" width="6.453125" style="2" bestFit="1" customWidth="1"/>
    <col min="4629" max="4629" width="11.1796875" style="2" customWidth="1"/>
    <col min="4630" max="4631" width="6.81640625" style="2" bestFit="1" customWidth="1"/>
    <col min="4632" max="4632" width="5.81640625" style="2" bestFit="1" customWidth="1"/>
    <col min="4633" max="4633" width="6.54296875" style="2" bestFit="1" customWidth="1"/>
    <col min="4634" max="4634" width="11.26953125" style="2" customWidth="1"/>
    <col min="4635" max="4635" width="9" style="2" customWidth="1"/>
    <col min="4636" max="4636" width="12.7265625" style="2" customWidth="1"/>
    <col min="4637" max="4637" width="14.7265625" style="2" bestFit="1" customWidth="1"/>
    <col min="4638" max="4638" width="17.7265625" style="2" bestFit="1" customWidth="1"/>
    <col min="4639" max="4639" width="17.26953125" style="2" bestFit="1" customWidth="1"/>
    <col min="4640" max="4640" width="15.26953125" style="2" bestFit="1" customWidth="1"/>
    <col min="4641" max="4641" width="17.7265625" style="2" bestFit="1" customWidth="1"/>
    <col min="4642" max="4857" width="9" style="2"/>
    <col min="4858" max="4858" width="8.1796875" style="2" customWidth="1"/>
    <col min="4859" max="4860" width="9" style="2" customWidth="1"/>
    <col min="4861" max="4861" width="17.1796875" style="2" customWidth="1"/>
    <col min="4862" max="4862" width="9" style="2" customWidth="1"/>
    <col min="4863" max="4863" width="12.54296875" style="2" customWidth="1"/>
    <col min="4864" max="4864" width="9" style="2" customWidth="1"/>
    <col min="4865" max="4865" width="11.453125" style="2" customWidth="1"/>
    <col min="4866" max="4866" width="11.1796875" style="2" customWidth="1"/>
    <col min="4867" max="4867" width="13.54296875" style="2" customWidth="1"/>
    <col min="4868" max="4868" width="11.26953125" style="2" customWidth="1"/>
    <col min="4869" max="4869" width="10.81640625" style="2" customWidth="1"/>
    <col min="4870" max="4870" width="12.26953125" style="2" customWidth="1"/>
    <col min="4871" max="4871" width="9" style="2" customWidth="1"/>
    <col min="4872" max="4872" width="7.7265625" style="2" customWidth="1"/>
    <col min="4873" max="4875" width="9" style="2"/>
    <col min="4876" max="4876" width="6.81640625" style="2" bestFit="1" customWidth="1"/>
    <col min="4877" max="4877" width="6.453125" style="2" bestFit="1" customWidth="1"/>
    <col min="4878" max="4878" width="7.81640625" style="2" bestFit="1" customWidth="1"/>
    <col min="4879" max="4879" width="7.54296875" style="2" bestFit="1" customWidth="1"/>
    <col min="4880" max="4880" width="9.453125" style="2" bestFit="1" customWidth="1"/>
    <col min="4881" max="4881" width="9.54296875" style="2" bestFit="1" customWidth="1"/>
    <col min="4882" max="4882" width="6.81640625" style="2" bestFit="1" customWidth="1"/>
    <col min="4883" max="4883" width="9" style="2"/>
    <col min="4884" max="4884" width="6.453125" style="2" bestFit="1" customWidth="1"/>
    <col min="4885" max="4885" width="11.1796875" style="2" customWidth="1"/>
    <col min="4886" max="4887" width="6.81640625" style="2" bestFit="1" customWidth="1"/>
    <col min="4888" max="4888" width="5.81640625" style="2" bestFit="1" customWidth="1"/>
    <col min="4889" max="4889" width="6.54296875" style="2" bestFit="1" customWidth="1"/>
    <col min="4890" max="4890" width="11.26953125" style="2" customWidth="1"/>
    <col min="4891" max="4891" width="9" style="2" customWidth="1"/>
    <col min="4892" max="4892" width="12.7265625" style="2" customWidth="1"/>
    <col min="4893" max="4893" width="14.7265625" style="2" bestFit="1" customWidth="1"/>
    <col min="4894" max="4894" width="17.7265625" style="2" bestFit="1" customWidth="1"/>
    <col min="4895" max="4895" width="17.26953125" style="2" bestFit="1" customWidth="1"/>
    <col min="4896" max="4896" width="15.26953125" style="2" bestFit="1" customWidth="1"/>
    <col min="4897" max="4897" width="17.7265625" style="2" bestFit="1" customWidth="1"/>
    <col min="4898" max="5113" width="9" style="2"/>
    <col min="5114" max="5114" width="8.1796875" style="2" customWidth="1"/>
    <col min="5115" max="5116" width="9" style="2" customWidth="1"/>
    <col min="5117" max="5117" width="17.1796875" style="2" customWidth="1"/>
    <col min="5118" max="5118" width="9" style="2" customWidth="1"/>
    <col min="5119" max="5119" width="12.54296875" style="2" customWidth="1"/>
    <col min="5120" max="5120" width="9" style="2" customWidth="1"/>
    <col min="5121" max="5121" width="11.453125" style="2" customWidth="1"/>
    <col min="5122" max="5122" width="11.1796875" style="2" customWidth="1"/>
    <col min="5123" max="5123" width="13.54296875" style="2" customWidth="1"/>
    <col min="5124" max="5124" width="11.26953125" style="2" customWidth="1"/>
    <col min="5125" max="5125" width="10.81640625" style="2" customWidth="1"/>
    <col min="5126" max="5126" width="12.26953125" style="2" customWidth="1"/>
    <col min="5127" max="5127" width="9" style="2" customWidth="1"/>
    <col min="5128" max="5128" width="7.7265625" style="2" customWidth="1"/>
    <col min="5129" max="5131" width="9" style="2"/>
    <col min="5132" max="5132" width="6.81640625" style="2" bestFit="1" customWidth="1"/>
    <col min="5133" max="5133" width="6.453125" style="2" bestFit="1" customWidth="1"/>
    <col min="5134" max="5134" width="7.81640625" style="2" bestFit="1" customWidth="1"/>
    <col min="5135" max="5135" width="7.54296875" style="2" bestFit="1" customWidth="1"/>
    <col min="5136" max="5136" width="9.453125" style="2" bestFit="1" customWidth="1"/>
    <col min="5137" max="5137" width="9.54296875" style="2" bestFit="1" customWidth="1"/>
    <col min="5138" max="5138" width="6.81640625" style="2" bestFit="1" customWidth="1"/>
    <col min="5139" max="5139" width="9" style="2"/>
    <col min="5140" max="5140" width="6.453125" style="2" bestFit="1" customWidth="1"/>
    <col min="5141" max="5141" width="11.1796875" style="2" customWidth="1"/>
    <col min="5142" max="5143" width="6.81640625" style="2" bestFit="1" customWidth="1"/>
    <col min="5144" max="5144" width="5.81640625" style="2" bestFit="1" customWidth="1"/>
    <col min="5145" max="5145" width="6.54296875" style="2" bestFit="1" customWidth="1"/>
    <col min="5146" max="5146" width="11.26953125" style="2" customWidth="1"/>
    <col min="5147" max="5147" width="9" style="2" customWidth="1"/>
    <col min="5148" max="5148" width="12.7265625" style="2" customWidth="1"/>
    <col min="5149" max="5149" width="14.7265625" style="2" bestFit="1" customWidth="1"/>
    <col min="5150" max="5150" width="17.7265625" style="2" bestFit="1" customWidth="1"/>
    <col min="5151" max="5151" width="17.26953125" style="2" bestFit="1" customWidth="1"/>
    <col min="5152" max="5152" width="15.26953125" style="2" bestFit="1" customWidth="1"/>
    <col min="5153" max="5153" width="17.7265625" style="2" bestFit="1" customWidth="1"/>
    <col min="5154" max="5369" width="9" style="2"/>
    <col min="5370" max="5370" width="8.1796875" style="2" customWidth="1"/>
    <col min="5371" max="5372" width="9" style="2" customWidth="1"/>
    <col min="5373" max="5373" width="17.1796875" style="2" customWidth="1"/>
    <col min="5374" max="5374" width="9" style="2" customWidth="1"/>
    <col min="5375" max="5375" width="12.54296875" style="2" customWidth="1"/>
    <col min="5376" max="5376" width="9" style="2" customWidth="1"/>
    <col min="5377" max="5377" width="11.453125" style="2" customWidth="1"/>
    <col min="5378" max="5378" width="11.1796875" style="2" customWidth="1"/>
    <col min="5379" max="5379" width="13.54296875" style="2" customWidth="1"/>
    <col min="5380" max="5380" width="11.26953125" style="2" customWidth="1"/>
    <col min="5381" max="5381" width="10.81640625" style="2" customWidth="1"/>
    <col min="5382" max="5382" width="12.26953125" style="2" customWidth="1"/>
    <col min="5383" max="5383" width="9" style="2" customWidth="1"/>
    <col min="5384" max="5384" width="7.7265625" style="2" customWidth="1"/>
    <col min="5385" max="5387" width="9" style="2"/>
    <col min="5388" max="5388" width="6.81640625" style="2" bestFit="1" customWidth="1"/>
    <col min="5389" max="5389" width="6.453125" style="2" bestFit="1" customWidth="1"/>
    <col min="5390" max="5390" width="7.81640625" style="2" bestFit="1" customWidth="1"/>
    <col min="5391" max="5391" width="7.54296875" style="2" bestFit="1" customWidth="1"/>
    <col min="5392" max="5392" width="9.453125" style="2" bestFit="1" customWidth="1"/>
    <col min="5393" max="5393" width="9.54296875" style="2" bestFit="1" customWidth="1"/>
    <col min="5394" max="5394" width="6.81640625" style="2" bestFit="1" customWidth="1"/>
    <col min="5395" max="5395" width="9" style="2"/>
    <col min="5396" max="5396" width="6.453125" style="2" bestFit="1" customWidth="1"/>
    <col min="5397" max="5397" width="11.1796875" style="2" customWidth="1"/>
    <col min="5398" max="5399" width="6.81640625" style="2" bestFit="1" customWidth="1"/>
    <col min="5400" max="5400" width="5.81640625" style="2" bestFit="1" customWidth="1"/>
    <col min="5401" max="5401" width="6.54296875" style="2" bestFit="1" customWidth="1"/>
    <col min="5402" max="5402" width="11.26953125" style="2" customWidth="1"/>
    <col min="5403" max="5403" width="9" style="2" customWidth="1"/>
    <col min="5404" max="5404" width="12.7265625" style="2" customWidth="1"/>
    <col min="5405" max="5405" width="14.7265625" style="2" bestFit="1" customWidth="1"/>
    <col min="5406" max="5406" width="17.7265625" style="2" bestFit="1" customWidth="1"/>
    <col min="5407" max="5407" width="17.26953125" style="2" bestFit="1" customWidth="1"/>
    <col min="5408" max="5408" width="15.26953125" style="2" bestFit="1" customWidth="1"/>
    <col min="5409" max="5409" width="17.7265625" style="2" bestFit="1" customWidth="1"/>
    <col min="5410" max="5625" width="9" style="2"/>
    <col min="5626" max="5626" width="8.1796875" style="2" customWidth="1"/>
    <col min="5627" max="5628" width="9" style="2" customWidth="1"/>
    <col min="5629" max="5629" width="17.1796875" style="2" customWidth="1"/>
    <col min="5630" max="5630" width="9" style="2" customWidth="1"/>
    <col min="5631" max="5631" width="12.54296875" style="2" customWidth="1"/>
    <col min="5632" max="5632" width="9" style="2" customWidth="1"/>
    <col min="5633" max="5633" width="11.453125" style="2" customWidth="1"/>
    <col min="5634" max="5634" width="11.1796875" style="2" customWidth="1"/>
    <col min="5635" max="5635" width="13.54296875" style="2" customWidth="1"/>
    <col min="5636" max="5636" width="11.26953125" style="2" customWidth="1"/>
    <col min="5637" max="5637" width="10.81640625" style="2" customWidth="1"/>
    <col min="5638" max="5638" width="12.26953125" style="2" customWidth="1"/>
    <col min="5639" max="5639" width="9" style="2" customWidth="1"/>
    <col min="5640" max="5640" width="7.7265625" style="2" customWidth="1"/>
    <col min="5641" max="5643" width="9" style="2"/>
    <col min="5644" max="5644" width="6.81640625" style="2" bestFit="1" customWidth="1"/>
    <col min="5645" max="5645" width="6.453125" style="2" bestFit="1" customWidth="1"/>
    <col min="5646" max="5646" width="7.81640625" style="2" bestFit="1" customWidth="1"/>
    <col min="5647" max="5647" width="7.54296875" style="2" bestFit="1" customWidth="1"/>
    <col min="5648" max="5648" width="9.453125" style="2" bestFit="1" customWidth="1"/>
    <col min="5649" max="5649" width="9.54296875" style="2" bestFit="1" customWidth="1"/>
    <col min="5650" max="5650" width="6.81640625" style="2" bestFit="1" customWidth="1"/>
    <col min="5651" max="5651" width="9" style="2"/>
    <col min="5652" max="5652" width="6.453125" style="2" bestFit="1" customWidth="1"/>
    <col min="5653" max="5653" width="11.1796875" style="2" customWidth="1"/>
    <col min="5654" max="5655" width="6.81640625" style="2" bestFit="1" customWidth="1"/>
    <col min="5656" max="5656" width="5.81640625" style="2" bestFit="1" customWidth="1"/>
    <col min="5657" max="5657" width="6.54296875" style="2" bestFit="1" customWidth="1"/>
    <col min="5658" max="5658" width="11.26953125" style="2" customWidth="1"/>
    <col min="5659" max="5659" width="9" style="2" customWidth="1"/>
    <col min="5660" max="5660" width="12.7265625" style="2" customWidth="1"/>
    <col min="5661" max="5661" width="14.7265625" style="2" bestFit="1" customWidth="1"/>
    <col min="5662" max="5662" width="17.7265625" style="2" bestFit="1" customWidth="1"/>
    <col min="5663" max="5663" width="17.26953125" style="2" bestFit="1" customWidth="1"/>
    <col min="5664" max="5664" width="15.26953125" style="2" bestFit="1" customWidth="1"/>
    <col min="5665" max="5665" width="17.7265625" style="2" bestFit="1" customWidth="1"/>
    <col min="5666" max="5881" width="9" style="2"/>
    <col min="5882" max="5882" width="8.1796875" style="2" customWidth="1"/>
    <col min="5883" max="5884" width="9" style="2" customWidth="1"/>
    <col min="5885" max="5885" width="17.1796875" style="2" customWidth="1"/>
    <col min="5886" max="5886" width="9" style="2" customWidth="1"/>
    <col min="5887" max="5887" width="12.54296875" style="2" customWidth="1"/>
    <col min="5888" max="5888" width="9" style="2" customWidth="1"/>
    <col min="5889" max="5889" width="11.453125" style="2" customWidth="1"/>
    <col min="5890" max="5890" width="11.1796875" style="2" customWidth="1"/>
    <col min="5891" max="5891" width="13.54296875" style="2" customWidth="1"/>
    <col min="5892" max="5892" width="11.26953125" style="2" customWidth="1"/>
    <col min="5893" max="5893" width="10.81640625" style="2" customWidth="1"/>
    <col min="5894" max="5894" width="12.26953125" style="2" customWidth="1"/>
    <col min="5895" max="5895" width="9" style="2" customWidth="1"/>
    <col min="5896" max="5896" width="7.7265625" style="2" customWidth="1"/>
    <col min="5897" max="5899" width="9" style="2"/>
    <col min="5900" max="5900" width="6.81640625" style="2" bestFit="1" customWidth="1"/>
    <col min="5901" max="5901" width="6.453125" style="2" bestFit="1" customWidth="1"/>
    <col min="5902" max="5902" width="7.81640625" style="2" bestFit="1" customWidth="1"/>
    <col min="5903" max="5903" width="7.54296875" style="2" bestFit="1" customWidth="1"/>
    <col min="5904" max="5904" width="9.453125" style="2" bestFit="1" customWidth="1"/>
    <col min="5905" max="5905" width="9.54296875" style="2" bestFit="1" customWidth="1"/>
    <col min="5906" max="5906" width="6.81640625" style="2" bestFit="1" customWidth="1"/>
    <col min="5907" max="5907" width="9" style="2"/>
    <col min="5908" max="5908" width="6.453125" style="2" bestFit="1" customWidth="1"/>
    <col min="5909" max="5909" width="11.1796875" style="2" customWidth="1"/>
    <col min="5910" max="5911" width="6.81640625" style="2" bestFit="1" customWidth="1"/>
    <col min="5912" max="5912" width="5.81640625" style="2" bestFit="1" customWidth="1"/>
    <col min="5913" max="5913" width="6.54296875" style="2" bestFit="1" customWidth="1"/>
    <col min="5914" max="5914" width="11.26953125" style="2" customWidth="1"/>
    <col min="5915" max="5915" width="9" style="2" customWidth="1"/>
    <col min="5916" max="5916" width="12.7265625" style="2" customWidth="1"/>
    <col min="5917" max="5917" width="14.7265625" style="2" bestFit="1" customWidth="1"/>
    <col min="5918" max="5918" width="17.7265625" style="2" bestFit="1" customWidth="1"/>
    <col min="5919" max="5919" width="17.26953125" style="2" bestFit="1" customWidth="1"/>
    <col min="5920" max="5920" width="15.26953125" style="2" bestFit="1" customWidth="1"/>
    <col min="5921" max="5921" width="17.7265625" style="2" bestFit="1" customWidth="1"/>
    <col min="5922" max="6137" width="9" style="2"/>
    <col min="6138" max="6138" width="8.1796875" style="2" customWidth="1"/>
    <col min="6139" max="6140" width="9" style="2" customWidth="1"/>
    <col min="6141" max="6141" width="17.1796875" style="2" customWidth="1"/>
    <col min="6142" max="6142" width="9" style="2" customWidth="1"/>
    <col min="6143" max="6143" width="12.54296875" style="2" customWidth="1"/>
    <col min="6144" max="6144" width="9" style="2" customWidth="1"/>
    <col min="6145" max="6145" width="11.453125" style="2" customWidth="1"/>
    <col min="6146" max="6146" width="11.1796875" style="2" customWidth="1"/>
    <col min="6147" max="6147" width="13.54296875" style="2" customWidth="1"/>
    <col min="6148" max="6148" width="11.26953125" style="2" customWidth="1"/>
    <col min="6149" max="6149" width="10.81640625" style="2" customWidth="1"/>
    <col min="6150" max="6150" width="12.26953125" style="2" customWidth="1"/>
    <col min="6151" max="6151" width="9" style="2" customWidth="1"/>
    <col min="6152" max="6152" width="7.7265625" style="2" customWidth="1"/>
    <col min="6153" max="6155" width="9" style="2"/>
    <col min="6156" max="6156" width="6.81640625" style="2" bestFit="1" customWidth="1"/>
    <col min="6157" max="6157" width="6.453125" style="2" bestFit="1" customWidth="1"/>
    <col min="6158" max="6158" width="7.81640625" style="2" bestFit="1" customWidth="1"/>
    <col min="6159" max="6159" width="7.54296875" style="2" bestFit="1" customWidth="1"/>
    <col min="6160" max="6160" width="9.453125" style="2" bestFit="1" customWidth="1"/>
    <col min="6161" max="6161" width="9.54296875" style="2" bestFit="1" customWidth="1"/>
    <col min="6162" max="6162" width="6.81640625" style="2" bestFit="1" customWidth="1"/>
    <col min="6163" max="6163" width="9" style="2"/>
    <col min="6164" max="6164" width="6.453125" style="2" bestFit="1" customWidth="1"/>
    <col min="6165" max="6165" width="11.1796875" style="2" customWidth="1"/>
    <col min="6166" max="6167" width="6.81640625" style="2" bestFit="1" customWidth="1"/>
    <col min="6168" max="6168" width="5.81640625" style="2" bestFit="1" customWidth="1"/>
    <col min="6169" max="6169" width="6.54296875" style="2" bestFit="1" customWidth="1"/>
    <col min="6170" max="6170" width="11.26953125" style="2" customWidth="1"/>
    <col min="6171" max="6171" width="9" style="2" customWidth="1"/>
    <col min="6172" max="6172" width="12.7265625" style="2" customWidth="1"/>
    <col min="6173" max="6173" width="14.7265625" style="2" bestFit="1" customWidth="1"/>
    <col min="6174" max="6174" width="17.7265625" style="2" bestFit="1" customWidth="1"/>
    <col min="6175" max="6175" width="17.26953125" style="2" bestFit="1" customWidth="1"/>
    <col min="6176" max="6176" width="15.26953125" style="2" bestFit="1" customWidth="1"/>
    <col min="6177" max="6177" width="17.7265625" style="2" bestFit="1" customWidth="1"/>
    <col min="6178" max="6393" width="9" style="2"/>
    <col min="6394" max="6394" width="8.1796875" style="2" customWidth="1"/>
    <col min="6395" max="6396" width="9" style="2" customWidth="1"/>
    <col min="6397" max="6397" width="17.1796875" style="2" customWidth="1"/>
    <col min="6398" max="6398" width="9" style="2" customWidth="1"/>
    <col min="6399" max="6399" width="12.54296875" style="2" customWidth="1"/>
    <col min="6400" max="6400" width="9" style="2" customWidth="1"/>
    <col min="6401" max="6401" width="11.453125" style="2" customWidth="1"/>
    <col min="6402" max="6402" width="11.1796875" style="2" customWidth="1"/>
    <col min="6403" max="6403" width="13.54296875" style="2" customWidth="1"/>
    <col min="6404" max="6404" width="11.26953125" style="2" customWidth="1"/>
    <col min="6405" max="6405" width="10.81640625" style="2" customWidth="1"/>
    <col min="6406" max="6406" width="12.26953125" style="2" customWidth="1"/>
    <col min="6407" max="6407" width="9" style="2" customWidth="1"/>
    <col min="6408" max="6408" width="7.7265625" style="2" customWidth="1"/>
    <col min="6409" max="6411" width="9" style="2"/>
    <col min="6412" max="6412" width="6.81640625" style="2" bestFit="1" customWidth="1"/>
    <col min="6413" max="6413" width="6.453125" style="2" bestFit="1" customWidth="1"/>
    <col min="6414" max="6414" width="7.81640625" style="2" bestFit="1" customWidth="1"/>
    <col min="6415" max="6415" width="7.54296875" style="2" bestFit="1" customWidth="1"/>
    <col min="6416" max="6416" width="9.453125" style="2" bestFit="1" customWidth="1"/>
    <col min="6417" max="6417" width="9.54296875" style="2" bestFit="1" customWidth="1"/>
    <col min="6418" max="6418" width="6.81640625" style="2" bestFit="1" customWidth="1"/>
    <col min="6419" max="6419" width="9" style="2"/>
    <col min="6420" max="6420" width="6.453125" style="2" bestFit="1" customWidth="1"/>
    <col min="6421" max="6421" width="11.1796875" style="2" customWidth="1"/>
    <col min="6422" max="6423" width="6.81640625" style="2" bestFit="1" customWidth="1"/>
    <col min="6424" max="6424" width="5.81640625" style="2" bestFit="1" customWidth="1"/>
    <col min="6425" max="6425" width="6.54296875" style="2" bestFit="1" customWidth="1"/>
    <col min="6426" max="6426" width="11.26953125" style="2" customWidth="1"/>
    <col min="6427" max="6427" width="9" style="2" customWidth="1"/>
    <col min="6428" max="6428" width="12.7265625" style="2" customWidth="1"/>
    <col min="6429" max="6429" width="14.7265625" style="2" bestFit="1" customWidth="1"/>
    <col min="6430" max="6430" width="17.7265625" style="2" bestFit="1" customWidth="1"/>
    <col min="6431" max="6431" width="17.26953125" style="2" bestFit="1" customWidth="1"/>
    <col min="6432" max="6432" width="15.26953125" style="2" bestFit="1" customWidth="1"/>
    <col min="6433" max="6433" width="17.7265625" style="2" bestFit="1" customWidth="1"/>
    <col min="6434" max="6649" width="9" style="2"/>
    <col min="6650" max="6650" width="8.1796875" style="2" customWidth="1"/>
    <col min="6651" max="6652" width="9" style="2" customWidth="1"/>
    <col min="6653" max="6653" width="17.1796875" style="2" customWidth="1"/>
    <col min="6654" max="6654" width="9" style="2" customWidth="1"/>
    <col min="6655" max="6655" width="12.54296875" style="2" customWidth="1"/>
    <col min="6656" max="6656" width="9" style="2" customWidth="1"/>
    <col min="6657" max="6657" width="11.453125" style="2" customWidth="1"/>
    <col min="6658" max="6658" width="11.1796875" style="2" customWidth="1"/>
    <col min="6659" max="6659" width="13.54296875" style="2" customWidth="1"/>
    <col min="6660" max="6660" width="11.26953125" style="2" customWidth="1"/>
    <col min="6661" max="6661" width="10.81640625" style="2" customWidth="1"/>
    <col min="6662" max="6662" width="12.26953125" style="2" customWidth="1"/>
    <col min="6663" max="6663" width="9" style="2" customWidth="1"/>
    <col min="6664" max="6664" width="7.7265625" style="2" customWidth="1"/>
    <col min="6665" max="6667" width="9" style="2"/>
    <col min="6668" max="6668" width="6.81640625" style="2" bestFit="1" customWidth="1"/>
    <col min="6669" max="6669" width="6.453125" style="2" bestFit="1" customWidth="1"/>
    <col min="6670" max="6670" width="7.81640625" style="2" bestFit="1" customWidth="1"/>
    <col min="6671" max="6671" width="7.54296875" style="2" bestFit="1" customWidth="1"/>
    <col min="6672" max="6672" width="9.453125" style="2" bestFit="1" customWidth="1"/>
    <col min="6673" max="6673" width="9.54296875" style="2" bestFit="1" customWidth="1"/>
    <col min="6674" max="6674" width="6.81640625" style="2" bestFit="1" customWidth="1"/>
    <col min="6675" max="6675" width="9" style="2"/>
    <col min="6676" max="6676" width="6.453125" style="2" bestFit="1" customWidth="1"/>
    <col min="6677" max="6677" width="11.1796875" style="2" customWidth="1"/>
    <col min="6678" max="6679" width="6.81640625" style="2" bestFit="1" customWidth="1"/>
    <col min="6680" max="6680" width="5.81640625" style="2" bestFit="1" customWidth="1"/>
    <col min="6681" max="6681" width="6.54296875" style="2" bestFit="1" customWidth="1"/>
    <col min="6682" max="6682" width="11.26953125" style="2" customWidth="1"/>
    <col min="6683" max="6683" width="9" style="2" customWidth="1"/>
    <col min="6684" max="6684" width="12.7265625" style="2" customWidth="1"/>
    <col min="6685" max="6685" width="14.7265625" style="2" bestFit="1" customWidth="1"/>
    <col min="6686" max="6686" width="17.7265625" style="2" bestFit="1" customWidth="1"/>
    <col min="6687" max="6687" width="17.26953125" style="2" bestFit="1" customWidth="1"/>
    <col min="6688" max="6688" width="15.26953125" style="2" bestFit="1" customWidth="1"/>
    <col min="6689" max="6689" width="17.7265625" style="2" bestFit="1" customWidth="1"/>
    <col min="6690" max="6905" width="9" style="2"/>
    <col min="6906" max="6906" width="8.1796875" style="2" customWidth="1"/>
    <col min="6907" max="6908" width="9" style="2" customWidth="1"/>
    <col min="6909" max="6909" width="17.1796875" style="2" customWidth="1"/>
    <col min="6910" max="6910" width="9" style="2" customWidth="1"/>
    <col min="6911" max="6911" width="12.54296875" style="2" customWidth="1"/>
    <col min="6912" max="6912" width="9" style="2" customWidth="1"/>
    <col min="6913" max="6913" width="11.453125" style="2" customWidth="1"/>
    <col min="6914" max="6914" width="11.1796875" style="2" customWidth="1"/>
    <col min="6915" max="6915" width="13.54296875" style="2" customWidth="1"/>
    <col min="6916" max="6916" width="11.26953125" style="2" customWidth="1"/>
    <col min="6917" max="6917" width="10.81640625" style="2" customWidth="1"/>
    <col min="6918" max="6918" width="12.26953125" style="2" customWidth="1"/>
    <col min="6919" max="6919" width="9" style="2" customWidth="1"/>
    <col min="6920" max="6920" width="7.7265625" style="2" customWidth="1"/>
    <col min="6921" max="6923" width="9" style="2"/>
    <col min="6924" max="6924" width="6.81640625" style="2" bestFit="1" customWidth="1"/>
    <col min="6925" max="6925" width="6.453125" style="2" bestFit="1" customWidth="1"/>
    <col min="6926" max="6926" width="7.81640625" style="2" bestFit="1" customWidth="1"/>
    <col min="6927" max="6927" width="7.54296875" style="2" bestFit="1" customWidth="1"/>
    <col min="6928" max="6928" width="9.453125" style="2" bestFit="1" customWidth="1"/>
    <col min="6929" max="6929" width="9.54296875" style="2" bestFit="1" customWidth="1"/>
    <col min="6930" max="6930" width="6.81640625" style="2" bestFit="1" customWidth="1"/>
    <col min="6931" max="6931" width="9" style="2"/>
    <col min="6932" max="6932" width="6.453125" style="2" bestFit="1" customWidth="1"/>
    <col min="6933" max="6933" width="11.1796875" style="2" customWidth="1"/>
    <col min="6934" max="6935" width="6.81640625" style="2" bestFit="1" customWidth="1"/>
    <col min="6936" max="6936" width="5.81640625" style="2" bestFit="1" customWidth="1"/>
    <col min="6937" max="6937" width="6.54296875" style="2" bestFit="1" customWidth="1"/>
    <col min="6938" max="6938" width="11.26953125" style="2" customWidth="1"/>
    <col min="6939" max="6939" width="9" style="2" customWidth="1"/>
    <col min="6940" max="6940" width="12.7265625" style="2" customWidth="1"/>
    <col min="6941" max="6941" width="14.7265625" style="2" bestFit="1" customWidth="1"/>
    <col min="6942" max="6942" width="17.7265625" style="2" bestFit="1" customWidth="1"/>
    <col min="6943" max="6943" width="17.26953125" style="2" bestFit="1" customWidth="1"/>
    <col min="6944" max="6944" width="15.26953125" style="2" bestFit="1" customWidth="1"/>
    <col min="6945" max="6945" width="17.7265625" style="2" bestFit="1" customWidth="1"/>
    <col min="6946" max="7161" width="9" style="2"/>
    <col min="7162" max="7162" width="8.1796875" style="2" customWidth="1"/>
    <col min="7163" max="7164" width="9" style="2" customWidth="1"/>
    <col min="7165" max="7165" width="17.1796875" style="2" customWidth="1"/>
    <col min="7166" max="7166" width="9" style="2" customWidth="1"/>
    <col min="7167" max="7167" width="12.54296875" style="2" customWidth="1"/>
    <col min="7168" max="7168" width="9" style="2" customWidth="1"/>
    <col min="7169" max="7169" width="11.453125" style="2" customWidth="1"/>
    <col min="7170" max="7170" width="11.1796875" style="2" customWidth="1"/>
    <col min="7171" max="7171" width="13.54296875" style="2" customWidth="1"/>
    <col min="7172" max="7172" width="11.26953125" style="2" customWidth="1"/>
    <col min="7173" max="7173" width="10.81640625" style="2" customWidth="1"/>
    <col min="7174" max="7174" width="12.26953125" style="2" customWidth="1"/>
    <col min="7175" max="7175" width="9" style="2" customWidth="1"/>
    <col min="7176" max="7176" width="7.7265625" style="2" customWidth="1"/>
    <col min="7177" max="7179" width="9" style="2"/>
    <col min="7180" max="7180" width="6.81640625" style="2" bestFit="1" customWidth="1"/>
    <col min="7181" max="7181" width="6.453125" style="2" bestFit="1" customWidth="1"/>
    <col min="7182" max="7182" width="7.81640625" style="2" bestFit="1" customWidth="1"/>
    <col min="7183" max="7183" width="7.54296875" style="2" bestFit="1" customWidth="1"/>
    <col min="7184" max="7184" width="9.453125" style="2" bestFit="1" customWidth="1"/>
    <col min="7185" max="7185" width="9.54296875" style="2" bestFit="1" customWidth="1"/>
    <col min="7186" max="7186" width="6.81640625" style="2" bestFit="1" customWidth="1"/>
    <col min="7187" max="7187" width="9" style="2"/>
    <col min="7188" max="7188" width="6.453125" style="2" bestFit="1" customWidth="1"/>
    <col min="7189" max="7189" width="11.1796875" style="2" customWidth="1"/>
    <col min="7190" max="7191" width="6.81640625" style="2" bestFit="1" customWidth="1"/>
    <col min="7192" max="7192" width="5.81640625" style="2" bestFit="1" customWidth="1"/>
    <col min="7193" max="7193" width="6.54296875" style="2" bestFit="1" customWidth="1"/>
    <col min="7194" max="7194" width="11.26953125" style="2" customWidth="1"/>
    <col min="7195" max="7195" width="9" style="2" customWidth="1"/>
    <col min="7196" max="7196" width="12.7265625" style="2" customWidth="1"/>
    <col min="7197" max="7197" width="14.7265625" style="2" bestFit="1" customWidth="1"/>
    <col min="7198" max="7198" width="17.7265625" style="2" bestFit="1" customWidth="1"/>
    <col min="7199" max="7199" width="17.26953125" style="2" bestFit="1" customWidth="1"/>
    <col min="7200" max="7200" width="15.26953125" style="2" bestFit="1" customWidth="1"/>
    <col min="7201" max="7201" width="17.7265625" style="2" bestFit="1" customWidth="1"/>
    <col min="7202" max="7417" width="9" style="2"/>
    <col min="7418" max="7418" width="8.1796875" style="2" customWidth="1"/>
    <col min="7419" max="7420" width="9" style="2" customWidth="1"/>
    <col min="7421" max="7421" width="17.1796875" style="2" customWidth="1"/>
    <col min="7422" max="7422" width="9" style="2" customWidth="1"/>
    <col min="7423" max="7423" width="12.54296875" style="2" customWidth="1"/>
    <col min="7424" max="7424" width="9" style="2" customWidth="1"/>
    <col min="7425" max="7425" width="11.453125" style="2" customWidth="1"/>
    <col min="7426" max="7426" width="11.1796875" style="2" customWidth="1"/>
    <col min="7427" max="7427" width="13.54296875" style="2" customWidth="1"/>
    <col min="7428" max="7428" width="11.26953125" style="2" customWidth="1"/>
    <col min="7429" max="7429" width="10.81640625" style="2" customWidth="1"/>
    <col min="7430" max="7430" width="12.26953125" style="2" customWidth="1"/>
    <col min="7431" max="7431" width="9" style="2" customWidth="1"/>
    <col min="7432" max="7432" width="7.7265625" style="2" customWidth="1"/>
    <col min="7433" max="7435" width="9" style="2"/>
    <col min="7436" max="7436" width="6.81640625" style="2" bestFit="1" customWidth="1"/>
    <col min="7437" max="7437" width="6.453125" style="2" bestFit="1" customWidth="1"/>
    <col min="7438" max="7438" width="7.81640625" style="2" bestFit="1" customWidth="1"/>
    <col min="7439" max="7439" width="7.54296875" style="2" bestFit="1" customWidth="1"/>
    <col min="7440" max="7440" width="9.453125" style="2" bestFit="1" customWidth="1"/>
    <col min="7441" max="7441" width="9.54296875" style="2" bestFit="1" customWidth="1"/>
    <col min="7442" max="7442" width="6.81640625" style="2" bestFit="1" customWidth="1"/>
    <col min="7443" max="7443" width="9" style="2"/>
    <col min="7444" max="7444" width="6.453125" style="2" bestFit="1" customWidth="1"/>
    <col min="7445" max="7445" width="11.1796875" style="2" customWidth="1"/>
    <col min="7446" max="7447" width="6.81640625" style="2" bestFit="1" customWidth="1"/>
    <col min="7448" max="7448" width="5.81640625" style="2" bestFit="1" customWidth="1"/>
    <col min="7449" max="7449" width="6.54296875" style="2" bestFit="1" customWidth="1"/>
    <col min="7450" max="7450" width="11.26953125" style="2" customWidth="1"/>
    <col min="7451" max="7451" width="9" style="2" customWidth="1"/>
    <col min="7452" max="7452" width="12.7265625" style="2" customWidth="1"/>
    <col min="7453" max="7453" width="14.7265625" style="2" bestFit="1" customWidth="1"/>
    <col min="7454" max="7454" width="17.7265625" style="2" bestFit="1" customWidth="1"/>
    <col min="7455" max="7455" width="17.26953125" style="2" bestFit="1" customWidth="1"/>
    <col min="7456" max="7456" width="15.26953125" style="2" bestFit="1" customWidth="1"/>
    <col min="7457" max="7457" width="17.7265625" style="2" bestFit="1" customWidth="1"/>
    <col min="7458" max="7673" width="9" style="2"/>
    <col min="7674" max="7674" width="8.1796875" style="2" customWidth="1"/>
    <col min="7675" max="7676" width="9" style="2" customWidth="1"/>
    <col min="7677" max="7677" width="17.1796875" style="2" customWidth="1"/>
    <col min="7678" max="7678" width="9" style="2" customWidth="1"/>
    <col min="7679" max="7679" width="12.54296875" style="2" customWidth="1"/>
    <col min="7680" max="7680" width="9" style="2" customWidth="1"/>
    <col min="7681" max="7681" width="11.453125" style="2" customWidth="1"/>
    <col min="7682" max="7682" width="11.1796875" style="2" customWidth="1"/>
    <col min="7683" max="7683" width="13.54296875" style="2" customWidth="1"/>
    <col min="7684" max="7684" width="11.26953125" style="2" customWidth="1"/>
    <col min="7685" max="7685" width="10.81640625" style="2" customWidth="1"/>
    <col min="7686" max="7686" width="12.26953125" style="2" customWidth="1"/>
    <col min="7687" max="7687" width="9" style="2" customWidth="1"/>
    <col min="7688" max="7688" width="7.7265625" style="2" customWidth="1"/>
    <col min="7689" max="7691" width="9" style="2"/>
    <col min="7692" max="7692" width="6.81640625" style="2" bestFit="1" customWidth="1"/>
    <col min="7693" max="7693" width="6.453125" style="2" bestFit="1" customWidth="1"/>
    <col min="7694" max="7694" width="7.81640625" style="2" bestFit="1" customWidth="1"/>
    <col min="7695" max="7695" width="7.54296875" style="2" bestFit="1" customWidth="1"/>
    <col min="7696" max="7696" width="9.453125" style="2" bestFit="1" customWidth="1"/>
    <col min="7697" max="7697" width="9.54296875" style="2" bestFit="1" customWidth="1"/>
    <col min="7698" max="7698" width="6.81640625" style="2" bestFit="1" customWidth="1"/>
    <col min="7699" max="7699" width="9" style="2"/>
    <col min="7700" max="7700" width="6.453125" style="2" bestFit="1" customWidth="1"/>
    <col min="7701" max="7701" width="11.1796875" style="2" customWidth="1"/>
    <col min="7702" max="7703" width="6.81640625" style="2" bestFit="1" customWidth="1"/>
    <col min="7704" max="7704" width="5.81640625" style="2" bestFit="1" customWidth="1"/>
    <col min="7705" max="7705" width="6.54296875" style="2" bestFit="1" customWidth="1"/>
    <col min="7706" max="7706" width="11.26953125" style="2" customWidth="1"/>
    <col min="7707" max="7707" width="9" style="2" customWidth="1"/>
    <col min="7708" max="7708" width="12.7265625" style="2" customWidth="1"/>
    <col min="7709" max="7709" width="14.7265625" style="2" bestFit="1" customWidth="1"/>
    <col min="7710" max="7710" width="17.7265625" style="2" bestFit="1" customWidth="1"/>
    <col min="7711" max="7711" width="17.26953125" style="2" bestFit="1" customWidth="1"/>
    <col min="7712" max="7712" width="15.26953125" style="2" bestFit="1" customWidth="1"/>
    <col min="7713" max="7713" width="17.7265625" style="2" bestFit="1" customWidth="1"/>
    <col min="7714" max="7929" width="9" style="2"/>
    <col min="7930" max="7930" width="8.1796875" style="2" customWidth="1"/>
    <col min="7931" max="7932" width="9" style="2" customWidth="1"/>
    <col min="7933" max="7933" width="17.1796875" style="2" customWidth="1"/>
    <col min="7934" max="7934" width="9" style="2" customWidth="1"/>
    <col min="7935" max="7935" width="12.54296875" style="2" customWidth="1"/>
    <col min="7936" max="7936" width="9" style="2" customWidth="1"/>
    <col min="7937" max="7937" width="11.453125" style="2" customWidth="1"/>
    <col min="7938" max="7938" width="11.1796875" style="2" customWidth="1"/>
    <col min="7939" max="7939" width="13.54296875" style="2" customWidth="1"/>
    <col min="7940" max="7940" width="11.26953125" style="2" customWidth="1"/>
    <col min="7941" max="7941" width="10.81640625" style="2" customWidth="1"/>
    <col min="7942" max="7942" width="12.26953125" style="2" customWidth="1"/>
    <col min="7943" max="7943" width="9" style="2" customWidth="1"/>
    <col min="7944" max="7944" width="7.7265625" style="2" customWidth="1"/>
    <col min="7945" max="7947" width="9" style="2"/>
    <col min="7948" max="7948" width="6.81640625" style="2" bestFit="1" customWidth="1"/>
    <col min="7949" max="7949" width="6.453125" style="2" bestFit="1" customWidth="1"/>
    <col min="7950" max="7950" width="7.81640625" style="2" bestFit="1" customWidth="1"/>
    <col min="7951" max="7951" width="7.54296875" style="2" bestFit="1" customWidth="1"/>
    <col min="7952" max="7952" width="9.453125" style="2" bestFit="1" customWidth="1"/>
    <col min="7953" max="7953" width="9.54296875" style="2" bestFit="1" customWidth="1"/>
    <col min="7954" max="7954" width="6.81640625" style="2" bestFit="1" customWidth="1"/>
    <col min="7955" max="7955" width="9" style="2"/>
    <col min="7956" max="7956" width="6.453125" style="2" bestFit="1" customWidth="1"/>
    <col min="7957" max="7957" width="11.1796875" style="2" customWidth="1"/>
    <col min="7958" max="7959" width="6.81640625" style="2" bestFit="1" customWidth="1"/>
    <col min="7960" max="7960" width="5.81640625" style="2" bestFit="1" customWidth="1"/>
    <col min="7961" max="7961" width="6.54296875" style="2" bestFit="1" customWidth="1"/>
    <col min="7962" max="7962" width="11.26953125" style="2" customWidth="1"/>
    <col min="7963" max="7963" width="9" style="2" customWidth="1"/>
    <col min="7964" max="7964" width="12.7265625" style="2" customWidth="1"/>
    <col min="7965" max="7965" width="14.7265625" style="2" bestFit="1" customWidth="1"/>
    <col min="7966" max="7966" width="17.7265625" style="2" bestFit="1" customWidth="1"/>
    <col min="7967" max="7967" width="17.26953125" style="2" bestFit="1" customWidth="1"/>
    <col min="7968" max="7968" width="15.26953125" style="2" bestFit="1" customWidth="1"/>
    <col min="7969" max="7969" width="17.7265625" style="2" bestFit="1" customWidth="1"/>
    <col min="7970" max="8185" width="9" style="2"/>
    <col min="8186" max="8186" width="8.1796875" style="2" customWidth="1"/>
    <col min="8187" max="8188" width="9" style="2" customWidth="1"/>
    <col min="8189" max="8189" width="17.1796875" style="2" customWidth="1"/>
    <col min="8190" max="8190" width="9" style="2" customWidth="1"/>
    <col min="8191" max="8191" width="12.54296875" style="2" customWidth="1"/>
    <col min="8192" max="8192" width="9" style="2" customWidth="1"/>
    <col min="8193" max="8193" width="11.453125" style="2" customWidth="1"/>
    <col min="8194" max="8194" width="11.1796875" style="2" customWidth="1"/>
    <col min="8195" max="8195" width="13.54296875" style="2" customWidth="1"/>
    <col min="8196" max="8196" width="11.26953125" style="2" customWidth="1"/>
    <col min="8197" max="8197" width="10.81640625" style="2" customWidth="1"/>
    <col min="8198" max="8198" width="12.26953125" style="2" customWidth="1"/>
    <col min="8199" max="8199" width="9" style="2" customWidth="1"/>
    <col min="8200" max="8200" width="7.7265625" style="2" customWidth="1"/>
    <col min="8201" max="8203" width="9" style="2"/>
    <col min="8204" max="8204" width="6.81640625" style="2" bestFit="1" customWidth="1"/>
    <col min="8205" max="8205" width="6.453125" style="2" bestFit="1" customWidth="1"/>
    <col min="8206" max="8206" width="7.81640625" style="2" bestFit="1" customWidth="1"/>
    <col min="8207" max="8207" width="7.54296875" style="2" bestFit="1" customWidth="1"/>
    <col min="8208" max="8208" width="9.453125" style="2" bestFit="1" customWidth="1"/>
    <col min="8209" max="8209" width="9.54296875" style="2" bestFit="1" customWidth="1"/>
    <col min="8210" max="8210" width="6.81640625" style="2" bestFit="1" customWidth="1"/>
    <col min="8211" max="8211" width="9" style="2"/>
    <col min="8212" max="8212" width="6.453125" style="2" bestFit="1" customWidth="1"/>
    <col min="8213" max="8213" width="11.1796875" style="2" customWidth="1"/>
    <col min="8214" max="8215" width="6.81640625" style="2" bestFit="1" customWidth="1"/>
    <col min="8216" max="8216" width="5.81640625" style="2" bestFit="1" customWidth="1"/>
    <col min="8217" max="8217" width="6.54296875" style="2" bestFit="1" customWidth="1"/>
    <col min="8218" max="8218" width="11.26953125" style="2" customWidth="1"/>
    <col min="8219" max="8219" width="9" style="2" customWidth="1"/>
    <col min="8220" max="8220" width="12.7265625" style="2" customWidth="1"/>
    <col min="8221" max="8221" width="14.7265625" style="2" bestFit="1" customWidth="1"/>
    <col min="8222" max="8222" width="17.7265625" style="2" bestFit="1" customWidth="1"/>
    <col min="8223" max="8223" width="17.26953125" style="2" bestFit="1" customWidth="1"/>
    <col min="8224" max="8224" width="15.26953125" style="2" bestFit="1" customWidth="1"/>
    <col min="8225" max="8225" width="17.7265625" style="2" bestFit="1" customWidth="1"/>
    <col min="8226" max="8441" width="9" style="2"/>
    <col min="8442" max="8442" width="8.1796875" style="2" customWidth="1"/>
    <col min="8443" max="8444" width="9" style="2" customWidth="1"/>
    <col min="8445" max="8445" width="17.1796875" style="2" customWidth="1"/>
    <col min="8446" max="8446" width="9" style="2" customWidth="1"/>
    <col min="8447" max="8447" width="12.54296875" style="2" customWidth="1"/>
    <col min="8448" max="8448" width="9" style="2" customWidth="1"/>
    <col min="8449" max="8449" width="11.453125" style="2" customWidth="1"/>
    <col min="8450" max="8450" width="11.1796875" style="2" customWidth="1"/>
    <col min="8451" max="8451" width="13.54296875" style="2" customWidth="1"/>
    <col min="8452" max="8452" width="11.26953125" style="2" customWidth="1"/>
    <col min="8453" max="8453" width="10.81640625" style="2" customWidth="1"/>
    <col min="8454" max="8454" width="12.26953125" style="2" customWidth="1"/>
    <col min="8455" max="8455" width="9" style="2" customWidth="1"/>
    <col min="8456" max="8456" width="7.7265625" style="2" customWidth="1"/>
    <col min="8457" max="8459" width="9" style="2"/>
    <col min="8460" max="8460" width="6.81640625" style="2" bestFit="1" customWidth="1"/>
    <col min="8461" max="8461" width="6.453125" style="2" bestFit="1" customWidth="1"/>
    <col min="8462" max="8462" width="7.81640625" style="2" bestFit="1" customWidth="1"/>
    <col min="8463" max="8463" width="7.54296875" style="2" bestFit="1" customWidth="1"/>
    <col min="8464" max="8464" width="9.453125" style="2" bestFit="1" customWidth="1"/>
    <col min="8465" max="8465" width="9.54296875" style="2" bestFit="1" customWidth="1"/>
    <col min="8466" max="8466" width="6.81640625" style="2" bestFit="1" customWidth="1"/>
    <col min="8467" max="8467" width="9" style="2"/>
    <col min="8468" max="8468" width="6.453125" style="2" bestFit="1" customWidth="1"/>
    <col min="8469" max="8469" width="11.1796875" style="2" customWidth="1"/>
    <col min="8470" max="8471" width="6.81640625" style="2" bestFit="1" customWidth="1"/>
    <col min="8472" max="8472" width="5.81640625" style="2" bestFit="1" customWidth="1"/>
    <col min="8473" max="8473" width="6.54296875" style="2" bestFit="1" customWidth="1"/>
    <col min="8474" max="8474" width="11.26953125" style="2" customWidth="1"/>
    <col min="8475" max="8475" width="9" style="2" customWidth="1"/>
    <col min="8476" max="8476" width="12.7265625" style="2" customWidth="1"/>
    <col min="8477" max="8477" width="14.7265625" style="2" bestFit="1" customWidth="1"/>
    <col min="8478" max="8478" width="17.7265625" style="2" bestFit="1" customWidth="1"/>
    <col min="8479" max="8479" width="17.26953125" style="2" bestFit="1" customWidth="1"/>
    <col min="8480" max="8480" width="15.26953125" style="2" bestFit="1" customWidth="1"/>
    <col min="8481" max="8481" width="17.7265625" style="2" bestFit="1" customWidth="1"/>
    <col min="8482" max="8697" width="9" style="2"/>
    <col min="8698" max="8698" width="8.1796875" style="2" customWidth="1"/>
    <col min="8699" max="8700" width="9" style="2" customWidth="1"/>
    <col min="8701" max="8701" width="17.1796875" style="2" customWidth="1"/>
    <col min="8702" max="8702" width="9" style="2" customWidth="1"/>
    <col min="8703" max="8703" width="12.54296875" style="2" customWidth="1"/>
    <col min="8704" max="8704" width="9" style="2" customWidth="1"/>
    <col min="8705" max="8705" width="11.453125" style="2" customWidth="1"/>
    <col min="8706" max="8706" width="11.1796875" style="2" customWidth="1"/>
    <col min="8707" max="8707" width="13.54296875" style="2" customWidth="1"/>
    <col min="8708" max="8708" width="11.26953125" style="2" customWidth="1"/>
    <col min="8709" max="8709" width="10.81640625" style="2" customWidth="1"/>
    <col min="8710" max="8710" width="12.26953125" style="2" customWidth="1"/>
    <col min="8711" max="8711" width="9" style="2" customWidth="1"/>
    <col min="8712" max="8712" width="7.7265625" style="2" customWidth="1"/>
    <col min="8713" max="8715" width="9" style="2"/>
    <col min="8716" max="8716" width="6.81640625" style="2" bestFit="1" customWidth="1"/>
    <col min="8717" max="8717" width="6.453125" style="2" bestFit="1" customWidth="1"/>
    <col min="8718" max="8718" width="7.81640625" style="2" bestFit="1" customWidth="1"/>
    <col min="8719" max="8719" width="7.54296875" style="2" bestFit="1" customWidth="1"/>
    <col min="8720" max="8720" width="9.453125" style="2" bestFit="1" customWidth="1"/>
    <col min="8721" max="8721" width="9.54296875" style="2" bestFit="1" customWidth="1"/>
    <col min="8722" max="8722" width="6.81640625" style="2" bestFit="1" customWidth="1"/>
    <col min="8723" max="8723" width="9" style="2"/>
    <col min="8724" max="8724" width="6.453125" style="2" bestFit="1" customWidth="1"/>
    <col min="8725" max="8725" width="11.1796875" style="2" customWidth="1"/>
    <col min="8726" max="8727" width="6.81640625" style="2" bestFit="1" customWidth="1"/>
    <col min="8728" max="8728" width="5.81640625" style="2" bestFit="1" customWidth="1"/>
    <col min="8729" max="8729" width="6.54296875" style="2" bestFit="1" customWidth="1"/>
    <col min="8730" max="8730" width="11.26953125" style="2" customWidth="1"/>
    <col min="8731" max="8731" width="9" style="2" customWidth="1"/>
    <col min="8732" max="8732" width="12.7265625" style="2" customWidth="1"/>
    <col min="8733" max="8733" width="14.7265625" style="2" bestFit="1" customWidth="1"/>
    <col min="8734" max="8734" width="17.7265625" style="2" bestFit="1" customWidth="1"/>
    <col min="8735" max="8735" width="17.26953125" style="2" bestFit="1" customWidth="1"/>
    <col min="8736" max="8736" width="15.26953125" style="2" bestFit="1" customWidth="1"/>
    <col min="8737" max="8737" width="17.7265625" style="2" bestFit="1" customWidth="1"/>
    <col min="8738" max="8953" width="9" style="2"/>
    <col min="8954" max="8954" width="8.1796875" style="2" customWidth="1"/>
    <col min="8955" max="8956" width="9" style="2" customWidth="1"/>
    <col min="8957" max="8957" width="17.1796875" style="2" customWidth="1"/>
    <col min="8958" max="8958" width="9" style="2" customWidth="1"/>
    <col min="8959" max="8959" width="12.54296875" style="2" customWidth="1"/>
    <col min="8960" max="8960" width="9" style="2" customWidth="1"/>
    <col min="8961" max="8961" width="11.453125" style="2" customWidth="1"/>
    <col min="8962" max="8962" width="11.1796875" style="2" customWidth="1"/>
    <col min="8963" max="8963" width="13.54296875" style="2" customWidth="1"/>
    <col min="8964" max="8964" width="11.26953125" style="2" customWidth="1"/>
    <col min="8965" max="8965" width="10.81640625" style="2" customWidth="1"/>
    <col min="8966" max="8966" width="12.26953125" style="2" customWidth="1"/>
    <col min="8967" max="8967" width="9" style="2" customWidth="1"/>
    <col min="8968" max="8968" width="7.7265625" style="2" customWidth="1"/>
    <col min="8969" max="8971" width="9" style="2"/>
    <col min="8972" max="8972" width="6.81640625" style="2" bestFit="1" customWidth="1"/>
    <col min="8973" max="8973" width="6.453125" style="2" bestFit="1" customWidth="1"/>
    <col min="8974" max="8974" width="7.81640625" style="2" bestFit="1" customWidth="1"/>
    <col min="8975" max="8975" width="7.54296875" style="2" bestFit="1" customWidth="1"/>
    <col min="8976" max="8976" width="9.453125" style="2" bestFit="1" customWidth="1"/>
    <col min="8977" max="8977" width="9.54296875" style="2" bestFit="1" customWidth="1"/>
    <col min="8978" max="8978" width="6.81640625" style="2" bestFit="1" customWidth="1"/>
    <col min="8979" max="8979" width="9" style="2"/>
    <col min="8980" max="8980" width="6.453125" style="2" bestFit="1" customWidth="1"/>
    <col min="8981" max="8981" width="11.1796875" style="2" customWidth="1"/>
    <col min="8982" max="8983" width="6.81640625" style="2" bestFit="1" customWidth="1"/>
    <col min="8984" max="8984" width="5.81640625" style="2" bestFit="1" customWidth="1"/>
    <col min="8985" max="8985" width="6.54296875" style="2" bestFit="1" customWidth="1"/>
    <col min="8986" max="8986" width="11.26953125" style="2" customWidth="1"/>
    <col min="8987" max="8987" width="9" style="2" customWidth="1"/>
    <col min="8988" max="8988" width="12.7265625" style="2" customWidth="1"/>
    <col min="8989" max="8989" width="14.7265625" style="2" bestFit="1" customWidth="1"/>
    <col min="8990" max="8990" width="17.7265625" style="2" bestFit="1" customWidth="1"/>
    <col min="8991" max="8991" width="17.26953125" style="2" bestFit="1" customWidth="1"/>
    <col min="8992" max="8992" width="15.26953125" style="2" bestFit="1" customWidth="1"/>
    <col min="8993" max="8993" width="17.7265625" style="2" bestFit="1" customWidth="1"/>
    <col min="8994" max="9209" width="9" style="2"/>
    <col min="9210" max="9210" width="8.1796875" style="2" customWidth="1"/>
    <col min="9211" max="9212" width="9" style="2" customWidth="1"/>
    <col min="9213" max="9213" width="17.1796875" style="2" customWidth="1"/>
    <col min="9214" max="9214" width="9" style="2" customWidth="1"/>
    <col min="9215" max="9215" width="12.54296875" style="2" customWidth="1"/>
    <col min="9216" max="9216" width="9" style="2" customWidth="1"/>
    <col min="9217" max="9217" width="11.453125" style="2" customWidth="1"/>
    <col min="9218" max="9218" width="11.1796875" style="2" customWidth="1"/>
    <col min="9219" max="9219" width="13.54296875" style="2" customWidth="1"/>
    <col min="9220" max="9220" width="11.26953125" style="2" customWidth="1"/>
    <col min="9221" max="9221" width="10.81640625" style="2" customWidth="1"/>
    <col min="9222" max="9222" width="12.26953125" style="2" customWidth="1"/>
    <col min="9223" max="9223" width="9" style="2" customWidth="1"/>
    <col min="9224" max="9224" width="7.7265625" style="2" customWidth="1"/>
    <col min="9225" max="9227" width="9" style="2"/>
    <col min="9228" max="9228" width="6.81640625" style="2" bestFit="1" customWidth="1"/>
    <col min="9229" max="9229" width="6.453125" style="2" bestFit="1" customWidth="1"/>
    <col min="9230" max="9230" width="7.81640625" style="2" bestFit="1" customWidth="1"/>
    <col min="9231" max="9231" width="7.54296875" style="2" bestFit="1" customWidth="1"/>
    <col min="9232" max="9232" width="9.453125" style="2" bestFit="1" customWidth="1"/>
    <col min="9233" max="9233" width="9.54296875" style="2" bestFit="1" customWidth="1"/>
    <col min="9234" max="9234" width="6.81640625" style="2" bestFit="1" customWidth="1"/>
    <col min="9235" max="9235" width="9" style="2"/>
    <col min="9236" max="9236" width="6.453125" style="2" bestFit="1" customWidth="1"/>
    <col min="9237" max="9237" width="11.1796875" style="2" customWidth="1"/>
    <col min="9238" max="9239" width="6.81640625" style="2" bestFit="1" customWidth="1"/>
    <col min="9240" max="9240" width="5.81640625" style="2" bestFit="1" customWidth="1"/>
    <col min="9241" max="9241" width="6.54296875" style="2" bestFit="1" customWidth="1"/>
    <col min="9242" max="9242" width="11.26953125" style="2" customWidth="1"/>
    <col min="9243" max="9243" width="9" style="2" customWidth="1"/>
    <col min="9244" max="9244" width="12.7265625" style="2" customWidth="1"/>
    <col min="9245" max="9245" width="14.7265625" style="2" bestFit="1" customWidth="1"/>
    <col min="9246" max="9246" width="17.7265625" style="2" bestFit="1" customWidth="1"/>
    <col min="9247" max="9247" width="17.26953125" style="2" bestFit="1" customWidth="1"/>
    <col min="9248" max="9248" width="15.26953125" style="2" bestFit="1" customWidth="1"/>
    <col min="9249" max="9249" width="17.7265625" style="2" bestFit="1" customWidth="1"/>
    <col min="9250" max="9465" width="9" style="2"/>
    <col min="9466" max="9466" width="8.1796875" style="2" customWidth="1"/>
    <col min="9467" max="9468" width="9" style="2" customWidth="1"/>
    <col min="9469" max="9469" width="17.1796875" style="2" customWidth="1"/>
    <col min="9470" max="9470" width="9" style="2" customWidth="1"/>
    <col min="9471" max="9471" width="12.54296875" style="2" customWidth="1"/>
    <col min="9472" max="9472" width="9" style="2" customWidth="1"/>
    <col min="9473" max="9473" width="11.453125" style="2" customWidth="1"/>
    <col min="9474" max="9474" width="11.1796875" style="2" customWidth="1"/>
    <col min="9475" max="9475" width="13.54296875" style="2" customWidth="1"/>
    <col min="9476" max="9476" width="11.26953125" style="2" customWidth="1"/>
    <col min="9477" max="9477" width="10.81640625" style="2" customWidth="1"/>
    <col min="9478" max="9478" width="12.26953125" style="2" customWidth="1"/>
    <col min="9479" max="9479" width="9" style="2" customWidth="1"/>
    <col min="9480" max="9480" width="7.7265625" style="2" customWidth="1"/>
    <col min="9481" max="9483" width="9" style="2"/>
    <col min="9484" max="9484" width="6.81640625" style="2" bestFit="1" customWidth="1"/>
    <col min="9485" max="9485" width="6.453125" style="2" bestFit="1" customWidth="1"/>
    <col min="9486" max="9486" width="7.81640625" style="2" bestFit="1" customWidth="1"/>
    <col min="9487" max="9487" width="7.54296875" style="2" bestFit="1" customWidth="1"/>
    <col min="9488" max="9488" width="9.453125" style="2" bestFit="1" customWidth="1"/>
    <col min="9489" max="9489" width="9.54296875" style="2" bestFit="1" customWidth="1"/>
    <col min="9490" max="9490" width="6.81640625" style="2" bestFit="1" customWidth="1"/>
    <col min="9491" max="9491" width="9" style="2"/>
    <col min="9492" max="9492" width="6.453125" style="2" bestFit="1" customWidth="1"/>
    <col min="9493" max="9493" width="11.1796875" style="2" customWidth="1"/>
    <col min="9494" max="9495" width="6.81640625" style="2" bestFit="1" customWidth="1"/>
    <col min="9496" max="9496" width="5.81640625" style="2" bestFit="1" customWidth="1"/>
    <col min="9497" max="9497" width="6.54296875" style="2" bestFit="1" customWidth="1"/>
    <col min="9498" max="9498" width="11.26953125" style="2" customWidth="1"/>
    <col min="9499" max="9499" width="9" style="2" customWidth="1"/>
    <col min="9500" max="9500" width="12.7265625" style="2" customWidth="1"/>
    <col min="9501" max="9501" width="14.7265625" style="2" bestFit="1" customWidth="1"/>
    <col min="9502" max="9502" width="17.7265625" style="2" bestFit="1" customWidth="1"/>
    <col min="9503" max="9503" width="17.26953125" style="2" bestFit="1" customWidth="1"/>
    <col min="9504" max="9504" width="15.26953125" style="2" bestFit="1" customWidth="1"/>
    <col min="9505" max="9505" width="17.7265625" style="2" bestFit="1" customWidth="1"/>
    <col min="9506" max="9721" width="9" style="2"/>
    <col min="9722" max="9722" width="8.1796875" style="2" customWidth="1"/>
    <col min="9723" max="9724" width="9" style="2" customWidth="1"/>
    <col min="9725" max="9725" width="17.1796875" style="2" customWidth="1"/>
    <col min="9726" max="9726" width="9" style="2" customWidth="1"/>
    <col min="9727" max="9727" width="12.54296875" style="2" customWidth="1"/>
    <col min="9728" max="9728" width="9" style="2" customWidth="1"/>
    <col min="9729" max="9729" width="11.453125" style="2" customWidth="1"/>
    <col min="9730" max="9730" width="11.1796875" style="2" customWidth="1"/>
    <col min="9731" max="9731" width="13.54296875" style="2" customWidth="1"/>
    <col min="9732" max="9732" width="11.26953125" style="2" customWidth="1"/>
    <col min="9733" max="9733" width="10.81640625" style="2" customWidth="1"/>
    <col min="9734" max="9734" width="12.26953125" style="2" customWidth="1"/>
    <col min="9735" max="9735" width="9" style="2" customWidth="1"/>
    <col min="9736" max="9736" width="7.7265625" style="2" customWidth="1"/>
    <col min="9737" max="9739" width="9" style="2"/>
    <col min="9740" max="9740" width="6.81640625" style="2" bestFit="1" customWidth="1"/>
    <col min="9741" max="9741" width="6.453125" style="2" bestFit="1" customWidth="1"/>
    <col min="9742" max="9742" width="7.81640625" style="2" bestFit="1" customWidth="1"/>
    <col min="9743" max="9743" width="7.54296875" style="2" bestFit="1" customWidth="1"/>
    <col min="9744" max="9744" width="9.453125" style="2" bestFit="1" customWidth="1"/>
    <col min="9745" max="9745" width="9.54296875" style="2" bestFit="1" customWidth="1"/>
    <col min="9746" max="9746" width="6.81640625" style="2" bestFit="1" customWidth="1"/>
    <col min="9747" max="9747" width="9" style="2"/>
    <col min="9748" max="9748" width="6.453125" style="2" bestFit="1" customWidth="1"/>
    <col min="9749" max="9749" width="11.1796875" style="2" customWidth="1"/>
    <col min="9750" max="9751" width="6.81640625" style="2" bestFit="1" customWidth="1"/>
    <col min="9752" max="9752" width="5.81640625" style="2" bestFit="1" customWidth="1"/>
    <col min="9753" max="9753" width="6.54296875" style="2" bestFit="1" customWidth="1"/>
    <col min="9754" max="9754" width="11.26953125" style="2" customWidth="1"/>
    <col min="9755" max="9755" width="9" style="2" customWidth="1"/>
    <col min="9756" max="9756" width="12.7265625" style="2" customWidth="1"/>
    <col min="9757" max="9757" width="14.7265625" style="2" bestFit="1" customWidth="1"/>
    <col min="9758" max="9758" width="17.7265625" style="2" bestFit="1" customWidth="1"/>
    <col min="9759" max="9759" width="17.26953125" style="2" bestFit="1" customWidth="1"/>
    <col min="9760" max="9760" width="15.26953125" style="2" bestFit="1" customWidth="1"/>
    <col min="9761" max="9761" width="17.7265625" style="2" bestFit="1" customWidth="1"/>
    <col min="9762" max="9977" width="9" style="2"/>
    <col min="9978" max="9978" width="8.1796875" style="2" customWidth="1"/>
    <col min="9979" max="9980" width="9" style="2" customWidth="1"/>
    <col min="9981" max="9981" width="17.1796875" style="2" customWidth="1"/>
    <col min="9982" max="9982" width="9" style="2" customWidth="1"/>
    <col min="9983" max="9983" width="12.54296875" style="2" customWidth="1"/>
    <col min="9984" max="9984" width="9" style="2" customWidth="1"/>
    <col min="9985" max="9985" width="11.453125" style="2" customWidth="1"/>
    <col min="9986" max="9986" width="11.1796875" style="2" customWidth="1"/>
    <col min="9987" max="9987" width="13.54296875" style="2" customWidth="1"/>
    <col min="9988" max="9988" width="11.26953125" style="2" customWidth="1"/>
    <col min="9989" max="9989" width="10.81640625" style="2" customWidth="1"/>
    <col min="9990" max="9990" width="12.26953125" style="2" customWidth="1"/>
    <col min="9991" max="9991" width="9" style="2" customWidth="1"/>
    <col min="9992" max="9992" width="7.7265625" style="2" customWidth="1"/>
    <col min="9993" max="9995" width="9" style="2"/>
    <col min="9996" max="9996" width="6.81640625" style="2" bestFit="1" customWidth="1"/>
    <col min="9997" max="9997" width="6.453125" style="2" bestFit="1" customWidth="1"/>
    <col min="9998" max="9998" width="7.81640625" style="2" bestFit="1" customWidth="1"/>
    <col min="9999" max="9999" width="7.54296875" style="2" bestFit="1" customWidth="1"/>
    <col min="10000" max="10000" width="9.453125" style="2" bestFit="1" customWidth="1"/>
    <col min="10001" max="10001" width="9.54296875" style="2" bestFit="1" customWidth="1"/>
    <col min="10002" max="10002" width="6.81640625" style="2" bestFit="1" customWidth="1"/>
    <col min="10003" max="10003" width="9" style="2"/>
    <col min="10004" max="10004" width="6.453125" style="2" bestFit="1" customWidth="1"/>
    <col min="10005" max="10005" width="11.1796875" style="2" customWidth="1"/>
    <col min="10006" max="10007" width="6.81640625" style="2" bestFit="1" customWidth="1"/>
    <col min="10008" max="10008" width="5.81640625" style="2" bestFit="1" customWidth="1"/>
    <col min="10009" max="10009" width="6.54296875" style="2" bestFit="1" customWidth="1"/>
    <col min="10010" max="10010" width="11.26953125" style="2" customWidth="1"/>
    <col min="10011" max="10011" width="9" style="2" customWidth="1"/>
    <col min="10012" max="10012" width="12.7265625" style="2" customWidth="1"/>
    <col min="10013" max="10013" width="14.7265625" style="2" bestFit="1" customWidth="1"/>
    <col min="10014" max="10014" width="17.7265625" style="2" bestFit="1" customWidth="1"/>
    <col min="10015" max="10015" width="17.26953125" style="2" bestFit="1" customWidth="1"/>
    <col min="10016" max="10016" width="15.26953125" style="2" bestFit="1" customWidth="1"/>
    <col min="10017" max="10017" width="17.7265625" style="2" bestFit="1" customWidth="1"/>
    <col min="10018" max="10233" width="9" style="2"/>
    <col min="10234" max="10234" width="8.1796875" style="2" customWidth="1"/>
    <col min="10235" max="10236" width="9" style="2" customWidth="1"/>
    <col min="10237" max="10237" width="17.1796875" style="2" customWidth="1"/>
    <col min="10238" max="10238" width="9" style="2" customWidth="1"/>
    <col min="10239" max="10239" width="12.54296875" style="2" customWidth="1"/>
    <col min="10240" max="10240" width="9" style="2" customWidth="1"/>
    <col min="10241" max="10241" width="11.453125" style="2" customWidth="1"/>
    <col min="10242" max="10242" width="11.1796875" style="2" customWidth="1"/>
    <col min="10243" max="10243" width="13.54296875" style="2" customWidth="1"/>
    <col min="10244" max="10244" width="11.26953125" style="2" customWidth="1"/>
    <col min="10245" max="10245" width="10.81640625" style="2" customWidth="1"/>
    <col min="10246" max="10246" width="12.26953125" style="2" customWidth="1"/>
    <col min="10247" max="10247" width="9" style="2" customWidth="1"/>
    <col min="10248" max="10248" width="7.7265625" style="2" customWidth="1"/>
    <col min="10249" max="10251" width="9" style="2"/>
    <col min="10252" max="10252" width="6.81640625" style="2" bestFit="1" customWidth="1"/>
    <col min="10253" max="10253" width="6.453125" style="2" bestFit="1" customWidth="1"/>
    <col min="10254" max="10254" width="7.81640625" style="2" bestFit="1" customWidth="1"/>
    <col min="10255" max="10255" width="7.54296875" style="2" bestFit="1" customWidth="1"/>
    <col min="10256" max="10256" width="9.453125" style="2" bestFit="1" customWidth="1"/>
    <col min="10257" max="10257" width="9.54296875" style="2" bestFit="1" customWidth="1"/>
    <col min="10258" max="10258" width="6.81640625" style="2" bestFit="1" customWidth="1"/>
    <col min="10259" max="10259" width="9" style="2"/>
    <col min="10260" max="10260" width="6.453125" style="2" bestFit="1" customWidth="1"/>
    <col min="10261" max="10261" width="11.1796875" style="2" customWidth="1"/>
    <col min="10262" max="10263" width="6.81640625" style="2" bestFit="1" customWidth="1"/>
    <col min="10264" max="10264" width="5.81640625" style="2" bestFit="1" customWidth="1"/>
    <col min="10265" max="10265" width="6.54296875" style="2" bestFit="1" customWidth="1"/>
    <col min="10266" max="10266" width="11.26953125" style="2" customWidth="1"/>
    <col min="10267" max="10267" width="9" style="2" customWidth="1"/>
    <col min="10268" max="10268" width="12.7265625" style="2" customWidth="1"/>
    <col min="10269" max="10269" width="14.7265625" style="2" bestFit="1" customWidth="1"/>
    <col min="10270" max="10270" width="17.7265625" style="2" bestFit="1" customWidth="1"/>
    <col min="10271" max="10271" width="17.26953125" style="2" bestFit="1" customWidth="1"/>
    <col min="10272" max="10272" width="15.26953125" style="2" bestFit="1" customWidth="1"/>
    <col min="10273" max="10273" width="17.7265625" style="2" bestFit="1" customWidth="1"/>
    <col min="10274" max="10489" width="9" style="2"/>
    <col min="10490" max="10490" width="8.1796875" style="2" customWidth="1"/>
    <col min="10491" max="10492" width="9" style="2" customWidth="1"/>
    <col min="10493" max="10493" width="17.1796875" style="2" customWidth="1"/>
    <col min="10494" max="10494" width="9" style="2" customWidth="1"/>
    <col min="10495" max="10495" width="12.54296875" style="2" customWidth="1"/>
    <col min="10496" max="10496" width="9" style="2" customWidth="1"/>
    <col min="10497" max="10497" width="11.453125" style="2" customWidth="1"/>
    <col min="10498" max="10498" width="11.1796875" style="2" customWidth="1"/>
    <col min="10499" max="10499" width="13.54296875" style="2" customWidth="1"/>
    <col min="10500" max="10500" width="11.26953125" style="2" customWidth="1"/>
    <col min="10501" max="10501" width="10.81640625" style="2" customWidth="1"/>
    <col min="10502" max="10502" width="12.26953125" style="2" customWidth="1"/>
    <col min="10503" max="10503" width="9" style="2" customWidth="1"/>
    <col min="10504" max="10504" width="7.7265625" style="2" customWidth="1"/>
    <col min="10505" max="10507" width="9" style="2"/>
    <col min="10508" max="10508" width="6.81640625" style="2" bestFit="1" customWidth="1"/>
    <col min="10509" max="10509" width="6.453125" style="2" bestFit="1" customWidth="1"/>
    <col min="10510" max="10510" width="7.81640625" style="2" bestFit="1" customWidth="1"/>
    <col min="10511" max="10511" width="7.54296875" style="2" bestFit="1" customWidth="1"/>
    <col min="10512" max="10512" width="9.453125" style="2" bestFit="1" customWidth="1"/>
    <col min="10513" max="10513" width="9.54296875" style="2" bestFit="1" customWidth="1"/>
    <col min="10514" max="10514" width="6.81640625" style="2" bestFit="1" customWidth="1"/>
    <col min="10515" max="10515" width="9" style="2"/>
    <col min="10516" max="10516" width="6.453125" style="2" bestFit="1" customWidth="1"/>
    <col min="10517" max="10517" width="11.1796875" style="2" customWidth="1"/>
    <col min="10518" max="10519" width="6.81640625" style="2" bestFit="1" customWidth="1"/>
    <col min="10520" max="10520" width="5.81640625" style="2" bestFit="1" customWidth="1"/>
    <col min="10521" max="10521" width="6.54296875" style="2" bestFit="1" customWidth="1"/>
    <col min="10522" max="10522" width="11.26953125" style="2" customWidth="1"/>
    <col min="10523" max="10523" width="9" style="2" customWidth="1"/>
    <col min="10524" max="10524" width="12.7265625" style="2" customWidth="1"/>
    <col min="10525" max="10525" width="14.7265625" style="2" bestFit="1" customWidth="1"/>
    <col min="10526" max="10526" width="17.7265625" style="2" bestFit="1" customWidth="1"/>
    <col min="10527" max="10527" width="17.26953125" style="2" bestFit="1" customWidth="1"/>
    <col min="10528" max="10528" width="15.26953125" style="2" bestFit="1" customWidth="1"/>
    <col min="10529" max="10529" width="17.7265625" style="2" bestFit="1" customWidth="1"/>
    <col min="10530" max="10745" width="9" style="2"/>
    <col min="10746" max="10746" width="8.1796875" style="2" customWidth="1"/>
    <col min="10747" max="10748" width="9" style="2" customWidth="1"/>
    <col min="10749" max="10749" width="17.1796875" style="2" customWidth="1"/>
    <col min="10750" max="10750" width="9" style="2" customWidth="1"/>
    <col min="10751" max="10751" width="12.54296875" style="2" customWidth="1"/>
    <col min="10752" max="10752" width="9" style="2" customWidth="1"/>
    <col min="10753" max="10753" width="11.453125" style="2" customWidth="1"/>
    <col min="10754" max="10754" width="11.1796875" style="2" customWidth="1"/>
    <col min="10755" max="10755" width="13.54296875" style="2" customWidth="1"/>
    <col min="10756" max="10756" width="11.26953125" style="2" customWidth="1"/>
    <col min="10757" max="10757" width="10.81640625" style="2" customWidth="1"/>
    <col min="10758" max="10758" width="12.26953125" style="2" customWidth="1"/>
    <col min="10759" max="10759" width="9" style="2" customWidth="1"/>
    <col min="10760" max="10760" width="7.7265625" style="2" customWidth="1"/>
    <col min="10761" max="10763" width="9" style="2"/>
    <col min="10764" max="10764" width="6.81640625" style="2" bestFit="1" customWidth="1"/>
    <col min="10765" max="10765" width="6.453125" style="2" bestFit="1" customWidth="1"/>
    <col min="10766" max="10766" width="7.81640625" style="2" bestFit="1" customWidth="1"/>
    <col min="10767" max="10767" width="7.54296875" style="2" bestFit="1" customWidth="1"/>
    <col min="10768" max="10768" width="9.453125" style="2" bestFit="1" customWidth="1"/>
    <col min="10769" max="10769" width="9.54296875" style="2" bestFit="1" customWidth="1"/>
    <col min="10770" max="10770" width="6.81640625" style="2" bestFit="1" customWidth="1"/>
    <col min="10771" max="10771" width="9" style="2"/>
    <col min="10772" max="10772" width="6.453125" style="2" bestFit="1" customWidth="1"/>
    <col min="10773" max="10773" width="11.1796875" style="2" customWidth="1"/>
    <col min="10774" max="10775" width="6.81640625" style="2" bestFit="1" customWidth="1"/>
    <col min="10776" max="10776" width="5.81640625" style="2" bestFit="1" customWidth="1"/>
    <col min="10777" max="10777" width="6.54296875" style="2" bestFit="1" customWidth="1"/>
    <col min="10778" max="10778" width="11.26953125" style="2" customWidth="1"/>
    <col min="10779" max="10779" width="9" style="2" customWidth="1"/>
    <col min="10780" max="10780" width="12.7265625" style="2" customWidth="1"/>
    <col min="10781" max="10781" width="14.7265625" style="2" bestFit="1" customWidth="1"/>
    <col min="10782" max="10782" width="17.7265625" style="2" bestFit="1" customWidth="1"/>
    <col min="10783" max="10783" width="17.26953125" style="2" bestFit="1" customWidth="1"/>
    <col min="10784" max="10784" width="15.26953125" style="2" bestFit="1" customWidth="1"/>
    <col min="10785" max="10785" width="17.7265625" style="2" bestFit="1" customWidth="1"/>
    <col min="10786" max="11001" width="9" style="2"/>
    <col min="11002" max="11002" width="8.1796875" style="2" customWidth="1"/>
    <col min="11003" max="11004" width="9" style="2" customWidth="1"/>
    <col min="11005" max="11005" width="17.1796875" style="2" customWidth="1"/>
    <col min="11006" max="11006" width="9" style="2" customWidth="1"/>
    <col min="11007" max="11007" width="12.54296875" style="2" customWidth="1"/>
    <col min="11008" max="11008" width="9" style="2" customWidth="1"/>
    <col min="11009" max="11009" width="11.453125" style="2" customWidth="1"/>
    <col min="11010" max="11010" width="11.1796875" style="2" customWidth="1"/>
    <col min="11011" max="11011" width="13.54296875" style="2" customWidth="1"/>
    <col min="11012" max="11012" width="11.26953125" style="2" customWidth="1"/>
    <col min="11013" max="11013" width="10.81640625" style="2" customWidth="1"/>
    <col min="11014" max="11014" width="12.26953125" style="2" customWidth="1"/>
    <col min="11015" max="11015" width="9" style="2" customWidth="1"/>
    <col min="11016" max="11016" width="7.7265625" style="2" customWidth="1"/>
    <col min="11017" max="11019" width="9" style="2"/>
    <col min="11020" max="11020" width="6.81640625" style="2" bestFit="1" customWidth="1"/>
    <col min="11021" max="11021" width="6.453125" style="2" bestFit="1" customWidth="1"/>
    <col min="11022" max="11022" width="7.81640625" style="2" bestFit="1" customWidth="1"/>
    <col min="11023" max="11023" width="7.54296875" style="2" bestFit="1" customWidth="1"/>
    <col min="11024" max="11024" width="9.453125" style="2" bestFit="1" customWidth="1"/>
    <col min="11025" max="11025" width="9.54296875" style="2" bestFit="1" customWidth="1"/>
    <col min="11026" max="11026" width="6.81640625" style="2" bestFit="1" customWidth="1"/>
    <col min="11027" max="11027" width="9" style="2"/>
    <col min="11028" max="11028" width="6.453125" style="2" bestFit="1" customWidth="1"/>
    <col min="11029" max="11029" width="11.1796875" style="2" customWidth="1"/>
    <col min="11030" max="11031" width="6.81640625" style="2" bestFit="1" customWidth="1"/>
    <col min="11032" max="11032" width="5.81640625" style="2" bestFit="1" customWidth="1"/>
    <col min="11033" max="11033" width="6.54296875" style="2" bestFit="1" customWidth="1"/>
    <col min="11034" max="11034" width="11.26953125" style="2" customWidth="1"/>
    <col min="11035" max="11035" width="9" style="2" customWidth="1"/>
    <col min="11036" max="11036" width="12.7265625" style="2" customWidth="1"/>
    <col min="11037" max="11037" width="14.7265625" style="2" bestFit="1" customWidth="1"/>
    <col min="11038" max="11038" width="17.7265625" style="2" bestFit="1" customWidth="1"/>
    <col min="11039" max="11039" width="17.26953125" style="2" bestFit="1" customWidth="1"/>
    <col min="11040" max="11040" width="15.26953125" style="2" bestFit="1" customWidth="1"/>
    <col min="11041" max="11041" width="17.7265625" style="2" bestFit="1" customWidth="1"/>
    <col min="11042" max="11257" width="9" style="2"/>
    <col min="11258" max="11258" width="8.1796875" style="2" customWidth="1"/>
    <col min="11259" max="11260" width="9" style="2" customWidth="1"/>
    <col min="11261" max="11261" width="17.1796875" style="2" customWidth="1"/>
    <col min="11262" max="11262" width="9" style="2" customWidth="1"/>
    <col min="11263" max="11263" width="12.54296875" style="2" customWidth="1"/>
    <col min="11264" max="11264" width="9" style="2" customWidth="1"/>
    <col min="11265" max="11265" width="11.453125" style="2" customWidth="1"/>
    <col min="11266" max="11266" width="11.1796875" style="2" customWidth="1"/>
    <col min="11267" max="11267" width="13.54296875" style="2" customWidth="1"/>
    <col min="11268" max="11268" width="11.26953125" style="2" customWidth="1"/>
    <col min="11269" max="11269" width="10.81640625" style="2" customWidth="1"/>
    <col min="11270" max="11270" width="12.26953125" style="2" customWidth="1"/>
    <col min="11271" max="11271" width="9" style="2" customWidth="1"/>
    <col min="11272" max="11272" width="7.7265625" style="2" customWidth="1"/>
    <col min="11273" max="11275" width="9" style="2"/>
    <col min="11276" max="11276" width="6.81640625" style="2" bestFit="1" customWidth="1"/>
    <col min="11277" max="11277" width="6.453125" style="2" bestFit="1" customWidth="1"/>
    <col min="11278" max="11278" width="7.81640625" style="2" bestFit="1" customWidth="1"/>
    <col min="11279" max="11279" width="7.54296875" style="2" bestFit="1" customWidth="1"/>
    <col min="11280" max="11280" width="9.453125" style="2" bestFit="1" customWidth="1"/>
    <col min="11281" max="11281" width="9.54296875" style="2" bestFit="1" customWidth="1"/>
    <col min="11282" max="11282" width="6.81640625" style="2" bestFit="1" customWidth="1"/>
    <col min="11283" max="11283" width="9" style="2"/>
    <col min="11284" max="11284" width="6.453125" style="2" bestFit="1" customWidth="1"/>
    <col min="11285" max="11285" width="11.1796875" style="2" customWidth="1"/>
    <col min="11286" max="11287" width="6.81640625" style="2" bestFit="1" customWidth="1"/>
    <col min="11288" max="11288" width="5.81640625" style="2" bestFit="1" customWidth="1"/>
    <col min="11289" max="11289" width="6.54296875" style="2" bestFit="1" customWidth="1"/>
    <col min="11290" max="11290" width="11.26953125" style="2" customWidth="1"/>
    <col min="11291" max="11291" width="9" style="2" customWidth="1"/>
    <col min="11292" max="11292" width="12.7265625" style="2" customWidth="1"/>
    <col min="11293" max="11293" width="14.7265625" style="2" bestFit="1" customWidth="1"/>
    <col min="11294" max="11294" width="17.7265625" style="2" bestFit="1" customWidth="1"/>
    <col min="11295" max="11295" width="17.26953125" style="2" bestFit="1" customWidth="1"/>
    <col min="11296" max="11296" width="15.26953125" style="2" bestFit="1" customWidth="1"/>
    <col min="11297" max="11297" width="17.7265625" style="2" bestFit="1" customWidth="1"/>
    <col min="11298" max="11513" width="9" style="2"/>
    <col min="11514" max="11514" width="8.1796875" style="2" customWidth="1"/>
    <col min="11515" max="11516" width="9" style="2" customWidth="1"/>
    <col min="11517" max="11517" width="17.1796875" style="2" customWidth="1"/>
    <col min="11518" max="11518" width="9" style="2" customWidth="1"/>
    <col min="11519" max="11519" width="12.54296875" style="2" customWidth="1"/>
    <col min="11520" max="11520" width="9" style="2" customWidth="1"/>
    <col min="11521" max="11521" width="11.453125" style="2" customWidth="1"/>
    <col min="11522" max="11522" width="11.1796875" style="2" customWidth="1"/>
    <col min="11523" max="11523" width="13.54296875" style="2" customWidth="1"/>
    <col min="11524" max="11524" width="11.26953125" style="2" customWidth="1"/>
    <col min="11525" max="11525" width="10.81640625" style="2" customWidth="1"/>
    <col min="11526" max="11526" width="12.26953125" style="2" customWidth="1"/>
    <col min="11527" max="11527" width="9" style="2" customWidth="1"/>
    <col min="11528" max="11528" width="7.7265625" style="2" customWidth="1"/>
    <col min="11529" max="11531" width="9" style="2"/>
    <col min="11532" max="11532" width="6.81640625" style="2" bestFit="1" customWidth="1"/>
    <col min="11533" max="11533" width="6.453125" style="2" bestFit="1" customWidth="1"/>
    <col min="11534" max="11534" width="7.81640625" style="2" bestFit="1" customWidth="1"/>
    <col min="11535" max="11535" width="7.54296875" style="2" bestFit="1" customWidth="1"/>
    <col min="11536" max="11536" width="9.453125" style="2" bestFit="1" customWidth="1"/>
    <col min="11537" max="11537" width="9.54296875" style="2" bestFit="1" customWidth="1"/>
    <col min="11538" max="11538" width="6.81640625" style="2" bestFit="1" customWidth="1"/>
    <col min="11539" max="11539" width="9" style="2"/>
    <col min="11540" max="11540" width="6.453125" style="2" bestFit="1" customWidth="1"/>
    <col min="11541" max="11541" width="11.1796875" style="2" customWidth="1"/>
    <col min="11542" max="11543" width="6.81640625" style="2" bestFit="1" customWidth="1"/>
    <col min="11544" max="11544" width="5.81640625" style="2" bestFit="1" customWidth="1"/>
    <col min="11545" max="11545" width="6.54296875" style="2" bestFit="1" customWidth="1"/>
    <col min="11546" max="11546" width="11.26953125" style="2" customWidth="1"/>
    <col min="11547" max="11547" width="9" style="2" customWidth="1"/>
    <col min="11548" max="11548" width="12.7265625" style="2" customWidth="1"/>
    <col min="11549" max="11549" width="14.7265625" style="2" bestFit="1" customWidth="1"/>
    <col min="11550" max="11550" width="17.7265625" style="2" bestFit="1" customWidth="1"/>
    <col min="11551" max="11551" width="17.26953125" style="2" bestFit="1" customWidth="1"/>
    <col min="11552" max="11552" width="15.26953125" style="2" bestFit="1" customWidth="1"/>
    <col min="11553" max="11553" width="17.7265625" style="2" bestFit="1" customWidth="1"/>
    <col min="11554" max="11769" width="9" style="2"/>
    <col min="11770" max="11770" width="8.1796875" style="2" customWidth="1"/>
    <col min="11771" max="11772" width="9" style="2" customWidth="1"/>
    <col min="11773" max="11773" width="17.1796875" style="2" customWidth="1"/>
    <col min="11774" max="11774" width="9" style="2" customWidth="1"/>
    <col min="11775" max="11775" width="12.54296875" style="2" customWidth="1"/>
    <col min="11776" max="11776" width="9" style="2" customWidth="1"/>
    <col min="11777" max="11777" width="11.453125" style="2" customWidth="1"/>
    <col min="11778" max="11778" width="11.1796875" style="2" customWidth="1"/>
    <col min="11779" max="11779" width="13.54296875" style="2" customWidth="1"/>
    <col min="11780" max="11780" width="11.26953125" style="2" customWidth="1"/>
    <col min="11781" max="11781" width="10.81640625" style="2" customWidth="1"/>
    <col min="11782" max="11782" width="12.26953125" style="2" customWidth="1"/>
    <col min="11783" max="11783" width="9" style="2" customWidth="1"/>
    <col min="11784" max="11784" width="7.7265625" style="2" customWidth="1"/>
    <col min="11785" max="11787" width="9" style="2"/>
    <col min="11788" max="11788" width="6.81640625" style="2" bestFit="1" customWidth="1"/>
    <col min="11789" max="11789" width="6.453125" style="2" bestFit="1" customWidth="1"/>
    <col min="11790" max="11790" width="7.81640625" style="2" bestFit="1" customWidth="1"/>
    <col min="11791" max="11791" width="7.54296875" style="2" bestFit="1" customWidth="1"/>
    <col min="11792" max="11792" width="9.453125" style="2" bestFit="1" customWidth="1"/>
    <col min="11793" max="11793" width="9.54296875" style="2" bestFit="1" customWidth="1"/>
    <col min="11794" max="11794" width="6.81640625" style="2" bestFit="1" customWidth="1"/>
    <col min="11795" max="11795" width="9" style="2"/>
    <col min="11796" max="11796" width="6.453125" style="2" bestFit="1" customWidth="1"/>
    <col min="11797" max="11797" width="11.1796875" style="2" customWidth="1"/>
    <col min="11798" max="11799" width="6.81640625" style="2" bestFit="1" customWidth="1"/>
    <col min="11800" max="11800" width="5.81640625" style="2" bestFit="1" customWidth="1"/>
    <col min="11801" max="11801" width="6.54296875" style="2" bestFit="1" customWidth="1"/>
    <col min="11802" max="11802" width="11.26953125" style="2" customWidth="1"/>
    <col min="11803" max="11803" width="9" style="2" customWidth="1"/>
    <col min="11804" max="11804" width="12.7265625" style="2" customWidth="1"/>
    <col min="11805" max="11805" width="14.7265625" style="2" bestFit="1" customWidth="1"/>
    <col min="11806" max="11806" width="17.7265625" style="2" bestFit="1" customWidth="1"/>
    <col min="11807" max="11807" width="17.26953125" style="2" bestFit="1" customWidth="1"/>
    <col min="11808" max="11808" width="15.26953125" style="2" bestFit="1" customWidth="1"/>
    <col min="11809" max="11809" width="17.7265625" style="2" bestFit="1" customWidth="1"/>
    <col min="11810" max="12025" width="9" style="2"/>
    <col min="12026" max="12026" width="8.1796875" style="2" customWidth="1"/>
    <col min="12027" max="12028" width="9" style="2" customWidth="1"/>
    <col min="12029" max="12029" width="17.1796875" style="2" customWidth="1"/>
    <col min="12030" max="12030" width="9" style="2" customWidth="1"/>
    <col min="12031" max="12031" width="12.54296875" style="2" customWidth="1"/>
    <col min="12032" max="12032" width="9" style="2" customWidth="1"/>
    <col min="12033" max="12033" width="11.453125" style="2" customWidth="1"/>
    <col min="12034" max="12034" width="11.1796875" style="2" customWidth="1"/>
    <col min="12035" max="12035" width="13.54296875" style="2" customWidth="1"/>
    <col min="12036" max="12036" width="11.26953125" style="2" customWidth="1"/>
    <col min="12037" max="12037" width="10.81640625" style="2" customWidth="1"/>
    <col min="12038" max="12038" width="12.26953125" style="2" customWidth="1"/>
    <col min="12039" max="12039" width="9" style="2" customWidth="1"/>
    <col min="12040" max="12040" width="7.7265625" style="2" customWidth="1"/>
    <col min="12041" max="12043" width="9" style="2"/>
    <col min="12044" max="12044" width="6.81640625" style="2" bestFit="1" customWidth="1"/>
    <col min="12045" max="12045" width="6.453125" style="2" bestFit="1" customWidth="1"/>
    <col min="12046" max="12046" width="7.81640625" style="2" bestFit="1" customWidth="1"/>
    <col min="12047" max="12047" width="7.54296875" style="2" bestFit="1" customWidth="1"/>
    <col min="12048" max="12048" width="9.453125" style="2" bestFit="1" customWidth="1"/>
    <col min="12049" max="12049" width="9.54296875" style="2" bestFit="1" customWidth="1"/>
    <col min="12050" max="12050" width="6.81640625" style="2" bestFit="1" customWidth="1"/>
    <col min="12051" max="12051" width="9" style="2"/>
    <col min="12052" max="12052" width="6.453125" style="2" bestFit="1" customWidth="1"/>
    <col min="12053" max="12053" width="11.1796875" style="2" customWidth="1"/>
    <col min="12054" max="12055" width="6.81640625" style="2" bestFit="1" customWidth="1"/>
    <col min="12056" max="12056" width="5.81640625" style="2" bestFit="1" customWidth="1"/>
    <col min="12057" max="12057" width="6.54296875" style="2" bestFit="1" customWidth="1"/>
    <col min="12058" max="12058" width="11.26953125" style="2" customWidth="1"/>
    <col min="12059" max="12059" width="9" style="2" customWidth="1"/>
    <col min="12060" max="12060" width="12.7265625" style="2" customWidth="1"/>
    <col min="12061" max="12061" width="14.7265625" style="2" bestFit="1" customWidth="1"/>
    <col min="12062" max="12062" width="17.7265625" style="2" bestFit="1" customWidth="1"/>
    <col min="12063" max="12063" width="17.26953125" style="2" bestFit="1" customWidth="1"/>
    <col min="12064" max="12064" width="15.26953125" style="2" bestFit="1" customWidth="1"/>
    <col min="12065" max="12065" width="17.7265625" style="2" bestFit="1" customWidth="1"/>
    <col min="12066" max="12281" width="9" style="2"/>
    <col min="12282" max="12282" width="8.1796875" style="2" customWidth="1"/>
    <col min="12283" max="12284" width="9" style="2" customWidth="1"/>
    <col min="12285" max="12285" width="17.1796875" style="2" customWidth="1"/>
    <col min="12286" max="12286" width="9" style="2" customWidth="1"/>
    <col min="12287" max="12287" width="12.54296875" style="2" customWidth="1"/>
    <col min="12288" max="12288" width="9" style="2" customWidth="1"/>
    <col min="12289" max="12289" width="11.453125" style="2" customWidth="1"/>
    <col min="12290" max="12290" width="11.1796875" style="2" customWidth="1"/>
    <col min="12291" max="12291" width="13.54296875" style="2" customWidth="1"/>
    <col min="12292" max="12292" width="11.26953125" style="2" customWidth="1"/>
    <col min="12293" max="12293" width="10.81640625" style="2" customWidth="1"/>
    <col min="12294" max="12294" width="12.26953125" style="2" customWidth="1"/>
    <col min="12295" max="12295" width="9" style="2" customWidth="1"/>
    <col min="12296" max="12296" width="7.7265625" style="2" customWidth="1"/>
    <col min="12297" max="12299" width="9" style="2"/>
    <col min="12300" max="12300" width="6.81640625" style="2" bestFit="1" customWidth="1"/>
    <col min="12301" max="12301" width="6.453125" style="2" bestFit="1" customWidth="1"/>
    <col min="12302" max="12302" width="7.81640625" style="2" bestFit="1" customWidth="1"/>
    <col min="12303" max="12303" width="7.54296875" style="2" bestFit="1" customWidth="1"/>
    <col min="12304" max="12304" width="9.453125" style="2" bestFit="1" customWidth="1"/>
    <col min="12305" max="12305" width="9.54296875" style="2" bestFit="1" customWidth="1"/>
    <col min="12306" max="12306" width="6.81640625" style="2" bestFit="1" customWidth="1"/>
    <col min="12307" max="12307" width="9" style="2"/>
    <col min="12308" max="12308" width="6.453125" style="2" bestFit="1" customWidth="1"/>
    <col min="12309" max="12309" width="11.1796875" style="2" customWidth="1"/>
    <col min="12310" max="12311" width="6.81640625" style="2" bestFit="1" customWidth="1"/>
    <col min="12312" max="12312" width="5.81640625" style="2" bestFit="1" customWidth="1"/>
    <col min="12313" max="12313" width="6.54296875" style="2" bestFit="1" customWidth="1"/>
    <col min="12314" max="12314" width="11.26953125" style="2" customWidth="1"/>
    <col min="12315" max="12315" width="9" style="2" customWidth="1"/>
    <col min="12316" max="12316" width="12.7265625" style="2" customWidth="1"/>
    <col min="12317" max="12317" width="14.7265625" style="2" bestFit="1" customWidth="1"/>
    <col min="12318" max="12318" width="17.7265625" style="2" bestFit="1" customWidth="1"/>
    <col min="12319" max="12319" width="17.26953125" style="2" bestFit="1" customWidth="1"/>
    <col min="12320" max="12320" width="15.26953125" style="2" bestFit="1" customWidth="1"/>
    <col min="12321" max="12321" width="17.7265625" style="2" bestFit="1" customWidth="1"/>
    <col min="12322" max="12537" width="9" style="2"/>
    <col min="12538" max="12538" width="8.1796875" style="2" customWidth="1"/>
    <col min="12539" max="12540" width="9" style="2" customWidth="1"/>
    <col min="12541" max="12541" width="17.1796875" style="2" customWidth="1"/>
    <col min="12542" max="12542" width="9" style="2" customWidth="1"/>
    <col min="12543" max="12543" width="12.54296875" style="2" customWidth="1"/>
    <col min="12544" max="12544" width="9" style="2" customWidth="1"/>
    <col min="12545" max="12545" width="11.453125" style="2" customWidth="1"/>
    <col min="12546" max="12546" width="11.1796875" style="2" customWidth="1"/>
    <col min="12547" max="12547" width="13.54296875" style="2" customWidth="1"/>
    <col min="12548" max="12548" width="11.26953125" style="2" customWidth="1"/>
    <col min="12549" max="12549" width="10.81640625" style="2" customWidth="1"/>
    <col min="12550" max="12550" width="12.26953125" style="2" customWidth="1"/>
    <col min="12551" max="12551" width="9" style="2" customWidth="1"/>
    <col min="12552" max="12552" width="7.7265625" style="2" customWidth="1"/>
    <col min="12553" max="12555" width="9" style="2"/>
    <col min="12556" max="12556" width="6.81640625" style="2" bestFit="1" customWidth="1"/>
    <col min="12557" max="12557" width="6.453125" style="2" bestFit="1" customWidth="1"/>
    <col min="12558" max="12558" width="7.81640625" style="2" bestFit="1" customWidth="1"/>
    <col min="12559" max="12559" width="7.54296875" style="2" bestFit="1" customWidth="1"/>
    <col min="12560" max="12560" width="9.453125" style="2" bestFit="1" customWidth="1"/>
    <col min="12561" max="12561" width="9.54296875" style="2" bestFit="1" customWidth="1"/>
    <col min="12562" max="12562" width="6.81640625" style="2" bestFit="1" customWidth="1"/>
    <col min="12563" max="12563" width="9" style="2"/>
    <col min="12564" max="12564" width="6.453125" style="2" bestFit="1" customWidth="1"/>
    <col min="12565" max="12565" width="11.1796875" style="2" customWidth="1"/>
    <col min="12566" max="12567" width="6.81640625" style="2" bestFit="1" customWidth="1"/>
    <col min="12568" max="12568" width="5.81640625" style="2" bestFit="1" customWidth="1"/>
    <col min="12569" max="12569" width="6.54296875" style="2" bestFit="1" customWidth="1"/>
    <col min="12570" max="12570" width="11.26953125" style="2" customWidth="1"/>
    <col min="12571" max="12571" width="9" style="2" customWidth="1"/>
    <col min="12572" max="12572" width="12.7265625" style="2" customWidth="1"/>
    <col min="12573" max="12573" width="14.7265625" style="2" bestFit="1" customWidth="1"/>
    <col min="12574" max="12574" width="17.7265625" style="2" bestFit="1" customWidth="1"/>
    <col min="12575" max="12575" width="17.26953125" style="2" bestFit="1" customWidth="1"/>
    <col min="12576" max="12576" width="15.26953125" style="2" bestFit="1" customWidth="1"/>
    <col min="12577" max="12577" width="17.7265625" style="2" bestFit="1" customWidth="1"/>
    <col min="12578" max="12793" width="9" style="2"/>
    <col min="12794" max="12794" width="8.1796875" style="2" customWidth="1"/>
    <col min="12795" max="12796" width="9" style="2" customWidth="1"/>
    <col min="12797" max="12797" width="17.1796875" style="2" customWidth="1"/>
    <col min="12798" max="12798" width="9" style="2" customWidth="1"/>
    <col min="12799" max="12799" width="12.54296875" style="2" customWidth="1"/>
    <col min="12800" max="12800" width="9" style="2" customWidth="1"/>
    <col min="12801" max="12801" width="11.453125" style="2" customWidth="1"/>
    <col min="12802" max="12802" width="11.1796875" style="2" customWidth="1"/>
    <col min="12803" max="12803" width="13.54296875" style="2" customWidth="1"/>
    <col min="12804" max="12804" width="11.26953125" style="2" customWidth="1"/>
    <col min="12805" max="12805" width="10.81640625" style="2" customWidth="1"/>
    <col min="12806" max="12806" width="12.26953125" style="2" customWidth="1"/>
    <col min="12807" max="12807" width="9" style="2" customWidth="1"/>
    <col min="12808" max="12808" width="7.7265625" style="2" customWidth="1"/>
    <col min="12809" max="12811" width="9" style="2"/>
    <col min="12812" max="12812" width="6.81640625" style="2" bestFit="1" customWidth="1"/>
    <col min="12813" max="12813" width="6.453125" style="2" bestFit="1" customWidth="1"/>
    <col min="12814" max="12814" width="7.81640625" style="2" bestFit="1" customWidth="1"/>
    <col min="12815" max="12815" width="7.54296875" style="2" bestFit="1" customWidth="1"/>
    <col min="12816" max="12816" width="9.453125" style="2" bestFit="1" customWidth="1"/>
    <col min="12817" max="12817" width="9.54296875" style="2" bestFit="1" customWidth="1"/>
    <col min="12818" max="12818" width="6.81640625" style="2" bestFit="1" customWidth="1"/>
    <col min="12819" max="12819" width="9" style="2"/>
    <col min="12820" max="12820" width="6.453125" style="2" bestFit="1" customWidth="1"/>
    <col min="12821" max="12821" width="11.1796875" style="2" customWidth="1"/>
    <col min="12822" max="12823" width="6.81640625" style="2" bestFit="1" customWidth="1"/>
    <col min="12824" max="12824" width="5.81640625" style="2" bestFit="1" customWidth="1"/>
    <col min="12825" max="12825" width="6.54296875" style="2" bestFit="1" customWidth="1"/>
    <col min="12826" max="12826" width="11.26953125" style="2" customWidth="1"/>
    <col min="12827" max="12827" width="9" style="2" customWidth="1"/>
    <col min="12828" max="12828" width="12.7265625" style="2" customWidth="1"/>
    <col min="12829" max="12829" width="14.7265625" style="2" bestFit="1" customWidth="1"/>
    <col min="12830" max="12830" width="17.7265625" style="2" bestFit="1" customWidth="1"/>
    <col min="12831" max="12831" width="17.26953125" style="2" bestFit="1" customWidth="1"/>
    <col min="12832" max="12832" width="15.26953125" style="2" bestFit="1" customWidth="1"/>
    <col min="12833" max="12833" width="17.7265625" style="2" bestFit="1" customWidth="1"/>
    <col min="12834" max="13049" width="9" style="2"/>
    <col min="13050" max="13050" width="8.1796875" style="2" customWidth="1"/>
    <col min="13051" max="13052" width="9" style="2" customWidth="1"/>
    <col min="13053" max="13053" width="17.1796875" style="2" customWidth="1"/>
    <col min="13054" max="13054" width="9" style="2" customWidth="1"/>
    <col min="13055" max="13055" width="12.54296875" style="2" customWidth="1"/>
    <col min="13056" max="13056" width="9" style="2" customWidth="1"/>
    <col min="13057" max="13057" width="11.453125" style="2" customWidth="1"/>
    <col min="13058" max="13058" width="11.1796875" style="2" customWidth="1"/>
    <col min="13059" max="13059" width="13.54296875" style="2" customWidth="1"/>
    <col min="13060" max="13060" width="11.26953125" style="2" customWidth="1"/>
    <col min="13061" max="13061" width="10.81640625" style="2" customWidth="1"/>
    <col min="13062" max="13062" width="12.26953125" style="2" customWidth="1"/>
    <col min="13063" max="13063" width="9" style="2" customWidth="1"/>
    <col min="13064" max="13064" width="7.7265625" style="2" customWidth="1"/>
    <col min="13065" max="13067" width="9" style="2"/>
    <col min="13068" max="13068" width="6.81640625" style="2" bestFit="1" customWidth="1"/>
    <col min="13069" max="13069" width="6.453125" style="2" bestFit="1" customWidth="1"/>
    <col min="13070" max="13070" width="7.81640625" style="2" bestFit="1" customWidth="1"/>
    <col min="13071" max="13071" width="7.54296875" style="2" bestFit="1" customWidth="1"/>
    <col min="13072" max="13072" width="9.453125" style="2" bestFit="1" customWidth="1"/>
    <col min="13073" max="13073" width="9.54296875" style="2" bestFit="1" customWidth="1"/>
    <col min="13074" max="13074" width="6.81640625" style="2" bestFit="1" customWidth="1"/>
    <col min="13075" max="13075" width="9" style="2"/>
    <col min="13076" max="13076" width="6.453125" style="2" bestFit="1" customWidth="1"/>
    <col min="13077" max="13077" width="11.1796875" style="2" customWidth="1"/>
    <col min="13078" max="13079" width="6.81640625" style="2" bestFit="1" customWidth="1"/>
    <col min="13080" max="13080" width="5.81640625" style="2" bestFit="1" customWidth="1"/>
    <col min="13081" max="13081" width="6.54296875" style="2" bestFit="1" customWidth="1"/>
    <col min="13082" max="13082" width="11.26953125" style="2" customWidth="1"/>
    <col min="13083" max="13083" width="9" style="2" customWidth="1"/>
    <col min="13084" max="13084" width="12.7265625" style="2" customWidth="1"/>
    <col min="13085" max="13085" width="14.7265625" style="2" bestFit="1" customWidth="1"/>
    <col min="13086" max="13086" width="17.7265625" style="2" bestFit="1" customWidth="1"/>
    <col min="13087" max="13087" width="17.26953125" style="2" bestFit="1" customWidth="1"/>
    <col min="13088" max="13088" width="15.26953125" style="2" bestFit="1" customWidth="1"/>
    <col min="13089" max="13089" width="17.7265625" style="2" bestFit="1" customWidth="1"/>
    <col min="13090" max="13305" width="9" style="2"/>
    <col min="13306" max="13306" width="8.1796875" style="2" customWidth="1"/>
    <col min="13307" max="13308" width="9" style="2" customWidth="1"/>
    <col min="13309" max="13309" width="17.1796875" style="2" customWidth="1"/>
    <col min="13310" max="13310" width="9" style="2" customWidth="1"/>
    <col min="13311" max="13311" width="12.54296875" style="2" customWidth="1"/>
    <col min="13312" max="13312" width="9" style="2" customWidth="1"/>
    <col min="13313" max="13313" width="11.453125" style="2" customWidth="1"/>
    <col min="13314" max="13314" width="11.1796875" style="2" customWidth="1"/>
    <col min="13315" max="13315" width="13.54296875" style="2" customWidth="1"/>
    <col min="13316" max="13316" width="11.26953125" style="2" customWidth="1"/>
    <col min="13317" max="13317" width="10.81640625" style="2" customWidth="1"/>
    <col min="13318" max="13318" width="12.26953125" style="2" customWidth="1"/>
    <col min="13319" max="13319" width="9" style="2" customWidth="1"/>
    <col min="13320" max="13320" width="7.7265625" style="2" customWidth="1"/>
    <col min="13321" max="13323" width="9" style="2"/>
    <col min="13324" max="13324" width="6.81640625" style="2" bestFit="1" customWidth="1"/>
    <col min="13325" max="13325" width="6.453125" style="2" bestFit="1" customWidth="1"/>
    <col min="13326" max="13326" width="7.81640625" style="2" bestFit="1" customWidth="1"/>
    <col min="13327" max="13327" width="7.54296875" style="2" bestFit="1" customWidth="1"/>
    <col min="13328" max="13328" width="9.453125" style="2" bestFit="1" customWidth="1"/>
    <col min="13329" max="13329" width="9.54296875" style="2" bestFit="1" customWidth="1"/>
    <col min="13330" max="13330" width="6.81640625" style="2" bestFit="1" customWidth="1"/>
    <col min="13331" max="13331" width="9" style="2"/>
    <col min="13332" max="13332" width="6.453125" style="2" bestFit="1" customWidth="1"/>
    <col min="13333" max="13333" width="11.1796875" style="2" customWidth="1"/>
    <col min="13334" max="13335" width="6.81640625" style="2" bestFit="1" customWidth="1"/>
    <col min="13336" max="13336" width="5.81640625" style="2" bestFit="1" customWidth="1"/>
    <col min="13337" max="13337" width="6.54296875" style="2" bestFit="1" customWidth="1"/>
    <col min="13338" max="13338" width="11.26953125" style="2" customWidth="1"/>
    <col min="13339" max="13339" width="9" style="2" customWidth="1"/>
    <col min="13340" max="13340" width="12.7265625" style="2" customWidth="1"/>
    <col min="13341" max="13341" width="14.7265625" style="2" bestFit="1" customWidth="1"/>
    <col min="13342" max="13342" width="17.7265625" style="2" bestFit="1" customWidth="1"/>
    <col min="13343" max="13343" width="17.26953125" style="2" bestFit="1" customWidth="1"/>
    <col min="13344" max="13344" width="15.26953125" style="2" bestFit="1" customWidth="1"/>
    <col min="13345" max="13345" width="17.7265625" style="2" bestFit="1" customWidth="1"/>
    <col min="13346" max="13561" width="9" style="2"/>
    <col min="13562" max="13562" width="8.1796875" style="2" customWidth="1"/>
    <col min="13563" max="13564" width="9" style="2" customWidth="1"/>
    <col min="13565" max="13565" width="17.1796875" style="2" customWidth="1"/>
    <col min="13566" max="13566" width="9" style="2" customWidth="1"/>
    <col min="13567" max="13567" width="12.54296875" style="2" customWidth="1"/>
    <col min="13568" max="13568" width="9" style="2" customWidth="1"/>
    <col min="13569" max="13569" width="11.453125" style="2" customWidth="1"/>
    <col min="13570" max="13570" width="11.1796875" style="2" customWidth="1"/>
    <col min="13571" max="13571" width="13.54296875" style="2" customWidth="1"/>
    <col min="13572" max="13572" width="11.26953125" style="2" customWidth="1"/>
    <col min="13573" max="13573" width="10.81640625" style="2" customWidth="1"/>
    <col min="13574" max="13574" width="12.26953125" style="2" customWidth="1"/>
    <col min="13575" max="13575" width="9" style="2" customWidth="1"/>
    <col min="13576" max="13576" width="7.7265625" style="2" customWidth="1"/>
    <col min="13577" max="13579" width="9" style="2"/>
    <col min="13580" max="13580" width="6.81640625" style="2" bestFit="1" customWidth="1"/>
    <col min="13581" max="13581" width="6.453125" style="2" bestFit="1" customWidth="1"/>
    <col min="13582" max="13582" width="7.81640625" style="2" bestFit="1" customWidth="1"/>
    <col min="13583" max="13583" width="7.54296875" style="2" bestFit="1" customWidth="1"/>
    <col min="13584" max="13584" width="9.453125" style="2" bestFit="1" customWidth="1"/>
    <col min="13585" max="13585" width="9.54296875" style="2" bestFit="1" customWidth="1"/>
    <col min="13586" max="13586" width="6.81640625" style="2" bestFit="1" customWidth="1"/>
    <col min="13587" max="13587" width="9" style="2"/>
    <col min="13588" max="13588" width="6.453125" style="2" bestFit="1" customWidth="1"/>
    <col min="13589" max="13589" width="11.1796875" style="2" customWidth="1"/>
    <col min="13590" max="13591" width="6.81640625" style="2" bestFit="1" customWidth="1"/>
    <col min="13592" max="13592" width="5.81640625" style="2" bestFit="1" customWidth="1"/>
    <col min="13593" max="13593" width="6.54296875" style="2" bestFit="1" customWidth="1"/>
    <col min="13594" max="13594" width="11.26953125" style="2" customWidth="1"/>
    <col min="13595" max="13595" width="9" style="2" customWidth="1"/>
    <col min="13596" max="13596" width="12.7265625" style="2" customWidth="1"/>
    <col min="13597" max="13597" width="14.7265625" style="2" bestFit="1" customWidth="1"/>
    <col min="13598" max="13598" width="17.7265625" style="2" bestFit="1" customWidth="1"/>
    <col min="13599" max="13599" width="17.26953125" style="2" bestFit="1" customWidth="1"/>
    <col min="13600" max="13600" width="15.26953125" style="2" bestFit="1" customWidth="1"/>
    <col min="13601" max="13601" width="17.7265625" style="2" bestFit="1" customWidth="1"/>
    <col min="13602" max="13817" width="9" style="2"/>
    <col min="13818" max="13818" width="8.1796875" style="2" customWidth="1"/>
    <col min="13819" max="13820" width="9" style="2" customWidth="1"/>
    <col min="13821" max="13821" width="17.1796875" style="2" customWidth="1"/>
    <col min="13822" max="13822" width="9" style="2" customWidth="1"/>
    <col min="13823" max="13823" width="12.54296875" style="2" customWidth="1"/>
    <col min="13824" max="13824" width="9" style="2" customWidth="1"/>
    <col min="13825" max="13825" width="11.453125" style="2" customWidth="1"/>
    <col min="13826" max="13826" width="11.1796875" style="2" customWidth="1"/>
    <col min="13827" max="13827" width="13.54296875" style="2" customWidth="1"/>
    <col min="13828" max="13828" width="11.26953125" style="2" customWidth="1"/>
    <col min="13829" max="13829" width="10.81640625" style="2" customWidth="1"/>
    <col min="13830" max="13830" width="12.26953125" style="2" customWidth="1"/>
    <col min="13831" max="13831" width="9" style="2" customWidth="1"/>
    <col min="13832" max="13832" width="7.7265625" style="2" customWidth="1"/>
    <col min="13833" max="13835" width="9" style="2"/>
    <col min="13836" max="13836" width="6.81640625" style="2" bestFit="1" customWidth="1"/>
    <col min="13837" max="13837" width="6.453125" style="2" bestFit="1" customWidth="1"/>
    <col min="13838" max="13838" width="7.81640625" style="2" bestFit="1" customWidth="1"/>
    <col min="13839" max="13839" width="7.54296875" style="2" bestFit="1" customWidth="1"/>
    <col min="13840" max="13840" width="9.453125" style="2" bestFit="1" customWidth="1"/>
    <col min="13841" max="13841" width="9.54296875" style="2" bestFit="1" customWidth="1"/>
    <col min="13842" max="13842" width="6.81640625" style="2" bestFit="1" customWidth="1"/>
    <col min="13843" max="13843" width="9" style="2"/>
    <col min="13844" max="13844" width="6.453125" style="2" bestFit="1" customWidth="1"/>
    <col min="13845" max="13845" width="11.1796875" style="2" customWidth="1"/>
    <col min="13846" max="13847" width="6.81640625" style="2" bestFit="1" customWidth="1"/>
    <col min="13848" max="13848" width="5.81640625" style="2" bestFit="1" customWidth="1"/>
    <col min="13849" max="13849" width="6.54296875" style="2" bestFit="1" customWidth="1"/>
    <col min="13850" max="13850" width="11.26953125" style="2" customWidth="1"/>
    <col min="13851" max="13851" width="9" style="2" customWidth="1"/>
    <col min="13852" max="13852" width="12.7265625" style="2" customWidth="1"/>
    <col min="13853" max="13853" width="14.7265625" style="2" bestFit="1" customWidth="1"/>
    <col min="13854" max="13854" width="17.7265625" style="2" bestFit="1" customWidth="1"/>
    <col min="13855" max="13855" width="17.26953125" style="2" bestFit="1" customWidth="1"/>
    <col min="13856" max="13856" width="15.26953125" style="2" bestFit="1" customWidth="1"/>
    <col min="13857" max="13857" width="17.7265625" style="2" bestFit="1" customWidth="1"/>
    <col min="13858" max="14073" width="9" style="2"/>
    <col min="14074" max="14074" width="8.1796875" style="2" customWidth="1"/>
    <col min="14075" max="14076" width="9" style="2" customWidth="1"/>
    <col min="14077" max="14077" width="17.1796875" style="2" customWidth="1"/>
    <col min="14078" max="14078" width="9" style="2" customWidth="1"/>
    <col min="14079" max="14079" width="12.54296875" style="2" customWidth="1"/>
    <col min="14080" max="14080" width="9" style="2" customWidth="1"/>
    <col min="14081" max="14081" width="11.453125" style="2" customWidth="1"/>
    <col min="14082" max="14082" width="11.1796875" style="2" customWidth="1"/>
    <col min="14083" max="14083" width="13.54296875" style="2" customWidth="1"/>
    <col min="14084" max="14084" width="11.26953125" style="2" customWidth="1"/>
    <col min="14085" max="14085" width="10.81640625" style="2" customWidth="1"/>
    <col min="14086" max="14086" width="12.26953125" style="2" customWidth="1"/>
    <col min="14087" max="14087" width="9" style="2" customWidth="1"/>
    <col min="14088" max="14088" width="7.7265625" style="2" customWidth="1"/>
    <col min="14089" max="14091" width="9" style="2"/>
    <col min="14092" max="14092" width="6.81640625" style="2" bestFit="1" customWidth="1"/>
    <col min="14093" max="14093" width="6.453125" style="2" bestFit="1" customWidth="1"/>
    <col min="14094" max="14094" width="7.81640625" style="2" bestFit="1" customWidth="1"/>
    <col min="14095" max="14095" width="7.54296875" style="2" bestFit="1" customWidth="1"/>
    <col min="14096" max="14096" width="9.453125" style="2" bestFit="1" customWidth="1"/>
    <col min="14097" max="14097" width="9.54296875" style="2" bestFit="1" customWidth="1"/>
    <col min="14098" max="14098" width="6.81640625" style="2" bestFit="1" customWidth="1"/>
    <col min="14099" max="14099" width="9" style="2"/>
    <col min="14100" max="14100" width="6.453125" style="2" bestFit="1" customWidth="1"/>
    <col min="14101" max="14101" width="11.1796875" style="2" customWidth="1"/>
    <col min="14102" max="14103" width="6.81640625" style="2" bestFit="1" customWidth="1"/>
    <col min="14104" max="14104" width="5.81640625" style="2" bestFit="1" customWidth="1"/>
    <col min="14105" max="14105" width="6.54296875" style="2" bestFit="1" customWidth="1"/>
    <col min="14106" max="14106" width="11.26953125" style="2" customWidth="1"/>
    <col min="14107" max="14107" width="9" style="2" customWidth="1"/>
    <col min="14108" max="14108" width="12.7265625" style="2" customWidth="1"/>
    <col min="14109" max="14109" width="14.7265625" style="2" bestFit="1" customWidth="1"/>
    <col min="14110" max="14110" width="17.7265625" style="2" bestFit="1" customWidth="1"/>
    <col min="14111" max="14111" width="17.26953125" style="2" bestFit="1" customWidth="1"/>
    <col min="14112" max="14112" width="15.26953125" style="2" bestFit="1" customWidth="1"/>
    <col min="14113" max="14113" width="17.7265625" style="2" bestFit="1" customWidth="1"/>
    <col min="14114" max="14329" width="9" style="2"/>
    <col min="14330" max="14330" width="8.1796875" style="2" customWidth="1"/>
    <col min="14331" max="14332" width="9" style="2" customWidth="1"/>
    <col min="14333" max="14333" width="17.1796875" style="2" customWidth="1"/>
    <col min="14334" max="14334" width="9" style="2" customWidth="1"/>
    <col min="14335" max="14335" width="12.54296875" style="2" customWidth="1"/>
    <col min="14336" max="14336" width="9" style="2" customWidth="1"/>
    <col min="14337" max="14337" width="11.453125" style="2" customWidth="1"/>
    <col min="14338" max="14338" width="11.1796875" style="2" customWidth="1"/>
    <col min="14339" max="14339" width="13.54296875" style="2" customWidth="1"/>
    <col min="14340" max="14340" width="11.26953125" style="2" customWidth="1"/>
    <col min="14341" max="14341" width="10.81640625" style="2" customWidth="1"/>
    <col min="14342" max="14342" width="12.26953125" style="2" customWidth="1"/>
    <col min="14343" max="14343" width="9" style="2" customWidth="1"/>
    <col min="14344" max="14344" width="7.7265625" style="2" customWidth="1"/>
    <col min="14345" max="14347" width="9" style="2"/>
    <col min="14348" max="14348" width="6.81640625" style="2" bestFit="1" customWidth="1"/>
    <col min="14349" max="14349" width="6.453125" style="2" bestFit="1" customWidth="1"/>
    <col min="14350" max="14350" width="7.81640625" style="2" bestFit="1" customWidth="1"/>
    <col min="14351" max="14351" width="7.54296875" style="2" bestFit="1" customWidth="1"/>
    <col min="14352" max="14352" width="9.453125" style="2" bestFit="1" customWidth="1"/>
    <col min="14353" max="14353" width="9.54296875" style="2" bestFit="1" customWidth="1"/>
    <col min="14354" max="14354" width="6.81640625" style="2" bestFit="1" customWidth="1"/>
    <col min="14355" max="14355" width="9" style="2"/>
    <col min="14356" max="14356" width="6.453125" style="2" bestFit="1" customWidth="1"/>
    <col min="14357" max="14357" width="11.1796875" style="2" customWidth="1"/>
    <col min="14358" max="14359" width="6.81640625" style="2" bestFit="1" customWidth="1"/>
    <col min="14360" max="14360" width="5.81640625" style="2" bestFit="1" customWidth="1"/>
    <col min="14361" max="14361" width="6.54296875" style="2" bestFit="1" customWidth="1"/>
    <col min="14362" max="14362" width="11.26953125" style="2" customWidth="1"/>
    <col min="14363" max="14363" width="9" style="2" customWidth="1"/>
    <col min="14364" max="14364" width="12.7265625" style="2" customWidth="1"/>
    <col min="14365" max="14365" width="14.7265625" style="2" bestFit="1" customWidth="1"/>
    <col min="14366" max="14366" width="17.7265625" style="2" bestFit="1" customWidth="1"/>
    <col min="14367" max="14367" width="17.26953125" style="2" bestFit="1" customWidth="1"/>
    <col min="14368" max="14368" width="15.26953125" style="2" bestFit="1" customWidth="1"/>
    <col min="14369" max="14369" width="17.7265625" style="2" bestFit="1" customWidth="1"/>
    <col min="14370" max="14585" width="9" style="2"/>
    <col min="14586" max="14586" width="8.1796875" style="2" customWidth="1"/>
    <col min="14587" max="14588" width="9" style="2" customWidth="1"/>
    <col min="14589" max="14589" width="17.1796875" style="2" customWidth="1"/>
    <col min="14590" max="14590" width="9" style="2" customWidth="1"/>
    <col min="14591" max="14591" width="12.54296875" style="2" customWidth="1"/>
    <col min="14592" max="14592" width="9" style="2" customWidth="1"/>
    <col min="14593" max="14593" width="11.453125" style="2" customWidth="1"/>
    <col min="14594" max="14594" width="11.1796875" style="2" customWidth="1"/>
    <col min="14595" max="14595" width="13.54296875" style="2" customWidth="1"/>
    <col min="14596" max="14596" width="11.26953125" style="2" customWidth="1"/>
    <col min="14597" max="14597" width="10.81640625" style="2" customWidth="1"/>
    <col min="14598" max="14598" width="12.26953125" style="2" customWidth="1"/>
    <col min="14599" max="14599" width="9" style="2" customWidth="1"/>
    <col min="14600" max="14600" width="7.7265625" style="2" customWidth="1"/>
    <col min="14601" max="14603" width="9" style="2"/>
    <col min="14604" max="14604" width="6.81640625" style="2" bestFit="1" customWidth="1"/>
    <col min="14605" max="14605" width="6.453125" style="2" bestFit="1" customWidth="1"/>
    <col min="14606" max="14606" width="7.81640625" style="2" bestFit="1" customWidth="1"/>
    <col min="14607" max="14607" width="7.54296875" style="2" bestFit="1" customWidth="1"/>
    <col min="14608" max="14608" width="9.453125" style="2" bestFit="1" customWidth="1"/>
    <col min="14609" max="14609" width="9.54296875" style="2" bestFit="1" customWidth="1"/>
    <col min="14610" max="14610" width="6.81640625" style="2" bestFit="1" customWidth="1"/>
    <col min="14611" max="14611" width="9" style="2"/>
    <col min="14612" max="14612" width="6.453125" style="2" bestFit="1" customWidth="1"/>
    <col min="14613" max="14613" width="11.1796875" style="2" customWidth="1"/>
    <col min="14614" max="14615" width="6.81640625" style="2" bestFit="1" customWidth="1"/>
    <col min="14616" max="14616" width="5.81640625" style="2" bestFit="1" customWidth="1"/>
    <col min="14617" max="14617" width="6.54296875" style="2" bestFit="1" customWidth="1"/>
    <col min="14618" max="14618" width="11.26953125" style="2" customWidth="1"/>
    <col min="14619" max="14619" width="9" style="2" customWidth="1"/>
    <col min="14620" max="14620" width="12.7265625" style="2" customWidth="1"/>
    <col min="14621" max="14621" width="14.7265625" style="2" bestFit="1" customWidth="1"/>
    <col min="14622" max="14622" width="17.7265625" style="2" bestFit="1" customWidth="1"/>
    <col min="14623" max="14623" width="17.26953125" style="2" bestFit="1" customWidth="1"/>
    <col min="14624" max="14624" width="15.26953125" style="2" bestFit="1" customWidth="1"/>
    <col min="14625" max="14625" width="17.7265625" style="2" bestFit="1" customWidth="1"/>
    <col min="14626" max="14841" width="9" style="2"/>
    <col min="14842" max="14842" width="8.1796875" style="2" customWidth="1"/>
    <col min="14843" max="14844" width="9" style="2" customWidth="1"/>
    <col min="14845" max="14845" width="17.1796875" style="2" customWidth="1"/>
    <col min="14846" max="14846" width="9" style="2" customWidth="1"/>
    <col min="14847" max="14847" width="12.54296875" style="2" customWidth="1"/>
    <col min="14848" max="14848" width="9" style="2" customWidth="1"/>
    <col min="14849" max="14849" width="11.453125" style="2" customWidth="1"/>
    <col min="14850" max="14850" width="11.1796875" style="2" customWidth="1"/>
    <col min="14851" max="14851" width="13.54296875" style="2" customWidth="1"/>
    <col min="14852" max="14852" width="11.26953125" style="2" customWidth="1"/>
    <col min="14853" max="14853" width="10.81640625" style="2" customWidth="1"/>
    <col min="14854" max="14854" width="12.26953125" style="2" customWidth="1"/>
    <col min="14855" max="14855" width="9" style="2" customWidth="1"/>
    <col min="14856" max="14856" width="7.7265625" style="2" customWidth="1"/>
    <col min="14857" max="14859" width="9" style="2"/>
    <col min="14860" max="14860" width="6.81640625" style="2" bestFit="1" customWidth="1"/>
    <col min="14861" max="14861" width="6.453125" style="2" bestFit="1" customWidth="1"/>
    <col min="14862" max="14862" width="7.81640625" style="2" bestFit="1" customWidth="1"/>
    <col min="14863" max="14863" width="7.54296875" style="2" bestFit="1" customWidth="1"/>
    <col min="14864" max="14864" width="9.453125" style="2" bestFit="1" customWidth="1"/>
    <col min="14865" max="14865" width="9.54296875" style="2" bestFit="1" customWidth="1"/>
    <col min="14866" max="14866" width="6.81640625" style="2" bestFit="1" customWidth="1"/>
    <col min="14867" max="14867" width="9" style="2"/>
    <col min="14868" max="14868" width="6.453125" style="2" bestFit="1" customWidth="1"/>
    <col min="14869" max="14869" width="11.1796875" style="2" customWidth="1"/>
    <col min="14870" max="14871" width="6.81640625" style="2" bestFit="1" customWidth="1"/>
    <col min="14872" max="14872" width="5.81640625" style="2" bestFit="1" customWidth="1"/>
    <col min="14873" max="14873" width="6.54296875" style="2" bestFit="1" customWidth="1"/>
    <col min="14874" max="14874" width="11.26953125" style="2" customWidth="1"/>
    <col min="14875" max="14875" width="9" style="2" customWidth="1"/>
    <col min="14876" max="14876" width="12.7265625" style="2" customWidth="1"/>
    <col min="14877" max="14877" width="14.7265625" style="2" bestFit="1" customWidth="1"/>
    <col min="14878" max="14878" width="17.7265625" style="2" bestFit="1" customWidth="1"/>
    <col min="14879" max="14879" width="17.26953125" style="2" bestFit="1" customWidth="1"/>
    <col min="14880" max="14880" width="15.26953125" style="2" bestFit="1" customWidth="1"/>
    <col min="14881" max="14881" width="17.7265625" style="2" bestFit="1" customWidth="1"/>
    <col min="14882" max="15097" width="9" style="2"/>
    <col min="15098" max="15098" width="8.1796875" style="2" customWidth="1"/>
    <col min="15099" max="15100" width="9" style="2" customWidth="1"/>
    <col min="15101" max="15101" width="17.1796875" style="2" customWidth="1"/>
    <col min="15102" max="15102" width="9" style="2" customWidth="1"/>
    <col min="15103" max="15103" width="12.54296875" style="2" customWidth="1"/>
    <col min="15104" max="15104" width="9" style="2" customWidth="1"/>
    <col min="15105" max="15105" width="11.453125" style="2" customWidth="1"/>
    <col min="15106" max="15106" width="11.1796875" style="2" customWidth="1"/>
    <col min="15107" max="15107" width="13.54296875" style="2" customWidth="1"/>
    <col min="15108" max="15108" width="11.26953125" style="2" customWidth="1"/>
    <col min="15109" max="15109" width="10.81640625" style="2" customWidth="1"/>
    <col min="15110" max="15110" width="12.26953125" style="2" customWidth="1"/>
    <col min="15111" max="15111" width="9" style="2" customWidth="1"/>
    <col min="15112" max="15112" width="7.7265625" style="2" customWidth="1"/>
    <col min="15113" max="15115" width="9" style="2"/>
    <col min="15116" max="15116" width="6.81640625" style="2" bestFit="1" customWidth="1"/>
    <col min="15117" max="15117" width="6.453125" style="2" bestFit="1" customWidth="1"/>
    <col min="15118" max="15118" width="7.81640625" style="2" bestFit="1" customWidth="1"/>
    <col min="15119" max="15119" width="7.54296875" style="2" bestFit="1" customWidth="1"/>
    <col min="15120" max="15120" width="9.453125" style="2" bestFit="1" customWidth="1"/>
    <col min="15121" max="15121" width="9.54296875" style="2" bestFit="1" customWidth="1"/>
    <col min="15122" max="15122" width="6.81640625" style="2" bestFit="1" customWidth="1"/>
    <col min="15123" max="15123" width="9" style="2"/>
    <col min="15124" max="15124" width="6.453125" style="2" bestFit="1" customWidth="1"/>
    <col min="15125" max="15125" width="11.1796875" style="2" customWidth="1"/>
    <col min="15126" max="15127" width="6.81640625" style="2" bestFit="1" customWidth="1"/>
    <col min="15128" max="15128" width="5.81640625" style="2" bestFit="1" customWidth="1"/>
    <col min="15129" max="15129" width="6.54296875" style="2" bestFit="1" customWidth="1"/>
    <col min="15130" max="15130" width="11.26953125" style="2" customWidth="1"/>
    <col min="15131" max="15131" width="9" style="2" customWidth="1"/>
    <col min="15132" max="15132" width="12.7265625" style="2" customWidth="1"/>
    <col min="15133" max="15133" width="14.7265625" style="2" bestFit="1" customWidth="1"/>
    <col min="15134" max="15134" width="17.7265625" style="2" bestFit="1" customWidth="1"/>
    <col min="15135" max="15135" width="17.26953125" style="2" bestFit="1" customWidth="1"/>
    <col min="15136" max="15136" width="15.26953125" style="2" bestFit="1" customWidth="1"/>
    <col min="15137" max="15137" width="17.7265625" style="2" bestFit="1" customWidth="1"/>
    <col min="15138" max="15353" width="9" style="2"/>
    <col min="15354" max="15354" width="8.1796875" style="2" customWidth="1"/>
    <col min="15355" max="15356" width="9" style="2" customWidth="1"/>
    <col min="15357" max="15357" width="17.1796875" style="2" customWidth="1"/>
    <col min="15358" max="15358" width="9" style="2" customWidth="1"/>
    <col min="15359" max="15359" width="12.54296875" style="2" customWidth="1"/>
    <col min="15360" max="15360" width="9" style="2" customWidth="1"/>
    <col min="15361" max="15361" width="11.453125" style="2" customWidth="1"/>
    <col min="15362" max="15362" width="11.1796875" style="2" customWidth="1"/>
    <col min="15363" max="15363" width="13.54296875" style="2" customWidth="1"/>
    <col min="15364" max="15364" width="11.26953125" style="2" customWidth="1"/>
    <col min="15365" max="15365" width="10.81640625" style="2" customWidth="1"/>
    <col min="15366" max="15366" width="12.26953125" style="2" customWidth="1"/>
    <col min="15367" max="15367" width="9" style="2" customWidth="1"/>
    <col min="15368" max="15368" width="7.7265625" style="2" customWidth="1"/>
    <col min="15369" max="15371" width="9" style="2"/>
    <col min="15372" max="15372" width="6.81640625" style="2" bestFit="1" customWidth="1"/>
    <col min="15373" max="15373" width="6.453125" style="2" bestFit="1" customWidth="1"/>
    <col min="15374" max="15374" width="7.81640625" style="2" bestFit="1" customWidth="1"/>
    <col min="15375" max="15375" width="7.54296875" style="2" bestFit="1" customWidth="1"/>
    <col min="15376" max="15376" width="9.453125" style="2" bestFit="1" customWidth="1"/>
    <col min="15377" max="15377" width="9.54296875" style="2" bestFit="1" customWidth="1"/>
    <col min="15378" max="15378" width="6.81640625" style="2" bestFit="1" customWidth="1"/>
    <col min="15379" max="15379" width="9" style="2"/>
    <col min="15380" max="15380" width="6.453125" style="2" bestFit="1" customWidth="1"/>
    <col min="15381" max="15381" width="11.1796875" style="2" customWidth="1"/>
    <col min="15382" max="15383" width="6.81640625" style="2" bestFit="1" customWidth="1"/>
    <col min="15384" max="15384" width="5.81640625" style="2" bestFit="1" customWidth="1"/>
    <col min="15385" max="15385" width="6.54296875" style="2" bestFit="1" customWidth="1"/>
    <col min="15386" max="15386" width="11.26953125" style="2" customWidth="1"/>
    <col min="15387" max="15387" width="9" style="2" customWidth="1"/>
    <col min="15388" max="15388" width="12.7265625" style="2" customWidth="1"/>
    <col min="15389" max="15389" width="14.7265625" style="2" bestFit="1" customWidth="1"/>
    <col min="15390" max="15390" width="17.7265625" style="2" bestFit="1" customWidth="1"/>
    <col min="15391" max="15391" width="17.26953125" style="2" bestFit="1" customWidth="1"/>
    <col min="15392" max="15392" width="15.26953125" style="2" bestFit="1" customWidth="1"/>
    <col min="15393" max="15393" width="17.7265625" style="2" bestFit="1" customWidth="1"/>
    <col min="15394" max="15609" width="9" style="2"/>
    <col min="15610" max="15610" width="8.1796875" style="2" customWidth="1"/>
    <col min="15611" max="15612" width="9" style="2" customWidth="1"/>
    <col min="15613" max="15613" width="17.1796875" style="2" customWidth="1"/>
    <col min="15614" max="15614" width="9" style="2" customWidth="1"/>
    <col min="15615" max="15615" width="12.54296875" style="2" customWidth="1"/>
    <col min="15616" max="15616" width="9" style="2" customWidth="1"/>
    <col min="15617" max="15617" width="11.453125" style="2" customWidth="1"/>
    <col min="15618" max="15618" width="11.1796875" style="2" customWidth="1"/>
    <col min="15619" max="15619" width="13.54296875" style="2" customWidth="1"/>
    <col min="15620" max="15620" width="11.26953125" style="2" customWidth="1"/>
    <col min="15621" max="15621" width="10.81640625" style="2" customWidth="1"/>
    <col min="15622" max="15622" width="12.26953125" style="2" customWidth="1"/>
    <col min="15623" max="15623" width="9" style="2" customWidth="1"/>
    <col min="15624" max="15624" width="7.7265625" style="2" customWidth="1"/>
    <col min="15625" max="15627" width="9" style="2"/>
    <col min="15628" max="15628" width="6.81640625" style="2" bestFit="1" customWidth="1"/>
    <col min="15629" max="15629" width="6.453125" style="2" bestFit="1" customWidth="1"/>
    <col min="15630" max="15630" width="7.81640625" style="2" bestFit="1" customWidth="1"/>
    <col min="15631" max="15631" width="7.54296875" style="2" bestFit="1" customWidth="1"/>
    <col min="15632" max="15632" width="9.453125" style="2" bestFit="1" customWidth="1"/>
    <col min="15633" max="15633" width="9.54296875" style="2" bestFit="1" customWidth="1"/>
    <col min="15634" max="15634" width="6.81640625" style="2" bestFit="1" customWidth="1"/>
    <col min="15635" max="15635" width="9" style="2"/>
    <col min="15636" max="15636" width="6.453125" style="2" bestFit="1" customWidth="1"/>
    <col min="15637" max="15637" width="11.1796875" style="2" customWidth="1"/>
    <col min="15638" max="15639" width="6.81640625" style="2" bestFit="1" customWidth="1"/>
    <col min="15640" max="15640" width="5.81640625" style="2" bestFit="1" customWidth="1"/>
    <col min="15641" max="15641" width="6.54296875" style="2" bestFit="1" customWidth="1"/>
    <col min="15642" max="15642" width="11.26953125" style="2" customWidth="1"/>
    <col min="15643" max="15643" width="9" style="2" customWidth="1"/>
    <col min="15644" max="15644" width="12.7265625" style="2" customWidth="1"/>
    <col min="15645" max="15645" width="14.7265625" style="2" bestFit="1" customWidth="1"/>
    <col min="15646" max="15646" width="17.7265625" style="2" bestFit="1" customWidth="1"/>
    <col min="15647" max="15647" width="17.26953125" style="2" bestFit="1" customWidth="1"/>
    <col min="15648" max="15648" width="15.26953125" style="2" bestFit="1" customWidth="1"/>
    <col min="15649" max="15649" width="17.7265625" style="2" bestFit="1" customWidth="1"/>
    <col min="15650" max="15865" width="9" style="2"/>
    <col min="15866" max="15866" width="8.1796875" style="2" customWidth="1"/>
    <col min="15867" max="15868" width="9" style="2" customWidth="1"/>
    <col min="15869" max="15869" width="17.1796875" style="2" customWidth="1"/>
    <col min="15870" max="15870" width="9" style="2" customWidth="1"/>
    <col min="15871" max="15871" width="12.54296875" style="2" customWidth="1"/>
    <col min="15872" max="15872" width="9" style="2" customWidth="1"/>
    <col min="15873" max="15873" width="11.453125" style="2" customWidth="1"/>
    <col min="15874" max="15874" width="11.1796875" style="2" customWidth="1"/>
    <col min="15875" max="15875" width="13.54296875" style="2" customWidth="1"/>
    <col min="15876" max="15876" width="11.26953125" style="2" customWidth="1"/>
    <col min="15877" max="15877" width="10.81640625" style="2" customWidth="1"/>
    <col min="15878" max="15878" width="12.26953125" style="2" customWidth="1"/>
    <col min="15879" max="15879" width="9" style="2" customWidth="1"/>
    <col min="15880" max="15880" width="7.7265625" style="2" customWidth="1"/>
    <col min="15881" max="15883" width="9" style="2"/>
    <col min="15884" max="15884" width="6.81640625" style="2" bestFit="1" customWidth="1"/>
    <col min="15885" max="15885" width="6.453125" style="2" bestFit="1" customWidth="1"/>
    <col min="15886" max="15886" width="7.81640625" style="2" bestFit="1" customWidth="1"/>
    <col min="15887" max="15887" width="7.54296875" style="2" bestFit="1" customWidth="1"/>
    <col min="15888" max="15888" width="9.453125" style="2" bestFit="1" customWidth="1"/>
    <col min="15889" max="15889" width="9.54296875" style="2" bestFit="1" customWidth="1"/>
    <col min="15890" max="15890" width="6.81640625" style="2" bestFit="1" customWidth="1"/>
    <col min="15891" max="15891" width="9" style="2"/>
    <col min="15892" max="15892" width="6.453125" style="2" bestFit="1" customWidth="1"/>
    <col min="15893" max="15893" width="11.1796875" style="2" customWidth="1"/>
    <col min="15894" max="15895" width="6.81640625" style="2" bestFit="1" customWidth="1"/>
    <col min="15896" max="15896" width="5.81640625" style="2" bestFit="1" customWidth="1"/>
    <col min="15897" max="15897" width="6.54296875" style="2" bestFit="1" customWidth="1"/>
    <col min="15898" max="15898" width="11.26953125" style="2" customWidth="1"/>
    <col min="15899" max="15899" width="9" style="2" customWidth="1"/>
    <col min="15900" max="15900" width="12.7265625" style="2" customWidth="1"/>
    <col min="15901" max="15901" width="14.7265625" style="2" bestFit="1" customWidth="1"/>
    <col min="15902" max="15902" width="17.7265625" style="2" bestFit="1" customWidth="1"/>
    <col min="15903" max="15903" width="17.26953125" style="2" bestFit="1" customWidth="1"/>
    <col min="15904" max="15904" width="15.26953125" style="2" bestFit="1" customWidth="1"/>
    <col min="15905" max="15905" width="17.7265625" style="2" bestFit="1" customWidth="1"/>
    <col min="15906" max="16121" width="9" style="2"/>
    <col min="16122" max="16122" width="8.1796875" style="2" customWidth="1"/>
    <col min="16123" max="16124" width="9" style="2" customWidth="1"/>
    <col min="16125" max="16125" width="17.1796875" style="2" customWidth="1"/>
    <col min="16126" max="16126" width="9" style="2" customWidth="1"/>
    <col min="16127" max="16127" width="12.54296875" style="2" customWidth="1"/>
    <col min="16128" max="16128" width="9" style="2" customWidth="1"/>
    <col min="16129" max="16129" width="11.453125" style="2" customWidth="1"/>
    <col min="16130" max="16130" width="11.1796875" style="2" customWidth="1"/>
    <col min="16131" max="16131" width="13.54296875" style="2" customWidth="1"/>
    <col min="16132" max="16132" width="11.26953125" style="2" customWidth="1"/>
    <col min="16133" max="16133" width="10.81640625" style="2" customWidth="1"/>
    <col min="16134" max="16134" width="12.26953125" style="2" customWidth="1"/>
    <col min="16135" max="16135" width="9" style="2" customWidth="1"/>
    <col min="16136" max="16136" width="7.7265625" style="2" customWidth="1"/>
    <col min="16137" max="16139" width="9" style="2"/>
    <col min="16140" max="16140" width="6.81640625" style="2" bestFit="1" customWidth="1"/>
    <col min="16141" max="16141" width="6.453125" style="2" bestFit="1" customWidth="1"/>
    <col min="16142" max="16142" width="7.81640625" style="2" bestFit="1" customWidth="1"/>
    <col min="16143" max="16143" width="7.54296875" style="2" bestFit="1" customWidth="1"/>
    <col min="16144" max="16144" width="9.453125" style="2" bestFit="1" customWidth="1"/>
    <col min="16145" max="16145" width="9.54296875" style="2" bestFit="1" customWidth="1"/>
    <col min="16146" max="16146" width="6.81640625" style="2" bestFit="1" customWidth="1"/>
    <col min="16147" max="16147" width="9" style="2"/>
    <col min="16148" max="16148" width="6.453125" style="2" bestFit="1" customWidth="1"/>
    <col min="16149" max="16149" width="11.1796875" style="2" customWidth="1"/>
    <col min="16150" max="16151" width="6.81640625" style="2" bestFit="1" customWidth="1"/>
    <col min="16152" max="16152" width="5.81640625" style="2" bestFit="1" customWidth="1"/>
    <col min="16153" max="16153" width="6.54296875" style="2" bestFit="1" customWidth="1"/>
    <col min="16154" max="16154" width="11.26953125" style="2" customWidth="1"/>
    <col min="16155" max="16155" width="9" style="2" customWidth="1"/>
    <col min="16156" max="16156" width="12.7265625" style="2" customWidth="1"/>
    <col min="16157" max="16157" width="14.7265625" style="2" bestFit="1" customWidth="1"/>
    <col min="16158" max="16158" width="17.7265625" style="2" bestFit="1" customWidth="1"/>
    <col min="16159" max="16159" width="17.26953125" style="2" bestFit="1" customWidth="1"/>
    <col min="16160" max="16160" width="15.26953125" style="2" bestFit="1" customWidth="1"/>
    <col min="16161" max="16161" width="17.7265625" style="2" bestFit="1" customWidth="1"/>
    <col min="16162" max="16384" width="9" style="2"/>
  </cols>
  <sheetData>
    <row r="1" spans="1:28" ht="45" customHeight="1" x14ac:dyDescent="0.35">
      <c r="A1" s="15" t="s">
        <v>52</v>
      </c>
    </row>
    <row r="2" spans="1:28" ht="20.25" customHeight="1" x14ac:dyDescent="0.35">
      <c r="A2" s="16" t="s">
        <v>19</v>
      </c>
    </row>
    <row r="3" spans="1:28" x14ac:dyDescent="0.35">
      <c r="A3" s="16" t="s">
        <v>164</v>
      </c>
    </row>
    <row r="4" spans="1:28" s="93" customFormat="1" ht="31.5" thickBot="1" x14ac:dyDescent="0.4">
      <c r="A4" s="91" t="s">
        <v>165</v>
      </c>
      <c r="B4" s="94" t="s">
        <v>166</v>
      </c>
      <c r="C4" s="95" t="s">
        <v>167</v>
      </c>
      <c r="D4" s="95" t="s">
        <v>168</v>
      </c>
      <c r="E4" s="95" t="s">
        <v>169</v>
      </c>
      <c r="F4" s="95" t="s">
        <v>42</v>
      </c>
      <c r="G4" s="95" t="s">
        <v>170</v>
      </c>
      <c r="H4" s="95" t="s">
        <v>171</v>
      </c>
      <c r="I4" s="95" t="s">
        <v>172</v>
      </c>
      <c r="J4" s="95" t="s">
        <v>173</v>
      </c>
      <c r="K4" s="95" t="s">
        <v>174</v>
      </c>
      <c r="L4" s="92" t="s">
        <v>175</v>
      </c>
      <c r="M4" s="92" t="s">
        <v>176</v>
      </c>
      <c r="N4" s="92" t="s">
        <v>177</v>
      </c>
      <c r="O4" s="92" t="s">
        <v>178</v>
      </c>
      <c r="P4" s="92" t="s">
        <v>179</v>
      </c>
      <c r="Q4" s="92" t="s">
        <v>180</v>
      </c>
      <c r="R4" s="92" t="s">
        <v>181</v>
      </c>
      <c r="S4" s="92" t="s">
        <v>182</v>
      </c>
      <c r="T4" s="92" t="s">
        <v>183</v>
      </c>
      <c r="U4" s="92" t="s">
        <v>184</v>
      </c>
      <c r="V4" s="92" t="s">
        <v>185</v>
      </c>
      <c r="W4" s="92" t="s">
        <v>186</v>
      </c>
      <c r="X4" s="92" t="s">
        <v>187</v>
      </c>
      <c r="Y4" s="100" t="s">
        <v>208</v>
      </c>
      <c r="Z4" s="100" t="s">
        <v>215</v>
      </c>
      <c r="AA4" s="100" t="s">
        <v>219</v>
      </c>
      <c r="AB4" s="100" t="s">
        <v>225</v>
      </c>
    </row>
    <row r="5" spans="1:28" x14ac:dyDescent="0.35">
      <c r="A5" s="73" t="s">
        <v>146</v>
      </c>
      <c r="B5" s="23">
        <f>+Quarter!B6+Quarter!C6+Quarter!D6+Quarter!E6</f>
        <v>35781.99</v>
      </c>
      <c r="C5" s="23">
        <f>+Quarter!F6+Quarter!G6+Quarter!H6+Quarter!I6</f>
        <v>33456.43</v>
      </c>
      <c r="D5" s="23">
        <f>+Quarter!J6+Quarter!K6+Quarter!L6+Quarter!M6</f>
        <v>32797.07</v>
      </c>
      <c r="E5" s="23">
        <f>+Quarter!N6+Quarter!O6+Quarter!P6+Quarter!Q6</f>
        <v>28396.59</v>
      </c>
      <c r="F5" s="23">
        <f>+Quarter!R6+Quarter!S6+Quarter!T6+Quarter!U6</f>
        <v>24460.49</v>
      </c>
      <c r="G5" s="23">
        <f>+Quarter!V6+Quarter!W6+Quarter!X6+Quarter!Y6</f>
        <v>27127.989999999998</v>
      </c>
      <c r="H5" s="23">
        <f>+Quarter!Z6+Quarter!AA6+Quarter!AB6+Quarter!AC6</f>
        <v>26567.52</v>
      </c>
      <c r="I5" s="23">
        <f>SUM(Quarter!AD6:AG6)</f>
        <v>27238.19</v>
      </c>
      <c r="J5" s="23">
        <f>SUM(Quarter!AH6:AK6)</f>
        <v>28144.339999999997</v>
      </c>
      <c r="K5" s="23">
        <f>SUM(Quarter!AL6:AO6)</f>
        <v>28189.780000000002</v>
      </c>
      <c r="L5" s="23">
        <f>SUM(Quarter!AP6:AS6)</f>
        <v>26570.49</v>
      </c>
      <c r="M5" s="23">
        <f>SUM(Quarter!AT6:AW6)</f>
        <v>20689.91</v>
      </c>
      <c r="N5" s="23">
        <f>SUM(Quarter!AX6:BA6)</f>
        <v>21922.829999999998</v>
      </c>
      <c r="O5" s="23">
        <f>SUM(Quarter!BB6:BE6)</f>
        <v>21004.959999999999</v>
      </c>
      <c r="P5" s="23">
        <f>SUM(Quarter!BF6:BI6)</f>
        <v>21494.639999999999</v>
      </c>
      <c r="Q5" s="23">
        <f>SUM(Quarter!BJ6:BM6)</f>
        <v>25685.530000000002</v>
      </c>
      <c r="R5" s="23">
        <f>SUM(Quarter!BN6:BQ6)</f>
        <v>25441.439999999999</v>
      </c>
      <c r="S5" s="23">
        <f>SUM(Quarter!BR6:BU6)</f>
        <v>22155.98</v>
      </c>
      <c r="T5" s="23">
        <f>SUM(Quarter!BV6:BY6)</f>
        <v>14089.17</v>
      </c>
      <c r="U5" s="23">
        <f>SUM(Quarter!BZ6:CC6)</f>
        <v>14064.4</v>
      </c>
      <c r="V5" s="23">
        <f>SUM(Quarter!CD6:CG6)</f>
        <v>13134.25</v>
      </c>
      <c r="W5" s="23">
        <f>SUM(Quarter!CH6:CK6)</f>
        <v>13520.27</v>
      </c>
      <c r="X5" s="23">
        <f>SUM(Quarter!CL6:CO6)</f>
        <v>13083.03</v>
      </c>
      <c r="Y5" s="23">
        <f>SUM(Quarter!CP6:CS6)</f>
        <v>13536.010000000002</v>
      </c>
      <c r="Z5" s="23">
        <f>SUM(Quarter!CT6:CW6)</f>
        <v>11733.23</v>
      </c>
      <c r="AA5" s="23">
        <f>SUM(Quarter!CX6:DA6)</f>
        <v>9997.5</v>
      </c>
      <c r="AB5" s="23">
        <f>SUM(Quarter!DB6:DE6)</f>
        <v>5509.2499999999991</v>
      </c>
    </row>
    <row r="6" spans="1:28" x14ac:dyDescent="0.35">
      <c r="A6" s="46" t="s">
        <v>147</v>
      </c>
      <c r="B6" s="23">
        <f>+Quarter!B7+Quarter!C7+Quarter!D7+Quarter!E7</f>
        <v>13125.93</v>
      </c>
      <c r="C6" s="23">
        <f>+Quarter!F7+Quarter!G7+Quarter!H7+Quarter!I7</f>
        <v>12090.01</v>
      </c>
      <c r="D6" s="23">
        <f>+Quarter!J7+Quarter!K7+Quarter!L7+Quarter!M7</f>
        <v>12661.08</v>
      </c>
      <c r="E6" s="23">
        <f>+Quarter!N7+Quarter!O7+Quarter!P7+Quarter!Q7</f>
        <v>11515.66</v>
      </c>
      <c r="F6" s="23">
        <f>+Quarter!R7+Quarter!S7+Quarter!T7+Quarter!U7</f>
        <v>9549.5</v>
      </c>
      <c r="G6" s="23">
        <f>+Quarter!V7+Quarter!W7+Quarter!X7+Quarter!Y7</f>
        <v>9564.39</v>
      </c>
      <c r="H6" s="23">
        <f>+Quarter!Z7+Quarter!AA7+Quarter!AB7+Quarter!AC7</f>
        <v>9075.64</v>
      </c>
      <c r="I6" s="23">
        <f>SUM(Quarter!AD7:AG7)</f>
        <v>9289.64</v>
      </c>
      <c r="J6" s="23">
        <f>SUM(Quarter!AH7:AK7)</f>
        <v>9827.8100000000013</v>
      </c>
      <c r="K6" s="23">
        <f>SUM(Quarter!AL7:AO7)</f>
        <v>9650.98</v>
      </c>
      <c r="L6" s="23">
        <f>SUM(Quarter!AP7:AS7)</f>
        <v>9409.6200000000008</v>
      </c>
      <c r="M6" s="23">
        <f>SUM(Quarter!AT7:AW7)</f>
        <v>7955.55</v>
      </c>
      <c r="N6" s="23">
        <f>SUM(Quarter!AX7:BA7)</f>
        <v>8822.25</v>
      </c>
      <c r="O6" s="23">
        <f>SUM(Quarter!BB7:BE7)</f>
        <v>8844.59</v>
      </c>
      <c r="P6" s="23">
        <f>SUM(Quarter!BF7:BI7)</f>
        <v>8257.4699999999993</v>
      </c>
      <c r="Q6" s="23">
        <f>SUM(Quarter!BJ7:BM7)</f>
        <v>8479.2799999999988</v>
      </c>
      <c r="R6" s="23">
        <f>SUM(Quarter!BN7:BQ7)</f>
        <v>8473.130000000001</v>
      </c>
      <c r="S6" s="23">
        <f>SUM(Quarter!BR7:BU7)</f>
        <v>6889.6200000000008</v>
      </c>
      <c r="T6" s="23">
        <f>SUM(Quarter!BV7:BY7)</f>
        <v>3468</v>
      </c>
      <c r="U6" s="23">
        <f>SUM(Quarter!BZ7:CC7)</f>
        <v>3745</v>
      </c>
      <c r="V6" s="23">
        <f>SUM(Quarter!CD7:CG7)</f>
        <v>3482.77</v>
      </c>
      <c r="W6" s="23">
        <f>SUM(Quarter!CH7:CK7)</f>
        <v>3573.9</v>
      </c>
      <c r="X6" s="23">
        <f>SUM(Quarter!CL7:CO7)</f>
        <v>3323.6099999999997</v>
      </c>
      <c r="Y6" s="23">
        <f>SUM(Quarter!CP7:CS7)</f>
        <v>2973.47</v>
      </c>
      <c r="Z6" s="23">
        <f>SUM(Quarter!CT7:CW7)</f>
        <v>2717.8</v>
      </c>
      <c r="AA6" s="23">
        <f>SUM(Quarter!CX7:DA7)</f>
        <v>1833.98</v>
      </c>
      <c r="AB6" s="23">
        <f>SUM(Quarter!DB7:DE7)</f>
        <v>295.65999999999997</v>
      </c>
    </row>
    <row r="7" spans="1:28" x14ac:dyDescent="0.35">
      <c r="A7" s="46" t="s">
        <v>148</v>
      </c>
      <c r="B7" s="23">
        <f>+Quarter!B8+Quarter!C8+Quarter!D8+Quarter!E8</f>
        <v>20114.100000000002</v>
      </c>
      <c r="C7" s="23">
        <f>+Quarter!F8+Quarter!G8+Quarter!H8+Quarter!I8</f>
        <v>19023.009999999998</v>
      </c>
      <c r="D7" s="23">
        <f>+Quarter!J8+Quarter!K8+Quarter!L8+Quarter!M8</f>
        <v>17743.04</v>
      </c>
      <c r="E7" s="23">
        <f>+Quarter!N8+Quarter!O8+Quarter!P8+Quarter!Q8</f>
        <v>14766.649999999998</v>
      </c>
      <c r="F7" s="23">
        <f>+Quarter!R8+Quarter!S8+Quarter!T8+Quarter!U8</f>
        <v>13129.939999999999</v>
      </c>
      <c r="G7" s="23">
        <f>+Quarter!V8+Quarter!W8+Quarter!X8+Quarter!Y8</f>
        <v>15790.29</v>
      </c>
      <c r="H7" s="23">
        <f>+Quarter!Z8+Quarter!AA8+Quarter!AB8+Quarter!AC8</f>
        <v>15770.050000000001</v>
      </c>
      <c r="I7" s="23">
        <f>SUM(Quarter!AD8:AG8)</f>
        <v>16199.06</v>
      </c>
      <c r="J7" s="23">
        <f>SUM(Quarter!AH8:AK8)</f>
        <v>16443.16</v>
      </c>
      <c r="K7" s="23">
        <f>SUM(Quarter!AL8:AO8)</f>
        <v>16701.16</v>
      </c>
      <c r="L7" s="23">
        <f>SUM(Quarter!AP8:AS8)</f>
        <v>15345.07</v>
      </c>
      <c r="M7" s="23">
        <f>SUM(Quarter!AT8:AW8)</f>
        <v>11198.73</v>
      </c>
      <c r="N7" s="23">
        <f>SUM(Quarter!AX8:BA8)</f>
        <v>11404.34</v>
      </c>
      <c r="O7" s="23">
        <f>SUM(Quarter!BB8:BE8)</f>
        <v>10503.34</v>
      </c>
      <c r="P7" s="23">
        <f>SUM(Quarter!BF8:BI8)</f>
        <v>11693.68</v>
      </c>
      <c r="Q7" s="23">
        <f>SUM(Quarter!BJ8:BM8)</f>
        <v>15575.88</v>
      </c>
      <c r="R7" s="23">
        <f>SUM(Quarter!BN8:BQ8)</f>
        <v>15386.470000000001</v>
      </c>
      <c r="S7" s="23">
        <f>SUM(Quarter!BR8:BU8)</f>
        <v>14130.66</v>
      </c>
      <c r="T7" s="23">
        <f>SUM(Quarter!BV8:BY8)</f>
        <v>10090.219999999999</v>
      </c>
      <c r="U7" s="23">
        <f>SUM(Quarter!BZ8:CC8)</f>
        <v>9763.3499999999985</v>
      </c>
      <c r="V7" s="23">
        <f>SUM(Quarter!CD8:CG8)</f>
        <v>9094.82</v>
      </c>
      <c r="W7" s="23">
        <f>SUM(Quarter!CH8:CK8)</f>
        <v>9365.84</v>
      </c>
      <c r="X7" s="23">
        <f>SUM(Quarter!CL8:CO8)</f>
        <v>9185.4000000000015</v>
      </c>
      <c r="Y7" s="23">
        <f>SUM(Quarter!CP8:CS8)</f>
        <v>10064.07</v>
      </c>
      <c r="Z7" s="23">
        <f>SUM(Quarter!CT8:CW8)</f>
        <v>8562.7900000000009</v>
      </c>
      <c r="AA7" s="23">
        <f>SUM(Quarter!CX8:DA8)</f>
        <v>7860.23</v>
      </c>
      <c r="AB7" s="23">
        <f>SUM(Quarter!DB8:DE8)</f>
        <v>5160.55</v>
      </c>
    </row>
    <row r="8" spans="1:28" x14ac:dyDescent="0.35">
      <c r="A8" s="47" t="s">
        <v>149</v>
      </c>
      <c r="B8" s="23">
        <f>+Quarter!B9+Quarter!C9+Quarter!D9+Quarter!E9</f>
        <v>2541.9699999999998</v>
      </c>
      <c r="C8" s="23">
        <f>+Quarter!F9+Quarter!G9+Quarter!H9+Quarter!I9</f>
        <v>2343.4299999999998</v>
      </c>
      <c r="D8" s="23">
        <f>+Quarter!J9+Quarter!K9+Quarter!L9+Quarter!M9</f>
        <v>2392.9299999999998</v>
      </c>
      <c r="E8" s="23">
        <f>+Quarter!N9+Quarter!O9+Quarter!P9+Quarter!Q9</f>
        <v>2114.25</v>
      </c>
      <c r="F8" s="23">
        <f>+Quarter!R9+Quarter!S9+Quarter!T9+Quarter!U9</f>
        <v>1781.04</v>
      </c>
      <c r="G8" s="23">
        <f>+Quarter!V9+Quarter!W9+Quarter!X9+Quarter!Y9</f>
        <v>1773.32</v>
      </c>
      <c r="H8" s="23">
        <f>+Quarter!Z9+Quarter!AA9+Quarter!AB9+Quarter!AC9</f>
        <v>1721.84</v>
      </c>
      <c r="I8" s="23">
        <f>SUM(Quarter!AD9:AG9)</f>
        <v>1749.49</v>
      </c>
      <c r="J8" s="23">
        <f>SUM(Quarter!AH9:AK9)</f>
        <v>1873.3700000000001</v>
      </c>
      <c r="K8" s="23">
        <f>SUM(Quarter!AL9:AO9)</f>
        <v>1837.63</v>
      </c>
      <c r="L8" s="23">
        <f>SUM(Quarter!AP9:AS9)</f>
        <v>1815.7900000000002</v>
      </c>
      <c r="M8" s="23">
        <f>SUM(Quarter!AT9:AW9)</f>
        <v>1535.63</v>
      </c>
      <c r="N8" s="23">
        <f>SUM(Quarter!AX9:BA9)</f>
        <v>1696.24</v>
      </c>
      <c r="O8" s="23">
        <f>SUM(Quarter!BB9:BE9)</f>
        <v>1657.03</v>
      </c>
      <c r="P8" s="23">
        <f>SUM(Quarter!BF9:BI9)</f>
        <v>1543.49</v>
      </c>
      <c r="Q8" s="23">
        <f>SUM(Quarter!BJ9:BM9)</f>
        <v>1630.3799999999999</v>
      </c>
      <c r="R8" s="23">
        <f>SUM(Quarter!BN9:BQ9)</f>
        <v>1581.85</v>
      </c>
      <c r="S8" s="23">
        <f>SUM(Quarter!BR9:BU9)</f>
        <v>1135.6999999999998</v>
      </c>
      <c r="T8" s="23">
        <f>SUM(Quarter!BV9:BY9)</f>
        <v>530.95000000000005</v>
      </c>
      <c r="U8" s="23">
        <f>SUM(Quarter!BZ9:CC9)</f>
        <v>556.06000000000006</v>
      </c>
      <c r="V8" s="23">
        <f>SUM(Quarter!CD9:CG9)</f>
        <v>556.63</v>
      </c>
      <c r="W8" s="23">
        <f>SUM(Quarter!CH9:CK9)</f>
        <v>580.53</v>
      </c>
      <c r="X8" s="23">
        <f>SUM(Quarter!CL9:CO9)</f>
        <v>574.01</v>
      </c>
      <c r="Y8" s="23">
        <f>SUM(Quarter!CP9:CS9)</f>
        <v>498.48</v>
      </c>
      <c r="Z8" s="23">
        <f>SUM(Quarter!CT9:CW9)</f>
        <v>452.65</v>
      </c>
      <c r="AA8" s="23">
        <f>SUM(Quarter!CX9:DA9)</f>
        <v>303.3</v>
      </c>
      <c r="AB8" s="23">
        <f>SUM(Quarter!DB9:DE9)</f>
        <v>53.04</v>
      </c>
    </row>
    <row r="9" spans="1:28" x14ac:dyDescent="0.35">
      <c r="A9" s="22" t="s">
        <v>150</v>
      </c>
      <c r="B9" s="48">
        <f>+Quarter!B10+Quarter!C10+Quarter!D10+Quarter!E10</f>
        <v>608</v>
      </c>
      <c r="C9" s="48">
        <f>+Quarter!F10+Quarter!G10+Quarter!H10+Quarter!I10</f>
        <v>506</v>
      </c>
      <c r="D9" s="48">
        <f>+Quarter!J10+Quarter!K10+Quarter!L10+Quarter!M10</f>
        <v>442.67</v>
      </c>
      <c r="E9" s="48">
        <f>+Quarter!N10+Quarter!O10+Quarter!P10+Quarter!Q10</f>
        <v>65.429999999999993</v>
      </c>
      <c r="F9" s="48">
        <f>+Quarter!R10+Quarter!S10+Quarter!T10+Quarter!U10</f>
        <v>99.31</v>
      </c>
      <c r="G9" s="48">
        <f>+Quarter!V10+Quarter!W10+Quarter!X10+Quarter!Y10</f>
        <v>82.330000000000013</v>
      </c>
      <c r="H9" s="48">
        <f>+Quarter!Z10+Quarter!AA10+Quarter!AB10+Quarter!AC10</f>
        <v>38.75</v>
      </c>
      <c r="I9" s="48">
        <f>SUM(Quarter!AD10:AG10)</f>
        <v>50.649999999999991</v>
      </c>
      <c r="J9" s="48">
        <f>SUM(Quarter!AH10:AK10)</f>
        <v>52.55</v>
      </c>
      <c r="K9" s="48">
        <f>SUM(Quarter!AL10:AO10)</f>
        <v>77.349999999999994</v>
      </c>
      <c r="L9" s="48">
        <f>SUM(Quarter!AP10:AS10)</f>
        <v>68.290000000000006</v>
      </c>
      <c r="M9" s="48">
        <f>SUM(Quarter!AT10:AW10)</f>
        <v>351.30999999999995</v>
      </c>
      <c r="N9" s="48">
        <f>SUM(Quarter!AX10:BA10)</f>
        <v>263.05</v>
      </c>
      <c r="O9" s="23">
        <f>SUM(Quarter!BB10:BE10)</f>
        <v>60.009999999999991</v>
      </c>
      <c r="P9" s="48">
        <f>SUM(Quarter!BF10:BI10)</f>
        <v>55.71</v>
      </c>
      <c r="Q9" s="48">
        <f>SUM(Quarter!BJ10:BM10)</f>
        <v>60.55</v>
      </c>
      <c r="R9" s="48">
        <f>SUM(Quarter!BN10:BQ10)</f>
        <v>139.87</v>
      </c>
      <c r="S9" s="48">
        <f>SUM(Quarter!BR10:BU10)</f>
        <v>420.20999999999992</v>
      </c>
      <c r="T9" s="48">
        <f>SUM(Quarter!BV10:BY10)</f>
        <v>343.87</v>
      </c>
      <c r="U9" s="48">
        <f>SUM(Quarter!BZ10:CC10)</f>
        <v>148.38</v>
      </c>
      <c r="V9" s="48">
        <f>SUM(Quarter!CD10:CG10)</f>
        <v>183.86999999999998</v>
      </c>
      <c r="W9" s="48">
        <f>SUM(Quarter!CH10:CK10)</f>
        <v>285.04000000000002</v>
      </c>
      <c r="X9" s="48">
        <f>SUM(Quarter!CL10:CO10)</f>
        <v>206.66</v>
      </c>
      <c r="Y9" s="48">
        <f>SUM(Quarter!CP10:CS10)</f>
        <v>292.03000000000003</v>
      </c>
      <c r="Z9" s="48">
        <f>SUM(Quarter!CT10:CW10)</f>
        <v>437.55</v>
      </c>
      <c r="AA9" s="48">
        <f>SUM(Quarter!CX10:DA10)</f>
        <v>292.67</v>
      </c>
      <c r="AB9" s="48">
        <f>SUM(Quarter!DB10:DE10)</f>
        <v>175.78</v>
      </c>
    </row>
    <row r="10" spans="1:28" x14ac:dyDescent="0.35">
      <c r="A10" s="44" t="s">
        <v>151</v>
      </c>
      <c r="B10" s="23">
        <f>+Quarter!B11+Quarter!C11+Quarter!D11+Quarter!E11</f>
        <v>36391</v>
      </c>
      <c r="C10" s="23">
        <f>+Quarter!F11+Quarter!G11+Quarter!H11+Quarter!I11</f>
        <v>33965</v>
      </c>
      <c r="D10" s="23">
        <f>+Quarter!J11+Quarter!K11+Quarter!L11+Quarter!M11</f>
        <v>33239.74</v>
      </c>
      <c r="E10" s="23">
        <f>+Quarter!N11+Quarter!O11+Quarter!P11+Quarter!Q11</f>
        <v>28462.02</v>
      </c>
      <c r="F10" s="23">
        <f>+Quarter!R11+Quarter!S11+Quarter!T11+Quarter!U11</f>
        <v>24559.8</v>
      </c>
      <c r="G10" s="23">
        <f>+Quarter!V11+Quarter!W11+Quarter!X11+Quarter!Y11</f>
        <v>27210.32</v>
      </c>
      <c r="H10" s="23">
        <f>+Quarter!Z11+Quarter!AA11+Quarter!AB11+Quarter!AC11</f>
        <v>26606.28</v>
      </c>
      <c r="I10" s="23">
        <f>SUM(Quarter!AD11:AG11)</f>
        <v>27288.829999999998</v>
      </c>
      <c r="J10" s="23">
        <f>SUM(Quarter!AH11:AK11)</f>
        <v>28196.890000000003</v>
      </c>
      <c r="K10" s="23">
        <f>SUM(Quarter!AL11:AO11)</f>
        <v>28267.13</v>
      </c>
      <c r="L10" s="23">
        <f>SUM(Quarter!AP11:AS11)</f>
        <v>26638.77</v>
      </c>
      <c r="M10" s="23">
        <f>SUM(Quarter!AT11:AW11)</f>
        <v>21041.23</v>
      </c>
      <c r="N10" s="23">
        <f>SUM(Quarter!AX11:BA11)</f>
        <v>22185.879999999997</v>
      </c>
      <c r="O10" s="49">
        <f>SUM(Quarter!BB11:BE11)</f>
        <v>21064.949999999997</v>
      </c>
      <c r="P10" s="23">
        <f>SUM(Quarter!BF11:BI11)</f>
        <v>21550.35</v>
      </c>
      <c r="Q10" s="23">
        <f>SUM(Quarter!BJ11:BM11)</f>
        <v>25746.07</v>
      </c>
      <c r="R10" s="23">
        <f>SUM(Quarter!BN11:BQ11)</f>
        <v>25581.29</v>
      </c>
      <c r="S10" s="23">
        <f>SUM(Quarter!BR11:BU11)</f>
        <v>22576.19</v>
      </c>
      <c r="T10" s="23">
        <f>SUM(Quarter!BV11:BY11)</f>
        <v>14433.05</v>
      </c>
      <c r="U10" s="23">
        <f>SUM(Quarter!BZ11:CC11)</f>
        <v>14212.780000000002</v>
      </c>
      <c r="V10" s="23">
        <f>SUM(Quarter!CD11:CG11)</f>
        <v>13318.12</v>
      </c>
      <c r="W10" s="23">
        <f>SUM(Quarter!CH11:CK11)</f>
        <v>13805.310000000001</v>
      </c>
      <c r="X10" s="23">
        <f>SUM(Quarter!CL11:CO11)</f>
        <v>13289.69</v>
      </c>
      <c r="Y10" s="23">
        <f>SUM(Quarter!CP11:CS11)</f>
        <v>13828.05</v>
      </c>
      <c r="Z10" s="23">
        <f>SUM(Quarter!CT11:CW11)</f>
        <v>12170.79</v>
      </c>
      <c r="AA10" s="23">
        <f>SUM(Quarter!CX11:DA11)</f>
        <v>10290.169999999998</v>
      </c>
      <c r="AB10" s="23">
        <f>SUM(Quarter!DB11:DE11)</f>
        <v>5685.0400000000009</v>
      </c>
    </row>
    <row r="11" spans="1:28" x14ac:dyDescent="0.35">
      <c r="A11" s="21" t="s">
        <v>152</v>
      </c>
      <c r="B11" s="50">
        <f>+Quarter!B12+Quarter!C12+Quarter!D12+Quarter!E12</f>
        <v>420</v>
      </c>
      <c r="C11" s="50">
        <f>+Quarter!F12+Quarter!G12+Quarter!H12+Quarter!I12</f>
        <v>-349</v>
      </c>
      <c r="D11" s="50">
        <f>+Quarter!J12+Quarter!K12+Quarter!L12+Quarter!M12</f>
        <v>-367.42</v>
      </c>
      <c r="E11" s="50">
        <f>+Quarter!N12+Quarter!O12+Quarter!P12+Quarter!Q12</f>
        <v>41.69</v>
      </c>
      <c r="F11" s="23">
        <f>+Quarter!R12+Quarter!S12+Quarter!T12+Quarter!U12</f>
        <v>-28.75</v>
      </c>
      <c r="G11" s="23">
        <f>+Quarter!V12+Quarter!W12+Quarter!X12+Quarter!Y12</f>
        <v>-71.84</v>
      </c>
      <c r="H11" s="23">
        <f>+Quarter!Z12+Quarter!AA12+Quarter!AB12+Quarter!AC12</f>
        <v>-38.18</v>
      </c>
      <c r="I11" s="23">
        <f>SUM(Quarter!AD12:AG12)</f>
        <v>-43</v>
      </c>
      <c r="J11" s="23">
        <f>SUM(Quarter!AH12:AK12)</f>
        <v>-43.07</v>
      </c>
      <c r="K11" s="23">
        <f>SUM(Quarter!AL12:AO12)</f>
        <v>-66.94</v>
      </c>
      <c r="L11" s="23">
        <f>SUM(Quarter!AP12:AS12)</f>
        <v>-118.24000000000001</v>
      </c>
      <c r="M11" s="23">
        <f>SUM(Quarter!AT12:AW12)</f>
        <v>-127.38</v>
      </c>
      <c r="N11" s="23">
        <f>SUM(Quarter!AX12:BA12)</f>
        <v>-132.60999999999999</v>
      </c>
      <c r="O11" s="23">
        <f>SUM(Quarter!BB12:BE12)</f>
        <v>-131.47999999999999</v>
      </c>
      <c r="P11" s="23">
        <f>SUM(Quarter!BF12:BI12)</f>
        <v>-49.54</v>
      </c>
      <c r="Q11" s="23">
        <f>SUM(Quarter!BJ12:BM12)</f>
        <v>15.73</v>
      </c>
      <c r="R11" s="23">
        <f>SUM(Quarter!BN12:BQ12)</f>
        <v>-36.68</v>
      </c>
      <c r="S11" s="23">
        <f>SUM(Quarter!BR12:BU12)</f>
        <v>9.68</v>
      </c>
      <c r="T11" s="23">
        <f>SUM(Quarter!BV12:BY12)</f>
        <v>7.8899999999999988</v>
      </c>
      <c r="U11" s="23">
        <f>SUM(Quarter!BZ12:CC12)</f>
        <v>20.84</v>
      </c>
      <c r="V11" s="23">
        <f>SUM(Quarter!CD12:CG12)</f>
        <v>-31.29</v>
      </c>
      <c r="W11" s="23">
        <f>SUM(Quarter!CH12:CK12)</f>
        <v>45.58</v>
      </c>
      <c r="X11" s="23">
        <f>SUM(Quarter!CL12:CO12)</f>
        <v>20.59</v>
      </c>
      <c r="Y11" s="23">
        <f>SUM(Quarter!CP12:CS12)</f>
        <v>-12.379999999999999</v>
      </c>
      <c r="Z11" s="23">
        <f>SUM(Quarter!CT12:CW12)</f>
        <v>-14.760000000000002</v>
      </c>
      <c r="AA11" s="23">
        <f>SUM(Quarter!CX12:DA12)</f>
        <v>-23.11</v>
      </c>
      <c r="AB11" s="23">
        <f>SUM(Quarter!DB12:DE12)</f>
        <v>2.6300000000000003</v>
      </c>
    </row>
    <row r="12" spans="1:28" x14ac:dyDescent="0.35">
      <c r="A12" s="51" t="s">
        <v>153</v>
      </c>
      <c r="B12" s="48">
        <f>+Quarter!B13+Quarter!C13+Quarter!D13+Quarter!E13</f>
        <v>35971</v>
      </c>
      <c r="C12" s="48">
        <f>+Quarter!F13+Quarter!G13+Quarter!H13+Quarter!I13</f>
        <v>34314</v>
      </c>
      <c r="D12" s="48">
        <f>+Quarter!J13+Quarter!K13+Quarter!L13+Quarter!M13</f>
        <v>33607.159999999996</v>
      </c>
      <c r="E12" s="48">
        <f>+Quarter!N13+Quarter!O13+Quarter!P13+Quarter!Q13</f>
        <v>28420.32</v>
      </c>
      <c r="F12" s="48">
        <f>+Quarter!R13+Quarter!S13+Quarter!T13+Quarter!U13</f>
        <v>24588.549999999996</v>
      </c>
      <c r="G12" s="48">
        <f>+Quarter!V13+Quarter!W13+Quarter!X13+Quarter!Y13</f>
        <v>27282.17</v>
      </c>
      <c r="H12" s="48">
        <f>+Quarter!Z13+Quarter!AA13+Quarter!AB13+Quarter!AC13</f>
        <v>26644.46</v>
      </c>
      <c r="I12" s="48">
        <f>SUM(Quarter!AD13:AG13)</f>
        <v>27331.82</v>
      </c>
      <c r="J12" s="48">
        <f>SUM(Quarter!AH13:AK13)</f>
        <v>28239.949999999997</v>
      </c>
      <c r="K12" s="48">
        <f>SUM(Quarter!AL13:AO13)</f>
        <v>28334.07</v>
      </c>
      <c r="L12" s="48">
        <f>SUM(Quarter!AP13:AS13)</f>
        <v>26757.010000000002</v>
      </c>
      <c r="M12" s="48">
        <f>SUM(Quarter!AT13:AW13)</f>
        <v>21168.61</v>
      </c>
      <c r="N12" s="48">
        <f>SUM(Quarter!AX13:BA13)</f>
        <v>22318.489999999998</v>
      </c>
      <c r="O12" s="23">
        <f>SUM(Quarter!BB13:BE13)</f>
        <v>21196.45</v>
      </c>
      <c r="P12" s="48">
        <f>SUM(Quarter!BF13:BI13)</f>
        <v>21599.88</v>
      </c>
      <c r="Q12" s="48">
        <f>SUM(Quarter!BJ13:BM13)</f>
        <v>25730.33</v>
      </c>
      <c r="R12" s="48">
        <f>SUM(Quarter!BN13:BQ13)</f>
        <v>25618</v>
      </c>
      <c r="S12" s="48">
        <f>SUM(Quarter!BR13:BU13)</f>
        <v>22566.51</v>
      </c>
      <c r="T12" s="48">
        <f>SUM(Quarter!BV13:BY13)</f>
        <v>14425.16</v>
      </c>
      <c r="U12" s="48">
        <f>SUM(Quarter!BZ13:CC13)</f>
        <v>14191.92</v>
      </c>
      <c r="V12" s="48">
        <f>SUM(Quarter!CD13:CG13)</f>
        <v>13349.42</v>
      </c>
      <c r="W12" s="48">
        <f>SUM(Quarter!CH13:CK13)</f>
        <v>13759.73</v>
      </c>
      <c r="X12" s="48">
        <f>SUM(Quarter!CL13:CO13)</f>
        <v>13269.11</v>
      </c>
      <c r="Y12" s="48">
        <f>SUM(Quarter!CP13:CS13)</f>
        <v>13840.44</v>
      </c>
      <c r="Z12" s="48">
        <f>SUM(Quarter!CT13:CW13)</f>
        <v>12185.550000000001</v>
      </c>
      <c r="AA12" s="48">
        <f>SUM(Quarter!CX13:DA13)</f>
        <v>10313.290000000001</v>
      </c>
      <c r="AB12" s="48">
        <f>SUM(Quarter!DB13:DE13)</f>
        <v>5682.4100000000008</v>
      </c>
    </row>
    <row r="13" spans="1:28" x14ac:dyDescent="0.35">
      <c r="A13" s="52" t="s">
        <v>154</v>
      </c>
      <c r="B13" s="23">
        <f>+Quarter!B14+Quarter!C14+Quarter!D14+Quarter!E14</f>
        <v>10474</v>
      </c>
      <c r="C13" s="23">
        <f>+Quarter!F14+Quarter!G14+Quarter!H14+Quarter!I14</f>
        <v>13332</v>
      </c>
      <c r="D13" s="23">
        <f>+Quarter!J14+Quarter!K14+Quarter!L14+Quarter!M14</f>
        <v>12886.75</v>
      </c>
      <c r="E13" s="23">
        <f>+Quarter!N14+Quarter!O14+Quarter!P14+Quarter!Q14</f>
        <v>9389.619999999999</v>
      </c>
      <c r="F13" s="23">
        <f>+Quarter!R14+Quarter!S14+Quarter!T14+Quarter!U14</f>
        <v>8816.41</v>
      </c>
      <c r="G13" s="23">
        <f>+Quarter!V14+Quarter!W14+Quarter!X14+Quarter!Y14</f>
        <v>12210.43</v>
      </c>
      <c r="H13" s="23">
        <f>+Quarter!Z14+Quarter!AA14+Quarter!AB14+Quarter!AC14</f>
        <v>11314.59</v>
      </c>
      <c r="I13" s="23">
        <f>SUM(Quarter!AD14:AG14)</f>
        <v>12114.73</v>
      </c>
      <c r="J13" s="23">
        <f>SUM(Quarter!AH14:AK14)</f>
        <v>11842.84</v>
      </c>
      <c r="K13" s="23">
        <f>SUM(Quarter!AL14:AO14)</f>
        <v>11772.16</v>
      </c>
      <c r="L13" s="23">
        <f>SUM(Quarter!AP14:AS14)</f>
        <v>10580.88</v>
      </c>
      <c r="M13" s="23">
        <f>SUM(Quarter!AT14:AW14)</f>
        <v>9575.16</v>
      </c>
      <c r="N13" s="23">
        <f>SUM(Quarter!AX14:BA14)</f>
        <v>8428.56</v>
      </c>
      <c r="O13" s="49">
        <f>SUM(Quarter!BB14:BE14)</f>
        <v>8481.4999999999982</v>
      </c>
      <c r="P13" s="23">
        <f>SUM(Quarter!BF14:BI14)</f>
        <v>9910.5</v>
      </c>
      <c r="Q13" s="23">
        <f>SUM(Quarter!BJ14:BM14)</f>
        <v>11522.45</v>
      </c>
      <c r="R13" s="23">
        <f>SUM(Quarter!BN14:BQ14)</f>
        <v>11223.36</v>
      </c>
      <c r="S13" s="23">
        <f>SUM(Quarter!BR14:BU14)</f>
        <v>9120</v>
      </c>
      <c r="T13" s="23">
        <f>SUM(Quarter!BV14:BY14)</f>
        <v>6291.0300000000007</v>
      </c>
      <c r="U13" s="23">
        <f>SUM(Quarter!BZ14:CC14)</f>
        <v>6042.92</v>
      </c>
      <c r="V13" s="23">
        <f>SUM(Quarter!CD14:CG14)</f>
        <v>5703.9099999999989</v>
      </c>
      <c r="W13" s="23">
        <f>SUM(Quarter!CH14:CK14)</f>
        <v>4999.3499999999995</v>
      </c>
      <c r="X13" s="23">
        <f>SUM(Quarter!CL14:CO14)</f>
        <v>4999.3600000000006</v>
      </c>
      <c r="Y13" s="23">
        <f>SUM(Quarter!CP14:CS14)</f>
        <v>4619.46</v>
      </c>
      <c r="Z13" s="23">
        <f>SUM(Quarter!CT14:CW14)</f>
        <v>4919.7</v>
      </c>
      <c r="AA13" s="23">
        <f>SUM(Quarter!CX14:DA14)</f>
        <v>4289.22</v>
      </c>
      <c r="AB13" s="23">
        <f>SUM(Quarter!DB14:DE14)</f>
        <v>3170.4</v>
      </c>
    </row>
    <row r="14" spans="1:28" x14ac:dyDescent="0.35">
      <c r="A14" s="45" t="s">
        <v>155</v>
      </c>
      <c r="B14" s="23">
        <f>+Quarter!B15+Quarter!C15+Quarter!D15+Quarter!E15</f>
        <v>10474</v>
      </c>
      <c r="C14" s="23">
        <f>+Quarter!F15+Quarter!G15+Quarter!H15+Quarter!I15</f>
        <v>10476</v>
      </c>
      <c r="D14" s="23">
        <f>+Quarter!J15+Quarter!K15+Quarter!L15+Quarter!M15</f>
        <v>10456.75</v>
      </c>
      <c r="E14" s="23">
        <f>+Quarter!N15+Quarter!O15+Quarter!P15+Quarter!Q15</f>
        <v>6982.94</v>
      </c>
      <c r="F14" s="23">
        <f>+Quarter!R15+Quarter!S15+Quarter!T15+Quarter!U15</f>
        <v>6908.53</v>
      </c>
      <c r="G14" s="23">
        <f>+Quarter!V15+Quarter!W15+Quarter!X15+Quarter!Y15</f>
        <v>10856</v>
      </c>
      <c r="H14" s="23">
        <f>+Quarter!Z15+Quarter!AA15+Quarter!AB15+Quarter!AC15</f>
        <v>10717.03</v>
      </c>
      <c r="I14" s="23">
        <f>SUM(Quarter!AD15:AG15)</f>
        <v>11517.17</v>
      </c>
      <c r="J14" s="23">
        <f>SUM(Quarter!AH15:AK15)</f>
        <v>11245.279999999999</v>
      </c>
      <c r="K14" s="23">
        <f>SUM(Quarter!AL15:AO15)</f>
        <v>11174.619999999999</v>
      </c>
      <c r="L14" s="23">
        <f>SUM(Quarter!AP15:AS15)</f>
        <v>9983.34</v>
      </c>
      <c r="M14" s="23">
        <f>SUM(Quarter!AT15:AW15)</f>
        <v>8977.61</v>
      </c>
      <c r="N14" s="23">
        <f>SUM(Quarter!AX15:BA15)</f>
        <v>7831.01</v>
      </c>
      <c r="O14" s="23">
        <f>SUM(Quarter!BB15:BE15)</f>
        <v>7883.9500000000007</v>
      </c>
      <c r="P14" s="23">
        <f>SUM(Quarter!BF15:BI15)</f>
        <v>9312.9699999999993</v>
      </c>
      <c r="Q14" s="23">
        <f>SUM(Quarter!BJ15:BM15)</f>
        <v>10924.899999999998</v>
      </c>
      <c r="R14" s="23">
        <f>SUM(Quarter!BN15:BQ15)</f>
        <v>10625.800000000001</v>
      </c>
      <c r="S14" s="23">
        <f>SUM(Quarter!BR15:BU15)</f>
        <v>9106.5400000000009</v>
      </c>
      <c r="T14" s="23">
        <f>SUM(Quarter!BV15:BY15)</f>
        <v>6277.5700000000006</v>
      </c>
      <c r="U14" s="23">
        <f>SUM(Quarter!BZ15:CC15)</f>
        <v>6029.4699999999993</v>
      </c>
      <c r="V14" s="23">
        <f>SUM(Quarter!CD15:CG15)</f>
        <v>5690.43</v>
      </c>
      <c r="W14" s="23">
        <f>SUM(Quarter!CH15:CK15)</f>
        <v>4985.8899999999994</v>
      </c>
      <c r="X14" s="23">
        <f>SUM(Quarter!CL15:CO15)</f>
        <v>4985.8899999999994</v>
      </c>
      <c r="Y14" s="23">
        <f>SUM(Quarter!CP15:CS15)</f>
        <v>4605.9800000000005</v>
      </c>
      <c r="Z14" s="23">
        <f>SUM(Quarter!CT15:CW15)</f>
        <v>4919.7</v>
      </c>
      <c r="AA14" s="23">
        <f>SUM(Quarter!CX15:DA15)</f>
        <v>4289.22</v>
      </c>
      <c r="AB14" s="23">
        <f>SUM(Quarter!DB15:DE15)</f>
        <v>3170.4</v>
      </c>
    </row>
    <row r="15" spans="1:28" x14ac:dyDescent="0.35">
      <c r="A15" s="45" t="s">
        <v>156</v>
      </c>
      <c r="B15" s="53" t="s">
        <v>157</v>
      </c>
      <c r="C15" s="48">
        <f>+Quarter!F16+Quarter!G16+Quarter!H16+Quarter!I16</f>
        <v>2856</v>
      </c>
      <c r="D15" s="48">
        <f>+Quarter!J16+Quarter!K16+Quarter!L16+Quarter!M16</f>
        <v>2430</v>
      </c>
      <c r="E15" s="48">
        <f>+Quarter!N16+Quarter!O16+Quarter!P16+Quarter!Q16</f>
        <v>2406.6800000000003</v>
      </c>
      <c r="F15" s="48">
        <f>+Quarter!R16+Quarter!S16+Quarter!T16+Quarter!U16</f>
        <v>1907.84</v>
      </c>
      <c r="G15" s="48">
        <f>+Quarter!V16+Quarter!W16+Quarter!X16+Quarter!Y16</f>
        <v>1354.44</v>
      </c>
      <c r="H15" s="48">
        <f>+Quarter!Z16+Quarter!AA16+Quarter!AB16+Quarter!AC16</f>
        <v>597.55999999999995</v>
      </c>
      <c r="I15" s="48">
        <f>SUM(Quarter!AD16:AG16)</f>
        <v>597.55999999999995</v>
      </c>
      <c r="J15" s="48">
        <f>SUM(Quarter!AH16:AK16)</f>
        <v>597.55999999999995</v>
      </c>
      <c r="K15" s="48">
        <f>SUM(Quarter!AL16:AO16)</f>
        <v>597.55999999999995</v>
      </c>
      <c r="L15" s="48">
        <f>SUM(Quarter!AP16:AS16)</f>
        <v>597.55999999999995</v>
      </c>
      <c r="M15" s="48">
        <f>SUM(Quarter!AT16:AW16)</f>
        <v>597.55999999999995</v>
      </c>
      <c r="N15" s="48">
        <f>SUM(Quarter!AX16:BA16)</f>
        <v>597.55999999999995</v>
      </c>
      <c r="O15" s="23">
        <f>SUM(Quarter!BB16:BE16)</f>
        <v>597.55999999999995</v>
      </c>
      <c r="P15" s="48">
        <f>SUM(Quarter!BF16:BI16)</f>
        <v>597.55999999999995</v>
      </c>
      <c r="Q15" s="48">
        <f>SUM(Quarter!BJ16:BM16)</f>
        <v>597.55999999999995</v>
      </c>
      <c r="R15" s="48">
        <f>SUM(Quarter!BN16:BQ16)</f>
        <v>597.55999999999995</v>
      </c>
      <c r="S15" s="48">
        <f>SUM(Quarter!BR16:BU16)</f>
        <v>13.48</v>
      </c>
      <c r="T15" s="48">
        <f>SUM(Quarter!BV16:BY16)</f>
        <v>13.48</v>
      </c>
      <c r="U15" s="48">
        <f>SUM(Quarter!BZ16:CC16)</f>
        <v>13.48</v>
      </c>
      <c r="V15" s="48">
        <f>SUM(Quarter!CD16:CG16)</f>
        <v>13.48</v>
      </c>
      <c r="W15" s="48">
        <f>SUM(Quarter!CH16:CK16)</f>
        <v>13.48</v>
      </c>
      <c r="X15" s="48">
        <f>SUM(Quarter!CL16:CO16)</f>
        <v>13.48</v>
      </c>
      <c r="Y15" s="48">
        <f>SUM(Quarter!CP16:CS16)</f>
        <v>13.48</v>
      </c>
      <c r="Z15" s="48">
        <f>SUM(Quarter!CT16:CW16)</f>
        <v>0</v>
      </c>
      <c r="AA15" s="48">
        <f>SUM(Quarter!CX16:DA16)</f>
        <v>0</v>
      </c>
      <c r="AB15" s="48">
        <f>SUM(Quarter!DB16:DE16)</f>
        <v>0</v>
      </c>
    </row>
    <row r="16" spans="1:28" x14ac:dyDescent="0.35">
      <c r="A16" s="54" t="s">
        <v>158</v>
      </c>
      <c r="B16" s="23">
        <f>+Quarter!B17+Quarter!C17+Quarter!D17+Quarter!E17</f>
        <v>13433</v>
      </c>
      <c r="C16" s="23">
        <f>+Quarter!F17+Quarter!G17+Quarter!H17+Quarter!I17</f>
        <v>12742</v>
      </c>
      <c r="D16" s="23">
        <f>+Quarter!J17+Quarter!K17+Quarter!L17+Quarter!M17</f>
        <v>12782.300000000001</v>
      </c>
      <c r="E16" s="23">
        <f>+Quarter!N17+Quarter!O17+Quarter!P17+Quarter!Q17</f>
        <v>10761.66</v>
      </c>
      <c r="F16" s="23">
        <f>+Quarter!R17+Quarter!S17+Quarter!T17+Quarter!U17</f>
        <v>9415.4599999999991</v>
      </c>
      <c r="G16" s="23">
        <f>+Quarter!V17+Quarter!W17+Quarter!X17+Quarter!Y17</f>
        <v>10401.51</v>
      </c>
      <c r="H16" s="23">
        <f>+Quarter!Z17+Quarter!AA17+Quarter!AB17+Quarter!AC17</f>
        <v>9843.07</v>
      </c>
      <c r="I16" s="23">
        <f>SUM(Quarter!AD17:AG17)</f>
        <v>9537.42</v>
      </c>
      <c r="J16" s="23">
        <f>SUM(Quarter!AH17:AK17)</f>
        <v>10130.959999999999</v>
      </c>
      <c r="K16" s="23">
        <f>SUM(Quarter!AL17:AO17)</f>
        <v>10251.58</v>
      </c>
      <c r="L16" s="23">
        <f>SUM(Quarter!AP17:AS17)</f>
        <v>9876.93</v>
      </c>
      <c r="M16" s="23">
        <f>SUM(Quarter!AT17:AW17)</f>
        <v>8128</v>
      </c>
      <c r="N16" s="23">
        <f>SUM(Quarter!AX17:BA17)</f>
        <v>7909.4</v>
      </c>
      <c r="O16" s="49">
        <f>SUM(Quarter!BB17:BE17)</f>
        <v>7670.5099999999993</v>
      </c>
      <c r="P16" s="23">
        <f>SUM(Quarter!BF17:BI17)</f>
        <v>8136.28</v>
      </c>
      <c r="Q16" s="23">
        <f>SUM(Quarter!BJ17:BM17)</f>
        <v>9040.86</v>
      </c>
      <c r="R16" s="23">
        <f>SUM(Quarter!BN17:BQ17)</f>
        <v>9330.99</v>
      </c>
      <c r="S16" s="23">
        <f>SUM(Quarter!BR17:BU17)</f>
        <v>8330.31</v>
      </c>
      <c r="T16" s="23">
        <f>SUM(Quarter!BV17:BY17)</f>
        <v>5446.14</v>
      </c>
      <c r="U16" s="23">
        <f>SUM(Quarter!BZ17:CC17)</f>
        <v>5324.47</v>
      </c>
      <c r="V16" s="23">
        <f>SUM(Quarter!CD17:CG17)</f>
        <v>5191.46</v>
      </c>
      <c r="W16" s="23">
        <f>SUM(Quarter!CH17:CK17)</f>
        <v>5168.9799999999996</v>
      </c>
      <c r="X16" s="23">
        <f>SUM(Quarter!CL17:CO17)</f>
        <v>4470.95</v>
      </c>
      <c r="Y16" s="23">
        <f>SUM(Quarter!CP17:CS17)</f>
        <v>4555.41</v>
      </c>
      <c r="Z16" s="23">
        <f>SUM(Quarter!CT17:CW17)</f>
        <v>4246.4400000000005</v>
      </c>
      <c r="AA16" s="23">
        <f>SUM(Quarter!CX17:DA17)</f>
        <v>3402.66</v>
      </c>
      <c r="AB16" s="23">
        <f>SUM(Quarter!DB17:DE17)</f>
        <v>1555.82</v>
      </c>
    </row>
    <row r="17" spans="1:28" x14ac:dyDescent="0.35">
      <c r="A17" s="22" t="s">
        <v>159</v>
      </c>
      <c r="B17" s="48">
        <f>+Quarter!B18+Quarter!C18+Quarter!D18+Quarter!E18</f>
        <v>1809</v>
      </c>
      <c r="C17" s="48">
        <f>+Quarter!F18+Quarter!G18+Quarter!H18+Quarter!I18</f>
        <v>1896</v>
      </c>
      <c r="D17" s="48">
        <f>+Quarter!J18+Quarter!K18+Quarter!L18+Quarter!M18</f>
        <v>1916.9099999999999</v>
      </c>
      <c r="E17" s="48">
        <f>+Quarter!N18+Quarter!O18+Quarter!P18+Quarter!Q18</f>
        <v>1195.8700000000001</v>
      </c>
      <c r="F17" s="48">
        <f>+Quarter!R18+Quarter!S18+Quarter!T18+Quarter!U18</f>
        <v>1034.6500000000001</v>
      </c>
      <c r="G17" s="48">
        <f>+Quarter!V18+Quarter!W18+Quarter!X18+Quarter!Y18</f>
        <v>1855.06</v>
      </c>
      <c r="H17" s="48">
        <f>+Quarter!Z18+Quarter!AA18+Quarter!AB18+Quarter!AC18</f>
        <v>2340.09</v>
      </c>
      <c r="I17" s="48">
        <f>SUM(Quarter!AD18:AG18)</f>
        <v>2455.5899999999997</v>
      </c>
      <c r="J17" s="48">
        <f>SUM(Quarter!AH18:AK18)</f>
        <v>2060.9900000000002</v>
      </c>
      <c r="K17" s="48">
        <f>SUM(Quarter!AL18:AO18)</f>
        <v>2516.06</v>
      </c>
      <c r="L17" s="48">
        <f>SUM(Quarter!AP18:AS18)</f>
        <v>2744.45</v>
      </c>
      <c r="M17" s="48">
        <f>SUM(Quarter!AT18:AW18)</f>
        <v>798.74</v>
      </c>
      <c r="N17" s="48">
        <f>SUM(Quarter!AX18:BA18)</f>
        <v>1952.75</v>
      </c>
      <c r="O17" s="23">
        <f>SUM(Quarter!BB18:BE18)</f>
        <v>1750.5700000000002</v>
      </c>
      <c r="P17" s="48">
        <f>SUM(Quarter!BF18:BI18)</f>
        <v>1008.48</v>
      </c>
      <c r="Q17" s="48">
        <f>SUM(Quarter!BJ18:BM18)</f>
        <v>2500.4699999999998</v>
      </c>
      <c r="R17" s="48">
        <f>SUM(Quarter!BN18:BQ18)</f>
        <v>2517.3500000000004</v>
      </c>
      <c r="S17" s="48">
        <f>SUM(Quarter!BR18:BU18)</f>
        <v>2645.8700000000003</v>
      </c>
      <c r="T17" s="48">
        <f>SUM(Quarter!BV18:BY18)</f>
        <v>1115.79</v>
      </c>
      <c r="U17" s="48">
        <f>SUM(Quarter!BZ18:CC18)</f>
        <v>1272.48</v>
      </c>
      <c r="V17" s="48">
        <f>SUM(Quarter!CD18:CG18)</f>
        <v>1052.05</v>
      </c>
      <c r="W17" s="48">
        <f>SUM(Quarter!CH18:CK18)</f>
        <v>973.77</v>
      </c>
      <c r="X17" s="48">
        <f>SUM(Quarter!CL18:CO18)</f>
        <v>931.53</v>
      </c>
      <c r="Y17" s="48">
        <f>SUM(Quarter!CP18:CS18)</f>
        <v>1709.59</v>
      </c>
      <c r="Z17" s="48">
        <f>SUM(Quarter!CT18:CW18)</f>
        <v>704.06999999999994</v>
      </c>
      <c r="AA17" s="48">
        <f>SUM(Quarter!CX18:DA18)</f>
        <v>721.73</v>
      </c>
      <c r="AB17" s="48">
        <f>SUM(Quarter!DB18:DE18)</f>
        <v>396.13</v>
      </c>
    </row>
    <row r="18" spans="1:28" x14ac:dyDescent="0.35">
      <c r="A18" s="44" t="s">
        <v>160</v>
      </c>
      <c r="B18" s="23">
        <f>+Quarter!B19+Quarter!C19+Quarter!D19+Quarter!E19</f>
        <v>10255</v>
      </c>
      <c r="C18" s="23">
        <f>+Quarter!F19+Quarter!G19+Quarter!H19+Quarter!I19</f>
        <v>6344</v>
      </c>
      <c r="D18" s="23">
        <f>+Quarter!J19+Quarter!K19+Quarter!L19+Quarter!M19</f>
        <v>6021.19</v>
      </c>
      <c r="E18" s="23">
        <f>+Quarter!N19+Quarter!O19+Quarter!P19+Quarter!Q19</f>
        <v>7073.19</v>
      </c>
      <c r="F18" s="23">
        <f>+Quarter!R19+Quarter!S19+Quarter!T19+Quarter!U19</f>
        <v>5322.0400000000009</v>
      </c>
      <c r="G18" s="23">
        <f>+Quarter!V19+Quarter!W19+Quarter!X19+Quarter!Y19</f>
        <v>2815.1600000000003</v>
      </c>
      <c r="H18" s="23">
        <f>+Quarter!Z19+Quarter!AA19+Quarter!AB19+Quarter!AC19</f>
        <v>3146.7300000000005</v>
      </c>
      <c r="I18" s="23">
        <f>SUM(Quarter!AD19:AG19)</f>
        <v>3224.1</v>
      </c>
      <c r="J18" s="23">
        <f>SUM(Quarter!AH19:AK19)</f>
        <v>4205.1799999999994</v>
      </c>
      <c r="K18" s="23">
        <f>SUM(Quarter!AL19:AO19)</f>
        <v>3794.2799999999997</v>
      </c>
      <c r="L18" s="23">
        <f>SUM(Quarter!AP19:AS19)</f>
        <v>3554.75</v>
      </c>
      <c r="M18" s="23">
        <f>SUM(Quarter!AT19:AW19)</f>
        <v>2666.71</v>
      </c>
      <c r="N18" s="23">
        <f>SUM(Quarter!AX19:BA19)</f>
        <v>4027.79</v>
      </c>
      <c r="O18" s="49">
        <f>SUM(Quarter!BB19:BE19)</f>
        <v>3293.87</v>
      </c>
      <c r="P18" s="23">
        <f>SUM(Quarter!BF19:BI19)</f>
        <v>2544.61</v>
      </c>
      <c r="Q18" s="23">
        <f>SUM(Quarter!BJ19:BM19)</f>
        <v>2666.5600000000004</v>
      </c>
      <c r="R18" s="23">
        <f>SUM(Quarter!BN19:BQ19)</f>
        <v>2546.2799999999997</v>
      </c>
      <c r="S18" s="23">
        <f>SUM(Quarter!BR19:BU19)</f>
        <v>2470.33</v>
      </c>
      <c r="T18" s="23">
        <f>SUM(Quarter!BV19:BY19)</f>
        <v>1572.23</v>
      </c>
      <c r="U18" s="23">
        <f>SUM(Quarter!BZ19:CC19)</f>
        <v>1552.06</v>
      </c>
      <c r="V18" s="23">
        <f>SUM(Quarter!CD19:CG19)</f>
        <v>1402.01</v>
      </c>
      <c r="W18" s="23">
        <f>SUM(Quarter!CH19:CK19)</f>
        <v>2617.6099999999997</v>
      </c>
      <c r="X18" s="23">
        <f>SUM(Quarter!CL19:CO19)</f>
        <v>2867.2799999999997</v>
      </c>
      <c r="Y18" s="23">
        <f>SUM(Quarter!CP19:CS19)</f>
        <v>2955.98</v>
      </c>
      <c r="Z18" s="23">
        <f>SUM(Quarter!CT19:CW19)</f>
        <v>2315.33</v>
      </c>
      <c r="AA18" s="23">
        <f>SUM(Quarter!CX19:DA19)</f>
        <v>1899.67</v>
      </c>
      <c r="AB18" s="23">
        <f>SUM(Quarter!DB19:DE19)</f>
        <v>560.06999999999994</v>
      </c>
    </row>
    <row r="19" spans="1:28" x14ac:dyDescent="0.35">
      <c r="A19" s="45" t="s">
        <v>161</v>
      </c>
      <c r="B19" s="23">
        <f>+Quarter!B20+Quarter!C20+Quarter!D20+Quarter!E20</f>
        <v>9522</v>
      </c>
      <c r="C19" s="23">
        <f>+Quarter!F20+Quarter!G20+Quarter!H20+Quarter!I20</f>
        <v>5692</v>
      </c>
      <c r="D19" s="23">
        <f>+Quarter!J20+Quarter!K20+Quarter!L20+Quarter!M20</f>
        <v>3428.37</v>
      </c>
      <c r="E19" s="23">
        <f>+Quarter!N20+Quarter!O20+Quarter!P20+Quarter!Q20</f>
        <v>4592.18</v>
      </c>
      <c r="F19" s="23">
        <f>+Quarter!R20+Quarter!S20+Quarter!T20+Quarter!U20</f>
        <v>3500.91</v>
      </c>
      <c r="G19" s="23">
        <f>+Quarter!V20+Quarter!W20+Quarter!X20+Quarter!Y20</f>
        <v>988.51</v>
      </c>
      <c r="H19" s="23">
        <f>+Quarter!Z20+Quarter!AA20+Quarter!AB20+Quarter!AC20</f>
        <v>1160.04</v>
      </c>
      <c r="I19" s="23">
        <f>SUM(Quarter!AD20:AG20)</f>
        <v>1238.9099999999999</v>
      </c>
      <c r="J19" s="23">
        <f>SUM(Quarter!AH20:AK20)</f>
        <v>2137.4699999999998</v>
      </c>
      <c r="K19" s="23">
        <f>SUM(Quarter!AL20:AO20)</f>
        <v>1735.43</v>
      </c>
      <c r="L19" s="23">
        <f>SUM(Quarter!AP20:AS20)</f>
        <v>1532.07</v>
      </c>
      <c r="M19" s="23">
        <f>SUM(Quarter!AT20:AW20)</f>
        <v>901.4899999999999</v>
      </c>
      <c r="N19" s="23">
        <f>SUM(Quarter!AX20:BA20)</f>
        <v>2133.54</v>
      </c>
      <c r="O19" s="23">
        <f>SUM(Quarter!BB20:BE20)</f>
        <v>1437.1</v>
      </c>
      <c r="P19" s="23">
        <f>SUM(Quarter!BF20:BI20)</f>
        <v>803.40000000000009</v>
      </c>
      <c r="Q19" s="23">
        <f>SUM(Quarter!BJ20:BM20)</f>
        <v>862.47</v>
      </c>
      <c r="R19" s="23">
        <f>SUM(Quarter!BN20:BQ20)</f>
        <v>799.9</v>
      </c>
      <c r="S19" s="23">
        <f>SUM(Quarter!BR20:BU20)</f>
        <v>1334.61</v>
      </c>
      <c r="T19" s="23">
        <f>SUM(Quarter!BV20:BY20)</f>
        <v>1041.27</v>
      </c>
      <c r="U19" s="23">
        <f>SUM(Quarter!BZ20:CC20)</f>
        <v>996.01</v>
      </c>
      <c r="V19" s="23">
        <f>SUM(Quarter!CD20:CG20)</f>
        <v>845.3599999999999</v>
      </c>
      <c r="W19" s="23">
        <f>SUM(Quarter!CH20:CK20)</f>
        <v>2037.1100000000001</v>
      </c>
      <c r="X19" s="23">
        <f>SUM(Quarter!CL20:CO20)</f>
        <v>2293.2399999999998</v>
      </c>
      <c r="Y19" s="23">
        <f>SUM(Quarter!CP20:CS20)</f>
        <v>2457.4900000000002</v>
      </c>
      <c r="Z19" s="23">
        <f>SUM(Quarter!CT20:CW20)</f>
        <v>1862.68</v>
      </c>
      <c r="AA19" s="23">
        <f>SUM(Quarter!CX20:DA20)</f>
        <v>1596.36</v>
      </c>
      <c r="AB19" s="23">
        <f>SUM(Quarter!DB20:DE20)</f>
        <v>507.02000000000004</v>
      </c>
    </row>
    <row r="20" spans="1:28" x14ac:dyDescent="0.35">
      <c r="A20" s="55" t="s">
        <v>162</v>
      </c>
      <c r="B20" s="23">
        <f>+Quarter!B21+Quarter!C21+Quarter!D21+Quarter!E21</f>
        <v>733</v>
      </c>
      <c r="C20" s="23">
        <f>+Quarter!F21+Quarter!G21+Quarter!H21+Quarter!I21</f>
        <v>652</v>
      </c>
      <c r="D20" s="23">
        <f>+Quarter!J21+Quarter!K21+Quarter!L21+Quarter!M21</f>
        <v>2592.83</v>
      </c>
      <c r="E20" s="23">
        <f>+Quarter!N21+Quarter!O21+Quarter!P21+Quarter!Q21</f>
        <v>2481.02</v>
      </c>
      <c r="F20" s="23">
        <f>+Quarter!R21+Quarter!S21+Quarter!T21+Quarter!U21</f>
        <v>1821.15</v>
      </c>
      <c r="G20" s="23">
        <f>+Quarter!V21+Quarter!W21+Quarter!X21+Quarter!Y21</f>
        <v>1826.65</v>
      </c>
      <c r="H20" s="23">
        <f>+Quarter!Z21+Quarter!AA21+Quarter!AB21+Quarter!AC21</f>
        <v>1986.6799999999998</v>
      </c>
      <c r="I20" s="23">
        <f>SUM(Quarter!AD21:AG21)</f>
        <v>1985.19</v>
      </c>
      <c r="J20" s="23">
        <f>SUM(Quarter!AH21:AK21)</f>
        <v>2067.6999999999998</v>
      </c>
      <c r="K20" s="23">
        <f>SUM(Quarter!AL21:AO21)</f>
        <v>2058.84</v>
      </c>
      <c r="L20" s="23">
        <f>SUM(Quarter!AP21:AS21)</f>
        <v>2022.66</v>
      </c>
      <c r="M20" s="23">
        <f>SUM(Quarter!AT21:AW21)</f>
        <v>229.57999999999998</v>
      </c>
      <c r="N20" s="23">
        <f>SUM(Quarter!AX21:BA21)</f>
        <v>197.99</v>
      </c>
      <c r="O20" s="23">
        <f>SUM(Quarter!BB21:BE21)</f>
        <v>199.73</v>
      </c>
      <c r="P20" s="23">
        <f>SUM(Quarter!BF21:BI21)</f>
        <v>197.70999999999998</v>
      </c>
      <c r="Q20" s="23">
        <f>SUM(Quarter!BJ21:BM21)</f>
        <v>173.72</v>
      </c>
      <c r="R20" s="23">
        <f>SUM(Quarter!BN21:BQ21)</f>
        <v>164.55</v>
      </c>
      <c r="S20" s="71" t="s">
        <v>157</v>
      </c>
      <c r="T20" s="71" t="s">
        <v>157</v>
      </c>
      <c r="U20" s="71" t="s">
        <v>157</v>
      </c>
      <c r="V20" s="71" t="s">
        <v>157</v>
      </c>
      <c r="W20" s="71" t="s">
        <v>157</v>
      </c>
      <c r="X20" s="71" t="s">
        <v>157</v>
      </c>
      <c r="Y20" s="71" t="s">
        <v>157</v>
      </c>
      <c r="Z20" s="71" t="s">
        <v>157</v>
      </c>
      <c r="AA20" s="71" t="s">
        <v>157</v>
      </c>
      <c r="AB20" s="71">
        <f>SUM(Quarter!DB21:DE21)</f>
        <v>0</v>
      </c>
    </row>
    <row r="21" spans="1:28" ht="16" thickBot="1" x14ac:dyDescent="0.4">
      <c r="A21" s="56" t="s">
        <v>163</v>
      </c>
      <c r="B21" s="70" t="s">
        <v>157</v>
      </c>
      <c r="C21" s="70" t="s">
        <v>157</v>
      </c>
      <c r="D21" s="70" t="s">
        <v>157</v>
      </c>
      <c r="E21" s="70" t="s">
        <v>157</v>
      </c>
      <c r="F21" s="70" t="s">
        <v>157</v>
      </c>
      <c r="G21" s="70" t="s">
        <v>157</v>
      </c>
      <c r="H21" s="70" t="s">
        <v>157</v>
      </c>
      <c r="I21" s="70" t="s">
        <v>157</v>
      </c>
      <c r="J21" s="70" t="s">
        <v>157</v>
      </c>
      <c r="K21" s="70" t="s">
        <v>157</v>
      </c>
      <c r="L21" s="72" t="s">
        <v>157</v>
      </c>
      <c r="M21" s="58">
        <f>SUM(Quarter!AT22:AW22)</f>
        <v>1535.63</v>
      </c>
      <c r="N21" s="58">
        <f>SUM(Quarter!AX22:BA22)</f>
        <v>1696.24</v>
      </c>
      <c r="O21" s="58">
        <f>SUM(Quarter!BB22:BE22)</f>
        <v>1657.03</v>
      </c>
      <c r="P21" s="58">
        <f>SUM(Quarter!BF22:BI22)</f>
        <v>1543.49</v>
      </c>
      <c r="Q21" s="58">
        <f>SUM(Quarter!BJ22:BM22)</f>
        <v>1630.3799999999999</v>
      </c>
      <c r="R21" s="58">
        <f>SUM(Quarter!BN22:BQ22)</f>
        <v>1581.85</v>
      </c>
      <c r="S21" s="58">
        <f>SUM(Quarter!BR22:BU22)</f>
        <v>1135.6999999999998</v>
      </c>
      <c r="T21" s="58">
        <f>SUM(Quarter!BV22:BY22)</f>
        <v>530.95000000000005</v>
      </c>
      <c r="U21" s="58">
        <f>SUM(Quarter!BZ22:CC22)</f>
        <v>556.06000000000006</v>
      </c>
      <c r="V21" s="58">
        <f>SUM(Quarter!CD22:CG22)</f>
        <v>556.63</v>
      </c>
      <c r="W21" s="58">
        <f>SUM(Quarter!CH22:CK22)</f>
        <v>580.53</v>
      </c>
      <c r="X21" s="58">
        <f>SUM(Quarter!CL22:CO22)</f>
        <v>574.01</v>
      </c>
      <c r="Y21" s="58">
        <f>SUM(Quarter!CP22:CS22)</f>
        <v>498.48</v>
      </c>
      <c r="Z21" s="58">
        <f>SUM(Quarter!CT22:CW22)</f>
        <v>452.65</v>
      </c>
      <c r="AA21" s="58">
        <f>SUM(Quarter!CX22:DA22)</f>
        <v>303.3</v>
      </c>
      <c r="AB21" s="58">
        <f>SUM(Quarter!DB22:DE22)</f>
        <v>53.04</v>
      </c>
    </row>
  </sheetData>
  <phoneticPr fontId="10" type="noConversion"/>
  <pageMargins left="0.7" right="0.7" top="0.75" bottom="0.75" header="0.3" footer="0.3"/>
  <pageSetup paperSize="9" orientation="portrait" r:id="rId1"/>
  <ignoredErrors>
    <ignoredError sqref="I5:Y19 Z5:AA16 Z17:AA19 I21:Y21 I20:X20 Z21:AA21" formulaRange="1"/>
    <ignoredError sqref="Z20:AA20 Y20"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DG22"/>
  <sheetViews>
    <sheetView showGridLines="0" zoomScaleNormal="100" workbookViewId="0">
      <pane xSplit="1" ySplit="5" topLeftCell="DB6" activePane="bottomRight" state="frozen"/>
      <selection activeCell="A2" sqref="A2"/>
      <selection pane="topRight" activeCell="A2" sqref="A2"/>
      <selection pane="bottomLeft" activeCell="A2" sqref="A2"/>
      <selection pane="bottomRight" activeCell="DB5" sqref="DB5"/>
    </sheetView>
  </sheetViews>
  <sheetFormatPr defaultColWidth="9" defaultRowHeight="15.5" x14ac:dyDescent="0.35"/>
  <cols>
    <col min="1" max="1" width="26" style="2" customWidth="1"/>
    <col min="2" max="94" width="11.1796875" style="10" customWidth="1"/>
    <col min="95" max="95" width="14" style="10" customWidth="1"/>
    <col min="96" max="96" width="12.26953125" style="2" customWidth="1"/>
    <col min="97" max="97" width="13.1796875" style="2" customWidth="1"/>
    <col min="98" max="98" width="11.81640625" style="2" customWidth="1"/>
    <col min="99" max="99" width="11.7265625" style="2" customWidth="1"/>
    <col min="100" max="100" width="12" style="2" customWidth="1"/>
    <col min="101" max="101" width="11.453125" style="2" customWidth="1"/>
    <col min="102" max="102" width="11.81640625" style="2" customWidth="1"/>
    <col min="103" max="103" width="12.81640625" style="2" customWidth="1"/>
    <col min="104" max="104" width="12.1796875" style="2" customWidth="1"/>
    <col min="105" max="105" width="12.26953125" style="2" customWidth="1"/>
    <col min="106" max="106" width="12.54296875" style="2" customWidth="1"/>
    <col min="107" max="108" width="12.26953125" style="2" customWidth="1"/>
    <col min="109" max="109" width="12.7265625" style="2" customWidth="1"/>
    <col min="110" max="110" width="12.1796875" style="2" customWidth="1"/>
    <col min="111" max="111" width="12" style="2" customWidth="1"/>
    <col min="112" max="250" width="9" style="2"/>
    <col min="251" max="251" width="7.26953125" style="2" customWidth="1"/>
    <col min="252" max="252" width="10.7265625" style="2" customWidth="1"/>
    <col min="253" max="253" width="9" style="2" customWidth="1"/>
    <col min="254" max="254" width="17.7265625" style="2" customWidth="1"/>
    <col min="255" max="255" width="9" style="2" customWidth="1"/>
    <col min="256" max="256" width="19.7265625" style="2" customWidth="1"/>
    <col min="257" max="257" width="9" style="2" customWidth="1"/>
    <col min="258" max="258" width="11.453125" style="2" customWidth="1"/>
    <col min="259" max="259" width="11" style="2" customWidth="1"/>
    <col min="260" max="260" width="13" style="2" customWidth="1"/>
    <col min="261" max="261" width="9.54296875" style="2" customWidth="1"/>
    <col min="262" max="262" width="10.453125" style="2" customWidth="1"/>
    <col min="263" max="263" width="12" style="2" customWidth="1"/>
    <col min="264" max="264" width="9" style="2" customWidth="1"/>
    <col min="265" max="265" width="7.7265625" style="2" customWidth="1"/>
    <col min="266" max="266" width="10" style="2" customWidth="1"/>
    <col min="267" max="267" width="9" style="2"/>
    <col min="268" max="268" width="10" style="2" customWidth="1"/>
    <col min="269" max="270" width="8" style="2" customWidth="1"/>
    <col min="271" max="277" width="10" style="2" customWidth="1"/>
    <col min="278" max="278" width="11.26953125" style="2" customWidth="1"/>
    <col min="279" max="279" width="10" style="2" customWidth="1"/>
    <col min="280" max="280" width="8.26953125" style="2" customWidth="1"/>
    <col min="281" max="282" width="10" style="2" customWidth="1"/>
    <col min="283" max="283" width="11.26953125" style="2" customWidth="1"/>
    <col min="284" max="284" width="9" style="2" customWidth="1"/>
    <col min="285" max="285" width="11.453125" style="2" customWidth="1"/>
    <col min="286" max="286" width="15.26953125" style="2" bestFit="1" customWidth="1"/>
    <col min="287" max="506" width="9" style="2"/>
    <col min="507" max="507" width="7.26953125" style="2" customWidth="1"/>
    <col min="508" max="508" width="10.7265625" style="2" customWidth="1"/>
    <col min="509" max="509" width="9" style="2" customWidth="1"/>
    <col min="510" max="510" width="17.7265625" style="2" customWidth="1"/>
    <col min="511" max="511" width="9" style="2" customWidth="1"/>
    <col min="512" max="512" width="19.7265625" style="2" customWidth="1"/>
    <col min="513" max="513" width="9" style="2" customWidth="1"/>
    <col min="514" max="514" width="11.453125" style="2" customWidth="1"/>
    <col min="515" max="515" width="11" style="2" customWidth="1"/>
    <col min="516" max="516" width="13" style="2" customWidth="1"/>
    <col min="517" max="517" width="9.54296875" style="2" customWidth="1"/>
    <col min="518" max="518" width="10.453125" style="2" customWidth="1"/>
    <col min="519" max="519" width="12" style="2" customWidth="1"/>
    <col min="520" max="520" width="9" style="2" customWidth="1"/>
    <col min="521" max="521" width="7.7265625" style="2" customWidth="1"/>
    <col min="522" max="522" width="10" style="2" customWidth="1"/>
    <col min="523" max="523" width="9" style="2"/>
    <col min="524" max="524" width="10" style="2" customWidth="1"/>
    <col min="525" max="526" width="8" style="2" customWidth="1"/>
    <col min="527" max="533" width="10" style="2" customWidth="1"/>
    <col min="534" max="534" width="11.26953125" style="2" customWidth="1"/>
    <col min="535" max="535" width="10" style="2" customWidth="1"/>
    <col min="536" max="536" width="8.26953125" style="2" customWidth="1"/>
    <col min="537" max="538" width="10" style="2" customWidth="1"/>
    <col min="539" max="539" width="11.26953125" style="2" customWidth="1"/>
    <col min="540" max="540" width="9" style="2" customWidth="1"/>
    <col min="541" max="541" width="11.453125" style="2" customWidth="1"/>
    <col min="542" max="542" width="15.26953125" style="2" bestFit="1" customWidth="1"/>
    <col min="543" max="762" width="9" style="2"/>
    <col min="763" max="763" width="7.26953125" style="2" customWidth="1"/>
    <col min="764" max="764" width="10.7265625" style="2" customWidth="1"/>
    <col min="765" max="765" width="9" style="2" customWidth="1"/>
    <col min="766" max="766" width="17.7265625" style="2" customWidth="1"/>
    <col min="767" max="767" width="9" style="2" customWidth="1"/>
    <col min="768" max="768" width="19.7265625" style="2" customWidth="1"/>
    <col min="769" max="769" width="9" style="2" customWidth="1"/>
    <col min="770" max="770" width="11.453125" style="2" customWidth="1"/>
    <col min="771" max="771" width="11" style="2" customWidth="1"/>
    <col min="772" max="772" width="13" style="2" customWidth="1"/>
    <col min="773" max="773" width="9.54296875" style="2" customWidth="1"/>
    <col min="774" max="774" width="10.453125" style="2" customWidth="1"/>
    <col min="775" max="775" width="12" style="2" customWidth="1"/>
    <col min="776" max="776" width="9" style="2" customWidth="1"/>
    <col min="777" max="777" width="7.7265625" style="2" customWidth="1"/>
    <col min="778" max="778" width="10" style="2" customWidth="1"/>
    <col min="779" max="779" width="9" style="2"/>
    <col min="780" max="780" width="10" style="2" customWidth="1"/>
    <col min="781" max="782" width="8" style="2" customWidth="1"/>
    <col min="783" max="789" width="10" style="2" customWidth="1"/>
    <col min="790" max="790" width="11.26953125" style="2" customWidth="1"/>
    <col min="791" max="791" width="10" style="2" customWidth="1"/>
    <col min="792" max="792" width="8.26953125" style="2" customWidth="1"/>
    <col min="793" max="794" width="10" style="2" customWidth="1"/>
    <col min="795" max="795" width="11.26953125" style="2" customWidth="1"/>
    <col min="796" max="796" width="9" style="2" customWidth="1"/>
    <col min="797" max="797" width="11.453125" style="2" customWidth="1"/>
    <col min="798" max="798" width="15.26953125" style="2" bestFit="1" customWidth="1"/>
    <col min="799" max="1018" width="9" style="2"/>
    <col min="1019" max="1019" width="7.26953125" style="2" customWidth="1"/>
    <col min="1020" max="1020" width="10.7265625" style="2" customWidth="1"/>
    <col min="1021" max="1021" width="9" style="2" customWidth="1"/>
    <col min="1022" max="1022" width="17.7265625" style="2" customWidth="1"/>
    <col min="1023" max="1023" width="9" style="2" customWidth="1"/>
    <col min="1024" max="1024" width="19.7265625" style="2" customWidth="1"/>
    <col min="1025" max="1025" width="9" style="2" customWidth="1"/>
    <col min="1026" max="1026" width="11.453125" style="2" customWidth="1"/>
    <col min="1027" max="1027" width="11" style="2" customWidth="1"/>
    <col min="1028" max="1028" width="13" style="2" customWidth="1"/>
    <col min="1029" max="1029" width="9.54296875" style="2" customWidth="1"/>
    <col min="1030" max="1030" width="10.453125" style="2" customWidth="1"/>
    <col min="1031" max="1031" width="12" style="2" customWidth="1"/>
    <col min="1032" max="1032" width="9" style="2" customWidth="1"/>
    <col min="1033" max="1033" width="7.7265625" style="2" customWidth="1"/>
    <col min="1034" max="1034" width="10" style="2" customWidth="1"/>
    <col min="1035" max="1035" width="9" style="2"/>
    <col min="1036" max="1036" width="10" style="2" customWidth="1"/>
    <col min="1037" max="1038" width="8" style="2" customWidth="1"/>
    <col min="1039" max="1045" width="10" style="2" customWidth="1"/>
    <col min="1046" max="1046" width="11.26953125" style="2" customWidth="1"/>
    <col min="1047" max="1047" width="10" style="2" customWidth="1"/>
    <col min="1048" max="1048" width="8.26953125" style="2" customWidth="1"/>
    <col min="1049" max="1050" width="10" style="2" customWidth="1"/>
    <col min="1051" max="1051" width="11.26953125" style="2" customWidth="1"/>
    <col min="1052" max="1052" width="9" style="2" customWidth="1"/>
    <col min="1053" max="1053" width="11.453125" style="2" customWidth="1"/>
    <col min="1054" max="1054" width="15.26953125" style="2" bestFit="1" customWidth="1"/>
    <col min="1055" max="1274" width="9" style="2"/>
    <col min="1275" max="1275" width="7.26953125" style="2" customWidth="1"/>
    <col min="1276" max="1276" width="10.7265625" style="2" customWidth="1"/>
    <col min="1277" max="1277" width="9" style="2" customWidth="1"/>
    <col min="1278" max="1278" width="17.7265625" style="2" customWidth="1"/>
    <col min="1279" max="1279" width="9" style="2" customWidth="1"/>
    <col min="1280" max="1280" width="19.7265625" style="2" customWidth="1"/>
    <col min="1281" max="1281" width="9" style="2" customWidth="1"/>
    <col min="1282" max="1282" width="11.453125" style="2" customWidth="1"/>
    <col min="1283" max="1283" width="11" style="2" customWidth="1"/>
    <col min="1284" max="1284" width="13" style="2" customWidth="1"/>
    <col min="1285" max="1285" width="9.54296875" style="2" customWidth="1"/>
    <col min="1286" max="1286" width="10.453125" style="2" customWidth="1"/>
    <col min="1287" max="1287" width="12" style="2" customWidth="1"/>
    <col min="1288" max="1288" width="9" style="2" customWidth="1"/>
    <col min="1289" max="1289" width="7.7265625" style="2" customWidth="1"/>
    <col min="1290" max="1290" width="10" style="2" customWidth="1"/>
    <col min="1291" max="1291" width="9" style="2"/>
    <col min="1292" max="1292" width="10" style="2" customWidth="1"/>
    <col min="1293" max="1294" width="8" style="2" customWidth="1"/>
    <col min="1295" max="1301" width="10" style="2" customWidth="1"/>
    <col min="1302" max="1302" width="11.26953125" style="2" customWidth="1"/>
    <col min="1303" max="1303" width="10" style="2" customWidth="1"/>
    <col min="1304" max="1304" width="8.26953125" style="2" customWidth="1"/>
    <col min="1305" max="1306" width="10" style="2" customWidth="1"/>
    <col min="1307" max="1307" width="11.26953125" style="2" customWidth="1"/>
    <col min="1308" max="1308" width="9" style="2" customWidth="1"/>
    <col min="1309" max="1309" width="11.453125" style="2" customWidth="1"/>
    <col min="1310" max="1310" width="15.26953125" style="2" bestFit="1" customWidth="1"/>
    <col min="1311" max="1530" width="9" style="2"/>
    <col min="1531" max="1531" width="7.26953125" style="2" customWidth="1"/>
    <col min="1532" max="1532" width="10.7265625" style="2" customWidth="1"/>
    <col min="1533" max="1533" width="9" style="2" customWidth="1"/>
    <col min="1534" max="1534" width="17.7265625" style="2" customWidth="1"/>
    <col min="1535" max="1535" width="9" style="2" customWidth="1"/>
    <col min="1536" max="1536" width="19.7265625" style="2" customWidth="1"/>
    <col min="1537" max="1537" width="9" style="2" customWidth="1"/>
    <col min="1538" max="1538" width="11.453125" style="2" customWidth="1"/>
    <col min="1539" max="1539" width="11" style="2" customWidth="1"/>
    <col min="1540" max="1540" width="13" style="2" customWidth="1"/>
    <col min="1541" max="1541" width="9.54296875" style="2" customWidth="1"/>
    <col min="1542" max="1542" width="10.453125" style="2" customWidth="1"/>
    <col min="1543" max="1543" width="12" style="2" customWidth="1"/>
    <col min="1544" max="1544" width="9" style="2" customWidth="1"/>
    <col min="1545" max="1545" width="7.7265625" style="2" customWidth="1"/>
    <col min="1546" max="1546" width="10" style="2" customWidth="1"/>
    <col min="1547" max="1547" width="9" style="2"/>
    <col min="1548" max="1548" width="10" style="2" customWidth="1"/>
    <col min="1549" max="1550" width="8" style="2" customWidth="1"/>
    <col min="1551" max="1557" width="10" style="2" customWidth="1"/>
    <col min="1558" max="1558" width="11.26953125" style="2" customWidth="1"/>
    <col min="1559" max="1559" width="10" style="2" customWidth="1"/>
    <col min="1560" max="1560" width="8.26953125" style="2" customWidth="1"/>
    <col min="1561" max="1562" width="10" style="2" customWidth="1"/>
    <col min="1563" max="1563" width="11.26953125" style="2" customWidth="1"/>
    <col min="1564" max="1564" width="9" style="2" customWidth="1"/>
    <col min="1565" max="1565" width="11.453125" style="2" customWidth="1"/>
    <col min="1566" max="1566" width="15.26953125" style="2" bestFit="1" customWidth="1"/>
    <col min="1567" max="1786" width="9" style="2"/>
    <col min="1787" max="1787" width="7.26953125" style="2" customWidth="1"/>
    <col min="1788" max="1788" width="10.7265625" style="2" customWidth="1"/>
    <col min="1789" max="1789" width="9" style="2" customWidth="1"/>
    <col min="1790" max="1790" width="17.7265625" style="2" customWidth="1"/>
    <col min="1791" max="1791" width="9" style="2" customWidth="1"/>
    <col min="1792" max="1792" width="19.7265625" style="2" customWidth="1"/>
    <col min="1793" max="1793" width="9" style="2" customWidth="1"/>
    <col min="1794" max="1794" width="11.453125" style="2" customWidth="1"/>
    <col min="1795" max="1795" width="11" style="2" customWidth="1"/>
    <col min="1796" max="1796" width="13" style="2" customWidth="1"/>
    <col min="1797" max="1797" width="9.54296875" style="2" customWidth="1"/>
    <col min="1798" max="1798" width="10.453125" style="2" customWidth="1"/>
    <col min="1799" max="1799" width="12" style="2" customWidth="1"/>
    <col min="1800" max="1800" width="9" style="2" customWidth="1"/>
    <col min="1801" max="1801" width="7.7265625" style="2" customWidth="1"/>
    <col min="1802" max="1802" width="10" style="2" customWidth="1"/>
    <col min="1803" max="1803" width="9" style="2"/>
    <col min="1804" max="1804" width="10" style="2" customWidth="1"/>
    <col min="1805" max="1806" width="8" style="2" customWidth="1"/>
    <col min="1807" max="1813" width="10" style="2" customWidth="1"/>
    <col min="1814" max="1814" width="11.26953125" style="2" customWidth="1"/>
    <col min="1815" max="1815" width="10" style="2" customWidth="1"/>
    <col min="1816" max="1816" width="8.26953125" style="2" customWidth="1"/>
    <col min="1817" max="1818" width="10" style="2" customWidth="1"/>
    <col min="1819" max="1819" width="11.26953125" style="2" customWidth="1"/>
    <col min="1820" max="1820" width="9" style="2" customWidth="1"/>
    <col min="1821" max="1821" width="11.453125" style="2" customWidth="1"/>
    <col min="1822" max="1822" width="15.26953125" style="2" bestFit="1" customWidth="1"/>
    <col min="1823" max="2042" width="9" style="2"/>
    <col min="2043" max="2043" width="7.26953125" style="2" customWidth="1"/>
    <col min="2044" max="2044" width="10.7265625" style="2" customWidth="1"/>
    <col min="2045" max="2045" width="9" style="2" customWidth="1"/>
    <col min="2046" max="2046" width="17.7265625" style="2" customWidth="1"/>
    <col min="2047" max="2047" width="9" style="2" customWidth="1"/>
    <col min="2048" max="2048" width="19.7265625" style="2" customWidth="1"/>
    <col min="2049" max="2049" width="9" style="2" customWidth="1"/>
    <col min="2050" max="2050" width="11.453125" style="2" customWidth="1"/>
    <col min="2051" max="2051" width="11" style="2" customWidth="1"/>
    <col min="2052" max="2052" width="13" style="2" customWidth="1"/>
    <col min="2053" max="2053" width="9.54296875" style="2" customWidth="1"/>
    <col min="2054" max="2054" width="10.453125" style="2" customWidth="1"/>
    <col min="2055" max="2055" width="12" style="2" customWidth="1"/>
    <col min="2056" max="2056" width="9" style="2" customWidth="1"/>
    <col min="2057" max="2057" width="7.7265625" style="2" customWidth="1"/>
    <col min="2058" max="2058" width="10" style="2" customWidth="1"/>
    <col min="2059" max="2059" width="9" style="2"/>
    <col min="2060" max="2060" width="10" style="2" customWidth="1"/>
    <col min="2061" max="2062" width="8" style="2" customWidth="1"/>
    <col min="2063" max="2069" width="10" style="2" customWidth="1"/>
    <col min="2070" max="2070" width="11.26953125" style="2" customWidth="1"/>
    <col min="2071" max="2071" width="10" style="2" customWidth="1"/>
    <col min="2072" max="2072" width="8.26953125" style="2" customWidth="1"/>
    <col min="2073" max="2074" width="10" style="2" customWidth="1"/>
    <col min="2075" max="2075" width="11.26953125" style="2" customWidth="1"/>
    <col min="2076" max="2076" width="9" style="2" customWidth="1"/>
    <col min="2077" max="2077" width="11.453125" style="2" customWidth="1"/>
    <col min="2078" max="2078" width="15.26953125" style="2" bestFit="1" customWidth="1"/>
    <col min="2079" max="2298" width="9" style="2"/>
    <col min="2299" max="2299" width="7.26953125" style="2" customWidth="1"/>
    <col min="2300" max="2300" width="10.7265625" style="2" customWidth="1"/>
    <col min="2301" max="2301" width="9" style="2" customWidth="1"/>
    <col min="2302" max="2302" width="17.7265625" style="2" customWidth="1"/>
    <col min="2303" max="2303" width="9" style="2" customWidth="1"/>
    <col min="2304" max="2304" width="19.7265625" style="2" customWidth="1"/>
    <col min="2305" max="2305" width="9" style="2" customWidth="1"/>
    <col min="2306" max="2306" width="11.453125" style="2" customWidth="1"/>
    <col min="2307" max="2307" width="11" style="2" customWidth="1"/>
    <col min="2308" max="2308" width="13" style="2" customWidth="1"/>
    <col min="2309" max="2309" width="9.54296875" style="2" customWidth="1"/>
    <col min="2310" max="2310" width="10.453125" style="2" customWidth="1"/>
    <col min="2311" max="2311" width="12" style="2" customWidth="1"/>
    <col min="2312" max="2312" width="9" style="2" customWidth="1"/>
    <col min="2313" max="2313" width="7.7265625" style="2" customWidth="1"/>
    <col min="2314" max="2314" width="10" style="2" customWidth="1"/>
    <col min="2315" max="2315" width="9" style="2"/>
    <col min="2316" max="2316" width="10" style="2" customWidth="1"/>
    <col min="2317" max="2318" width="8" style="2" customWidth="1"/>
    <col min="2319" max="2325" width="10" style="2" customWidth="1"/>
    <col min="2326" max="2326" width="11.26953125" style="2" customWidth="1"/>
    <col min="2327" max="2327" width="10" style="2" customWidth="1"/>
    <col min="2328" max="2328" width="8.26953125" style="2" customWidth="1"/>
    <col min="2329" max="2330" width="10" style="2" customWidth="1"/>
    <col min="2331" max="2331" width="11.26953125" style="2" customWidth="1"/>
    <col min="2332" max="2332" width="9" style="2" customWidth="1"/>
    <col min="2333" max="2333" width="11.453125" style="2" customWidth="1"/>
    <col min="2334" max="2334" width="15.26953125" style="2" bestFit="1" customWidth="1"/>
    <col min="2335" max="2554" width="9" style="2"/>
    <col min="2555" max="2555" width="7.26953125" style="2" customWidth="1"/>
    <col min="2556" max="2556" width="10.7265625" style="2" customWidth="1"/>
    <col min="2557" max="2557" width="9" style="2" customWidth="1"/>
    <col min="2558" max="2558" width="17.7265625" style="2" customWidth="1"/>
    <col min="2559" max="2559" width="9" style="2" customWidth="1"/>
    <col min="2560" max="2560" width="19.7265625" style="2" customWidth="1"/>
    <col min="2561" max="2561" width="9" style="2" customWidth="1"/>
    <col min="2562" max="2562" width="11.453125" style="2" customWidth="1"/>
    <col min="2563" max="2563" width="11" style="2" customWidth="1"/>
    <col min="2564" max="2564" width="13" style="2" customWidth="1"/>
    <col min="2565" max="2565" width="9.54296875" style="2" customWidth="1"/>
    <col min="2566" max="2566" width="10.453125" style="2" customWidth="1"/>
    <col min="2567" max="2567" width="12" style="2" customWidth="1"/>
    <col min="2568" max="2568" width="9" style="2" customWidth="1"/>
    <col min="2569" max="2569" width="7.7265625" style="2" customWidth="1"/>
    <col min="2570" max="2570" width="10" style="2" customWidth="1"/>
    <col min="2571" max="2571" width="9" style="2"/>
    <col min="2572" max="2572" width="10" style="2" customWidth="1"/>
    <col min="2573" max="2574" width="8" style="2" customWidth="1"/>
    <col min="2575" max="2581" width="10" style="2" customWidth="1"/>
    <col min="2582" max="2582" width="11.26953125" style="2" customWidth="1"/>
    <col min="2583" max="2583" width="10" style="2" customWidth="1"/>
    <col min="2584" max="2584" width="8.26953125" style="2" customWidth="1"/>
    <col min="2585" max="2586" width="10" style="2" customWidth="1"/>
    <col min="2587" max="2587" width="11.26953125" style="2" customWidth="1"/>
    <col min="2588" max="2588" width="9" style="2" customWidth="1"/>
    <col min="2589" max="2589" width="11.453125" style="2" customWidth="1"/>
    <col min="2590" max="2590" width="15.26953125" style="2" bestFit="1" customWidth="1"/>
    <col min="2591" max="2810" width="9" style="2"/>
    <col min="2811" max="2811" width="7.26953125" style="2" customWidth="1"/>
    <col min="2812" max="2812" width="10.7265625" style="2" customWidth="1"/>
    <col min="2813" max="2813" width="9" style="2" customWidth="1"/>
    <col min="2814" max="2814" width="17.7265625" style="2" customWidth="1"/>
    <col min="2815" max="2815" width="9" style="2" customWidth="1"/>
    <col min="2816" max="2816" width="19.7265625" style="2" customWidth="1"/>
    <col min="2817" max="2817" width="9" style="2" customWidth="1"/>
    <col min="2818" max="2818" width="11.453125" style="2" customWidth="1"/>
    <col min="2819" max="2819" width="11" style="2" customWidth="1"/>
    <col min="2820" max="2820" width="13" style="2" customWidth="1"/>
    <col min="2821" max="2821" width="9.54296875" style="2" customWidth="1"/>
    <col min="2822" max="2822" width="10.453125" style="2" customWidth="1"/>
    <col min="2823" max="2823" width="12" style="2" customWidth="1"/>
    <col min="2824" max="2824" width="9" style="2" customWidth="1"/>
    <col min="2825" max="2825" width="7.7265625" style="2" customWidth="1"/>
    <col min="2826" max="2826" width="10" style="2" customWidth="1"/>
    <col min="2827" max="2827" width="9" style="2"/>
    <col min="2828" max="2828" width="10" style="2" customWidth="1"/>
    <col min="2829" max="2830" width="8" style="2" customWidth="1"/>
    <col min="2831" max="2837" width="10" style="2" customWidth="1"/>
    <col min="2838" max="2838" width="11.26953125" style="2" customWidth="1"/>
    <col min="2839" max="2839" width="10" style="2" customWidth="1"/>
    <col min="2840" max="2840" width="8.26953125" style="2" customWidth="1"/>
    <col min="2841" max="2842" width="10" style="2" customWidth="1"/>
    <col min="2843" max="2843" width="11.26953125" style="2" customWidth="1"/>
    <col min="2844" max="2844" width="9" style="2" customWidth="1"/>
    <col min="2845" max="2845" width="11.453125" style="2" customWidth="1"/>
    <col min="2846" max="2846" width="15.26953125" style="2" bestFit="1" customWidth="1"/>
    <col min="2847" max="3066" width="9" style="2"/>
    <col min="3067" max="3067" width="7.26953125" style="2" customWidth="1"/>
    <col min="3068" max="3068" width="10.7265625" style="2" customWidth="1"/>
    <col min="3069" max="3069" width="9" style="2" customWidth="1"/>
    <col min="3070" max="3070" width="17.7265625" style="2" customWidth="1"/>
    <col min="3071" max="3071" width="9" style="2" customWidth="1"/>
    <col min="3072" max="3072" width="19.7265625" style="2" customWidth="1"/>
    <col min="3073" max="3073" width="9" style="2" customWidth="1"/>
    <col min="3074" max="3074" width="11.453125" style="2" customWidth="1"/>
    <col min="3075" max="3075" width="11" style="2" customWidth="1"/>
    <col min="3076" max="3076" width="13" style="2" customWidth="1"/>
    <col min="3077" max="3077" width="9.54296875" style="2" customWidth="1"/>
    <col min="3078" max="3078" width="10.453125" style="2" customWidth="1"/>
    <col min="3079" max="3079" width="12" style="2" customWidth="1"/>
    <col min="3080" max="3080" width="9" style="2" customWidth="1"/>
    <col min="3081" max="3081" width="7.7265625" style="2" customWidth="1"/>
    <col min="3082" max="3082" width="10" style="2" customWidth="1"/>
    <col min="3083" max="3083" width="9" style="2"/>
    <col min="3084" max="3084" width="10" style="2" customWidth="1"/>
    <col min="3085" max="3086" width="8" style="2" customWidth="1"/>
    <col min="3087" max="3093" width="10" style="2" customWidth="1"/>
    <col min="3094" max="3094" width="11.26953125" style="2" customWidth="1"/>
    <col min="3095" max="3095" width="10" style="2" customWidth="1"/>
    <col min="3096" max="3096" width="8.26953125" style="2" customWidth="1"/>
    <col min="3097" max="3098" width="10" style="2" customWidth="1"/>
    <col min="3099" max="3099" width="11.26953125" style="2" customWidth="1"/>
    <col min="3100" max="3100" width="9" style="2" customWidth="1"/>
    <col min="3101" max="3101" width="11.453125" style="2" customWidth="1"/>
    <col min="3102" max="3102" width="15.26953125" style="2" bestFit="1" customWidth="1"/>
    <col min="3103" max="3322" width="9" style="2"/>
    <col min="3323" max="3323" width="7.26953125" style="2" customWidth="1"/>
    <col min="3324" max="3324" width="10.7265625" style="2" customWidth="1"/>
    <col min="3325" max="3325" width="9" style="2" customWidth="1"/>
    <col min="3326" max="3326" width="17.7265625" style="2" customWidth="1"/>
    <col min="3327" max="3327" width="9" style="2" customWidth="1"/>
    <col min="3328" max="3328" width="19.7265625" style="2" customWidth="1"/>
    <col min="3329" max="3329" width="9" style="2" customWidth="1"/>
    <col min="3330" max="3330" width="11.453125" style="2" customWidth="1"/>
    <col min="3331" max="3331" width="11" style="2" customWidth="1"/>
    <col min="3332" max="3332" width="13" style="2" customWidth="1"/>
    <col min="3333" max="3333" width="9.54296875" style="2" customWidth="1"/>
    <col min="3334" max="3334" width="10.453125" style="2" customWidth="1"/>
    <col min="3335" max="3335" width="12" style="2" customWidth="1"/>
    <col min="3336" max="3336" width="9" style="2" customWidth="1"/>
    <col min="3337" max="3337" width="7.7265625" style="2" customWidth="1"/>
    <col min="3338" max="3338" width="10" style="2" customWidth="1"/>
    <col min="3339" max="3339" width="9" style="2"/>
    <col min="3340" max="3340" width="10" style="2" customWidth="1"/>
    <col min="3341" max="3342" width="8" style="2" customWidth="1"/>
    <col min="3343" max="3349" width="10" style="2" customWidth="1"/>
    <col min="3350" max="3350" width="11.26953125" style="2" customWidth="1"/>
    <col min="3351" max="3351" width="10" style="2" customWidth="1"/>
    <col min="3352" max="3352" width="8.26953125" style="2" customWidth="1"/>
    <col min="3353" max="3354" width="10" style="2" customWidth="1"/>
    <col min="3355" max="3355" width="11.26953125" style="2" customWidth="1"/>
    <col min="3356" max="3356" width="9" style="2" customWidth="1"/>
    <col min="3357" max="3357" width="11.453125" style="2" customWidth="1"/>
    <col min="3358" max="3358" width="15.26953125" style="2" bestFit="1" customWidth="1"/>
    <col min="3359" max="3578" width="9" style="2"/>
    <col min="3579" max="3579" width="7.26953125" style="2" customWidth="1"/>
    <col min="3580" max="3580" width="10.7265625" style="2" customWidth="1"/>
    <col min="3581" max="3581" width="9" style="2" customWidth="1"/>
    <col min="3582" max="3582" width="17.7265625" style="2" customWidth="1"/>
    <col min="3583" max="3583" width="9" style="2" customWidth="1"/>
    <col min="3584" max="3584" width="19.7265625" style="2" customWidth="1"/>
    <col min="3585" max="3585" width="9" style="2" customWidth="1"/>
    <col min="3586" max="3586" width="11.453125" style="2" customWidth="1"/>
    <col min="3587" max="3587" width="11" style="2" customWidth="1"/>
    <col min="3588" max="3588" width="13" style="2" customWidth="1"/>
    <col min="3589" max="3589" width="9.54296875" style="2" customWidth="1"/>
    <col min="3590" max="3590" width="10.453125" style="2" customWidth="1"/>
    <col min="3591" max="3591" width="12" style="2" customWidth="1"/>
    <col min="3592" max="3592" width="9" style="2" customWidth="1"/>
    <col min="3593" max="3593" width="7.7265625" style="2" customWidth="1"/>
    <col min="3594" max="3594" width="10" style="2" customWidth="1"/>
    <col min="3595" max="3595" width="9" style="2"/>
    <col min="3596" max="3596" width="10" style="2" customWidth="1"/>
    <col min="3597" max="3598" width="8" style="2" customWidth="1"/>
    <col min="3599" max="3605" width="10" style="2" customWidth="1"/>
    <col min="3606" max="3606" width="11.26953125" style="2" customWidth="1"/>
    <col min="3607" max="3607" width="10" style="2" customWidth="1"/>
    <col min="3608" max="3608" width="8.26953125" style="2" customWidth="1"/>
    <col min="3609" max="3610" width="10" style="2" customWidth="1"/>
    <col min="3611" max="3611" width="11.26953125" style="2" customWidth="1"/>
    <col min="3612" max="3612" width="9" style="2" customWidth="1"/>
    <col min="3613" max="3613" width="11.453125" style="2" customWidth="1"/>
    <col min="3614" max="3614" width="15.26953125" style="2" bestFit="1" customWidth="1"/>
    <col min="3615" max="3834" width="9" style="2"/>
    <col min="3835" max="3835" width="7.26953125" style="2" customWidth="1"/>
    <col min="3836" max="3836" width="10.7265625" style="2" customWidth="1"/>
    <col min="3837" max="3837" width="9" style="2" customWidth="1"/>
    <col min="3838" max="3838" width="17.7265625" style="2" customWidth="1"/>
    <col min="3839" max="3839" width="9" style="2" customWidth="1"/>
    <col min="3840" max="3840" width="19.7265625" style="2" customWidth="1"/>
    <col min="3841" max="3841" width="9" style="2" customWidth="1"/>
    <col min="3842" max="3842" width="11.453125" style="2" customWidth="1"/>
    <col min="3843" max="3843" width="11" style="2" customWidth="1"/>
    <col min="3844" max="3844" width="13" style="2" customWidth="1"/>
    <col min="3845" max="3845" width="9.54296875" style="2" customWidth="1"/>
    <col min="3846" max="3846" width="10.453125" style="2" customWidth="1"/>
    <col min="3847" max="3847" width="12" style="2" customWidth="1"/>
    <col min="3848" max="3848" width="9" style="2" customWidth="1"/>
    <col min="3849" max="3849" width="7.7265625" style="2" customWidth="1"/>
    <col min="3850" max="3850" width="10" style="2" customWidth="1"/>
    <col min="3851" max="3851" width="9" style="2"/>
    <col min="3852" max="3852" width="10" style="2" customWidth="1"/>
    <col min="3853" max="3854" width="8" style="2" customWidth="1"/>
    <col min="3855" max="3861" width="10" style="2" customWidth="1"/>
    <col min="3862" max="3862" width="11.26953125" style="2" customWidth="1"/>
    <col min="3863" max="3863" width="10" style="2" customWidth="1"/>
    <col min="3864" max="3864" width="8.26953125" style="2" customWidth="1"/>
    <col min="3865" max="3866" width="10" style="2" customWidth="1"/>
    <col min="3867" max="3867" width="11.26953125" style="2" customWidth="1"/>
    <col min="3868" max="3868" width="9" style="2" customWidth="1"/>
    <col min="3869" max="3869" width="11.453125" style="2" customWidth="1"/>
    <col min="3870" max="3870" width="15.26953125" style="2" bestFit="1" customWidth="1"/>
    <col min="3871" max="4090" width="9" style="2"/>
    <col min="4091" max="4091" width="7.26953125" style="2" customWidth="1"/>
    <col min="4092" max="4092" width="10.7265625" style="2" customWidth="1"/>
    <col min="4093" max="4093" width="9" style="2" customWidth="1"/>
    <col min="4094" max="4094" width="17.7265625" style="2" customWidth="1"/>
    <col min="4095" max="4095" width="9" style="2" customWidth="1"/>
    <col min="4096" max="4096" width="19.7265625" style="2" customWidth="1"/>
    <col min="4097" max="4097" width="9" style="2" customWidth="1"/>
    <col min="4098" max="4098" width="11.453125" style="2" customWidth="1"/>
    <col min="4099" max="4099" width="11" style="2" customWidth="1"/>
    <col min="4100" max="4100" width="13" style="2" customWidth="1"/>
    <col min="4101" max="4101" width="9.54296875" style="2" customWidth="1"/>
    <col min="4102" max="4102" width="10.453125" style="2" customWidth="1"/>
    <col min="4103" max="4103" width="12" style="2" customWidth="1"/>
    <col min="4104" max="4104" width="9" style="2" customWidth="1"/>
    <col min="4105" max="4105" width="7.7265625" style="2" customWidth="1"/>
    <col min="4106" max="4106" width="10" style="2" customWidth="1"/>
    <col min="4107" max="4107" width="9" style="2"/>
    <col min="4108" max="4108" width="10" style="2" customWidth="1"/>
    <col min="4109" max="4110" width="8" style="2" customWidth="1"/>
    <col min="4111" max="4117" width="10" style="2" customWidth="1"/>
    <col min="4118" max="4118" width="11.26953125" style="2" customWidth="1"/>
    <col min="4119" max="4119" width="10" style="2" customWidth="1"/>
    <col min="4120" max="4120" width="8.26953125" style="2" customWidth="1"/>
    <col min="4121" max="4122" width="10" style="2" customWidth="1"/>
    <col min="4123" max="4123" width="11.26953125" style="2" customWidth="1"/>
    <col min="4124" max="4124" width="9" style="2" customWidth="1"/>
    <col min="4125" max="4125" width="11.453125" style="2" customWidth="1"/>
    <col min="4126" max="4126" width="15.26953125" style="2" bestFit="1" customWidth="1"/>
    <col min="4127" max="4346" width="9" style="2"/>
    <col min="4347" max="4347" width="7.26953125" style="2" customWidth="1"/>
    <col min="4348" max="4348" width="10.7265625" style="2" customWidth="1"/>
    <col min="4349" max="4349" width="9" style="2" customWidth="1"/>
    <col min="4350" max="4350" width="17.7265625" style="2" customWidth="1"/>
    <col min="4351" max="4351" width="9" style="2" customWidth="1"/>
    <col min="4352" max="4352" width="19.7265625" style="2" customWidth="1"/>
    <col min="4353" max="4353" width="9" style="2" customWidth="1"/>
    <col min="4354" max="4354" width="11.453125" style="2" customWidth="1"/>
    <col min="4355" max="4355" width="11" style="2" customWidth="1"/>
    <col min="4356" max="4356" width="13" style="2" customWidth="1"/>
    <col min="4357" max="4357" width="9.54296875" style="2" customWidth="1"/>
    <col min="4358" max="4358" width="10.453125" style="2" customWidth="1"/>
    <col min="4359" max="4359" width="12" style="2" customWidth="1"/>
    <col min="4360" max="4360" width="9" style="2" customWidth="1"/>
    <col min="4361" max="4361" width="7.7265625" style="2" customWidth="1"/>
    <col min="4362" max="4362" width="10" style="2" customWidth="1"/>
    <col min="4363" max="4363" width="9" style="2"/>
    <col min="4364" max="4364" width="10" style="2" customWidth="1"/>
    <col min="4365" max="4366" width="8" style="2" customWidth="1"/>
    <col min="4367" max="4373" width="10" style="2" customWidth="1"/>
    <col min="4374" max="4374" width="11.26953125" style="2" customWidth="1"/>
    <col min="4375" max="4375" width="10" style="2" customWidth="1"/>
    <col min="4376" max="4376" width="8.26953125" style="2" customWidth="1"/>
    <col min="4377" max="4378" width="10" style="2" customWidth="1"/>
    <col min="4379" max="4379" width="11.26953125" style="2" customWidth="1"/>
    <col min="4380" max="4380" width="9" style="2" customWidth="1"/>
    <col min="4381" max="4381" width="11.453125" style="2" customWidth="1"/>
    <col min="4382" max="4382" width="15.26953125" style="2" bestFit="1" customWidth="1"/>
    <col min="4383" max="4602" width="9" style="2"/>
    <col min="4603" max="4603" width="7.26953125" style="2" customWidth="1"/>
    <col min="4604" max="4604" width="10.7265625" style="2" customWidth="1"/>
    <col min="4605" max="4605" width="9" style="2" customWidth="1"/>
    <col min="4606" max="4606" width="17.7265625" style="2" customWidth="1"/>
    <col min="4607" max="4607" width="9" style="2" customWidth="1"/>
    <col min="4608" max="4608" width="19.7265625" style="2" customWidth="1"/>
    <col min="4609" max="4609" width="9" style="2" customWidth="1"/>
    <col min="4610" max="4610" width="11.453125" style="2" customWidth="1"/>
    <col min="4611" max="4611" width="11" style="2" customWidth="1"/>
    <col min="4612" max="4612" width="13" style="2" customWidth="1"/>
    <col min="4613" max="4613" width="9.54296875" style="2" customWidth="1"/>
    <col min="4614" max="4614" width="10.453125" style="2" customWidth="1"/>
    <col min="4615" max="4615" width="12" style="2" customWidth="1"/>
    <col min="4616" max="4616" width="9" style="2" customWidth="1"/>
    <col min="4617" max="4617" width="7.7265625" style="2" customWidth="1"/>
    <col min="4618" max="4618" width="10" style="2" customWidth="1"/>
    <col min="4619" max="4619" width="9" style="2"/>
    <col min="4620" max="4620" width="10" style="2" customWidth="1"/>
    <col min="4621" max="4622" width="8" style="2" customWidth="1"/>
    <col min="4623" max="4629" width="10" style="2" customWidth="1"/>
    <col min="4630" max="4630" width="11.26953125" style="2" customWidth="1"/>
    <col min="4631" max="4631" width="10" style="2" customWidth="1"/>
    <col min="4632" max="4632" width="8.26953125" style="2" customWidth="1"/>
    <col min="4633" max="4634" width="10" style="2" customWidth="1"/>
    <col min="4635" max="4635" width="11.26953125" style="2" customWidth="1"/>
    <col min="4636" max="4636" width="9" style="2" customWidth="1"/>
    <col min="4637" max="4637" width="11.453125" style="2" customWidth="1"/>
    <col min="4638" max="4638" width="15.26953125" style="2" bestFit="1" customWidth="1"/>
    <col min="4639" max="4858" width="9" style="2"/>
    <col min="4859" max="4859" width="7.26953125" style="2" customWidth="1"/>
    <col min="4860" max="4860" width="10.7265625" style="2" customWidth="1"/>
    <col min="4861" max="4861" width="9" style="2" customWidth="1"/>
    <col min="4862" max="4862" width="17.7265625" style="2" customWidth="1"/>
    <col min="4863" max="4863" width="9" style="2" customWidth="1"/>
    <col min="4864" max="4864" width="19.7265625" style="2" customWidth="1"/>
    <col min="4865" max="4865" width="9" style="2" customWidth="1"/>
    <col min="4866" max="4866" width="11.453125" style="2" customWidth="1"/>
    <col min="4867" max="4867" width="11" style="2" customWidth="1"/>
    <col min="4868" max="4868" width="13" style="2" customWidth="1"/>
    <col min="4869" max="4869" width="9.54296875" style="2" customWidth="1"/>
    <col min="4870" max="4870" width="10.453125" style="2" customWidth="1"/>
    <col min="4871" max="4871" width="12" style="2" customWidth="1"/>
    <col min="4872" max="4872" width="9" style="2" customWidth="1"/>
    <col min="4873" max="4873" width="7.7265625" style="2" customWidth="1"/>
    <col min="4874" max="4874" width="10" style="2" customWidth="1"/>
    <col min="4875" max="4875" width="9" style="2"/>
    <col min="4876" max="4876" width="10" style="2" customWidth="1"/>
    <col min="4877" max="4878" width="8" style="2" customWidth="1"/>
    <col min="4879" max="4885" width="10" style="2" customWidth="1"/>
    <col min="4886" max="4886" width="11.26953125" style="2" customWidth="1"/>
    <col min="4887" max="4887" width="10" style="2" customWidth="1"/>
    <col min="4888" max="4888" width="8.26953125" style="2" customWidth="1"/>
    <col min="4889" max="4890" width="10" style="2" customWidth="1"/>
    <col min="4891" max="4891" width="11.26953125" style="2" customWidth="1"/>
    <col min="4892" max="4892" width="9" style="2" customWidth="1"/>
    <col min="4893" max="4893" width="11.453125" style="2" customWidth="1"/>
    <col min="4894" max="4894" width="15.26953125" style="2" bestFit="1" customWidth="1"/>
    <col min="4895" max="5114" width="9" style="2"/>
    <col min="5115" max="5115" width="7.26953125" style="2" customWidth="1"/>
    <col min="5116" max="5116" width="10.7265625" style="2" customWidth="1"/>
    <col min="5117" max="5117" width="9" style="2" customWidth="1"/>
    <col min="5118" max="5118" width="17.7265625" style="2" customWidth="1"/>
    <col min="5119" max="5119" width="9" style="2" customWidth="1"/>
    <col min="5120" max="5120" width="19.7265625" style="2" customWidth="1"/>
    <col min="5121" max="5121" width="9" style="2" customWidth="1"/>
    <col min="5122" max="5122" width="11.453125" style="2" customWidth="1"/>
    <col min="5123" max="5123" width="11" style="2" customWidth="1"/>
    <col min="5124" max="5124" width="13" style="2" customWidth="1"/>
    <col min="5125" max="5125" width="9.54296875" style="2" customWidth="1"/>
    <col min="5126" max="5126" width="10.453125" style="2" customWidth="1"/>
    <col min="5127" max="5127" width="12" style="2" customWidth="1"/>
    <col min="5128" max="5128" width="9" style="2" customWidth="1"/>
    <col min="5129" max="5129" width="7.7265625" style="2" customWidth="1"/>
    <col min="5130" max="5130" width="10" style="2" customWidth="1"/>
    <col min="5131" max="5131" width="9" style="2"/>
    <col min="5132" max="5132" width="10" style="2" customWidth="1"/>
    <col min="5133" max="5134" width="8" style="2" customWidth="1"/>
    <col min="5135" max="5141" width="10" style="2" customWidth="1"/>
    <col min="5142" max="5142" width="11.26953125" style="2" customWidth="1"/>
    <col min="5143" max="5143" width="10" style="2" customWidth="1"/>
    <col min="5144" max="5144" width="8.26953125" style="2" customWidth="1"/>
    <col min="5145" max="5146" width="10" style="2" customWidth="1"/>
    <col min="5147" max="5147" width="11.26953125" style="2" customWidth="1"/>
    <col min="5148" max="5148" width="9" style="2" customWidth="1"/>
    <col min="5149" max="5149" width="11.453125" style="2" customWidth="1"/>
    <col min="5150" max="5150" width="15.26953125" style="2" bestFit="1" customWidth="1"/>
    <col min="5151" max="5370" width="9" style="2"/>
    <col min="5371" max="5371" width="7.26953125" style="2" customWidth="1"/>
    <col min="5372" max="5372" width="10.7265625" style="2" customWidth="1"/>
    <col min="5373" max="5373" width="9" style="2" customWidth="1"/>
    <col min="5374" max="5374" width="17.7265625" style="2" customWidth="1"/>
    <col min="5375" max="5375" width="9" style="2" customWidth="1"/>
    <col min="5376" max="5376" width="19.7265625" style="2" customWidth="1"/>
    <col min="5377" max="5377" width="9" style="2" customWidth="1"/>
    <col min="5378" max="5378" width="11.453125" style="2" customWidth="1"/>
    <col min="5379" max="5379" width="11" style="2" customWidth="1"/>
    <col min="5380" max="5380" width="13" style="2" customWidth="1"/>
    <col min="5381" max="5381" width="9.54296875" style="2" customWidth="1"/>
    <col min="5382" max="5382" width="10.453125" style="2" customWidth="1"/>
    <col min="5383" max="5383" width="12" style="2" customWidth="1"/>
    <col min="5384" max="5384" width="9" style="2" customWidth="1"/>
    <col min="5385" max="5385" width="7.7265625" style="2" customWidth="1"/>
    <col min="5386" max="5386" width="10" style="2" customWidth="1"/>
    <col min="5387" max="5387" width="9" style="2"/>
    <col min="5388" max="5388" width="10" style="2" customWidth="1"/>
    <col min="5389" max="5390" width="8" style="2" customWidth="1"/>
    <col min="5391" max="5397" width="10" style="2" customWidth="1"/>
    <col min="5398" max="5398" width="11.26953125" style="2" customWidth="1"/>
    <col min="5399" max="5399" width="10" style="2" customWidth="1"/>
    <col min="5400" max="5400" width="8.26953125" style="2" customWidth="1"/>
    <col min="5401" max="5402" width="10" style="2" customWidth="1"/>
    <col min="5403" max="5403" width="11.26953125" style="2" customWidth="1"/>
    <col min="5404" max="5404" width="9" style="2" customWidth="1"/>
    <col min="5405" max="5405" width="11.453125" style="2" customWidth="1"/>
    <col min="5406" max="5406" width="15.26953125" style="2" bestFit="1" customWidth="1"/>
    <col min="5407" max="5626" width="9" style="2"/>
    <col min="5627" max="5627" width="7.26953125" style="2" customWidth="1"/>
    <col min="5628" max="5628" width="10.7265625" style="2" customWidth="1"/>
    <col min="5629" max="5629" width="9" style="2" customWidth="1"/>
    <col min="5630" max="5630" width="17.7265625" style="2" customWidth="1"/>
    <col min="5631" max="5631" width="9" style="2" customWidth="1"/>
    <col min="5632" max="5632" width="19.7265625" style="2" customWidth="1"/>
    <col min="5633" max="5633" width="9" style="2" customWidth="1"/>
    <col min="5634" max="5634" width="11.453125" style="2" customWidth="1"/>
    <col min="5635" max="5635" width="11" style="2" customWidth="1"/>
    <col min="5636" max="5636" width="13" style="2" customWidth="1"/>
    <col min="5637" max="5637" width="9.54296875" style="2" customWidth="1"/>
    <col min="5638" max="5638" width="10.453125" style="2" customWidth="1"/>
    <col min="5639" max="5639" width="12" style="2" customWidth="1"/>
    <col min="5640" max="5640" width="9" style="2" customWidth="1"/>
    <col min="5641" max="5641" width="7.7265625" style="2" customWidth="1"/>
    <col min="5642" max="5642" width="10" style="2" customWidth="1"/>
    <col min="5643" max="5643" width="9" style="2"/>
    <col min="5644" max="5644" width="10" style="2" customWidth="1"/>
    <col min="5645" max="5646" width="8" style="2" customWidth="1"/>
    <col min="5647" max="5653" width="10" style="2" customWidth="1"/>
    <col min="5654" max="5654" width="11.26953125" style="2" customWidth="1"/>
    <col min="5655" max="5655" width="10" style="2" customWidth="1"/>
    <col min="5656" max="5656" width="8.26953125" style="2" customWidth="1"/>
    <col min="5657" max="5658" width="10" style="2" customWidth="1"/>
    <col min="5659" max="5659" width="11.26953125" style="2" customWidth="1"/>
    <col min="5660" max="5660" width="9" style="2" customWidth="1"/>
    <col min="5661" max="5661" width="11.453125" style="2" customWidth="1"/>
    <col min="5662" max="5662" width="15.26953125" style="2" bestFit="1" customWidth="1"/>
    <col min="5663" max="5882" width="9" style="2"/>
    <col min="5883" max="5883" width="7.26953125" style="2" customWidth="1"/>
    <col min="5884" max="5884" width="10.7265625" style="2" customWidth="1"/>
    <col min="5885" max="5885" width="9" style="2" customWidth="1"/>
    <col min="5886" max="5886" width="17.7265625" style="2" customWidth="1"/>
    <col min="5887" max="5887" width="9" style="2" customWidth="1"/>
    <col min="5888" max="5888" width="19.7265625" style="2" customWidth="1"/>
    <col min="5889" max="5889" width="9" style="2" customWidth="1"/>
    <col min="5890" max="5890" width="11.453125" style="2" customWidth="1"/>
    <col min="5891" max="5891" width="11" style="2" customWidth="1"/>
    <col min="5892" max="5892" width="13" style="2" customWidth="1"/>
    <col min="5893" max="5893" width="9.54296875" style="2" customWidth="1"/>
    <col min="5894" max="5894" width="10.453125" style="2" customWidth="1"/>
    <col min="5895" max="5895" width="12" style="2" customWidth="1"/>
    <col min="5896" max="5896" width="9" style="2" customWidth="1"/>
    <col min="5897" max="5897" width="7.7265625" style="2" customWidth="1"/>
    <col min="5898" max="5898" width="10" style="2" customWidth="1"/>
    <col min="5899" max="5899" width="9" style="2"/>
    <col min="5900" max="5900" width="10" style="2" customWidth="1"/>
    <col min="5901" max="5902" width="8" style="2" customWidth="1"/>
    <col min="5903" max="5909" width="10" style="2" customWidth="1"/>
    <col min="5910" max="5910" width="11.26953125" style="2" customWidth="1"/>
    <col min="5911" max="5911" width="10" style="2" customWidth="1"/>
    <col min="5912" max="5912" width="8.26953125" style="2" customWidth="1"/>
    <col min="5913" max="5914" width="10" style="2" customWidth="1"/>
    <col min="5915" max="5915" width="11.26953125" style="2" customWidth="1"/>
    <col min="5916" max="5916" width="9" style="2" customWidth="1"/>
    <col min="5917" max="5917" width="11.453125" style="2" customWidth="1"/>
    <col min="5918" max="5918" width="15.26953125" style="2" bestFit="1" customWidth="1"/>
    <col min="5919" max="6138" width="9" style="2"/>
    <col min="6139" max="6139" width="7.26953125" style="2" customWidth="1"/>
    <col min="6140" max="6140" width="10.7265625" style="2" customWidth="1"/>
    <col min="6141" max="6141" width="9" style="2" customWidth="1"/>
    <col min="6142" max="6142" width="17.7265625" style="2" customWidth="1"/>
    <col min="6143" max="6143" width="9" style="2" customWidth="1"/>
    <col min="6144" max="6144" width="19.7265625" style="2" customWidth="1"/>
    <col min="6145" max="6145" width="9" style="2" customWidth="1"/>
    <col min="6146" max="6146" width="11.453125" style="2" customWidth="1"/>
    <col min="6147" max="6147" width="11" style="2" customWidth="1"/>
    <col min="6148" max="6148" width="13" style="2" customWidth="1"/>
    <col min="6149" max="6149" width="9.54296875" style="2" customWidth="1"/>
    <col min="6150" max="6150" width="10.453125" style="2" customWidth="1"/>
    <col min="6151" max="6151" width="12" style="2" customWidth="1"/>
    <col min="6152" max="6152" width="9" style="2" customWidth="1"/>
    <col min="6153" max="6153" width="7.7265625" style="2" customWidth="1"/>
    <col min="6154" max="6154" width="10" style="2" customWidth="1"/>
    <col min="6155" max="6155" width="9" style="2"/>
    <col min="6156" max="6156" width="10" style="2" customWidth="1"/>
    <col min="6157" max="6158" width="8" style="2" customWidth="1"/>
    <col min="6159" max="6165" width="10" style="2" customWidth="1"/>
    <col min="6166" max="6166" width="11.26953125" style="2" customWidth="1"/>
    <col min="6167" max="6167" width="10" style="2" customWidth="1"/>
    <col min="6168" max="6168" width="8.26953125" style="2" customWidth="1"/>
    <col min="6169" max="6170" width="10" style="2" customWidth="1"/>
    <col min="6171" max="6171" width="11.26953125" style="2" customWidth="1"/>
    <col min="6172" max="6172" width="9" style="2" customWidth="1"/>
    <col min="6173" max="6173" width="11.453125" style="2" customWidth="1"/>
    <col min="6174" max="6174" width="15.26953125" style="2" bestFit="1" customWidth="1"/>
    <col min="6175" max="6394" width="9" style="2"/>
    <col min="6395" max="6395" width="7.26953125" style="2" customWidth="1"/>
    <col min="6396" max="6396" width="10.7265625" style="2" customWidth="1"/>
    <col min="6397" max="6397" width="9" style="2" customWidth="1"/>
    <col min="6398" max="6398" width="17.7265625" style="2" customWidth="1"/>
    <col min="6399" max="6399" width="9" style="2" customWidth="1"/>
    <col min="6400" max="6400" width="19.7265625" style="2" customWidth="1"/>
    <col min="6401" max="6401" width="9" style="2" customWidth="1"/>
    <col min="6402" max="6402" width="11.453125" style="2" customWidth="1"/>
    <col min="6403" max="6403" width="11" style="2" customWidth="1"/>
    <col min="6404" max="6404" width="13" style="2" customWidth="1"/>
    <col min="6405" max="6405" width="9.54296875" style="2" customWidth="1"/>
    <col min="6406" max="6406" width="10.453125" style="2" customWidth="1"/>
    <col min="6407" max="6407" width="12" style="2" customWidth="1"/>
    <col min="6408" max="6408" width="9" style="2" customWidth="1"/>
    <col min="6409" max="6409" width="7.7265625" style="2" customWidth="1"/>
    <col min="6410" max="6410" width="10" style="2" customWidth="1"/>
    <col min="6411" max="6411" width="9" style="2"/>
    <col min="6412" max="6412" width="10" style="2" customWidth="1"/>
    <col min="6413" max="6414" width="8" style="2" customWidth="1"/>
    <col min="6415" max="6421" width="10" style="2" customWidth="1"/>
    <col min="6422" max="6422" width="11.26953125" style="2" customWidth="1"/>
    <col min="6423" max="6423" width="10" style="2" customWidth="1"/>
    <col min="6424" max="6424" width="8.26953125" style="2" customWidth="1"/>
    <col min="6425" max="6426" width="10" style="2" customWidth="1"/>
    <col min="6427" max="6427" width="11.26953125" style="2" customWidth="1"/>
    <col min="6428" max="6428" width="9" style="2" customWidth="1"/>
    <col min="6429" max="6429" width="11.453125" style="2" customWidth="1"/>
    <col min="6430" max="6430" width="15.26953125" style="2" bestFit="1" customWidth="1"/>
    <col min="6431" max="6650" width="9" style="2"/>
    <col min="6651" max="6651" width="7.26953125" style="2" customWidth="1"/>
    <col min="6652" max="6652" width="10.7265625" style="2" customWidth="1"/>
    <col min="6653" max="6653" width="9" style="2" customWidth="1"/>
    <col min="6654" max="6654" width="17.7265625" style="2" customWidth="1"/>
    <col min="6655" max="6655" width="9" style="2" customWidth="1"/>
    <col min="6656" max="6656" width="19.7265625" style="2" customWidth="1"/>
    <col min="6657" max="6657" width="9" style="2" customWidth="1"/>
    <col min="6658" max="6658" width="11.453125" style="2" customWidth="1"/>
    <col min="6659" max="6659" width="11" style="2" customWidth="1"/>
    <col min="6660" max="6660" width="13" style="2" customWidth="1"/>
    <col min="6661" max="6661" width="9.54296875" style="2" customWidth="1"/>
    <col min="6662" max="6662" width="10.453125" style="2" customWidth="1"/>
    <col min="6663" max="6663" width="12" style="2" customWidth="1"/>
    <col min="6664" max="6664" width="9" style="2" customWidth="1"/>
    <col min="6665" max="6665" width="7.7265625" style="2" customWidth="1"/>
    <col min="6666" max="6666" width="10" style="2" customWidth="1"/>
    <col min="6667" max="6667" width="9" style="2"/>
    <col min="6668" max="6668" width="10" style="2" customWidth="1"/>
    <col min="6669" max="6670" width="8" style="2" customWidth="1"/>
    <col min="6671" max="6677" width="10" style="2" customWidth="1"/>
    <col min="6678" max="6678" width="11.26953125" style="2" customWidth="1"/>
    <col min="6679" max="6679" width="10" style="2" customWidth="1"/>
    <col min="6680" max="6680" width="8.26953125" style="2" customWidth="1"/>
    <col min="6681" max="6682" width="10" style="2" customWidth="1"/>
    <col min="6683" max="6683" width="11.26953125" style="2" customWidth="1"/>
    <col min="6684" max="6684" width="9" style="2" customWidth="1"/>
    <col min="6685" max="6685" width="11.453125" style="2" customWidth="1"/>
    <col min="6686" max="6686" width="15.26953125" style="2" bestFit="1" customWidth="1"/>
    <col min="6687" max="6906" width="9" style="2"/>
    <col min="6907" max="6907" width="7.26953125" style="2" customWidth="1"/>
    <col min="6908" max="6908" width="10.7265625" style="2" customWidth="1"/>
    <col min="6909" max="6909" width="9" style="2" customWidth="1"/>
    <col min="6910" max="6910" width="17.7265625" style="2" customWidth="1"/>
    <col min="6911" max="6911" width="9" style="2" customWidth="1"/>
    <col min="6912" max="6912" width="19.7265625" style="2" customWidth="1"/>
    <col min="6913" max="6913" width="9" style="2" customWidth="1"/>
    <col min="6914" max="6914" width="11.453125" style="2" customWidth="1"/>
    <col min="6915" max="6915" width="11" style="2" customWidth="1"/>
    <col min="6916" max="6916" width="13" style="2" customWidth="1"/>
    <col min="6917" max="6917" width="9.54296875" style="2" customWidth="1"/>
    <col min="6918" max="6918" width="10.453125" style="2" customWidth="1"/>
    <col min="6919" max="6919" width="12" style="2" customWidth="1"/>
    <col min="6920" max="6920" width="9" style="2" customWidth="1"/>
    <col min="6921" max="6921" width="7.7265625" style="2" customWidth="1"/>
    <col min="6922" max="6922" width="10" style="2" customWidth="1"/>
    <col min="6923" max="6923" width="9" style="2"/>
    <col min="6924" max="6924" width="10" style="2" customWidth="1"/>
    <col min="6925" max="6926" width="8" style="2" customWidth="1"/>
    <col min="6927" max="6933" width="10" style="2" customWidth="1"/>
    <col min="6934" max="6934" width="11.26953125" style="2" customWidth="1"/>
    <col min="6935" max="6935" width="10" style="2" customWidth="1"/>
    <col min="6936" max="6936" width="8.26953125" style="2" customWidth="1"/>
    <col min="6937" max="6938" width="10" style="2" customWidth="1"/>
    <col min="6939" max="6939" width="11.26953125" style="2" customWidth="1"/>
    <col min="6940" max="6940" width="9" style="2" customWidth="1"/>
    <col min="6941" max="6941" width="11.453125" style="2" customWidth="1"/>
    <col min="6942" max="6942" width="15.26953125" style="2" bestFit="1" customWidth="1"/>
    <col min="6943" max="7162" width="9" style="2"/>
    <col min="7163" max="7163" width="7.26953125" style="2" customWidth="1"/>
    <col min="7164" max="7164" width="10.7265625" style="2" customWidth="1"/>
    <col min="7165" max="7165" width="9" style="2" customWidth="1"/>
    <col min="7166" max="7166" width="17.7265625" style="2" customWidth="1"/>
    <col min="7167" max="7167" width="9" style="2" customWidth="1"/>
    <col min="7168" max="7168" width="19.7265625" style="2" customWidth="1"/>
    <col min="7169" max="7169" width="9" style="2" customWidth="1"/>
    <col min="7170" max="7170" width="11.453125" style="2" customWidth="1"/>
    <col min="7171" max="7171" width="11" style="2" customWidth="1"/>
    <col min="7172" max="7172" width="13" style="2" customWidth="1"/>
    <col min="7173" max="7173" width="9.54296875" style="2" customWidth="1"/>
    <col min="7174" max="7174" width="10.453125" style="2" customWidth="1"/>
    <col min="7175" max="7175" width="12" style="2" customWidth="1"/>
    <col min="7176" max="7176" width="9" style="2" customWidth="1"/>
    <col min="7177" max="7177" width="7.7265625" style="2" customWidth="1"/>
    <col min="7178" max="7178" width="10" style="2" customWidth="1"/>
    <col min="7179" max="7179" width="9" style="2"/>
    <col min="7180" max="7180" width="10" style="2" customWidth="1"/>
    <col min="7181" max="7182" width="8" style="2" customWidth="1"/>
    <col min="7183" max="7189" width="10" style="2" customWidth="1"/>
    <col min="7190" max="7190" width="11.26953125" style="2" customWidth="1"/>
    <col min="7191" max="7191" width="10" style="2" customWidth="1"/>
    <col min="7192" max="7192" width="8.26953125" style="2" customWidth="1"/>
    <col min="7193" max="7194" width="10" style="2" customWidth="1"/>
    <col min="7195" max="7195" width="11.26953125" style="2" customWidth="1"/>
    <col min="7196" max="7196" width="9" style="2" customWidth="1"/>
    <col min="7197" max="7197" width="11.453125" style="2" customWidth="1"/>
    <col min="7198" max="7198" width="15.26953125" style="2" bestFit="1" customWidth="1"/>
    <col min="7199" max="7418" width="9" style="2"/>
    <col min="7419" max="7419" width="7.26953125" style="2" customWidth="1"/>
    <col min="7420" max="7420" width="10.7265625" style="2" customWidth="1"/>
    <col min="7421" max="7421" width="9" style="2" customWidth="1"/>
    <col min="7422" max="7422" width="17.7265625" style="2" customWidth="1"/>
    <col min="7423" max="7423" width="9" style="2" customWidth="1"/>
    <col min="7424" max="7424" width="19.7265625" style="2" customWidth="1"/>
    <col min="7425" max="7425" width="9" style="2" customWidth="1"/>
    <col min="7426" max="7426" width="11.453125" style="2" customWidth="1"/>
    <col min="7427" max="7427" width="11" style="2" customWidth="1"/>
    <col min="7428" max="7428" width="13" style="2" customWidth="1"/>
    <col min="7429" max="7429" width="9.54296875" style="2" customWidth="1"/>
    <col min="7430" max="7430" width="10.453125" style="2" customWidth="1"/>
    <col min="7431" max="7431" width="12" style="2" customWidth="1"/>
    <col min="7432" max="7432" width="9" style="2" customWidth="1"/>
    <col min="7433" max="7433" width="7.7265625" style="2" customWidth="1"/>
    <col min="7434" max="7434" width="10" style="2" customWidth="1"/>
    <col min="7435" max="7435" width="9" style="2"/>
    <col min="7436" max="7436" width="10" style="2" customWidth="1"/>
    <col min="7437" max="7438" width="8" style="2" customWidth="1"/>
    <col min="7439" max="7445" width="10" style="2" customWidth="1"/>
    <col min="7446" max="7446" width="11.26953125" style="2" customWidth="1"/>
    <col min="7447" max="7447" width="10" style="2" customWidth="1"/>
    <col min="7448" max="7448" width="8.26953125" style="2" customWidth="1"/>
    <col min="7449" max="7450" width="10" style="2" customWidth="1"/>
    <col min="7451" max="7451" width="11.26953125" style="2" customWidth="1"/>
    <col min="7452" max="7452" width="9" style="2" customWidth="1"/>
    <col min="7453" max="7453" width="11.453125" style="2" customWidth="1"/>
    <col min="7454" max="7454" width="15.26953125" style="2" bestFit="1" customWidth="1"/>
    <col min="7455" max="7674" width="9" style="2"/>
    <col min="7675" max="7675" width="7.26953125" style="2" customWidth="1"/>
    <col min="7676" max="7676" width="10.7265625" style="2" customWidth="1"/>
    <col min="7677" max="7677" width="9" style="2" customWidth="1"/>
    <col min="7678" max="7678" width="17.7265625" style="2" customWidth="1"/>
    <col min="7679" max="7679" width="9" style="2" customWidth="1"/>
    <col min="7680" max="7680" width="19.7265625" style="2" customWidth="1"/>
    <col min="7681" max="7681" width="9" style="2" customWidth="1"/>
    <col min="7682" max="7682" width="11.453125" style="2" customWidth="1"/>
    <col min="7683" max="7683" width="11" style="2" customWidth="1"/>
    <col min="7684" max="7684" width="13" style="2" customWidth="1"/>
    <col min="7685" max="7685" width="9.54296875" style="2" customWidth="1"/>
    <col min="7686" max="7686" width="10.453125" style="2" customWidth="1"/>
    <col min="7687" max="7687" width="12" style="2" customWidth="1"/>
    <col min="7688" max="7688" width="9" style="2" customWidth="1"/>
    <col min="7689" max="7689" width="7.7265625" style="2" customWidth="1"/>
    <col min="7690" max="7690" width="10" style="2" customWidth="1"/>
    <col min="7691" max="7691" width="9" style="2"/>
    <col min="7692" max="7692" width="10" style="2" customWidth="1"/>
    <col min="7693" max="7694" width="8" style="2" customWidth="1"/>
    <col min="7695" max="7701" width="10" style="2" customWidth="1"/>
    <col min="7702" max="7702" width="11.26953125" style="2" customWidth="1"/>
    <col min="7703" max="7703" width="10" style="2" customWidth="1"/>
    <col min="7704" max="7704" width="8.26953125" style="2" customWidth="1"/>
    <col min="7705" max="7706" width="10" style="2" customWidth="1"/>
    <col min="7707" max="7707" width="11.26953125" style="2" customWidth="1"/>
    <col min="7708" max="7708" width="9" style="2" customWidth="1"/>
    <col min="7709" max="7709" width="11.453125" style="2" customWidth="1"/>
    <col min="7710" max="7710" width="15.26953125" style="2" bestFit="1" customWidth="1"/>
    <col min="7711" max="7930" width="9" style="2"/>
    <col min="7931" max="7931" width="7.26953125" style="2" customWidth="1"/>
    <col min="7932" max="7932" width="10.7265625" style="2" customWidth="1"/>
    <col min="7933" max="7933" width="9" style="2" customWidth="1"/>
    <col min="7934" max="7934" width="17.7265625" style="2" customWidth="1"/>
    <col min="7935" max="7935" width="9" style="2" customWidth="1"/>
    <col min="7936" max="7936" width="19.7265625" style="2" customWidth="1"/>
    <col min="7937" max="7937" width="9" style="2" customWidth="1"/>
    <col min="7938" max="7938" width="11.453125" style="2" customWidth="1"/>
    <col min="7939" max="7939" width="11" style="2" customWidth="1"/>
    <col min="7940" max="7940" width="13" style="2" customWidth="1"/>
    <col min="7941" max="7941" width="9.54296875" style="2" customWidth="1"/>
    <col min="7942" max="7942" width="10.453125" style="2" customWidth="1"/>
    <col min="7943" max="7943" width="12" style="2" customWidth="1"/>
    <col min="7944" max="7944" width="9" style="2" customWidth="1"/>
    <col min="7945" max="7945" width="7.7265625" style="2" customWidth="1"/>
    <col min="7946" max="7946" width="10" style="2" customWidth="1"/>
    <col min="7947" max="7947" width="9" style="2"/>
    <col min="7948" max="7948" width="10" style="2" customWidth="1"/>
    <col min="7949" max="7950" width="8" style="2" customWidth="1"/>
    <col min="7951" max="7957" width="10" style="2" customWidth="1"/>
    <col min="7958" max="7958" width="11.26953125" style="2" customWidth="1"/>
    <col min="7959" max="7959" width="10" style="2" customWidth="1"/>
    <col min="7960" max="7960" width="8.26953125" style="2" customWidth="1"/>
    <col min="7961" max="7962" width="10" style="2" customWidth="1"/>
    <col min="7963" max="7963" width="11.26953125" style="2" customWidth="1"/>
    <col min="7964" max="7964" width="9" style="2" customWidth="1"/>
    <col min="7965" max="7965" width="11.453125" style="2" customWidth="1"/>
    <col min="7966" max="7966" width="15.26953125" style="2" bestFit="1" customWidth="1"/>
    <col min="7967" max="8186" width="9" style="2"/>
    <col min="8187" max="8187" width="7.26953125" style="2" customWidth="1"/>
    <col min="8188" max="8188" width="10.7265625" style="2" customWidth="1"/>
    <col min="8189" max="8189" width="9" style="2" customWidth="1"/>
    <col min="8190" max="8190" width="17.7265625" style="2" customWidth="1"/>
    <col min="8191" max="8191" width="9" style="2" customWidth="1"/>
    <col min="8192" max="8192" width="19.7265625" style="2" customWidth="1"/>
    <col min="8193" max="8193" width="9" style="2" customWidth="1"/>
    <col min="8194" max="8194" width="11.453125" style="2" customWidth="1"/>
    <col min="8195" max="8195" width="11" style="2" customWidth="1"/>
    <col min="8196" max="8196" width="13" style="2" customWidth="1"/>
    <col min="8197" max="8197" width="9.54296875" style="2" customWidth="1"/>
    <col min="8198" max="8198" width="10.453125" style="2" customWidth="1"/>
    <col min="8199" max="8199" width="12" style="2" customWidth="1"/>
    <col min="8200" max="8200" width="9" style="2" customWidth="1"/>
    <col min="8201" max="8201" width="7.7265625" style="2" customWidth="1"/>
    <col min="8202" max="8202" width="10" style="2" customWidth="1"/>
    <col min="8203" max="8203" width="9" style="2"/>
    <col min="8204" max="8204" width="10" style="2" customWidth="1"/>
    <col min="8205" max="8206" width="8" style="2" customWidth="1"/>
    <col min="8207" max="8213" width="10" style="2" customWidth="1"/>
    <col min="8214" max="8214" width="11.26953125" style="2" customWidth="1"/>
    <col min="8215" max="8215" width="10" style="2" customWidth="1"/>
    <col min="8216" max="8216" width="8.26953125" style="2" customWidth="1"/>
    <col min="8217" max="8218" width="10" style="2" customWidth="1"/>
    <col min="8219" max="8219" width="11.26953125" style="2" customWidth="1"/>
    <col min="8220" max="8220" width="9" style="2" customWidth="1"/>
    <col min="8221" max="8221" width="11.453125" style="2" customWidth="1"/>
    <col min="8222" max="8222" width="15.26953125" style="2" bestFit="1" customWidth="1"/>
    <col min="8223" max="8442" width="9" style="2"/>
    <col min="8443" max="8443" width="7.26953125" style="2" customWidth="1"/>
    <col min="8444" max="8444" width="10.7265625" style="2" customWidth="1"/>
    <col min="8445" max="8445" width="9" style="2" customWidth="1"/>
    <col min="8446" max="8446" width="17.7265625" style="2" customWidth="1"/>
    <col min="8447" max="8447" width="9" style="2" customWidth="1"/>
    <col min="8448" max="8448" width="19.7265625" style="2" customWidth="1"/>
    <col min="8449" max="8449" width="9" style="2" customWidth="1"/>
    <col min="8450" max="8450" width="11.453125" style="2" customWidth="1"/>
    <col min="8451" max="8451" width="11" style="2" customWidth="1"/>
    <col min="8452" max="8452" width="13" style="2" customWidth="1"/>
    <col min="8453" max="8453" width="9.54296875" style="2" customWidth="1"/>
    <col min="8454" max="8454" width="10.453125" style="2" customWidth="1"/>
    <col min="8455" max="8455" width="12" style="2" customWidth="1"/>
    <col min="8456" max="8456" width="9" style="2" customWidth="1"/>
    <col min="8457" max="8457" width="7.7265625" style="2" customWidth="1"/>
    <col min="8458" max="8458" width="10" style="2" customWidth="1"/>
    <col min="8459" max="8459" width="9" style="2"/>
    <col min="8460" max="8460" width="10" style="2" customWidth="1"/>
    <col min="8461" max="8462" width="8" style="2" customWidth="1"/>
    <col min="8463" max="8469" width="10" style="2" customWidth="1"/>
    <col min="8470" max="8470" width="11.26953125" style="2" customWidth="1"/>
    <col min="8471" max="8471" width="10" style="2" customWidth="1"/>
    <col min="8472" max="8472" width="8.26953125" style="2" customWidth="1"/>
    <col min="8473" max="8474" width="10" style="2" customWidth="1"/>
    <col min="8475" max="8475" width="11.26953125" style="2" customWidth="1"/>
    <col min="8476" max="8476" width="9" style="2" customWidth="1"/>
    <col min="8477" max="8477" width="11.453125" style="2" customWidth="1"/>
    <col min="8478" max="8478" width="15.26953125" style="2" bestFit="1" customWidth="1"/>
    <col min="8479" max="8698" width="9" style="2"/>
    <col min="8699" max="8699" width="7.26953125" style="2" customWidth="1"/>
    <col min="8700" max="8700" width="10.7265625" style="2" customWidth="1"/>
    <col min="8701" max="8701" width="9" style="2" customWidth="1"/>
    <col min="8702" max="8702" width="17.7265625" style="2" customWidth="1"/>
    <col min="8703" max="8703" width="9" style="2" customWidth="1"/>
    <col min="8704" max="8704" width="19.7265625" style="2" customWidth="1"/>
    <col min="8705" max="8705" width="9" style="2" customWidth="1"/>
    <col min="8706" max="8706" width="11.453125" style="2" customWidth="1"/>
    <col min="8707" max="8707" width="11" style="2" customWidth="1"/>
    <col min="8708" max="8708" width="13" style="2" customWidth="1"/>
    <col min="8709" max="8709" width="9.54296875" style="2" customWidth="1"/>
    <col min="8710" max="8710" width="10.453125" style="2" customWidth="1"/>
    <col min="8711" max="8711" width="12" style="2" customWidth="1"/>
    <col min="8712" max="8712" width="9" style="2" customWidth="1"/>
    <col min="8713" max="8713" width="7.7265625" style="2" customWidth="1"/>
    <col min="8714" max="8714" width="10" style="2" customWidth="1"/>
    <col min="8715" max="8715" width="9" style="2"/>
    <col min="8716" max="8716" width="10" style="2" customWidth="1"/>
    <col min="8717" max="8718" width="8" style="2" customWidth="1"/>
    <col min="8719" max="8725" width="10" style="2" customWidth="1"/>
    <col min="8726" max="8726" width="11.26953125" style="2" customWidth="1"/>
    <col min="8727" max="8727" width="10" style="2" customWidth="1"/>
    <col min="8728" max="8728" width="8.26953125" style="2" customWidth="1"/>
    <col min="8729" max="8730" width="10" style="2" customWidth="1"/>
    <col min="8731" max="8731" width="11.26953125" style="2" customWidth="1"/>
    <col min="8732" max="8732" width="9" style="2" customWidth="1"/>
    <col min="8733" max="8733" width="11.453125" style="2" customWidth="1"/>
    <col min="8734" max="8734" width="15.26953125" style="2" bestFit="1" customWidth="1"/>
    <col min="8735" max="8954" width="9" style="2"/>
    <col min="8955" max="8955" width="7.26953125" style="2" customWidth="1"/>
    <col min="8956" max="8956" width="10.7265625" style="2" customWidth="1"/>
    <col min="8957" max="8957" width="9" style="2" customWidth="1"/>
    <col min="8958" max="8958" width="17.7265625" style="2" customWidth="1"/>
    <col min="8959" max="8959" width="9" style="2" customWidth="1"/>
    <col min="8960" max="8960" width="19.7265625" style="2" customWidth="1"/>
    <col min="8961" max="8961" width="9" style="2" customWidth="1"/>
    <col min="8962" max="8962" width="11.453125" style="2" customWidth="1"/>
    <col min="8963" max="8963" width="11" style="2" customWidth="1"/>
    <col min="8964" max="8964" width="13" style="2" customWidth="1"/>
    <col min="8965" max="8965" width="9.54296875" style="2" customWidth="1"/>
    <col min="8966" max="8966" width="10.453125" style="2" customWidth="1"/>
    <col min="8967" max="8967" width="12" style="2" customWidth="1"/>
    <col min="8968" max="8968" width="9" style="2" customWidth="1"/>
    <col min="8969" max="8969" width="7.7265625" style="2" customWidth="1"/>
    <col min="8970" max="8970" width="10" style="2" customWidth="1"/>
    <col min="8971" max="8971" width="9" style="2"/>
    <col min="8972" max="8972" width="10" style="2" customWidth="1"/>
    <col min="8973" max="8974" width="8" style="2" customWidth="1"/>
    <col min="8975" max="8981" width="10" style="2" customWidth="1"/>
    <col min="8982" max="8982" width="11.26953125" style="2" customWidth="1"/>
    <col min="8983" max="8983" width="10" style="2" customWidth="1"/>
    <col min="8984" max="8984" width="8.26953125" style="2" customWidth="1"/>
    <col min="8985" max="8986" width="10" style="2" customWidth="1"/>
    <col min="8987" max="8987" width="11.26953125" style="2" customWidth="1"/>
    <col min="8988" max="8988" width="9" style="2" customWidth="1"/>
    <col min="8989" max="8989" width="11.453125" style="2" customWidth="1"/>
    <col min="8990" max="8990" width="15.26953125" style="2" bestFit="1" customWidth="1"/>
    <col min="8991" max="9210" width="9" style="2"/>
    <col min="9211" max="9211" width="7.26953125" style="2" customWidth="1"/>
    <col min="9212" max="9212" width="10.7265625" style="2" customWidth="1"/>
    <col min="9213" max="9213" width="9" style="2" customWidth="1"/>
    <col min="9214" max="9214" width="17.7265625" style="2" customWidth="1"/>
    <col min="9215" max="9215" width="9" style="2" customWidth="1"/>
    <col min="9216" max="9216" width="19.7265625" style="2" customWidth="1"/>
    <col min="9217" max="9217" width="9" style="2" customWidth="1"/>
    <col min="9218" max="9218" width="11.453125" style="2" customWidth="1"/>
    <col min="9219" max="9219" width="11" style="2" customWidth="1"/>
    <col min="9220" max="9220" width="13" style="2" customWidth="1"/>
    <col min="9221" max="9221" width="9.54296875" style="2" customWidth="1"/>
    <col min="9222" max="9222" width="10.453125" style="2" customWidth="1"/>
    <col min="9223" max="9223" width="12" style="2" customWidth="1"/>
    <col min="9224" max="9224" width="9" style="2" customWidth="1"/>
    <col min="9225" max="9225" width="7.7265625" style="2" customWidth="1"/>
    <col min="9226" max="9226" width="10" style="2" customWidth="1"/>
    <col min="9227" max="9227" width="9" style="2"/>
    <col min="9228" max="9228" width="10" style="2" customWidth="1"/>
    <col min="9229" max="9230" width="8" style="2" customWidth="1"/>
    <col min="9231" max="9237" width="10" style="2" customWidth="1"/>
    <col min="9238" max="9238" width="11.26953125" style="2" customWidth="1"/>
    <col min="9239" max="9239" width="10" style="2" customWidth="1"/>
    <col min="9240" max="9240" width="8.26953125" style="2" customWidth="1"/>
    <col min="9241" max="9242" width="10" style="2" customWidth="1"/>
    <col min="9243" max="9243" width="11.26953125" style="2" customWidth="1"/>
    <col min="9244" max="9244" width="9" style="2" customWidth="1"/>
    <col min="9245" max="9245" width="11.453125" style="2" customWidth="1"/>
    <col min="9246" max="9246" width="15.26953125" style="2" bestFit="1" customWidth="1"/>
    <col min="9247" max="9466" width="9" style="2"/>
    <col min="9467" max="9467" width="7.26953125" style="2" customWidth="1"/>
    <col min="9468" max="9468" width="10.7265625" style="2" customWidth="1"/>
    <col min="9469" max="9469" width="9" style="2" customWidth="1"/>
    <col min="9470" max="9470" width="17.7265625" style="2" customWidth="1"/>
    <col min="9471" max="9471" width="9" style="2" customWidth="1"/>
    <col min="9472" max="9472" width="19.7265625" style="2" customWidth="1"/>
    <col min="9473" max="9473" width="9" style="2" customWidth="1"/>
    <col min="9474" max="9474" width="11.453125" style="2" customWidth="1"/>
    <col min="9475" max="9475" width="11" style="2" customWidth="1"/>
    <col min="9476" max="9476" width="13" style="2" customWidth="1"/>
    <col min="9477" max="9477" width="9.54296875" style="2" customWidth="1"/>
    <col min="9478" max="9478" width="10.453125" style="2" customWidth="1"/>
    <col min="9479" max="9479" width="12" style="2" customWidth="1"/>
    <col min="9480" max="9480" width="9" style="2" customWidth="1"/>
    <col min="9481" max="9481" width="7.7265625" style="2" customWidth="1"/>
    <col min="9482" max="9482" width="10" style="2" customWidth="1"/>
    <col min="9483" max="9483" width="9" style="2"/>
    <col min="9484" max="9484" width="10" style="2" customWidth="1"/>
    <col min="9485" max="9486" width="8" style="2" customWidth="1"/>
    <col min="9487" max="9493" width="10" style="2" customWidth="1"/>
    <col min="9494" max="9494" width="11.26953125" style="2" customWidth="1"/>
    <col min="9495" max="9495" width="10" style="2" customWidth="1"/>
    <col min="9496" max="9496" width="8.26953125" style="2" customWidth="1"/>
    <col min="9497" max="9498" width="10" style="2" customWidth="1"/>
    <col min="9499" max="9499" width="11.26953125" style="2" customWidth="1"/>
    <col min="9500" max="9500" width="9" style="2" customWidth="1"/>
    <col min="9501" max="9501" width="11.453125" style="2" customWidth="1"/>
    <col min="9502" max="9502" width="15.26953125" style="2" bestFit="1" customWidth="1"/>
    <col min="9503" max="9722" width="9" style="2"/>
    <col min="9723" max="9723" width="7.26953125" style="2" customWidth="1"/>
    <col min="9724" max="9724" width="10.7265625" style="2" customWidth="1"/>
    <col min="9725" max="9725" width="9" style="2" customWidth="1"/>
    <col min="9726" max="9726" width="17.7265625" style="2" customWidth="1"/>
    <col min="9727" max="9727" width="9" style="2" customWidth="1"/>
    <col min="9728" max="9728" width="19.7265625" style="2" customWidth="1"/>
    <col min="9729" max="9729" width="9" style="2" customWidth="1"/>
    <col min="9730" max="9730" width="11.453125" style="2" customWidth="1"/>
    <col min="9731" max="9731" width="11" style="2" customWidth="1"/>
    <col min="9732" max="9732" width="13" style="2" customWidth="1"/>
    <col min="9733" max="9733" width="9.54296875" style="2" customWidth="1"/>
    <col min="9734" max="9734" width="10.453125" style="2" customWidth="1"/>
    <col min="9735" max="9735" width="12" style="2" customWidth="1"/>
    <col min="9736" max="9736" width="9" style="2" customWidth="1"/>
    <col min="9737" max="9737" width="7.7265625" style="2" customWidth="1"/>
    <col min="9738" max="9738" width="10" style="2" customWidth="1"/>
    <col min="9739" max="9739" width="9" style="2"/>
    <col min="9740" max="9740" width="10" style="2" customWidth="1"/>
    <col min="9741" max="9742" width="8" style="2" customWidth="1"/>
    <col min="9743" max="9749" width="10" style="2" customWidth="1"/>
    <col min="9750" max="9750" width="11.26953125" style="2" customWidth="1"/>
    <col min="9751" max="9751" width="10" style="2" customWidth="1"/>
    <col min="9752" max="9752" width="8.26953125" style="2" customWidth="1"/>
    <col min="9753" max="9754" width="10" style="2" customWidth="1"/>
    <col min="9755" max="9755" width="11.26953125" style="2" customWidth="1"/>
    <col min="9756" max="9756" width="9" style="2" customWidth="1"/>
    <col min="9757" max="9757" width="11.453125" style="2" customWidth="1"/>
    <col min="9758" max="9758" width="15.26953125" style="2" bestFit="1" customWidth="1"/>
    <col min="9759" max="9978" width="9" style="2"/>
    <col min="9979" max="9979" width="7.26953125" style="2" customWidth="1"/>
    <col min="9980" max="9980" width="10.7265625" style="2" customWidth="1"/>
    <col min="9981" max="9981" width="9" style="2" customWidth="1"/>
    <col min="9982" max="9982" width="17.7265625" style="2" customWidth="1"/>
    <col min="9983" max="9983" width="9" style="2" customWidth="1"/>
    <col min="9984" max="9984" width="19.7265625" style="2" customWidth="1"/>
    <col min="9985" max="9985" width="9" style="2" customWidth="1"/>
    <col min="9986" max="9986" width="11.453125" style="2" customWidth="1"/>
    <col min="9987" max="9987" width="11" style="2" customWidth="1"/>
    <col min="9988" max="9988" width="13" style="2" customWidth="1"/>
    <col min="9989" max="9989" width="9.54296875" style="2" customWidth="1"/>
    <col min="9990" max="9990" width="10.453125" style="2" customWidth="1"/>
    <col min="9991" max="9991" width="12" style="2" customWidth="1"/>
    <col min="9992" max="9992" width="9" style="2" customWidth="1"/>
    <col min="9993" max="9993" width="7.7265625" style="2" customWidth="1"/>
    <col min="9994" max="9994" width="10" style="2" customWidth="1"/>
    <col min="9995" max="9995" width="9" style="2"/>
    <col min="9996" max="9996" width="10" style="2" customWidth="1"/>
    <col min="9997" max="9998" width="8" style="2" customWidth="1"/>
    <col min="9999" max="10005" width="10" style="2" customWidth="1"/>
    <col min="10006" max="10006" width="11.26953125" style="2" customWidth="1"/>
    <col min="10007" max="10007" width="10" style="2" customWidth="1"/>
    <col min="10008" max="10008" width="8.26953125" style="2" customWidth="1"/>
    <col min="10009" max="10010" width="10" style="2" customWidth="1"/>
    <col min="10011" max="10011" width="11.26953125" style="2" customWidth="1"/>
    <col min="10012" max="10012" width="9" style="2" customWidth="1"/>
    <col min="10013" max="10013" width="11.453125" style="2" customWidth="1"/>
    <col min="10014" max="10014" width="15.26953125" style="2" bestFit="1" customWidth="1"/>
    <col min="10015" max="10234" width="9" style="2"/>
    <col min="10235" max="10235" width="7.26953125" style="2" customWidth="1"/>
    <col min="10236" max="10236" width="10.7265625" style="2" customWidth="1"/>
    <col min="10237" max="10237" width="9" style="2" customWidth="1"/>
    <col min="10238" max="10238" width="17.7265625" style="2" customWidth="1"/>
    <col min="10239" max="10239" width="9" style="2" customWidth="1"/>
    <col min="10240" max="10240" width="19.7265625" style="2" customWidth="1"/>
    <col min="10241" max="10241" width="9" style="2" customWidth="1"/>
    <col min="10242" max="10242" width="11.453125" style="2" customWidth="1"/>
    <col min="10243" max="10243" width="11" style="2" customWidth="1"/>
    <col min="10244" max="10244" width="13" style="2" customWidth="1"/>
    <col min="10245" max="10245" width="9.54296875" style="2" customWidth="1"/>
    <col min="10246" max="10246" width="10.453125" style="2" customWidth="1"/>
    <col min="10247" max="10247" width="12" style="2" customWidth="1"/>
    <col min="10248" max="10248" width="9" style="2" customWidth="1"/>
    <col min="10249" max="10249" width="7.7265625" style="2" customWidth="1"/>
    <col min="10250" max="10250" width="10" style="2" customWidth="1"/>
    <col min="10251" max="10251" width="9" style="2"/>
    <col min="10252" max="10252" width="10" style="2" customWidth="1"/>
    <col min="10253" max="10254" width="8" style="2" customWidth="1"/>
    <col min="10255" max="10261" width="10" style="2" customWidth="1"/>
    <col min="10262" max="10262" width="11.26953125" style="2" customWidth="1"/>
    <col min="10263" max="10263" width="10" style="2" customWidth="1"/>
    <col min="10264" max="10264" width="8.26953125" style="2" customWidth="1"/>
    <col min="10265" max="10266" width="10" style="2" customWidth="1"/>
    <col min="10267" max="10267" width="11.26953125" style="2" customWidth="1"/>
    <col min="10268" max="10268" width="9" style="2" customWidth="1"/>
    <col min="10269" max="10269" width="11.453125" style="2" customWidth="1"/>
    <col min="10270" max="10270" width="15.26953125" style="2" bestFit="1" customWidth="1"/>
    <col min="10271" max="10490" width="9" style="2"/>
    <col min="10491" max="10491" width="7.26953125" style="2" customWidth="1"/>
    <col min="10492" max="10492" width="10.7265625" style="2" customWidth="1"/>
    <col min="10493" max="10493" width="9" style="2" customWidth="1"/>
    <col min="10494" max="10494" width="17.7265625" style="2" customWidth="1"/>
    <col min="10495" max="10495" width="9" style="2" customWidth="1"/>
    <col min="10496" max="10496" width="19.7265625" style="2" customWidth="1"/>
    <col min="10497" max="10497" width="9" style="2" customWidth="1"/>
    <col min="10498" max="10498" width="11.453125" style="2" customWidth="1"/>
    <col min="10499" max="10499" width="11" style="2" customWidth="1"/>
    <col min="10500" max="10500" width="13" style="2" customWidth="1"/>
    <col min="10501" max="10501" width="9.54296875" style="2" customWidth="1"/>
    <col min="10502" max="10502" width="10.453125" style="2" customWidth="1"/>
    <col min="10503" max="10503" width="12" style="2" customWidth="1"/>
    <col min="10504" max="10504" width="9" style="2" customWidth="1"/>
    <col min="10505" max="10505" width="7.7265625" style="2" customWidth="1"/>
    <col min="10506" max="10506" width="10" style="2" customWidth="1"/>
    <col min="10507" max="10507" width="9" style="2"/>
    <col min="10508" max="10508" width="10" style="2" customWidth="1"/>
    <col min="10509" max="10510" width="8" style="2" customWidth="1"/>
    <col min="10511" max="10517" width="10" style="2" customWidth="1"/>
    <col min="10518" max="10518" width="11.26953125" style="2" customWidth="1"/>
    <col min="10519" max="10519" width="10" style="2" customWidth="1"/>
    <col min="10520" max="10520" width="8.26953125" style="2" customWidth="1"/>
    <col min="10521" max="10522" width="10" style="2" customWidth="1"/>
    <col min="10523" max="10523" width="11.26953125" style="2" customWidth="1"/>
    <col min="10524" max="10524" width="9" style="2" customWidth="1"/>
    <col min="10525" max="10525" width="11.453125" style="2" customWidth="1"/>
    <col min="10526" max="10526" width="15.26953125" style="2" bestFit="1" customWidth="1"/>
    <col min="10527" max="10746" width="9" style="2"/>
    <col min="10747" max="10747" width="7.26953125" style="2" customWidth="1"/>
    <col min="10748" max="10748" width="10.7265625" style="2" customWidth="1"/>
    <col min="10749" max="10749" width="9" style="2" customWidth="1"/>
    <col min="10750" max="10750" width="17.7265625" style="2" customWidth="1"/>
    <col min="10751" max="10751" width="9" style="2" customWidth="1"/>
    <col min="10752" max="10752" width="19.7265625" style="2" customWidth="1"/>
    <col min="10753" max="10753" width="9" style="2" customWidth="1"/>
    <col min="10754" max="10754" width="11.453125" style="2" customWidth="1"/>
    <col min="10755" max="10755" width="11" style="2" customWidth="1"/>
    <col min="10756" max="10756" width="13" style="2" customWidth="1"/>
    <col min="10757" max="10757" width="9.54296875" style="2" customWidth="1"/>
    <col min="10758" max="10758" width="10.453125" style="2" customWidth="1"/>
    <col min="10759" max="10759" width="12" style="2" customWidth="1"/>
    <col min="10760" max="10760" width="9" style="2" customWidth="1"/>
    <col min="10761" max="10761" width="7.7265625" style="2" customWidth="1"/>
    <col min="10762" max="10762" width="10" style="2" customWidth="1"/>
    <col min="10763" max="10763" width="9" style="2"/>
    <col min="10764" max="10764" width="10" style="2" customWidth="1"/>
    <col min="10765" max="10766" width="8" style="2" customWidth="1"/>
    <col min="10767" max="10773" width="10" style="2" customWidth="1"/>
    <col min="10774" max="10774" width="11.26953125" style="2" customWidth="1"/>
    <col min="10775" max="10775" width="10" style="2" customWidth="1"/>
    <col min="10776" max="10776" width="8.26953125" style="2" customWidth="1"/>
    <col min="10777" max="10778" width="10" style="2" customWidth="1"/>
    <col min="10779" max="10779" width="11.26953125" style="2" customWidth="1"/>
    <col min="10780" max="10780" width="9" style="2" customWidth="1"/>
    <col min="10781" max="10781" width="11.453125" style="2" customWidth="1"/>
    <col min="10782" max="10782" width="15.26953125" style="2" bestFit="1" customWidth="1"/>
    <col min="10783" max="11002" width="9" style="2"/>
    <col min="11003" max="11003" width="7.26953125" style="2" customWidth="1"/>
    <col min="11004" max="11004" width="10.7265625" style="2" customWidth="1"/>
    <col min="11005" max="11005" width="9" style="2" customWidth="1"/>
    <col min="11006" max="11006" width="17.7265625" style="2" customWidth="1"/>
    <col min="11007" max="11007" width="9" style="2" customWidth="1"/>
    <col min="11008" max="11008" width="19.7265625" style="2" customWidth="1"/>
    <col min="11009" max="11009" width="9" style="2" customWidth="1"/>
    <col min="11010" max="11010" width="11.453125" style="2" customWidth="1"/>
    <col min="11011" max="11011" width="11" style="2" customWidth="1"/>
    <col min="11012" max="11012" width="13" style="2" customWidth="1"/>
    <col min="11013" max="11013" width="9.54296875" style="2" customWidth="1"/>
    <col min="11014" max="11014" width="10.453125" style="2" customWidth="1"/>
    <col min="11015" max="11015" width="12" style="2" customWidth="1"/>
    <col min="11016" max="11016" width="9" style="2" customWidth="1"/>
    <col min="11017" max="11017" width="7.7265625" style="2" customWidth="1"/>
    <col min="11018" max="11018" width="10" style="2" customWidth="1"/>
    <col min="11019" max="11019" width="9" style="2"/>
    <col min="11020" max="11020" width="10" style="2" customWidth="1"/>
    <col min="11021" max="11022" width="8" style="2" customWidth="1"/>
    <col min="11023" max="11029" width="10" style="2" customWidth="1"/>
    <col min="11030" max="11030" width="11.26953125" style="2" customWidth="1"/>
    <col min="11031" max="11031" width="10" style="2" customWidth="1"/>
    <col min="11032" max="11032" width="8.26953125" style="2" customWidth="1"/>
    <col min="11033" max="11034" width="10" style="2" customWidth="1"/>
    <col min="11035" max="11035" width="11.26953125" style="2" customWidth="1"/>
    <col min="11036" max="11036" width="9" style="2" customWidth="1"/>
    <col min="11037" max="11037" width="11.453125" style="2" customWidth="1"/>
    <col min="11038" max="11038" width="15.26953125" style="2" bestFit="1" customWidth="1"/>
    <col min="11039" max="11258" width="9" style="2"/>
    <col min="11259" max="11259" width="7.26953125" style="2" customWidth="1"/>
    <col min="11260" max="11260" width="10.7265625" style="2" customWidth="1"/>
    <col min="11261" max="11261" width="9" style="2" customWidth="1"/>
    <col min="11262" max="11262" width="17.7265625" style="2" customWidth="1"/>
    <col min="11263" max="11263" width="9" style="2" customWidth="1"/>
    <col min="11264" max="11264" width="19.7265625" style="2" customWidth="1"/>
    <col min="11265" max="11265" width="9" style="2" customWidth="1"/>
    <col min="11266" max="11266" width="11.453125" style="2" customWidth="1"/>
    <col min="11267" max="11267" width="11" style="2" customWidth="1"/>
    <col min="11268" max="11268" width="13" style="2" customWidth="1"/>
    <col min="11269" max="11269" width="9.54296875" style="2" customWidth="1"/>
    <col min="11270" max="11270" width="10.453125" style="2" customWidth="1"/>
    <col min="11271" max="11271" width="12" style="2" customWidth="1"/>
    <col min="11272" max="11272" width="9" style="2" customWidth="1"/>
    <col min="11273" max="11273" width="7.7265625" style="2" customWidth="1"/>
    <col min="11274" max="11274" width="10" style="2" customWidth="1"/>
    <col min="11275" max="11275" width="9" style="2"/>
    <col min="11276" max="11276" width="10" style="2" customWidth="1"/>
    <col min="11277" max="11278" width="8" style="2" customWidth="1"/>
    <col min="11279" max="11285" width="10" style="2" customWidth="1"/>
    <col min="11286" max="11286" width="11.26953125" style="2" customWidth="1"/>
    <col min="11287" max="11287" width="10" style="2" customWidth="1"/>
    <col min="11288" max="11288" width="8.26953125" style="2" customWidth="1"/>
    <col min="11289" max="11290" width="10" style="2" customWidth="1"/>
    <col min="11291" max="11291" width="11.26953125" style="2" customWidth="1"/>
    <col min="11292" max="11292" width="9" style="2" customWidth="1"/>
    <col min="11293" max="11293" width="11.453125" style="2" customWidth="1"/>
    <col min="11294" max="11294" width="15.26953125" style="2" bestFit="1" customWidth="1"/>
    <col min="11295" max="11514" width="9" style="2"/>
    <col min="11515" max="11515" width="7.26953125" style="2" customWidth="1"/>
    <col min="11516" max="11516" width="10.7265625" style="2" customWidth="1"/>
    <col min="11517" max="11517" width="9" style="2" customWidth="1"/>
    <col min="11518" max="11518" width="17.7265625" style="2" customWidth="1"/>
    <col min="11519" max="11519" width="9" style="2" customWidth="1"/>
    <col min="11520" max="11520" width="19.7265625" style="2" customWidth="1"/>
    <col min="11521" max="11521" width="9" style="2" customWidth="1"/>
    <col min="11522" max="11522" width="11.453125" style="2" customWidth="1"/>
    <col min="11523" max="11523" width="11" style="2" customWidth="1"/>
    <col min="11524" max="11524" width="13" style="2" customWidth="1"/>
    <col min="11525" max="11525" width="9.54296875" style="2" customWidth="1"/>
    <col min="11526" max="11526" width="10.453125" style="2" customWidth="1"/>
    <col min="11527" max="11527" width="12" style="2" customWidth="1"/>
    <col min="11528" max="11528" width="9" style="2" customWidth="1"/>
    <col min="11529" max="11529" width="7.7265625" style="2" customWidth="1"/>
    <col min="11530" max="11530" width="10" style="2" customWidth="1"/>
    <col min="11531" max="11531" width="9" style="2"/>
    <col min="11532" max="11532" width="10" style="2" customWidth="1"/>
    <col min="11533" max="11534" width="8" style="2" customWidth="1"/>
    <col min="11535" max="11541" width="10" style="2" customWidth="1"/>
    <col min="11542" max="11542" width="11.26953125" style="2" customWidth="1"/>
    <col min="11543" max="11543" width="10" style="2" customWidth="1"/>
    <col min="11544" max="11544" width="8.26953125" style="2" customWidth="1"/>
    <col min="11545" max="11546" width="10" style="2" customWidth="1"/>
    <col min="11547" max="11547" width="11.26953125" style="2" customWidth="1"/>
    <col min="11548" max="11548" width="9" style="2" customWidth="1"/>
    <col min="11549" max="11549" width="11.453125" style="2" customWidth="1"/>
    <col min="11550" max="11550" width="15.26953125" style="2" bestFit="1" customWidth="1"/>
    <col min="11551" max="11770" width="9" style="2"/>
    <col min="11771" max="11771" width="7.26953125" style="2" customWidth="1"/>
    <col min="11772" max="11772" width="10.7265625" style="2" customWidth="1"/>
    <col min="11773" max="11773" width="9" style="2" customWidth="1"/>
    <col min="11774" max="11774" width="17.7265625" style="2" customWidth="1"/>
    <col min="11775" max="11775" width="9" style="2" customWidth="1"/>
    <col min="11776" max="11776" width="19.7265625" style="2" customWidth="1"/>
    <col min="11777" max="11777" width="9" style="2" customWidth="1"/>
    <col min="11778" max="11778" width="11.453125" style="2" customWidth="1"/>
    <col min="11779" max="11779" width="11" style="2" customWidth="1"/>
    <col min="11780" max="11780" width="13" style="2" customWidth="1"/>
    <col min="11781" max="11781" width="9.54296875" style="2" customWidth="1"/>
    <col min="11782" max="11782" width="10.453125" style="2" customWidth="1"/>
    <col min="11783" max="11783" width="12" style="2" customWidth="1"/>
    <col min="11784" max="11784" width="9" style="2" customWidth="1"/>
    <col min="11785" max="11785" width="7.7265625" style="2" customWidth="1"/>
    <col min="11786" max="11786" width="10" style="2" customWidth="1"/>
    <col min="11787" max="11787" width="9" style="2"/>
    <col min="11788" max="11788" width="10" style="2" customWidth="1"/>
    <col min="11789" max="11790" width="8" style="2" customWidth="1"/>
    <col min="11791" max="11797" width="10" style="2" customWidth="1"/>
    <col min="11798" max="11798" width="11.26953125" style="2" customWidth="1"/>
    <col min="11799" max="11799" width="10" style="2" customWidth="1"/>
    <col min="11800" max="11800" width="8.26953125" style="2" customWidth="1"/>
    <col min="11801" max="11802" width="10" style="2" customWidth="1"/>
    <col min="11803" max="11803" width="11.26953125" style="2" customWidth="1"/>
    <col min="11804" max="11804" width="9" style="2" customWidth="1"/>
    <col min="11805" max="11805" width="11.453125" style="2" customWidth="1"/>
    <col min="11806" max="11806" width="15.26953125" style="2" bestFit="1" customWidth="1"/>
    <col min="11807" max="12026" width="9" style="2"/>
    <col min="12027" max="12027" width="7.26953125" style="2" customWidth="1"/>
    <col min="12028" max="12028" width="10.7265625" style="2" customWidth="1"/>
    <col min="12029" max="12029" width="9" style="2" customWidth="1"/>
    <col min="12030" max="12030" width="17.7265625" style="2" customWidth="1"/>
    <col min="12031" max="12031" width="9" style="2" customWidth="1"/>
    <col min="12032" max="12032" width="19.7265625" style="2" customWidth="1"/>
    <col min="12033" max="12033" width="9" style="2" customWidth="1"/>
    <col min="12034" max="12034" width="11.453125" style="2" customWidth="1"/>
    <col min="12035" max="12035" width="11" style="2" customWidth="1"/>
    <col min="12036" max="12036" width="13" style="2" customWidth="1"/>
    <col min="12037" max="12037" width="9.54296875" style="2" customWidth="1"/>
    <col min="12038" max="12038" width="10.453125" style="2" customWidth="1"/>
    <col min="12039" max="12039" width="12" style="2" customWidth="1"/>
    <col min="12040" max="12040" width="9" style="2" customWidth="1"/>
    <col min="12041" max="12041" width="7.7265625" style="2" customWidth="1"/>
    <col min="12042" max="12042" width="10" style="2" customWidth="1"/>
    <col min="12043" max="12043" width="9" style="2"/>
    <col min="12044" max="12044" width="10" style="2" customWidth="1"/>
    <col min="12045" max="12046" width="8" style="2" customWidth="1"/>
    <col min="12047" max="12053" width="10" style="2" customWidth="1"/>
    <col min="12054" max="12054" width="11.26953125" style="2" customWidth="1"/>
    <col min="12055" max="12055" width="10" style="2" customWidth="1"/>
    <col min="12056" max="12056" width="8.26953125" style="2" customWidth="1"/>
    <col min="12057" max="12058" width="10" style="2" customWidth="1"/>
    <col min="12059" max="12059" width="11.26953125" style="2" customWidth="1"/>
    <col min="12060" max="12060" width="9" style="2" customWidth="1"/>
    <col min="12061" max="12061" width="11.453125" style="2" customWidth="1"/>
    <col min="12062" max="12062" width="15.26953125" style="2" bestFit="1" customWidth="1"/>
    <col min="12063" max="12282" width="9" style="2"/>
    <col min="12283" max="12283" width="7.26953125" style="2" customWidth="1"/>
    <col min="12284" max="12284" width="10.7265625" style="2" customWidth="1"/>
    <col min="12285" max="12285" width="9" style="2" customWidth="1"/>
    <col min="12286" max="12286" width="17.7265625" style="2" customWidth="1"/>
    <col min="12287" max="12287" width="9" style="2" customWidth="1"/>
    <col min="12288" max="12288" width="19.7265625" style="2" customWidth="1"/>
    <col min="12289" max="12289" width="9" style="2" customWidth="1"/>
    <col min="12290" max="12290" width="11.453125" style="2" customWidth="1"/>
    <col min="12291" max="12291" width="11" style="2" customWidth="1"/>
    <col min="12292" max="12292" width="13" style="2" customWidth="1"/>
    <col min="12293" max="12293" width="9.54296875" style="2" customWidth="1"/>
    <col min="12294" max="12294" width="10.453125" style="2" customWidth="1"/>
    <col min="12295" max="12295" width="12" style="2" customWidth="1"/>
    <col min="12296" max="12296" width="9" style="2" customWidth="1"/>
    <col min="12297" max="12297" width="7.7265625" style="2" customWidth="1"/>
    <col min="12298" max="12298" width="10" style="2" customWidth="1"/>
    <col min="12299" max="12299" width="9" style="2"/>
    <col min="12300" max="12300" width="10" style="2" customWidth="1"/>
    <col min="12301" max="12302" width="8" style="2" customWidth="1"/>
    <col min="12303" max="12309" width="10" style="2" customWidth="1"/>
    <col min="12310" max="12310" width="11.26953125" style="2" customWidth="1"/>
    <col min="12311" max="12311" width="10" style="2" customWidth="1"/>
    <col min="12312" max="12312" width="8.26953125" style="2" customWidth="1"/>
    <col min="12313" max="12314" width="10" style="2" customWidth="1"/>
    <col min="12315" max="12315" width="11.26953125" style="2" customWidth="1"/>
    <col min="12316" max="12316" width="9" style="2" customWidth="1"/>
    <col min="12317" max="12317" width="11.453125" style="2" customWidth="1"/>
    <col min="12318" max="12318" width="15.26953125" style="2" bestFit="1" customWidth="1"/>
    <col min="12319" max="12538" width="9" style="2"/>
    <col min="12539" max="12539" width="7.26953125" style="2" customWidth="1"/>
    <col min="12540" max="12540" width="10.7265625" style="2" customWidth="1"/>
    <col min="12541" max="12541" width="9" style="2" customWidth="1"/>
    <col min="12542" max="12542" width="17.7265625" style="2" customWidth="1"/>
    <col min="12543" max="12543" width="9" style="2" customWidth="1"/>
    <col min="12544" max="12544" width="19.7265625" style="2" customWidth="1"/>
    <col min="12545" max="12545" width="9" style="2" customWidth="1"/>
    <col min="12546" max="12546" width="11.453125" style="2" customWidth="1"/>
    <col min="12547" max="12547" width="11" style="2" customWidth="1"/>
    <col min="12548" max="12548" width="13" style="2" customWidth="1"/>
    <col min="12549" max="12549" width="9.54296875" style="2" customWidth="1"/>
    <col min="12550" max="12550" width="10.453125" style="2" customWidth="1"/>
    <col min="12551" max="12551" width="12" style="2" customWidth="1"/>
    <col min="12552" max="12552" width="9" style="2" customWidth="1"/>
    <col min="12553" max="12553" width="7.7265625" style="2" customWidth="1"/>
    <col min="12554" max="12554" width="10" style="2" customWidth="1"/>
    <col min="12555" max="12555" width="9" style="2"/>
    <col min="12556" max="12556" width="10" style="2" customWidth="1"/>
    <col min="12557" max="12558" width="8" style="2" customWidth="1"/>
    <col min="12559" max="12565" width="10" style="2" customWidth="1"/>
    <col min="12566" max="12566" width="11.26953125" style="2" customWidth="1"/>
    <col min="12567" max="12567" width="10" style="2" customWidth="1"/>
    <col min="12568" max="12568" width="8.26953125" style="2" customWidth="1"/>
    <col min="12569" max="12570" width="10" style="2" customWidth="1"/>
    <col min="12571" max="12571" width="11.26953125" style="2" customWidth="1"/>
    <col min="12572" max="12572" width="9" style="2" customWidth="1"/>
    <col min="12573" max="12573" width="11.453125" style="2" customWidth="1"/>
    <col min="12574" max="12574" width="15.26953125" style="2" bestFit="1" customWidth="1"/>
    <col min="12575" max="12794" width="9" style="2"/>
    <col min="12795" max="12795" width="7.26953125" style="2" customWidth="1"/>
    <col min="12796" max="12796" width="10.7265625" style="2" customWidth="1"/>
    <col min="12797" max="12797" width="9" style="2" customWidth="1"/>
    <col min="12798" max="12798" width="17.7265625" style="2" customWidth="1"/>
    <col min="12799" max="12799" width="9" style="2" customWidth="1"/>
    <col min="12800" max="12800" width="19.7265625" style="2" customWidth="1"/>
    <col min="12801" max="12801" width="9" style="2" customWidth="1"/>
    <col min="12802" max="12802" width="11.453125" style="2" customWidth="1"/>
    <col min="12803" max="12803" width="11" style="2" customWidth="1"/>
    <col min="12804" max="12804" width="13" style="2" customWidth="1"/>
    <col min="12805" max="12805" width="9.54296875" style="2" customWidth="1"/>
    <col min="12806" max="12806" width="10.453125" style="2" customWidth="1"/>
    <col min="12807" max="12807" width="12" style="2" customWidth="1"/>
    <col min="12808" max="12808" width="9" style="2" customWidth="1"/>
    <col min="12809" max="12809" width="7.7265625" style="2" customWidth="1"/>
    <col min="12810" max="12810" width="10" style="2" customWidth="1"/>
    <col min="12811" max="12811" width="9" style="2"/>
    <col min="12812" max="12812" width="10" style="2" customWidth="1"/>
    <col min="12813" max="12814" width="8" style="2" customWidth="1"/>
    <col min="12815" max="12821" width="10" style="2" customWidth="1"/>
    <col min="12822" max="12822" width="11.26953125" style="2" customWidth="1"/>
    <col min="12823" max="12823" width="10" style="2" customWidth="1"/>
    <col min="12824" max="12824" width="8.26953125" style="2" customWidth="1"/>
    <col min="12825" max="12826" width="10" style="2" customWidth="1"/>
    <col min="12827" max="12827" width="11.26953125" style="2" customWidth="1"/>
    <col min="12828" max="12828" width="9" style="2" customWidth="1"/>
    <col min="12829" max="12829" width="11.453125" style="2" customWidth="1"/>
    <col min="12830" max="12830" width="15.26953125" style="2" bestFit="1" customWidth="1"/>
    <col min="12831" max="13050" width="9" style="2"/>
    <col min="13051" max="13051" width="7.26953125" style="2" customWidth="1"/>
    <col min="13052" max="13052" width="10.7265625" style="2" customWidth="1"/>
    <col min="13053" max="13053" width="9" style="2" customWidth="1"/>
    <col min="13054" max="13054" width="17.7265625" style="2" customWidth="1"/>
    <col min="13055" max="13055" width="9" style="2" customWidth="1"/>
    <col min="13056" max="13056" width="19.7265625" style="2" customWidth="1"/>
    <col min="13057" max="13057" width="9" style="2" customWidth="1"/>
    <col min="13058" max="13058" width="11.453125" style="2" customWidth="1"/>
    <col min="13059" max="13059" width="11" style="2" customWidth="1"/>
    <col min="13060" max="13060" width="13" style="2" customWidth="1"/>
    <col min="13061" max="13061" width="9.54296875" style="2" customWidth="1"/>
    <col min="13062" max="13062" width="10.453125" style="2" customWidth="1"/>
    <col min="13063" max="13063" width="12" style="2" customWidth="1"/>
    <col min="13064" max="13064" width="9" style="2" customWidth="1"/>
    <col min="13065" max="13065" width="7.7265625" style="2" customWidth="1"/>
    <col min="13066" max="13066" width="10" style="2" customWidth="1"/>
    <col min="13067" max="13067" width="9" style="2"/>
    <col min="13068" max="13068" width="10" style="2" customWidth="1"/>
    <col min="13069" max="13070" width="8" style="2" customWidth="1"/>
    <col min="13071" max="13077" width="10" style="2" customWidth="1"/>
    <col min="13078" max="13078" width="11.26953125" style="2" customWidth="1"/>
    <col min="13079" max="13079" width="10" style="2" customWidth="1"/>
    <col min="13080" max="13080" width="8.26953125" style="2" customWidth="1"/>
    <col min="13081" max="13082" width="10" style="2" customWidth="1"/>
    <col min="13083" max="13083" width="11.26953125" style="2" customWidth="1"/>
    <col min="13084" max="13084" width="9" style="2" customWidth="1"/>
    <col min="13085" max="13085" width="11.453125" style="2" customWidth="1"/>
    <col min="13086" max="13086" width="15.26953125" style="2" bestFit="1" customWidth="1"/>
    <col min="13087" max="13306" width="9" style="2"/>
    <col min="13307" max="13307" width="7.26953125" style="2" customWidth="1"/>
    <col min="13308" max="13308" width="10.7265625" style="2" customWidth="1"/>
    <col min="13309" max="13309" width="9" style="2" customWidth="1"/>
    <col min="13310" max="13310" width="17.7265625" style="2" customWidth="1"/>
    <col min="13311" max="13311" width="9" style="2" customWidth="1"/>
    <col min="13312" max="13312" width="19.7265625" style="2" customWidth="1"/>
    <col min="13313" max="13313" width="9" style="2" customWidth="1"/>
    <col min="13314" max="13314" width="11.453125" style="2" customWidth="1"/>
    <col min="13315" max="13315" width="11" style="2" customWidth="1"/>
    <col min="13316" max="13316" width="13" style="2" customWidth="1"/>
    <col min="13317" max="13317" width="9.54296875" style="2" customWidth="1"/>
    <col min="13318" max="13318" width="10.453125" style="2" customWidth="1"/>
    <col min="13319" max="13319" width="12" style="2" customWidth="1"/>
    <col min="13320" max="13320" width="9" style="2" customWidth="1"/>
    <col min="13321" max="13321" width="7.7265625" style="2" customWidth="1"/>
    <col min="13322" max="13322" width="10" style="2" customWidth="1"/>
    <col min="13323" max="13323" width="9" style="2"/>
    <col min="13324" max="13324" width="10" style="2" customWidth="1"/>
    <col min="13325" max="13326" width="8" style="2" customWidth="1"/>
    <col min="13327" max="13333" width="10" style="2" customWidth="1"/>
    <col min="13334" max="13334" width="11.26953125" style="2" customWidth="1"/>
    <col min="13335" max="13335" width="10" style="2" customWidth="1"/>
    <col min="13336" max="13336" width="8.26953125" style="2" customWidth="1"/>
    <col min="13337" max="13338" width="10" style="2" customWidth="1"/>
    <col min="13339" max="13339" width="11.26953125" style="2" customWidth="1"/>
    <col min="13340" max="13340" width="9" style="2" customWidth="1"/>
    <col min="13341" max="13341" width="11.453125" style="2" customWidth="1"/>
    <col min="13342" max="13342" width="15.26953125" style="2" bestFit="1" customWidth="1"/>
    <col min="13343" max="13562" width="9" style="2"/>
    <col min="13563" max="13563" width="7.26953125" style="2" customWidth="1"/>
    <col min="13564" max="13564" width="10.7265625" style="2" customWidth="1"/>
    <col min="13565" max="13565" width="9" style="2" customWidth="1"/>
    <col min="13566" max="13566" width="17.7265625" style="2" customWidth="1"/>
    <col min="13567" max="13567" width="9" style="2" customWidth="1"/>
    <col min="13568" max="13568" width="19.7265625" style="2" customWidth="1"/>
    <col min="13569" max="13569" width="9" style="2" customWidth="1"/>
    <col min="13570" max="13570" width="11.453125" style="2" customWidth="1"/>
    <col min="13571" max="13571" width="11" style="2" customWidth="1"/>
    <col min="13572" max="13572" width="13" style="2" customWidth="1"/>
    <col min="13573" max="13573" width="9.54296875" style="2" customWidth="1"/>
    <col min="13574" max="13574" width="10.453125" style="2" customWidth="1"/>
    <col min="13575" max="13575" width="12" style="2" customWidth="1"/>
    <col min="13576" max="13576" width="9" style="2" customWidth="1"/>
    <col min="13577" max="13577" width="7.7265625" style="2" customWidth="1"/>
    <col min="13578" max="13578" width="10" style="2" customWidth="1"/>
    <col min="13579" max="13579" width="9" style="2"/>
    <col min="13580" max="13580" width="10" style="2" customWidth="1"/>
    <col min="13581" max="13582" width="8" style="2" customWidth="1"/>
    <col min="13583" max="13589" width="10" style="2" customWidth="1"/>
    <col min="13590" max="13590" width="11.26953125" style="2" customWidth="1"/>
    <col min="13591" max="13591" width="10" style="2" customWidth="1"/>
    <col min="13592" max="13592" width="8.26953125" style="2" customWidth="1"/>
    <col min="13593" max="13594" width="10" style="2" customWidth="1"/>
    <col min="13595" max="13595" width="11.26953125" style="2" customWidth="1"/>
    <col min="13596" max="13596" width="9" style="2" customWidth="1"/>
    <col min="13597" max="13597" width="11.453125" style="2" customWidth="1"/>
    <col min="13598" max="13598" width="15.26953125" style="2" bestFit="1" customWidth="1"/>
    <col min="13599" max="13818" width="9" style="2"/>
    <col min="13819" max="13819" width="7.26953125" style="2" customWidth="1"/>
    <col min="13820" max="13820" width="10.7265625" style="2" customWidth="1"/>
    <col min="13821" max="13821" width="9" style="2" customWidth="1"/>
    <col min="13822" max="13822" width="17.7265625" style="2" customWidth="1"/>
    <col min="13823" max="13823" width="9" style="2" customWidth="1"/>
    <col min="13824" max="13824" width="19.7265625" style="2" customWidth="1"/>
    <col min="13825" max="13825" width="9" style="2" customWidth="1"/>
    <col min="13826" max="13826" width="11.453125" style="2" customWidth="1"/>
    <col min="13827" max="13827" width="11" style="2" customWidth="1"/>
    <col min="13828" max="13828" width="13" style="2" customWidth="1"/>
    <col min="13829" max="13829" width="9.54296875" style="2" customWidth="1"/>
    <col min="13830" max="13830" width="10.453125" style="2" customWidth="1"/>
    <col min="13831" max="13831" width="12" style="2" customWidth="1"/>
    <col min="13832" max="13832" width="9" style="2" customWidth="1"/>
    <col min="13833" max="13833" width="7.7265625" style="2" customWidth="1"/>
    <col min="13834" max="13834" width="10" style="2" customWidth="1"/>
    <col min="13835" max="13835" width="9" style="2"/>
    <col min="13836" max="13836" width="10" style="2" customWidth="1"/>
    <col min="13837" max="13838" width="8" style="2" customWidth="1"/>
    <col min="13839" max="13845" width="10" style="2" customWidth="1"/>
    <col min="13846" max="13846" width="11.26953125" style="2" customWidth="1"/>
    <col min="13847" max="13847" width="10" style="2" customWidth="1"/>
    <col min="13848" max="13848" width="8.26953125" style="2" customWidth="1"/>
    <col min="13849" max="13850" width="10" style="2" customWidth="1"/>
    <col min="13851" max="13851" width="11.26953125" style="2" customWidth="1"/>
    <col min="13852" max="13852" width="9" style="2" customWidth="1"/>
    <col min="13853" max="13853" width="11.453125" style="2" customWidth="1"/>
    <col min="13854" max="13854" width="15.26953125" style="2" bestFit="1" customWidth="1"/>
    <col min="13855" max="14074" width="9" style="2"/>
    <col min="14075" max="14075" width="7.26953125" style="2" customWidth="1"/>
    <col min="14076" max="14076" width="10.7265625" style="2" customWidth="1"/>
    <col min="14077" max="14077" width="9" style="2" customWidth="1"/>
    <col min="14078" max="14078" width="17.7265625" style="2" customWidth="1"/>
    <col min="14079" max="14079" width="9" style="2" customWidth="1"/>
    <col min="14080" max="14080" width="19.7265625" style="2" customWidth="1"/>
    <col min="14081" max="14081" width="9" style="2" customWidth="1"/>
    <col min="14082" max="14082" width="11.453125" style="2" customWidth="1"/>
    <col min="14083" max="14083" width="11" style="2" customWidth="1"/>
    <col min="14084" max="14084" width="13" style="2" customWidth="1"/>
    <col min="14085" max="14085" width="9.54296875" style="2" customWidth="1"/>
    <col min="14086" max="14086" width="10.453125" style="2" customWidth="1"/>
    <col min="14087" max="14087" width="12" style="2" customWidth="1"/>
    <col min="14088" max="14088" width="9" style="2" customWidth="1"/>
    <col min="14089" max="14089" width="7.7265625" style="2" customWidth="1"/>
    <col min="14090" max="14090" width="10" style="2" customWidth="1"/>
    <col min="14091" max="14091" width="9" style="2"/>
    <col min="14092" max="14092" width="10" style="2" customWidth="1"/>
    <col min="14093" max="14094" width="8" style="2" customWidth="1"/>
    <col min="14095" max="14101" width="10" style="2" customWidth="1"/>
    <col min="14102" max="14102" width="11.26953125" style="2" customWidth="1"/>
    <col min="14103" max="14103" width="10" style="2" customWidth="1"/>
    <col min="14104" max="14104" width="8.26953125" style="2" customWidth="1"/>
    <col min="14105" max="14106" width="10" style="2" customWidth="1"/>
    <col min="14107" max="14107" width="11.26953125" style="2" customWidth="1"/>
    <col min="14108" max="14108" width="9" style="2" customWidth="1"/>
    <col min="14109" max="14109" width="11.453125" style="2" customWidth="1"/>
    <col min="14110" max="14110" width="15.26953125" style="2" bestFit="1" customWidth="1"/>
    <col min="14111" max="14330" width="9" style="2"/>
    <col min="14331" max="14331" width="7.26953125" style="2" customWidth="1"/>
    <col min="14332" max="14332" width="10.7265625" style="2" customWidth="1"/>
    <col min="14333" max="14333" width="9" style="2" customWidth="1"/>
    <col min="14334" max="14334" width="17.7265625" style="2" customWidth="1"/>
    <col min="14335" max="14335" width="9" style="2" customWidth="1"/>
    <col min="14336" max="14336" width="19.7265625" style="2" customWidth="1"/>
    <col min="14337" max="14337" width="9" style="2" customWidth="1"/>
    <col min="14338" max="14338" width="11.453125" style="2" customWidth="1"/>
    <col min="14339" max="14339" width="11" style="2" customWidth="1"/>
    <col min="14340" max="14340" width="13" style="2" customWidth="1"/>
    <col min="14341" max="14341" width="9.54296875" style="2" customWidth="1"/>
    <col min="14342" max="14342" width="10.453125" style="2" customWidth="1"/>
    <col min="14343" max="14343" width="12" style="2" customWidth="1"/>
    <col min="14344" max="14344" width="9" style="2" customWidth="1"/>
    <col min="14345" max="14345" width="7.7265625" style="2" customWidth="1"/>
    <col min="14346" max="14346" width="10" style="2" customWidth="1"/>
    <col min="14347" max="14347" width="9" style="2"/>
    <col min="14348" max="14348" width="10" style="2" customWidth="1"/>
    <col min="14349" max="14350" width="8" style="2" customWidth="1"/>
    <col min="14351" max="14357" width="10" style="2" customWidth="1"/>
    <col min="14358" max="14358" width="11.26953125" style="2" customWidth="1"/>
    <col min="14359" max="14359" width="10" style="2" customWidth="1"/>
    <col min="14360" max="14360" width="8.26953125" style="2" customWidth="1"/>
    <col min="14361" max="14362" width="10" style="2" customWidth="1"/>
    <col min="14363" max="14363" width="11.26953125" style="2" customWidth="1"/>
    <col min="14364" max="14364" width="9" style="2" customWidth="1"/>
    <col min="14365" max="14365" width="11.453125" style="2" customWidth="1"/>
    <col min="14366" max="14366" width="15.26953125" style="2" bestFit="1" customWidth="1"/>
    <col min="14367" max="14586" width="9" style="2"/>
    <col min="14587" max="14587" width="7.26953125" style="2" customWidth="1"/>
    <col min="14588" max="14588" width="10.7265625" style="2" customWidth="1"/>
    <col min="14589" max="14589" width="9" style="2" customWidth="1"/>
    <col min="14590" max="14590" width="17.7265625" style="2" customWidth="1"/>
    <col min="14591" max="14591" width="9" style="2" customWidth="1"/>
    <col min="14592" max="14592" width="19.7265625" style="2" customWidth="1"/>
    <col min="14593" max="14593" width="9" style="2" customWidth="1"/>
    <col min="14594" max="14594" width="11.453125" style="2" customWidth="1"/>
    <col min="14595" max="14595" width="11" style="2" customWidth="1"/>
    <col min="14596" max="14596" width="13" style="2" customWidth="1"/>
    <col min="14597" max="14597" width="9.54296875" style="2" customWidth="1"/>
    <col min="14598" max="14598" width="10.453125" style="2" customWidth="1"/>
    <col min="14599" max="14599" width="12" style="2" customWidth="1"/>
    <col min="14600" max="14600" width="9" style="2" customWidth="1"/>
    <col min="14601" max="14601" width="7.7265625" style="2" customWidth="1"/>
    <col min="14602" max="14602" width="10" style="2" customWidth="1"/>
    <col min="14603" max="14603" width="9" style="2"/>
    <col min="14604" max="14604" width="10" style="2" customWidth="1"/>
    <col min="14605" max="14606" width="8" style="2" customWidth="1"/>
    <col min="14607" max="14613" width="10" style="2" customWidth="1"/>
    <col min="14614" max="14614" width="11.26953125" style="2" customWidth="1"/>
    <col min="14615" max="14615" width="10" style="2" customWidth="1"/>
    <col min="14616" max="14616" width="8.26953125" style="2" customWidth="1"/>
    <col min="14617" max="14618" width="10" style="2" customWidth="1"/>
    <col min="14619" max="14619" width="11.26953125" style="2" customWidth="1"/>
    <col min="14620" max="14620" width="9" style="2" customWidth="1"/>
    <col min="14621" max="14621" width="11.453125" style="2" customWidth="1"/>
    <col min="14622" max="14622" width="15.26953125" style="2" bestFit="1" customWidth="1"/>
    <col min="14623" max="14842" width="9" style="2"/>
    <col min="14843" max="14843" width="7.26953125" style="2" customWidth="1"/>
    <col min="14844" max="14844" width="10.7265625" style="2" customWidth="1"/>
    <col min="14845" max="14845" width="9" style="2" customWidth="1"/>
    <col min="14846" max="14846" width="17.7265625" style="2" customWidth="1"/>
    <col min="14847" max="14847" width="9" style="2" customWidth="1"/>
    <col min="14848" max="14848" width="19.7265625" style="2" customWidth="1"/>
    <col min="14849" max="14849" width="9" style="2" customWidth="1"/>
    <col min="14850" max="14850" width="11.453125" style="2" customWidth="1"/>
    <col min="14851" max="14851" width="11" style="2" customWidth="1"/>
    <col min="14852" max="14852" width="13" style="2" customWidth="1"/>
    <col min="14853" max="14853" width="9.54296875" style="2" customWidth="1"/>
    <col min="14854" max="14854" width="10.453125" style="2" customWidth="1"/>
    <col min="14855" max="14855" width="12" style="2" customWidth="1"/>
    <col min="14856" max="14856" width="9" style="2" customWidth="1"/>
    <col min="14857" max="14857" width="7.7265625" style="2" customWidth="1"/>
    <col min="14858" max="14858" width="10" style="2" customWidth="1"/>
    <col min="14859" max="14859" width="9" style="2"/>
    <col min="14860" max="14860" width="10" style="2" customWidth="1"/>
    <col min="14861" max="14862" width="8" style="2" customWidth="1"/>
    <col min="14863" max="14869" width="10" style="2" customWidth="1"/>
    <col min="14870" max="14870" width="11.26953125" style="2" customWidth="1"/>
    <col min="14871" max="14871" width="10" style="2" customWidth="1"/>
    <col min="14872" max="14872" width="8.26953125" style="2" customWidth="1"/>
    <col min="14873" max="14874" width="10" style="2" customWidth="1"/>
    <col min="14875" max="14875" width="11.26953125" style="2" customWidth="1"/>
    <col min="14876" max="14876" width="9" style="2" customWidth="1"/>
    <col min="14877" max="14877" width="11.453125" style="2" customWidth="1"/>
    <col min="14878" max="14878" width="15.26953125" style="2" bestFit="1" customWidth="1"/>
    <col min="14879" max="15098" width="9" style="2"/>
    <col min="15099" max="15099" width="7.26953125" style="2" customWidth="1"/>
    <col min="15100" max="15100" width="10.7265625" style="2" customWidth="1"/>
    <col min="15101" max="15101" width="9" style="2" customWidth="1"/>
    <col min="15102" max="15102" width="17.7265625" style="2" customWidth="1"/>
    <col min="15103" max="15103" width="9" style="2" customWidth="1"/>
    <col min="15104" max="15104" width="19.7265625" style="2" customWidth="1"/>
    <col min="15105" max="15105" width="9" style="2" customWidth="1"/>
    <col min="15106" max="15106" width="11.453125" style="2" customWidth="1"/>
    <col min="15107" max="15107" width="11" style="2" customWidth="1"/>
    <col min="15108" max="15108" width="13" style="2" customWidth="1"/>
    <col min="15109" max="15109" width="9.54296875" style="2" customWidth="1"/>
    <col min="15110" max="15110" width="10.453125" style="2" customWidth="1"/>
    <col min="15111" max="15111" width="12" style="2" customWidth="1"/>
    <col min="15112" max="15112" width="9" style="2" customWidth="1"/>
    <col min="15113" max="15113" width="7.7265625" style="2" customWidth="1"/>
    <col min="15114" max="15114" width="10" style="2" customWidth="1"/>
    <col min="15115" max="15115" width="9" style="2"/>
    <col min="15116" max="15116" width="10" style="2" customWidth="1"/>
    <col min="15117" max="15118" width="8" style="2" customWidth="1"/>
    <col min="15119" max="15125" width="10" style="2" customWidth="1"/>
    <col min="15126" max="15126" width="11.26953125" style="2" customWidth="1"/>
    <col min="15127" max="15127" width="10" style="2" customWidth="1"/>
    <col min="15128" max="15128" width="8.26953125" style="2" customWidth="1"/>
    <col min="15129" max="15130" width="10" style="2" customWidth="1"/>
    <col min="15131" max="15131" width="11.26953125" style="2" customWidth="1"/>
    <col min="15132" max="15132" width="9" style="2" customWidth="1"/>
    <col min="15133" max="15133" width="11.453125" style="2" customWidth="1"/>
    <col min="15134" max="15134" width="15.26953125" style="2" bestFit="1" customWidth="1"/>
    <col min="15135" max="15354" width="9" style="2"/>
    <col min="15355" max="15355" width="7.26953125" style="2" customWidth="1"/>
    <col min="15356" max="15356" width="10.7265625" style="2" customWidth="1"/>
    <col min="15357" max="15357" width="9" style="2" customWidth="1"/>
    <col min="15358" max="15358" width="17.7265625" style="2" customWidth="1"/>
    <col min="15359" max="15359" width="9" style="2" customWidth="1"/>
    <col min="15360" max="15360" width="19.7265625" style="2" customWidth="1"/>
    <col min="15361" max="15361" width="9" style="2" customWidth="1"/>
    <col min="15362" max="15362" width="11.453125" style="2" customWidth="1"/>
    <col min="15363" max="15363" width="11" style="2" customWidth="1"/>
    <col min="15364" max="15364" width="13" style="2" customWidth="1"/>
    <col min="15365" max="15365" width="9.54296875" style="2" customWidth="1"/>
    <col min="15366" max="15366" width="10.453125" style="2" customWidth="1"/>
    <col min="15367" max="15367" width="12" style="2" customWidth="1"/>
    <col min="15368" max="15368" width="9" style="2" customWidth="1"/>
    <col min="15369" max="15369" width="7.7265625" style="2" customWidth="1"/>
    <col min="15370" max="15370" width="10" style="2" customWidth="1"/>
    <col min="15371" max="15371" width="9" style="2"/>
    <col min="15372" max="15372" width="10" style="2" customWidth="1"/>
    <col min="15373" max="15374" width="8" style="2" customWidth="1"/>
    <col min="15375" max="15381" width="10" style="2" customWidth="1"/>
    <col min="15382" max="15382" width="11.26953125" style="2" customWidth="1"/>
    <col min="15383" max="15383" width="10" style="2" customWidth="1"/>
    <col min="15384" max="15384" width="8.26953125" style="2" customWidth="1"/>
    <col min="15385" max="15386" width="10" style="2" customWidth="1"/>
    <col min="15387" max="15387" width="11.26953125" style="2" customWidth="1"/>
    <col min="15388" max="15388" width="9" style="2" customWidth="1"/>
    <col min="15389" max="15389" width="11.453125" style="2" customWidth="1"/>
    <col min="15390" max="15390" width="15.26953125" style="2" bestFit="1" customWidth="1"/>
    <col min="15391" max="15610" width="9" style="2"/>
    <col min="15611" max="15611" width="7.26953125" style="2" customWidth="1"/>
    <col min="15612" max="15612" width="10.7265625" style="2" customWidth="1"/>
    <col min="15613" max="15613" width="9" style="2" customWidth="1"/>
    <col min="15614" max="15614" width="17.7265625" style="2" customWidth="1"/>
    <col min="15615" max="15615" width="9" style="2" customWidth="1"/>
    <col min="15616" max="15616" width="19.7265625" style="2" customWidth="1"/>
    <col min="15617" max="15617" width="9" style="2" customWidth="1"/>
    <col min="15618" max="15618" width="11.453125" style="2" customWidth="1"/>
    <col min="15619" max="15619" width="11" style="2" customWidth="1"/>
    <col min="15620" max="15620" width="13" style="2" customWidth="1"/>
    <col min="15621" max="15621" width="9.54296875" style="2" customWidth="1"/>
    <col min="15622" max="15622" width="10.453125" style="2" customWidth="1"/>
    <col min="15623" max="15623" width="12" style="2" customWidth="1"/>
    <col min="15624" max="15624" width="9" style="2" customWidth="1"/>
    <col min="15625" max="15625" width="7.7265625" style="2" customWidth="1"/>
    <col min="15626" max="15626" width="10" style="2" customWidth="1"/>
    <col min="15627" max="15627" width="9" style="2"/>
    <col min="15628" max="15628" width="10" style="2" customWidth="1"/>
    <col min="15629" max="15630" width="8" style="2" customWidth="1"/>
    <col min="15631" max="15637" width="10" style="2" customWidth="1"/>
    <col min="15638" max="15638" width="11.26953125" style="2" customWidth="1"/>
    <col min="15639" max="15639" width="10" style="2" customWidth="1"/>
    <col min="15640" max="15640" width="8.26953125" style="2" customWidth="1"/>
    <col min="15641" max="15642" width="10" style="2" customWidth="1"/>
    <col min="15643" max="15643" width="11.26953125" style="2" customWidth="1"/>
    <col min="15644" max="15644" width="9" style="2" customWidth="1"/>
    <col min="15645" max="15645" width="11.453125" style="2" customWidth="1"/>
    <col min="15646" max="15646" width="15.26953125" style="2" bestFit="1" customWidth="1"/>
    <col min="15647" max="15866" width="9" style="2"/>
    <col min="15867" max="15867" width="7.26953125" style="2" customWidth="1"/>
    <col min="15868" max="15868" width="10.7265625" style="2" customWidth="1"/>
    <col min="15869" max="15869" width="9" style="2" customWidth="1"/>
    <col min="15870" max="15870" width="17.7265625" style="2" customWidth="1"/>
    <col min="15871" max="15871" width="9" style="2" customWidth="1"/>
    <col min="15872" max="15872" width="19.7265625" style="2" customWidth="1"/>
    <col min="15873" max="15873" width="9" style="2" customWidth="1"/>
    <col min="15874" max="15874" width="11.453125" style="2" customWidth="1"/>
    <col min="15875" max="15875" width="11" style="2" customWidth="1"/>
    <col min="15876" max="15876" width="13" style="2" customWidth="1"/>
    <col min="15877" max="15877" width="9.54296875" style="2" customWidth="1"/>
    <col min="15878" max="15878" width="10.453125" style="2" customWidth="1"/>
    <col min="15879" max="15879" width="12" style="2" customWidth="1"/>
    <col min="15880" max="15880" width="9" style="2" customWidth="1"/>
    <col min="15881" max="15881" width="7.7265625" style="2" customWidth="1"/>
    <col min="15882" max="15882" width="10" style="2" customWidth="1"/>
    <col min="15883" max="15883" width="9" style="2"/>
    <col min="15884" max="15884" width="10" style="2" customWidth="1"/>
    <col min="15885" max="15886" width="8" style="2" customWidth="1"/>
    <col min="15887" max="15893" width="10" style="2" customWidth="1"/>
    <col min="15894" max="15894" width="11.26953125" style="2" customWidth="1"/>
    <col min="15895" max="15895" width="10" style="2" customWidth="1"/>
    <col min="15896" max="15896" width="8.26953125" style="2" customWidth="1"/>
    <col min="15897" max="15898" width="10" style="2" customWidth="1"/>
    <col min="15899" max="15899" width="11.26953125" style="2" customWidth="1"/>
    <col min="15900" max="15900" width="9" style="2" customWidth="1"/>
    <col min="15901" max="15901" width="11.453125" style="2" customWidth="1"/>
    <col min="15902" max="15902" width="15.26953125" style="2" bestFit="1" customWidth="1"/>
    <col min="15903" max="16122" width="9" style="2"/>
    <col min="16123" max="16123" width="7.26953125" style="2" customWidth="1"/>
    <col min="16124" max="16124" width="10.7265625" style="2" customWidth="1"/>
    <col min="16125" max="16125" width="9" style="2" customWidth="1"/>
    <col min="16126" max="16126" width="17.7265625" style="2" customWidth="1"/>
    <col min="16127" max="16127" width="9" style="2" customWidth="1"/>
    <col min="16128" max="16128" width="19.7265625" style="2" customWidth="1"/>
    <col min="16129" max="16129" width="9" style="2" customWidth="1"/>
    <col min="16130" max="16130" width="11.453125" style="2" customWidth="1"/>
    <col min="16131" max="16131" width="11" style="2" customWidth="1"/>
    <col min="16132" max="16132" width="13" style="2" customWidth="1"/>
    <col min="16133" max="16133" width="9.54296875" style="2" customWidth="1"/>
    <col min="16134" max="16134" width="10.453125" style="2" customWidth="1"/>
    <col min="16135" max="16135" width="12" style="2" customWidth="1"/>
    <col min="16136" max="16136" width="9" style="2" customWidth="1"/>
    <col min="16137" max="16137" width="7.7265625" style="2" customWidth="1"/>
    <col min="16138" max="16138" width="10" style="2" customWidth="1"/>
    <col min="16139" max="16139" width="9" style="2"/>
    <col min="16140" max="16140" width="10" style="2" customWidth="1"/>
    <col min="16141" max="16142" width="8" style="2" customWidth="1"/>
    <col min="16143" max="16149" width="10" style="2" customWidth="1"/>
    <col min="16150" max="16150" width="11.26953125" style="2" customWidth="1"/>
    <col min="16151" max="16151" width="10" style="2" customWidth="1"/>
    <col min="16152" max="16152" width="8.26953125" style="2" customWidth="1"/>
    <col min="16153" max="16154" width="10" style="2" customWidth="1"/>
    <col min="16155" max="16155" width="11.26953125" style="2" customWidth="1"/>
    <col min="16156" max="16156" width="9" style="2" customWidth="1"/>
    <col min="16157" max="16157" width="11.453125" style="2" customWidth="1"/>
    <col min="16158" max="16158" width="15.26953125" style="2" bestFit="1" customWidth="1"/>
    <col min="16159" max="16384" width="9" style="2"/>
  </cols>
  <sheetData>
    <row r="1" spans="1:111" ht="45" customHeight="1" x14ac:dyDescent="0.35">
      <c r="A1" s="15" t="s">
        <v>52</v>
      </c>
    </row>
    <row r="2" spans="1:111" ht="20.25" customHeight="1" x14ac:dyDescent="0.35">
      <c r="A2" s="16" t="s">
        <v>19</v>
      </c>
    </row>
    <row r="3" spans="1:111" ht="20.25" customHeight="1" x14ac:dyDescent="0.35">
      <c r="A3" s="16" t="s">
        <v>32</v>
      </c>
    </row>
    <row r="4" spans="1:111" ht="20.25" customHeight="1" x14ac:dyDescent="0.35">
      <c r="A4" s="16" t="s">
        <v>164</v>
      </c>
    </row>
    <row r="5" spans="1:111" ht="62.5" thickBot="1" x14ac:dyDescent="0.4">
      <c r="A5" s="69" t="s">
        <v>165</v>
      </c>
      <c r="B5" s="43" t="s">
        <v>53</v>
      </c>
      <c r="C5" s="43" t="s">
        <v>54</v>
      </c>
      <c r="D5" s="43" t="s">
        <v>55</v>
      </c>
      <c r="E5" s="43" t="s">
        <v>56</v>
      </c>
      <c r="F5" s="43" t="s">
        <v>57</v>
      </c>
      <c r="G5" s="43" t="s">
        <v>58</v>
      </c>
      <c r="H5" s="43" t="s">
        <v>59</v>
      </c>
      <c r="I5" s="43" t="s">
        <v>60</v>
      </c>
      <c r="J5" s="43" t="s">
        <v>61</v>
      </c>
      <c r="K5" s="43" t="s">
        <v>62</v>
      </c>
      <c r="L5" s="43" t="s">
        <v>63</v>
      </c>
      <c r="M5" s="62" t="s">
        <v>64</v>
      </c>
      <c r="N5" s="62" t="s">
        <v>65</v>
      </c>
      <c r="O5" s="62" t="s">
        <v>66</v>
      </c>
      <c r="P5" s="62" t="s">
        <v>67</v>
      </c>
      <c r="Q5" s="62" t="s">
        <v>68</v>
      </c>
      <c r="R5" s="62" t="s">
        <v>69</v>
      </c>
      <c r="S5" s="62" t="s">
        <v>70</v>
      </c>
      <c r="T5" s="62" t="s">
        <v>71</v>
      </c>
      <c r="U5" s="62" t="s">
        <v>72</v>
      </c>
      <c r="V5" s="62" t="s">
        <v>73</v>
      </c>
      <c r="W5" s="62" t="s">
        <v>74</v>
      </c>
      <c r="X5" s="62" t="s">
        <v>75</v>
      </c>
      <c r="Y5" s="62" t="s">
        <v>76</v>
      </c>
      <c r="Z5" s="62" t="s">
        <v>77</v>
      </c>
      <c r="AA5" s="62" t="s">
        <v>78</v>
      </c>
      <c r="AB5" s="62" t="s">
        <v>79</v>
      </c>
      <c r="AC5" s="62" t="s">
        <v>80</v>
      </c>
      <c r="AD5" s="62" t="s">
        <v>81</v>
      </c>
      <c r="AE5" s="62" t="s">
        <v>82</v>
      </c>
      <c r="AF5" s="62" t="s">
        <v>83</v>
      </c>
      <c r="AG5" s="62" t="s">
        <v>84</v>
      </c>
      <c r="AH5" s="62" t="s">
        <v>85</v>
      </c>
      <c r="AI5" s="62" t="s">
        <v>86</v>
      </c>
      <c r="AJ5" s="62" t="s">
        <v>87</v>
      </c>
      <c r="AK5" s="62" t="s">
        <v>88</v>
      </c>
      <c r="AL5" s="62" t="s">
        <v>89</v>
      </c>
      <c r="AM5" s="62" t="s">
        <v>90</v>
      </c>
      <c r="AN5" s="62" t="s">
        <v>91</v>
      </c>
      <c r="AO5" s="62" t="s">
        <v>92</v>
      </c>
      <c r="AP5" s="62" t="s">
        <v>93</v>
      </c>
      <c r="AQ5" s="62" t="s">
        <v>94</v>
      </c>
      <c r="AR5" s="62" t="s">
        <v>95</v>
      </c>
      <c r="AS5" s="62" t="s">
        <v>96</v>
      </c>
      <c r="AT5" s="62" t="s">
        <v>97</v>
      </c>
      <c r="AU5" s="62" t="s">
        <v>98</v>
      </c>
      <c r="AV5" s="62" t="s">
        <v>99</v>
      </c>
      <c r="AW5" s="62" t="s">
        <v>100</v>
      </c>
      <c r="AX5" s="62" t="s">
        <v>101</v>
      </c>
      <c r="AY5" s="62" t="s">
        <v>102</v>
      </c>
      <c r="AZ5" s="62" t="s">
        <v>103</v>
      </c>
      <c r="BA5" s="62" t="s">
        <v>104</v>
      </c>
      <c r="BB5" s="62" t="s">
        <v>105</v>
      </c>
      <c r="BC5" s="62" t="s">
        <v>106</v>
      </c>
      <c r="BD5" s="62" t="s">
        <v>107</v>
      </c>
      <c r="BE5" s="62" t="s">
        <v>108</v>
      </c>
      <c r="BF5" s="62" t="s">
        <v>109</v>
      </c>
      <c r="BG5" s="62" t="s">
        <v>110</v>
      </c>
      <c r="BH5" s="62" t="s">
        <v>111</v>
      </c>
      <c r="BI5" s="62" t="s">
        <v>112</v>
      </c>
      <c r="BJ5" s="62" t="s">
        <v>113</v>
      </c>
      <c r="BK5" s="62" t="s">
        <v>114</v>
      </c>
      <c r="BL5" s="62" t="s">
        <v>115</v>
      </c>
      <c r="BM5" s="62" t="s">
        <v>116</v>
      </c>
      <c r="BN5" s="62" t="s">
        <v>117</v>
      </c>
      <c r="BO5" s="62" t="s">
        <v>118</v>
      </c>
      <c r="BP5" s="62" t="s">
        <v>119</v>
      </c>
      <c r="BQ5" s="62" t="s">
        <v>120</v>
      </c>
      <c r="BR5" s="62" t="s">
        <v>121</v>
      </c>
      <c r="BS5" s="62" t="s">
        <v>122</v>
      </c>
      <c r="BT5" s="62" t="s">
        <v>123</v>
      </c>
      <c r="BU5" s="62" t="s">
        <v>124</v>
      </c>
      <c r="BV5" s="62" t="s">
        <v>125</v>
      </c>
      <c r="BW5" s="62" t="s">
        <v>126</v>
      </c>
      <c r="BX5" s="62" t="s">
        <v>127</v>
      </c>
      <c r="BY5" s="62" t="s">
        <v>128</v>
      </c>
      <c r="BZ5" s="62" t="s">
        <v>129</v>
      </c>
      <c r="CA5" s="62" t="s">
        <v>130</v>
      </c>
      <c r="CB5" s="62" t="s">
        <v>131</v>
      </c>
      <c r="CC5" s="62" t="s">
        <v>132</v>
      </c>
      <c r="CD5" s="62" t="s">
        <v>133</v>
      </c>
      <c r="CE5" s="62" t="s">
        <v>134</v>
      </c>
      <c r="CF5" s="62" t="s">
        <v>135</v>
      </c>
      <c r="CG5" s="62" t="s">
        <v>136</v>
      </c>
      <c r="CH5" s="62" t="s">
        <v>137</v>
      </c>
      <c r="CI5" s="62" t="s">
        <v>138</v>
      </c>
      <c r="CJ5" s="62" t="s">
        <v>139</v>
      </c>
      <c r="CK5" s="62" t="s">
        <v>140</v>
      </c>
      <c r="CL5" s="62" t="s">
        <v>141</v>
      </c>
      <c r="CM5" s="62" t="s">
        <v>142</v>
      </c>
      <c r="CN5" s="62" t="s">
        <v>143</v>
      </c>
      <c r="CO5" s="62" t="s">
        <v>144</v>
      </c>
      <c r="CP5" s="62" t="s">
        <v>145</v>
      </c>
      <c r="CQ5" s="62" t="s">
        <v>199</v>
      </c>
      <c r="CR5" s="62" t="s">
        <v>200</v>
      </c>
      <c r="CS5" s="62" t="s">
        <v>201</v>
      </c>
      <c r="CT5" s="62" t="s">
        <v>204</v>
      </c>
      <c r="CU5" s="62" t="s">
        <v>206</v>
      </c>
      <c r="CV5" s="62" t="s">
        <v>207</v>
      </c>
      <c r="CW5" s="62" t="s">
        <v>209</v>
      </c>
      <c r="CX5" s="62" t="s">
        <v>214</v>
      </c>
      <c r="CY5" s="62" t="s">
        <v>216</v>
      </c>
      <c r="CZ5" s="62" t="s">
        <v>217</v>
      </c>
      <c r="DA5" s="62" t="s">
        <v>218</v>
      </c>
      <c r="DB5" s="62" t="s">
        <v>221</v>
      </c>
      <c r="DC5" s="62" t="s">
        <v>222</v>
      </c>
      <c r="DD5" s="62" t="s">
        <v>224</v>
      </c>
      <c r="DE5" s="62" t="s">
        <v>226</v>
      </c>
      <c r="DF5" s="62" t="s">
        <v>232</v>
      </c>
      <c r="DG5" s="62" t="s">
        <v>231</v>
      </c>
    </row>
    <row r="6" spans="1:111" x14ac:dyDescent="0.35">
      <c r="A6" s="73" t="s">
        <v>146</v>
      </c>
      <c r="B6" s="23">
        <v>8938.67</v>
      </c>
      <c r="C6" s="23">
        <v>9344.57</v>
      </c>
      <c r="D6" s="23">
        <v>9395.3700000000008</v>
      </c>
      <c r="E6" s="23">
        <v>8103.38</v>
      </c>
      <c r="F6" s="23">
        <v>8270.34</v>
      </c>
      <c r="G6" s="23">
        <v>8851.27</v>
      </c>
      <c r="H6" s="23">
        <v>8642.59</v>
      </c>
      <c r="I6" s="23">
        <v>7692.23</v>
      </c>
      <c r="J6" s="23">
        <v>9257.67</v>
      </c>
      <c r="K6" s="23">
        <v>8525.7800000000007</v>
      </c>
      <c r="L6" s="23">
        <v>7511.04</v>
      </c>
      <c r="M6" s="63">
        <v>7502.58</v>
      </c>
      <c r="N6" s="63">
        <v>7671.98</v>
      </c>
      <c r="O6" s="63">
        <v>7432.15</v>
      </c>
      <c r="P6" s="63">
        <v>6909.51</v>
      </c>
      <c r="Q6" s="63">
        <v>6382.95</v>
      </c>
      <c r="R6" s="63">
        <v>6400.55</v>
      </c>
      <c r="S6" s="63">
        <v>6052.89</v>
      </c>
      <c r="T6" s="63">
        <v>5977.8</v>
      </c>
      <c r="U6" s="63">
        <v>6029.25</v>
      </c>
      <c r="V6" s="63">
        <v>6582.75</v>
      </c>
      <c r="W6" s="63">
        <v>6824.96</v>
      </c>
      <c r="X6" s="63">
        <v>6693.44</v>
      </c>
      <c r="Y6" s="63">
        <v>7026.84</v>
      </c>
      <c r="Z6" s="63">
        <v>6455.78</v>
      </c>
      <c r="AA6" s="63">
        <v>6804.21</v>
      </c>
      <c r="AB6" s="63">
        <v>6612.97</v>
      </c>
      <c r="AC6" s="63">
        <v>6694.56</v>
      </c>
      <c r="AD6" s="63">
        <v>6532.83</v>
      </c>
      <c r="AE6" s="63">
        <v>6836.15</v>
      </c>
      <c r="AF6" s="63">
        <v>6798.94</v>
      </c>
      <c r="AG6" s="63">
        <v>7070.27</v>
      </c>
      <c r="AH6" s="63">
        <v>7175.23</v>
      </c>
      <c r="AI6" s="63">
        <v>7011.44</v>
      </c>
      <c r="AJ6" s="63">
        <v>7095.68</v>
      </c>
      <c r="AK6" s="63">
        <v>6861.99</v>
      </c>
      <c r="AL6" s="63">
        <v>7127.13</v>
      </c>
      <c r="AM6" s="63">
        <v>7302.2</v>
      </c>
      <c r="AN6" s="63">
        <v>6992.07</v>
      </c>
      <c r="AO6" s="63">
        <v>6768.38</v>
      </c>
      <c r="AP6" s="63">
        <v>6864.31</v>
      </c>
      <c r="AQ6" s="63">
        <v>7016.82</v>
      </c>
      <c r="AR6" s="63">
        <v>6851.47</v>
      </c>
      <c r="AS6" s="63">
        <v>5837.89</v>
      </c>
      <c r="AT6" s="63">
        <v>4821.5600000000004</v>
      </c>
      <c r="AU6" s="63">
        <v>4887.28</v>
      </c>
      <c r="AV6" s="63">
        <v>5235.58</v>
      </c>
      <c r="AW6" s="63">
        <v>5745.49</v>
      </c>
      <c r="AX6" s="63">
        <v>5578.15</v>
      </c>
      <c r="AY6" s="63">
        <v>5834.91</v>
      </c>
      <c r="AZ6" s="63">
        <v>5399.61</v>
      </c>
      <c r="BA6" s="63">
        <v>5110.16</v>
      </c>
      <c r="BB6" s="63">
        <v>5182.9399999999996</v>
      </c>
      <c r="BC6" s="63">
        <v>5368.39</v>
      </c>
      <c r="BD6" s="63">
        <v>5357.98</v>
      </c>
      <c r="BE6" s="63">
        <v>5095.6499999999996</v>
      </c>
      <c r="BF6" s="63">
        <v>4663.3900000000003</v>
      </c>
      <c r="BG6" s="63">
        <v>5729.33</v>
      </c>
      <c r="BH6" s="63">
        <v>5446.09</v>
      </c>
      <c r="BI6" s="63">
        <v>5655.83</v>
      </c>
      <c r="BJ6" s="63">
        <v>5930.05</v>
      </c>
      <c r="BK6" s="63">
        <v>6517.42</v>
      </c>
      <c r="BL6" s="63">
        <v>6675.02</v>
      </c>
      <c r="BM6" s="63">
        <v>6563.04</v>
      </c>
      <c r="BN6" s="63">
        <v>6627.54</v>
      </c>
      <c r="BO6" s="63">
        <v>6393.23</v>
      </c>
      <c r="BP6" s="63">
        <v>6672.89</v>
      </c>
      <c r="BQ6" s="63">
        <v>5747.78</v>
      </c>
      <c r="BR6" s="63">
        <v>6995.09</v>
      </c>
      <c r="BS6" s="63">
        <v>6314.92</v>
      </c>
      <c r="BT6" s="63">
        <v>4971.9399999999996</v>
      </c>
      <c r="BU6" s="63">
        <v>3874.03</v>
      </c>
      <c r="BV6" s="63">
        <v>3406.3</v>
      </c>
      <c r="BW6" s="63">
        <v>3603.26</v>
      </c>
      <c r="BX6" s="63">
        <v>3423.6</v>
      </c>
      <c r="BY6" s="63">
        <v>3656.01</v>
      </c>
      <c r="BZ6" s="63">
        <v>3540.98</v>
      </c>
      <c r="CA6" s="63">
        <v>3543.44</v>
      </c>
      <c r="CB6" s="63">
        <v>3402.57</v>
      </c>
      <c r="CC6" s="63">
        <v>3577.41</v>
      </c>
      <c r="CD6" s="63">
        <v>3369.73</v>
      </c>
      <c r="CE6" s="63">
        <v>3429.46</v>
      </c>
      <c r="CF6" s="63">
        <v>3358.16</v>
      </c>
      <c r="CG6" s="63">
        <v>2976.9</v>
      </c>
      <c r="CH6" s="63">
        <v>3484.24</v>
      </c>
      <c r="CI6" s="63">
        <v>3522</v>
      </c>
      <c r="CJ6" s="63">
        <v>3264.6</v>
      </c>
      <c r="CK6" s="63">
        <v>3249.43</v>
      </c>
      <c r="CL6" s="63">
        <v>3304.86</v>
      </c>
      <c r="CM6" s="63">
        <v>3164.97</v>
      </c>
      <c r="CN6" s="63">
        <v>3179.6</v>
      </c>
      <c r="CO6" s="63">
        <v>3433.6</v>
      </c>
      <c r="CP6" s="63">
        <v>3287.07</v>
      </c>
      <c r="CQ6" s="63">
        <v>3336.28</v>
      </c>
      <c r="CR6" s="63">
        <v>3137.96</v>
      </c>
      <c r="CS6" s="63">
        <v>3774.7</v>
      </c>
      <c r="CT6" s="63">
        <v>2726.06</v>
      </c>
      <c r="CU6" s="63">
        <v>3004.75</v>
      </c>
      <c r="CV6" s="63">
        <v>2844.13</v>
      </c>
      <c r="CW6" s="63">
        <v>3158.29</v>
      </c>
      <c r="CX6" s="63">
        <v>2514.94</v>
      </c>
      <c r="CY6" s="101">
        <v>2943.49</v>
      </c>
      <c r="CZ6" s="101">
        <v>2443.34</v>
      </c>
      <c r="DA6" s="101">
        <v>2095.73</v>
      </c>
      <c r="DB6" s="101">
        <v>1897.03</v>
      </c>
      <c r="DC6" s="101">
        <v>2018.86</v>
      </c>
      <c r="DD6" s="101">
        <v>1131</v>
      </c>
      <c r="DE6" s="101">
        <v>462.36</v>
      </c>
      <c r="DF6" s="101">
        <v>699.52</v>
      </c>
      <c r="DG6" s="101">
        <v>714.7</v>
      </c>
    </row>
    <row r="7" spans="1:111" x14ac:dyDescent="0.35">
      <c r="A7" s="46" t="s">
        <v>147</v>
      </c>
      <c r="B7" s="23">
        <v>3244.38</v>
      </c>
      <c r="C7" s="23">
        <v>3308.66</v>
      </c>
      <c r="D7" s="23">
        <v>3376.54</v>
      </c>
      <c r="E7" s="23">
        <v>3196.35</v>
      </c>
      <c r="F7" s="23">
        <v>3046.66</v>
      </c>
      <c r="G7" s="23">
        <v>3097.85</v>
      </c>
      <c r="H7" s="23">
        <v>3117.39</v>
      </c>
      <c r="I7" s="23">
        <v>2828.11</v>
      </c>
      <c r="J7" s="23">
        <v>3366.24</v>
      </c>
      <c r="K7" s="23">
        <v>3121.92</v>
      </c>
      <c r="L7" s="23">
        <v>3117.53</v>
      </c>
      <c r="M7" s="63">
        <v>3055.39</v>
      </c>
      <c r="N7" s="63">
        <v>3139.66</v>
      </c>
      <c r="O7" s="63">
        <v>2986.8</v>
      </c>
      <c r="P7" s="63">
        <v>2749.25</v>
      </c>
      <c r="Q7" s="63">
        <v>2639.95</v>
      </c>
      <c r="R7" s="63">
        <v>2650.12</v>
      </c>
      <c r="S7" s="63">
        <v>2335.7600000000002</v>
      </c>
      <c r="T7" s="63">
        <v>2283.96</v>
      </c>
      <c r="U7" s="63">
        <v>2279.66</v>
      </c>
      <c r="V7" s="63">
        <v>2321.75</v>
      </c>
      <c r="W7" s="63">
        <v>2431</v>
      </c>
      <c r="X7" s="63">
        <v>2328.89</v>
      </c>
      <c r="Y7" s="63">
        <v>2482.75</v>
      </c>
      <c r="Z7" s="63">
        <v>2272.9</v>
      </c>
      <c r="AA7" s="63">
        <v>2310.36</v>
      </c>
      <c r="AB7" s="63">
        <v>2283.56</v>
      </c>
      <c r="AC7" s="63">
        <v>2208.8200000000002</v>
      </c>
      <c r="AD7" s="63">
        <v>2150.64</v>
      </c>
      <c r="AE7" s="63">
        <v>2252.3200000000002</v>
      </c>
      <c r="AF7" s="63">
        <v>2435.6799999999998</v>
      </c>
      <c r="AG7" s="63">
        <v>2451</v>
      </c>
      <c r="AH7" s="63">
        <v>2412</v>
      </c>
      <c r="AI7" s="63">
        <v>2454.59</v>
      </c>
      <c r="AJ7" s="63">
        <v>2508.6799999999998</v>
      </c>
      <c r="AK7" s="63">
        <v>2452.54</v>
      </c>
      <c r="AL7" s="63">
        <v>2431.7600000000002</v>
      </c>
      <c r="AM7" s="63">
        <v>2430.4499999999998</v>
      </c>
      <c r="AN7" s="63">
        <v>2410.86</v>
      </c>
      <c r="AO7" s="63">
        <v>2377.91</v>
      </c>
      <c r="AP7" s="63">
        <v>2362.23</v>
      </c>
      <c r="AQ7" s="63">
        <v>2436.1999999999998</v>
      </c>
      <c r="AR7" s="63">
        <v>2321.52</v>
      </c>
      <c r="AS7" s="63">
        <v>2289.67</v>
      </c>
      <c r="AT7" s="63">
        <v>1935.36</v>
      </c>
      <c r="AU7" s="63">
        <v>1972.26</v>
      </c>
      <c r="AV7" s="63">
        <v>1966.43</v>
      </c>
      <c r="AW7" s="63">
        <v>2081.5</v>
      </c>
      <c r="AX7" s="63">
        <v>2179.31</v>
      </c>
      <c r="AY7" s="63">
        <v>2331.23</v>
      </c>
      <c r="AZ7" s="63">
        <v>2256.5500000000002</v>
      </c>
      <c r="BA7" s="63">
        <v>2055.16</v>
      </c>
      <c r="BB7" s="63">
        <v>2103.25</v>
      </c>
      <c r="BC7" s="63">
        <v>2238.66</v>
      </c>
      <c r="BD7" s="63">
        <v>2293.5</v>
      </c>
      <c r="BE7" s="63">
        <v>2209.1799999999998</v>
      </c>
      <c r="BF7" s="63">
        <v>2150.7399999999998</v>
      </c>
      <c r="BG7" s="63">
        <v>2105.25</v>
      </c>
      <c r="BH7" s="63">
        <v>2008.82</v>
      </c>
      <c r="BI7" s="63">
        <v>1992.66</v>
      </c>
      <c r="BJ7" s="63">
        <v>2003.97</v>
      </c>
      <c r="BK7" s="63">
        <v>2140.0300000000002</v>
      </c>
      <c r="BL7" s="63">
        <v>2215.9</v>
      </c>
      <c r="BM7" s="63">
        <v>2119.38</v>
      </c>
      <c r="BN7" s="63">
        <v>2131.65</v>
      </c>
      <c r="BO7" s="63">
        <v>2211.37</v>
      </c>
      <c r="BP7" s="63">
        <v>2198.91</v>
      </c>
      <c r="BQ7" s="63">
        <v>1931.2</v>
      </c>
      <c r="BR7" s="63">
        <v>2264.35</v>
      </c>
      <c r="BS7" s="63">
        <v>2030</v>
      </c>
      <c r="BT7" s="63">
        <v>1594.94</v>
      </c>
      <c r="BU7" s="63">
        <v>1000.33</v>
      </c>
      <c r="BV7" s="63">
        <v>869.63</v>
      </c>
      <c r="BW7" s="63">
        <v>835.68</v>
      </c>
      <c r="BX7" s="63">
        <v>855.22</v>
      </c>
      <c r="BY7" s="63">
        <v>907.47</v>
      </c>
      <c r="BZ7" s="63">
        <v>959.53</v>
      </c>
      <c r="CA7" s="63">
        <v>945.93</v>
      </c>
      <c r="CB7" s="63">
        <v>948.8</v>
      </c>
      <c r="CC7" s="63">
        <v>890.74</v>
      </c>
      <c r="CD7" s="63">
        <v>837.87</v>
      </c>
      <c r="CE7" s="63">
        <v>893.15</v>
      </c>
      <c r="CF7" s="63">
        <v>870.19</v>
      </c>
      <c r="CG7" s="63">
        <v>881.56</v>
      </c>
      <c r="CH7" s="63">
        <v>885.44</v>
      </c>
      <c r="CI7" s="63">
        <v>895.53</v>
      </c>
      <c r="CJ7" s="63">
        <v>867.11</v>
      </c>
      <c r="CK7" s="63">
        <v>925.82</v>
      </c>
      <c r="CL7" s="63">
        <v>838.39</v>
      </c>
      <c r="CM7" s="63">
        <v>859.98</v>
      </c>
      <c r="CN7" s="63">
        <v>836.37</v>
      </c>
      <c r="CO7" s="63">
        <v>788.87</v>
      </c>
      <c r="CP7" s="63">
        <v>739.24</v>
      </c>
      <c r="CQ7" s="63">
        <v>742.2</v>
      </c>
      <c r="CR7" s="63">
        <v>670.26</v>
      </c>
      <c r="CS7" s="63">
        <v>821.77</v>
      </c>
      <c r="CT7" s="63">
        <v>636.54</v>
      </c>
      <c r="CU7" s="63">
        <v>648.47</v>
      </c>
      <c r="CV7" s="63">
        <v>663.09</v>
      </c>
      <c r="CW7" s="63">
        <v>769.7</v>
      </c>
      <c r="CX7" s="63">
        <v>464.45</v>
      </c>
      <c r="CY7" s="101">
        <v>589.07000000000005</v>
      </c>
      <c r="CZ7" s="101">
        <v>437.65</v>
      </c>
      <c r="DA7" s="101">
        <v>342.81</v>
      </c>
      <c r="DB7" s="101">
        <v>196.64</v>
      </c>
      <c r="DC7" s="101">
        <v>99.02</v>
      </c>
      <c r="DD7" s="101">
        <v>0</v>
      </c>
      <c r="DE7" s="101">
        <v>0</v>
      </c>
      <c r="DF7" s="101">
        <v>0</v>
      </c>
      <c r="DG7" s="101">
        <v>0</v>
      </c>
    </row>
    <row r="8" spans="1:111" x14ac:dyDescent="0.35">
      <c r="A8" s="46" t="s">
        <v>148</v>
      </c>
      <c r="B8" s="23">
        <v>5061.58</v>
      </c>
      <c r="C8" s="23">
        <v>5395.05</v>
      </c>
      <c r="D8" s="23">
        <v>5370.52</v>
      </c>
      <c r="E8" s="23">
        <v>4286.95</v>
      </c>
      <c r="F8" s="23">
        <v>4616.75</v>
      </c>
      <c r="G8" s="23">
        <v>5150.82</v>
      </c>
      <c r="H8" s="23">
        <v>4918.3900000000003</v>
      </c>
      <c r="I8" s="23">
        <v>4337.05</v>
      </c>
      <c r="J8" s="23">
        <v>5248.53</v>
      </c>
      <c r="K8" s="23">
        <v>4823.0600000000004</v>
      </c>
      <c r="L8" s="23">
        <v>3783.48</v>
      </c>
      <c r="M8" s="63">
        <v>3887.97</v>
      </c>
      <c r="N8" s="63">
        <v>3937.79</v>
      </c>
      <c r="O8" s="63">
        <v>3892.85</v>
      </c>
      <c r="P8" s="63">
        <v>3665.97</v>
      </c>
      <c r="Q8" s="63">
        <v>3270.04</v>
      </c>
      <c r="R8" s="63">
        <v>3266.62</v>
      </c>
      <c r="S8" s="63">
        <v>3276.22</v>
      </c>
      <c r="T8" s="63">
        <v>3262.15</v>
      </c>
      <c r="U8" s="63">
        <v>3324.95</v>
      </c>
      <c r="V8" s="63">
        <v>3830.69</v>
      </c>
      <c r="W8" s="63">
        <v>3950.76</v>
      </c>
      <c r="X8" s="63">
        <v>3939.74</v>
      </c>
      <c r="Y8" s="63">
        <v>4069.1</v>
      </c>
      <c r="Z8" s="63">
        <v>3754.72</v>
      </c>
      <c r="AA8" s="63">
        <v>4054.39</v>
      </c>
      <c r="AB8" s="63">
        <v>3897</v>
      </c>
      <c r="AC8" s="63">
        <v>4063.94</v>
      </c>
      <c r="AD8" s="63">
        <v>3971.26</v>
      </c>
      <c r="AE8" s="63">
        <v>4158.54</v>
      </c>
      <c r="AF8" s="63">
        <v>3890.03</v>
      </c>
      <c r="AG8" s="63">
        <v>4179.2299999999996</v>
      </c>
      <c r="AH8" s="63">
        <v>4289.16</v>
      </c>
      <c r="AI8" s="63">
        <v>4078.01</v>
      </c>
      <c r="AJ8" s="63">
        <v>4125.26</v>
      </c>
      <c r="AK8" s="63">
        <v>3950.73</v>
      </c>
      <c r="AL8" s="63">
        <v>4220.47</v>
      </c>
      <c r="AM8" s="63">
        <v>4420.4399999999996</v>
      </c>
      <c r="AN8" s="63">
        <v>4116.28</v>
      </c>
      <c r="AO8" s="63">
        <v>3943.97</v>
      </c>
      <c r="AP8" s="63">
        <v>4069.58</v>
      </c>
      <c r="AQ8" s="63">
        <v>4101.78</v>
      </c>
      <c r="AR8" s="63">
        <v>4073.45</v>
      </c>
      <c r="AS8" s="63">
        <v>3100.26</v>
      </c>
      <c r="AT8" s="63">
        <v>2508.29</v>
      </c>
      <c r="AU8" s="63">
        <v>2535.62</v>
      </c>
      <c r="AV8" s="63">
        <v>2898.52</v>
      </c>
      <c r="AW8" s="63">
        <v>3256.3</v>
      </c>
      <c r="AX8" s="63">
        <v>2993.76</v>
      </c>
      <c r="AY8" s="63">
        <v>3029.02</v>
      </c>
      <c r="AZ8" s="63">
        <v>2709.4</v>
      </c>
      <c r="BA8" s="63">
        <v>2672.16</v>
      </c>
      <c r="BB8" s="63">
        <v>2676.6</v>
      </c>
      <c r="BC8" s="63">
        <v>2717.32</v>
      </c>
      <c r="BD8" s="63">
        <v>2645.43</v>
      </c>
      <c r="BE8" s="63">
        <v>2463.9899999999998</v>
      </c>
      <c r="BF8" s="63">
        <v>2101.41</v>
      </c>
      <c r="BG8" s="63">
        <v>3224.18</v>
      </c>
      <c r="BH8" s="63">
        <v>3080.21</v>
      </c>
      <c r="BI8" s="63">
        <v>3287.88</v>
      </c>
      <c r="BJ8" s="63">
        <v>3531.09</v>
      </c>
      <c r="BK8" s="63">
        <v>3974.33</v>
      </c>
      <c r="BL8" s="63">
        <v>4042.57</v>
      </c>
      <c r="BM8" s="63">
        <v>4027.89</v>
      </c>
      <c r="BN8" s="63">
        <v>4075.18</v>
      </c>
      <c r="BO8" s="63">
        <v>3761.83</v>
      </c>
      <c r="BP8" s="63">
        <v>4093.96</v>
      </c>
      <c r="BQ8" s="63">
        <v>3455.5</v>
      </c>
      <c r="BR8" s="63">
        <v>4359.49</v>
      </c>
      <c r="BS8" s="63">
        <v>3940.65</v>
      </c>
      <c r="BT8" s="63">
        <v>3117.41</v>
      </c>
      <c r="BU8" s="63">
        <v>2713.11</v>
      </c>
      <c r="BV8" s="63">
        <v>2402.9499999999998</v>
      </c>
      <c r="BW8" s="63">
        <v>2644.74</v>
      </c>
      <c r="BX8" s="63">
        <v>2439.4299999999998</v>
      </c>
      <c r="BY8" s="63">
        <v>2603.1</v>
      </c>
      <c r="BZ8" s="63">
        <v>2443.7199999999998</v>
      </c>
      <c r="CA8" s="63">
        <v>2451.25</v>
      </c>
      <c r="CB8" s="63">
        <v>2331.98</v>
      </c>
      <c r="CC8" s="63">
        <v>2536.4</v>
      </c>
      <c r="CD8" s="63">
        <v>2395.83</v>
      </c>
      <c r="CE8" s="63">
        <v>2393.86</v>
      </c>
      <c r="CF8" s="63">
        <v>2341.0500000000002</v>
      </c>
      <c r="CG8" s="63">
        <v>1964.08</v>
      </c>
      <c r="CH8" s="63">
        <v>2439.71</v>
      </c>
      <c r="CI8" s="63">
        <v>2470.3000000000002</v>
      </c>
      <c r="CJ8" s="63">
        <v>2257.6999999999998</v>
      </c>
      <c r="CK8" s="63">
        <v>2198.13</v>
      </c>
      <c r="CL8" s="63">
        <v>2327.5500000000002</v>
      </c>
      <c r="CM8" s="63">
        <v>2159.5100000000002</v>
      </c>
      <c r="CN8" s="63">
        <v>2199.13</v>
      </c>
      <c r="CO8" s="63">
        <v>2499.21</v>
      </c>
      <c r="CP8" s="63">
        <v>2407.02</v>
      </c>
      <c r="CQ8" s="63">
        <v>2492.8200000000002</v>
      </c>
      <c r="CR8" s="63">
        <v>2347.2600000000002</v>
      </c>
      <c r="CS8" s="63">
        <v>2816.97</v>
      </c>
      <c r="CT8" s="63">
        <v>1983.24</v>
      </c>
      <c r="CU8" s="63">
        <v>2248.5700000000002</v>
      </c>
      <c r="CV8" s="63">
        <v>2072.73</v>
      </c>
      <c r="CW8" s="63">
        <v>2258.25</v>
      </c>
      <c r="CX8" s="63">
        <v>1962.61</v>
      </c>
      <c r="CY8" s="63">
        <v>2247.21</v>
      </c>
      <c r="CZ8" s="63">
        <v>1936.79</v>
      </c>
      <c r="DA8" s="63">
        <v>1713.62</v>
      </c>
      <c r="DB8" s="63">
        <v>1687.23</v>
      </c>
      <c r="DC8" s="63">
        <v>1883.69</v>
      </c>
      <c r="DD8" s="63">
        <v>1127.27</v>
      </c>
      <c r="DE8" s="63">
        <v>462.36</v>
      </c>
      <c r="DF8" s="63">
        <v>699.52</v>
      </c>
      <c r="DG8" s="63">
        <v>714.7</v>
      </c>
    </row>
    <row r="9" spans="1:111" x14ac:dyDescent="0.35">
      <c r="A9" s="47" t="s">
        <v>149</v>
      </c>
      <c r="B9" s="23">
        <v>632.72</v>
      </c>
      <c r="C9" s="23">
        <v>640.86</v>
      </c>
      <c r="D9" s="23">
        <v>648.30999999999995</v>
      </c>
      <c r="E9" s="23">
        <v>620.08000000000004</v>
      </c>
      <c r="F9" s="23">
        <v>606.94000000000005</v>
      </c>
      <c r="G9" s="23">
        <v>602.6</v>
      </c>
      <c r="H9" s="23">
        <v>606.80999999999995</v>
      </c>
      <c r="I9" s="23">
        <v>527.08000000000004</v>
      </c>
      <c r="J9" s="23">
        <v>642.9</v>
      </c>
      <c r="K9" s="23">
        <v>580.79999999999995</v>
      </c>
      <c r="L9" s="23">
        <v>610.02</v>
      </c>
      <c r="M9" s="63">
        <v>559.21</v>
      </c>
      <c r="N9" s="63">
        <v>594.53</v>
      </c>
      <c r="O9" s="63">
        <v>552.49</v>
      </c>
      <c r="P9" s="63">
        <v>494.28</v>
      </c>
      <c r="Q9" s="63">
        <v>472.95</v>
      </c>
      <c r="R9" s="63">
        <v>483.81</v>
      </c>
      <c r="S9" s="63">
        <v>440.9</v>
      </c>
      <c r="T9" s="63">
        <v>431.69</v>
      </c>
      <c r="U9" s="63">
        <v>424.64</v>
      </c>
      <c r="V9" s="63">
        <v>430.31</v>
      </c>
      <c r="W9" s="63">
        <v>443.2</v>
      </c>
      <c r="X9" s="63">
        <v>424.81</v>
      </c>
      <c r="Y9" s="63">
        <v>475</v>
      </c>
      <c r="Z9" s="63">
        <v>428.16</v>
      </c>
      <c r="AA9" s="63">
        <v>439.46</v>
      </c>
      <c r="AB9" s="63">
        <v>432.41</v>
      </c>
      <c r="AC9" s="63">
        <v>421.81</v>
      </c>
      <c r="AD9" s="63">
        <v>410.94</v>
      </c>
      <c r="AE9" s="63">
        <v>425.29</v>
      </c>
      <c r="AF9" s="63">
        <v>473.23</v>
      </c>
      <c r="AG9" s="63">
        <v>440.03</v>
      </c>
      <c r="AH9" s="63">
        <v>474.07</v>
      </c>
      <c r="AI9" s="63">
        <v>478.84</v>
      </c>
      <c r="AJ9" s="63">
        <v>461.74</v>
      </c>
      <c r="AK9" s="63">
        <v>458.72</v>
      </c>
      <c r="AL9" s="63">
        <v>474.9</v>
      </c>
      <c r="AM9" s="63">
        <v>451.31</v>
      </c>
      <c r="AN9" s="63">
        <v>464.92</v>
      </c>
      <c r="AO9" s="63">
        <v>446.5</v>
      </c>
      <c r="AP9" s="63">
        <v>432.5</v>
      </c>
      <c r="AQ9" s="63">
        <v>478.85</v>
      </c>
      <c r="AR9" s="63">
        <v>456.49</v>
      </c>
      <c r="AS9" s="63">
        <v>447.95</v>
      </c>
      <c r="AT9" s="63">
        <v>377.9</v>
      </c>
      <c r="AU9" s="63">
        <v>379.41</v>
      </c>
      <c r="AV9" s="63">
        <v>370.63</v>
      </c>
      <c r="AW9" s="63">
        <v>407.69</v>
      </c>
      <c r="AX9" s="63">
        <v>405.08</v>
      </c>
      <c r="AY9" s="63">
        <v>474.66</v>
      </c>
      <c r="AZ9" s="63">
        <v>433.66</v>
      </c>
      <c r="BA9" s="63">
        <v>382.84</v>
      </c>
      <c r="BB9" s="63">
        <v>403.09</v>
      </c>
      <c r="BC9" s="63">
        <v>412.41</v>
      </c>
      <c r="BD9" s="63">
        <v>419.06</v>
      </c>
      <c r="BE9" s="63">
        <v>422.47</v>
      </c>
      <c r="BF9" s="63">
        <v>411.24</v>
      </c>
      <c r="BG9" s="63">
        <v>399.9</v>
      </c>
      <c r="BH9" s="63">
        <v>357.06</v>
      </c>
      <c r="BI9" s="63">
        <v>375.29</v>
      </c>
      <c r="BJ9" s="63">
        <v>395</v>
      </c>
      <c r="BK9" s="63">
        <v>403.06</v>
      </c>
      <c r="BL9" s="63">
        <v>416.55</v>
      </c>
      <c r="BM9" s="63">
        <v>415.77</v>
      </c>
      <c r="BN9" s="63">
        <v>420.71</v>
      </c>
      <c r="BO9" s="63">
        <v>420.03</v>
      </c>
      <c r="BP9" s="63">
        <v>380.02</v>
      </c>
      <c r="BQ9" s="63">
        <v>361.09</v>
      </c>
      <c r="BR9" s="63">
        <v>371.25</v>
      </c>
      <c r="BS9" s="63">
        <v>344.27</v>
      </c>
      <c r="BT9" s="63">
        <v>259.58999999999997</v>
      </c>
      <c r="BU9" s="63">
        <v>160.59</v>
      </c>
      <c r="BV9" s="63">
        <v>133.72</v>
      </c>
      <c r="BW9" s="63">
        <v>122.84</v>
      </c>
      <c r="BX9" s="63">
        <v>128.94999999999999</v>
      </c>
      <c r="BY9" s="63">
        <v>145.44</v>
      </c>
      <c r="BZ9" s="63">
        <v>137.72999999999999</v>
      </c>
      <c r="CA9" s="63">
        <v>146.26</v>
      </c>
      <c r="CB9" s="63">
        <v>121.79</v>
      </c>
      <c r="CC9" s="63">
        <v>150.28</v>
      </c>
      <c r="CD9" s="63">
        <v>136.02000000000001</v>
      </c>
      <c r="CE9" s="63">
        <v>142.44</v>
      </c>
      <c r="CF9" s="63">
        <v>146.91999999999999</v>
      </c>
      <c r="CG9" s="63">
        <v>131.25</v>
      </c>
      <c r="CH9" s="63">
        <v>159.09</v>
      </c>
      <c r="CI9" s="63">
        <v>156.16999999999999</v>
      </c>
      <c r="CJ9" s="63">
        <v>139.80000000000001</v>
      </c>
      <c r="CK9" s="63">
        <v>125.47</v>
      </c>
      <c r="CL9" s="63">
        <v>138.91</v>
      </c>
      <c r="CM9" s="63">
        <v>145.47999999999999</v>
      </c>
      <c r="CN9" s="63">
        <v>144.1</v>
      </c>
      <c r="CO9" s="63">
        <v>145.52000000000001</v>
      </c>
      <c r="CP9" s="63">
        <v>140.81</v>
      </c>
      <c r="CQ9" s="63">
        <v>101.27</v>
      </c>
      <c r="CR9" s="63">
        <v>120.44</v>
      </c>
      <c r="CS9" s="63">
        <v>135.96</v>
      </c>
      <c r="CT9" s="63">
        <v>106.28</v>
      </c>
      <c r="CU9" s="63">
        <v>107.72</v>
      </c>
      <c r="CV9" s="63">
        <v>108.31</v>
      </c>
      <c r="CW9" s="63">
        <v>130.34</v>
      </c>
      <c r="CX9" s="63">
        <v>87.89</v>
      </c>
      <c r="CY9" s="63">
        <v>107.21</v>
      </c>
      <c r="CZ9" s="63">
        <v>68.900000000000006</v>
      </c>
      <c r="DA9" s="63">
        <v>39.299999999999997</v>
      </c>
      <c r="DB9" s="63">
        <v>13.16</v>
      </c>
      <c r="DC9" s="63">
        <v>36.15</v>
      </c>
      <c r="DD9" s="63">
        <v>3.73</v>
      </c>
      <c r="DE9" s="63">
        <v>0</v>
      </c>
      <c r="DF9" s="63">
        <v>0</v>
      </c>
      <c r="DG9" s="63">
        <v>0</v>
      </c>
    </row>
    <row r="10" spans="1:111" x14ac:dyDescent="0.35">
      <c r="A10" s="22" t="s">
        <v>150</v>
      </c>
      <c r="B10" s="64">
        <v>152</v>
      </c>
      <c r="C10" s="64">
        <v>152</v>
      </c>
      <c r="D10" s="64">
        <v>152</v>
      </c>
      <c r="E10" s="64">
        <v>152</v>
      </c>
      <c r="F10" s="64">
        <v>126.5</v>
      </c>
      <c r="G10" s="64">
        <v>126.5</v>
      </c>
      <c r="H10" s="64">
        <v>126.5</v>
      </c>
      <c r="I10" s="64">
        <v>126.5</v>
      </c>
      <c r="J10" s="64">
        <v>106.56</v>
      </c>
      <c r="K10" s="64">
        <v>111.98</v>
      </c>
      <c r="L10" s="64">
        <v>112.37</v>
      </c>
      <c r="M10" s="65">
        <v>111.76</v>
      </c>
      <c r="N10" s="65">
        <v>21.24</v>
      </c>
      <c r="O10" s="65">
        <v>14.17</v>
      </c>
      <c r="P10" s="65">
        <v>17.63</v>
      </c>
      <c r="Q10" s="65">
        <v>12.39</v>
      </c>
      <c r="R10" s="65">
        <v>13.93</v>
      </c>
      <c r="S10" s="65">
        <v>23.46</v>
      </c>
      <c r="T10" s="65">
        <v>36.99</v>
      </c>
      <c r="U10" s="65">
        <v>24.93</v>
      </c>
      <c r="V10" s="65">
        <v>30.69</v>
      </c>
      <c r="W10" s="65">
        <v>6.61</v>
      </c>
      <c r="X10" s="65">
        <v>35.47</v>
      </c>
      <c r="Y10" s="65">
        <v>9.56</v>
      </c>
      <c r="Z10" s="65">
        <v>17.13</v>
      </c>
      <c r="AA10" s="65">
        <v>11.16</v>
      </c>
      <c r="AB10" s="65">
        <v>6.51</v>
      </c>
      <c r="AC10" s="65">
        <v>3.95</v>
      </c>
      <c r="AD10" s="65">
        <v>17.739999999999998</v>
      </c>
      <c r="AE10" s="65">
        <v>13.31</v>
      </c>
      <c r="AF10" s="65">
        <v>14.8</v>
      </c>
      <c r="AG10" s="65">
        <v>4.8</v>
      </c>
      <c r="AH10" s="65">
        <v>22.95</v>
      </c>
      <c r="AI10" s="65">
        <v>14.67</v>
      </c>
      <c r="AJ10" s="65">
        <v>6.65</v>
      </c>
      <c r="AK10" s="65">
        <v>8.2799999999999994</v>
      </c>
      <c r="AL10" s="65">
        <v>28.83</v>
      </c>
      <c r="AM10" s="65">
        <v>26.88</v>
      </c>
      <c r="AN10" s="65">
        <v>15.98</v>
      </c>
      <c r="AO10" s="65">
        <v>5.66</v>
      </c>
      <c r="AP10" s="63">
        <v>13.92</v>
      </c>
      <c r="AQ10" s="63">
        <v>9.42</v>
      </c>
      <c r="AR10" s="63">
        <v>29.48</v>
      </c>
      <c r="AS10" s="63">
        <v>15.47</v>
      </c>
      <c r="AT10" s="63">
        <v>37.549999999999997</v>
      </c>
      <c r="AU10" s="63">
        <v>123.27</v>
      </c>
      <c r="AV10" s="63">
        <v>81.77</v>
      </c>
      <c r="AW10" s="63">
        <v>108.72</v>
      </c>
      <c r="AX10" s="63">
        <v>110.98</v>
      </c>
      <c r="AY10" s="63">
        <v>27.82</v>
      </c>
      <c r="AZ10" s="63">
        <v>66</v>
      </c>
      <c r="BA10" s="63">
        <v>58.25</v>
      </c>
      <c r="BB10" s="63">
        <v>31.86</v>
      </c>
      <c r="BC10" s="63">
        <v>9.8699999999999992</v>
      </c>
      <c r="BD10" s="63">
        <v>11.09</v>
      </c>
      <c r="BE10" s="63">
        <v>7.19</v>
      </c>
      <c r="BF10" s="65">
        <v>11.43</v>
      </c>
      <c r="BG10" s="65">
        <v>4.0999999999999996</v>
      </c>
      <c r="BH10" s="65">
        <v>13.92</v>
      </c>
      <c r="BI10" s="65">
        <v>26.26</v>
      </c>
      <c r="BJ10" s="65">
        <v>29.37</v>
      </c>
      <c r="BK10" s="65">
        <v>12.17</v>
      </c>
      <c r="BL10" s="65">
        <v>14.08</v>
      </c>
      <c r="BM10" s="65">
        <v>4.93</v>
      </c>
      <c r="BN10" s="65">
        <v>9.48</v>
      </c>
      <c r="BO10" s="65">
        <v>25.2</v>
      </c>
      <c r="BP10" s="65">
        <v>39.65</v>
      </c>
      <c r="BQ10" s="65">
        <v>65.540000000000006</v>
      </c>
      <c r="BR10" s="65">
        <v>92.41</v>
      </c>
      <c r="BS10" s="65">
        <v>96.23</v>
      </c>
      <c r="BT10" s="65">
        <v>99.15</v>
      </c>
      <c r="BU10" s="65">
        <v>132.41999999999999</v>
      </c>
      <c r="BV10" s="65">
        <v>127.24</v>
      </c>
      <c r="BW10" s="65">
        <v>106.08</v>
      </c>
      <c r="BX10" s="65">
        <v>63.69</v>
      </c>
      <c r="BY10" s="65">
        <v>46.86</v>
      </c>
      <c r="BZ10" s="65">
        <v>56.21</v>
      </c>
      <c r="CA10" s="65">
        <v>24.4</v>
      </c>
      <c r="CB10" s="65">
        <v>28.89</v>
      </c>
      <c r="CC10" s="65">
        <v>38.880000000000003</v>
      </c>
      <c r="CD10" s="65">
        <v>65.88</v>
      </c>
      <c r="CE10" s="65">
        <v>27.6</v>
      </c>
      <c r="CF10" s="65">
        <v>33.380000000000003</v>
      </c>
      <c r="CG10" s="65">
        <v>57.01</v>
      </c>
      <c r="CH10" s="65">
        <v>61.01</v>
      </c>
      <c r="CI10" s="65">
        <v>82.68</v>
      </c>
      <c r="CJ10" s="65">
        <v>72.900000000000006</v>
      </c>
      <c r="CK10" s="65">
        <v>68.45</v>
      </c>
      <c r="CL10" s="65">
        <v>49.52</v>
      </c>
      <c r="CM10" s="65">
        <v>63.13</v>
      </c>
      <c r="CN10" s="65">
        <v>43.25</v>
      </c>
      <c r="CO10" s="65">
        <v>50.76</v>
      </c>
      <c r="CP10" s="65">
        <v>51.95</v>
      </c>
      <c r="CQ10" s="65">
        <v>59.85</v>
      </c>
      <c r="CR10" s="65">
        <v>70.540000000000006</v>
      </c>
      <c r="CS10" s="65">
        <v>109.69</v>
      </c>
      <c r="CT10" s="65">
        <v>145.13999999999999</v>
      </c>
      <c r="CU10" s="65">
        <v>128.86000000000001</v>
      </c>
      <c r="CV10" s="65">
        <v>84.49</v>
      </c>
      <c r="CW10" s="65">
        <v>79.06</v>
      </c>
      <c r="CX10" s="65">
        <v>60.81</v>
      </c>
      <c r="CY10" s="65">
        <v>51.49</v>
      </c>
      <c r="CZ10" s="65">
        <v>87.22</v>
      </c>
      <c r="DA10" s="65">
        <v>93.15</v>
      </c>
      <c r="DB10" s="65">
        <v>84.74</v>
      </c>
      <c r="DC10" s="65">
        <v>99.8</v>
      </c>
      <c r="DD10" s="65">
        <v>-4.82</v>
      </c>
      <c r="DE10" s="65">
        <v>-3.94</v>
      </c>
      <c r="DF10" s="65">
        <v>-3.72</v>
      </c>
      <c r="DG10" s="65">
        <v>-4.3099999999999996</v>
      </c>
    </row>
    <row r="11" spans="1:111" x14ac:dyDescent="0.35">
      <c r="A11" s="44" t="s">
        <v>151</v>
      </c>
      <c r="B11" s="23">
        <v>9091</v>
      </c>
      <c r="C11" s="23">
        <v>9497</v>
      </c>
      <c r="D11" s="23">
        <v>9548</v>
      </c>
      <c r="E11" s="23">
        <v>8255</v>
      </c>
      <c r="F11" s="23">
        <v>8398</v>
      </c>
      <c r="G11" s="23">
        <v>8979</v>
      </c>
      <c r="H11" s="23">
        <v>8769</v>
      </c>
      <c r="I11" s="23">
        <v>7819</v>
      </c>
      <c r="J11" s="23">
        <v>9364.23</v>
      </c>
      <c r="K11" s="23">
        <v>8637.76</v>
      </c>
      <c r="L11" s="23">
        <v>7623.41</v>
      </c>
      <c r="M11" s="63">
        <v>7614.34</v>
      </c>
      <c r="N11" s="66">
        <v>7693.22</v>
      </c>
      <c r="O11" s="66">
        <v>7446.31</v>
      </c>
      <c r="P11" s="66">
        <v>6927.15</v>
      </c>
      <c r="Q11" s="66">
        <v>6395.34</v>
      </c>
      <c r="R11" s="63">
        <v>6414.48</v>
      </c>
      <c r="S11" s="63">
        <v>6076.35</v>
      </c>
      <c r="T11" s="63">
        <v>6014.79</v>
      </c>
      <c r="U11" s="63">
        <v>6054.18</v>
      </c>
      <c r="V11" s="63">
        <v>6613.44</v>
      </c>
      <c r="W11" s="63">
        <v>6831.57</v>
      </c>
      <c r="X11" s="63">
        <v>6728.91</v>
      </c>
      <c r="Y11" s="63">
        <v>7036.4</v>
      </c>
      <c r="Z11" s="63">
        <v>6472.91</v>
      </c>
      <c r="AA11" s="63">
        <v>6815.37</v>
      </c>
      <c r="AB11" s="63">
        <v>6619.48</v>
      </c>
      <c r="AC11" s="63">
        <v>6698.52</v>
      </c>
      <c r="AD11" s="63">
        <v>6550.57</v>
      </c>
      <c r="AE11" s="63">
        <v>6849.46</v>
      </c>
      <c r="AF11" s="63">
        <v>6813.74</v>
      </c>
      <c r="AG11" s="63">
        <v>7075.06</v>
      </c>
      <c r="AH11" s="63">
        <v>7198.18</v>
      </c>
      <c r="AI11" s="63">
        <v>7026.11</v>
      </c>
      <c r="AJ11" s="63">
        <v>7102.33</v>
      </c>
      <c r="AK11" s="63">
        <v>6870.27</v>
      </c>
      <c r="AL11" s="63">
        <v>7155.96</v>
      </c>
      <c r="AM11" s="63">
        <v>7329.08</v>
      </c>
      <c r="AN11" s="63">
        <v>7008.05</v>
      </c>
      <c r="AO11" s="63">
        <v>6774.04</v>
      </c>
      <c r="AP11" s="66">
        <v>6878.23</v>
      </c>
      <c r="AQ11" s="66">
        <v>7026.24</v>
      </c>
      <c r="AR11" s="66">
        <v>6880.94</v>
      </c>
      <c r="AS11" s="66">
        <v>5853.36</v>
      </c>
      <c r="AT11" s="66">
        <v>4859.1099999999997</v>
      </c>
      <c r="AU11" s="66">
        <v>5010.5600000000004</v>
      </c>
      <c r="AV11" s="66">
        <v>5317.35</v>
      </c>
      <c r="AW11" s="66">
        <v>5854.21</v>
      </c>
      <c r="AX11" s="66">
        <v>5689.12</v>
      </c>
      <c r="AY11" s="66">
        <v>5862.73</v>
      </c>
      <c r="AZ11" s="66">
        <v>5465.61</v>
      </c>
      <c r="BA11" s="66">
        <v>5168.42</v>
      </c>
      <c r="BB11" s="66">
        <v>5214.79</v>
      </c>
      <c r="BC11" s="66">
        <v>5378.26</v>
      </c>
      <c r="BD11" s="66">
        <v>5369.07</v>
      </c>
      <c r="BE11" s="66">
        <v>5102.83</v>
      </c>
      <c r="BF11" s="66">
        <v>4674.82</v>
      </c>
      <c r="BG11" s="66">
        <v>5733.43</v>
      </c>
      <c r="BH11" s="66">
        <v>5460.01</v>
      </c>
      <c r="BI11" s="66">
        <v>5682.09</v>
      </c>
      <c r="BJ11" s="66">
        <v>5959.41</v>
      </c>
      <c r="BK11" s="66">
        <v>6529.59</v>
      </c>
      <c r="BL11" s="66">
        <v>6689.1</v>
      </c>
      <c r="BM11" s="66">
        <v>6567.97</v>
      </c>
      <c r="BN11" s="66">
        <v>6637.02</v>
      </c>
      <c r="BO11" s="66">
        <v>6418.42</v>
      </c>
      <c r="BP11" s="66">
        <v>6712.53</v>
      </c>
      <c r="BQ11" s="66">
        <v>5813.32</v>
      </c>
      <c r="BR11" s="66">
        <v>7087.5</v>
      </c>
      <c r="BS11" s="66">
        <v>6411.15</v>
      </c>
      <c r="BT11" s="66">
        <v>5071.09</v>
      </c>
      <c r="BU11" s="66">
        <v>4006.45</v>
      </c>
      <c r="BV11" s="66">
        <v>3533.54</v>
      </c>
      <c r="BW11" s="66">
        <v>3709.34</v>
      </c>
      <c r="BX11" s="66">
        <v>3487.3</v>
      </c>
      <c r="BY11" s="66">
        <v>3702.87</v>
      </c>
      <c r="BZ11" s="66">
        <v>3597.19</v>
      </c>
      <c r="CA11" s="66">
        <v>3567.84</v>
      </c>
      <c r="CB11" s="66">
        <v>3431.46</v>
      </c>
      <c r="CC11" s="66">
        <v>3616.29</v>
      </c>
      <c r="CD11" s="66">
        <v>3435.61</v>
      </c>
      <c r="CE11" s="66">
        <v>3457.06</v>
      </c>
      <c r="CF11" s="66">
        <v>3391.55</v>
      </c>
      <c r="CG11" s="66">
        <v>3033.9</v>
      </c>
      <c r="CH11" s="66">
        <v>3545.25</v>
      </c>
      <c r="CI11" s="66">
        <v>3604.68</v>
      </c>
      <c r="CJ11" s="66">
        <v>3337.5</v>
      </c>
      <c r="CK11" s="66">
        <v>3317.88</v>
      </c>
      <c r="CL11" s="66">
        <v>3354.38</v>
      </c>
      <c r="CM11" s="66">
        <v>3228.1</v>
      </c>
      <c r="CN11" s="66">
        <v>3222.85</v>
      </c>
      <c r="CO11" s="66">
        <v>3484.36</v>
      </c>
      <c r="CP11" s="66">
        <v>3339.02</v>
      </c>
      <c r="CQ11" s="66">
        <v>3396.13</v>
      </c>
      <c r="CR11" s="66">
        <v>3208.5</v>
      </c>
      <c r="CS11" s="66">
        <v>3884.4</v>
      </c>
      <c r="CT11" s="66">
        <v>2871.19</v>
      </c>
      <c r="CU11" s="66">
        <v>3133.61</v>
      </c>
      <c r="CV11" s="66">
        <v>2928.63</v>
      </c>
      <c r="CW11" s="66">
        <v>3237.36</v>
      </c>
      <c r="CX11" s="66">
        <v>2575.75</v>
      </c>
      <c r="CY11" s="66">
        <v>2994.98</v>
      </c>
      <c r="CZ11" s="66">
        <v>2530.56</v>
      </c>
      <c r="DA11" s="66">
        <v>2188.88</v>
      </c>
      <c r="DB11" s="66">
        <v>1981.77</v>
      </c>
      <c r="DC11" s="66">
        <v>2118.66</v>
      </c>
      <c r="DD11" s="66">
        <v>1126.19</v>
      </c>
      <c r="DE11" s="66">
        <v>458.42</v>
      </c>
      <c r="DF11" s="66">
        <v>695.8</v>
      </c>
      <c r="DG11" s="66">
        <v>710.39</v>
      </c>
    </row>
    <row r="12" spans="1:111" x14ac:dyDescent="0.35">
      <c r="A12" s="21" t="s">
        <v>152</v>
      </c>
      <c r="B12" s="50">
        <v>15</v>
      </c>
      <c r="C12" s="50">
        <v>209</v>
      </c>
      <c r="D12" s="50">
        <v>223</v>
      </c>
      <c r="E12" s="50">
        <v>-27</v>
      </c>
      <c r="F12" s="50">
        <v>-163</v>
      </c>
      <c r="G12" s="50">
        <v>-46</v>
      </c>
      <c r="H12" s="50">
        <v>-72</v>
      </c>
      <c r="I12" s="50">
        <v>-68</v>
      </c>
      <c r="J12" s="50">
        <v>-182.75</v>
      </c>
      <c r="K12" s="50">
        <v>-57.11</v>
      </c>
      <c r="L12" s="50">
        <v>-48.43</v>
      </c>
      <c r="M12" s="63">
        <v>-79.13</v>
      </c>
      <c r="N12" s="63">
        <v>-3.5</v>
      </c>
      <c r="O12" s="63">
        <v>2.14</v>
      </c>
      <c r="P12" s="63">
        <v>3.33</v>
      </c>
      <c r="Q12" s="63">
        <v>39.72</v>
      </c>
      <c r="R12" s="63">
        <v>21.48</v>
      </c>
      <c r="S12" s="63">
        <v>-5.89</v>
      </c>
      <c r="T12" s="63">
        <v>-31.03</v>
      </c>
      <c r="U12" s="63">
        <v>-13.31</v>
      </c>
      <c r="V12" s="63">
        <v>-36.61</v>
      </c>
      <c r="W12" s="63">
        <v>-6.34</v>
      </c>
      <c r="X12" s="63">
        <v>-6.81</v>
      </c>
      <c r="Y12" s="63">
        <v>-22.08</v>
      </c>
      <c r="Z12" s="63">
        <v>-16.84</v>
      </c>
      <c r="AA12" s="63">
        <v>-13.56</v>
      </c>
      <c r="AB12" s="63">
        <v>-4.96</v>
      </c>
      <c r="AC12" s="63">
        <v>-2.82</v>
      </c>
      <c r="AD12" s="63">
        <v>35.6</v>
      </c>
      <c r="AE12" s="63">
        <v>-5.79</v>
      </c>
      <c r="AF12" s="63">
        <v>-60.92</v>
      </c>
      <c r="AG12" s="63">
        <v>-11.89</v>
      </c>
      <c r="AH12" s="63">
        <v>-19.25</v>
      </c>
      <c r="AI12" s="63">
        <v>-10.83</v>
      </c>
      <c r="AJ12" s="63">
        <v>-3.45</v>
      </c>
      <c r="AK12" s="63">
        <v>-9.5399999999999991</v>
      </c>
      <c r="AL12" s="63">
        <v>-21.48</v>
      </c>
      <c r="AM12" s="63">
        <v>-6.5</v>
      </c>
      <c r="AN12" s="63">
        <v>-9.86</v>
      </c>
      <c r="AO12" s="63">
        <v>-29.1</v>
      </c>
      <c r="AP12" s="63">
        <v>-17.61</v>
      </c>
      <c r="AQ12" s="63">
        <v>6.39</v>
      </c>
      <c r="AR12" s="63">
        <v>-41.74</v>
      </c>
      <c r="AS12" s="63">
        <v>-65.28</v>
      </c>
      <c r="AT12" s="63">
        <v>-32.56</v>
      </c>
      <c r="AU12" s="63">
        <v>-32.94</v>
      </c>
      <c r="AV12" s="63">
        <v>-34</v>
      </c>
      <c r="AW12" s="63">
        <v>-27.88</v>
      </c>
      <c r="AX12" s="63">
        <v>-44.87</v>
      </c>
      <c r="AY12" s="63">
        <v>-8.67</v>
      </c>
      <c r="AZ12" s="63">
        <v>-48.23</v>
      </c>
      <c r="BA12" s="63">
        <v>-30.84</v>
      </c>
      <c r="BB12" s="63">
        <v>-38.42</v>
      </c>
      <c r="BC12" s="63">
        <v>-32.93</v>
      </c>
      <c r="BD12" s="63">
        <v>-31.83</v>
      </c>
      <c r="BE12" s="63">
        <v>-28.3</v>
      </c>
      <c r="BF12" s="63">
        <v>-10.66</v>
      </c>
      <c r="BG12" s="63">
        <v>-13.5</v>
      </c>
      <c r="BH12" s="63">
        <v>-12.42</v>
      </c>
      <c r="BI12" s="63">
        <v>-12.96</v>
      </c>
      <c r="BJ12" s="63">
        <v>24.62</v>
      </c>
      <c r="BK12" s="63">
        <v>-10.59</v>
      </c>
      <c r="BL12" s="63">
        <v>-0.48</v>
      </c>
      <c r="BM12" s="63">
        <v>2.1800000000000002</v>
      </c>
      <c r="BN12" s="63">
        <v>-17.940000000000001</v>
      </c>
      <c r="BO12" s="63">
        <v>2.0099999999999998</v>
      </c>
      <c r="BP12" s="63">
        <v>-29.18</v>
      </c>
      <c r="BQ12" s="63">
        <v>8.43</v>
      </c>
      <c r="BR12" s="63">
        <v>25.38</v>
      </c>
      <c r="BS12" s="63">
        <v>-21.93</v>
      </c>
      <c r="BT12" s="63">
        <v>-3.12</v>
      </c>
      <c r="BU12" s="63">
        <v>9.35</v>
      </c>
      <c r="BV12" s="63">
        <v>-4.1100000000000003</v>
      </c>
      <c r="BW12" s="63">
        <v>12.45</v>
      </c>
      <c r="BX12" s="63">
        <v>7.45</v>
      </c>
      <c r="BY12" s="63">
        <v>-7.9</v>
      </c>
      <c r="BZ12" s="63">
        <v>5.07</v>
      </c>
      <c r="CA12" s="63">
        <v>0.44</v>
      </c>
      <c r="CB12" s="63">
        <v>8.36</v>
      </c>
      <c r="CC12" s="63">
        <v>6.97</v>
      </c>
      <c r="CD12" s="63">
        <v>-9.35</v>
      </c>
      <c r="CE12" s="63">
        <v>-6.2</v>
      </c>
      <c r="CF12" s="63">
        <v>-8.7899999999999991</v>
      </c>
      <c r="CG12" s="63">
        <v>-6.95</v>
      </c>
      <c r="CH12" s="63">
        <v>11.27</v>
      </c>
      <c r="CI12" s="63">
        <v>12.27</v>
      </c>
      <c r="CJ12" s="63">
        <v>11.14</v>
      </c>
      <c r="CK12" s="63">
        <v>10.9</v>
      </c>
      <c r="CL12" s="63">
        <v>9.81</v>
      </c>
      <c r="CM12" s="63">
        <v>-10.5</v>
      </c>
      <c r="CN12" s="63">
        <v>10.52</v>
      </c>
      <c r="CO12" s="63">
        <v>10.76</v>
      </c>
      <c r="CP12" s="63">
        <v>-10.79</v>
      </c>
      <c r="CQ12" s="63">
        <v>5.75</v>
      </c>
      <c r="CR12" s="63">
        <v>-16.25</v>
      </c>
      <c r="CS12" s="63">
        <v>8.91</v>
      </c>
      <c r="CT12" s="63">
        <v>-1.91</v>
      </c>
      <c r="CU12" s="63">
        <v>-3.3</v>
      </c>
      <c r="CV12" s="63">
        <v>-9.5500000000000007</v>
      </c>
      <c r="CW12" s="63">
        <v>0</v>
      </c>
      <c r="CX12" s="63">
        <v>1.94</v>
      </c>
      <c r="CY12" s="63">
        <v>-13.3</v>
      </c>
      <c r="CZ12" s="63">
        <v>-3.33</v>
      </c>
      <c r="DA12" s="63">
        <v>-8.42</v>
      </c>
      <c r="DB12" s="63">
        <v>7.87</v>
      </c>
      <c r="DC12" s="63">
        <v>-6.22</v>
      </c>
      <c r="DD12" s="63">
        <v>-0.08</v>
      </c>
      <c r="DE12" s="63">
        <v>1.06</v>
      </c>
      <c r="DF12" s="63">
        <v>-1.86</v>
      </c>
      <c r="DG12" s="63">
        <v>2.97</v>
      </c>
    </row>
    <row r="13" spans="1:111" x14ac:dyDescent="0.35">
      <c r="A13" s="51" t="s">
        <v>153</v>
      </c>
      <c r="B13" s="23">
        <v>9076</v>
      </c>
      <c r="C13" s="23">
        <v>9288</v>
      </c>
      <c r="D13" s="23">
        <v>9325</v>
      </c>
      <c r="E13" s="23">
        <v>8282</v>
      </c>
      <c r="F13" s="23">
        <v>8561</v>
      </c>
      <c r="G13" s="23">
        <v>9025</v>
      </c>
      <c r="H13" s="23">
        <v>8841</v>
      </c>
      <c r="I13" s="23">
        <v>7887</v>
      </c>
      <c r="J13" s="23">
        <v>9546.98</v>
      </c>
      <c r="K13" s="23">
        <v>8694.8700000000008</v>
      </c>
      <c r="L13" s="23">
        <v>7671.84</v>
      </c>
      <c r="M13" s="63">
        <v>7693.47</v>
      </c>
      <c r="N13" s="63">
        <v>7696.72</v>
      </c>
      <c r="O13" s="63">
        <v>7444.17</v>
      </c>
      <c r="P13" s="63">
        <v>6923.81</v>
      </c>
      <c r="Q13" s="63">
        <v>6355.62</v>
      </c>
      <c r="R13" s="63">
        <v>6393</v>
      </c>
      <c r="S13" s="63">
        <v>6082.24</v>
      </c>
      <c r="T13" s="63">
        <v>6045.82</v>
      </c>
      <c r="U13" s="63">
        <v>6067.49</v>
      </c>
      <c r="V13" s="63">
        <v>6650.05</v>
      </c>
      <c r="W13" s="63">
        <v>6837.91</v>
      </c>
      <c r="X13" s="63">
        <v>6735.73</v>
      </c>
      <c r="Y13" s="63">
        <v>7058.48</v>
      </c>
      <c r="Z13" s="63">
        <v>6489.75</v>
      </c>
      <c r="AA13" s="63">
        <v>6828.94</v>
      </c>
      <c r="AB13" s="63">
        <v>6624.43</v>
      </c>
      <c r="AC13" s="63">
        <v>6701.34</v>
      </c>
      <c r="AD13" s="65">
        <v>6514.96</v>
      </c>
      <c r="AE13" s="65">
        <v>6855.25</v>
      </c>
      <c r="AF13" s="65">
        <v>6874.65</v>
      </c>
      <c r="AG13" s="65">
        <v>7086.96</v>
      </c>
      <c r="AH13" s="65">
        <v>7217.43</v>
      </c>
      <c r="AI13" s="65">
        <v>7036.94</v>
      </c>
      <c r="AJ13" s="65">
        <v>7105.78</v>
      </c>
      <c r="AK13" s="65">
        <v>6879.8</v>
      </c>
      <c r="AL13" s="65">
        <v>7177.44</v>
      </c>
      <c r="AM13" s="65">
        <v>7335.58</v>
      </c>
      <c r="AN13" s="65">
        <v>7017.91</v>
      </c>
      <c r="AO13" s="65">
        <v>6803.14</v>
      </c>
      <c r="AP13" s="65">
        <v>6895.84</v>
      </c>
      <c r="AQ13" s="65">
        <v>7019.85</v>
      </c>
      <c r="AR13" s="65">
        <v>6922.68</v>
      </c>
      <c r="AS13" s="65">
        <v>5918.64</v>
      </c>
      <c r="AT13" s="65">
        <v>4891.67</v>
      </c>
      <c r="AU13" s="65">
        <v>5043.5</v>
      </c>
      <c r="AV13" s="65">
        <v>5351.36</v>
      </c>
      <c r="AW13" s="65">
        <v>5882.08</v>
      </c>
      <c r="AX13" s="65">
        <v>5733.99</v>
      </c>
      <c r="AY13" s="65">
        <v>5871.4</v>
      </c>
      <c r="AZ13" s="65">
        <v>5513.84</v>
      </c>
      <c r="BA13" s="65">
        <v>5199.26</v>
      </c>
      <c r="BB13" s="65">
        <v>5253.21</v>
      </c>
      <c r="BC13" s="65">
        <v>5411.2</v>
      </c>
      <c r="BD13" s="65">
        <v>5400.9</v>
      </c>
      <c r="BE13" s="65">
        <v>5131.1400000000003</v>
      </c>
      <c r="BF13" s="63">
        <v>4685.47</v>
      </c>
      <c r="BG13" s="63">
        <v>5746.93</v>
      </c>
      <c r="BH13" s="63">
        <v>5472.43</v>
      </c>
      <c r="BI13" s="63">
        <v>5695.05</v>
      </c>
      <c r="BJ13" s="63">
        <v>5934.79</v>
      </c>
      <c r="BK13" s="63">
        <v>6540.18</v>
      </c>
      <c r="BL13" s="63">
        <v>6689.57</v>
      </c>
      <c r="BM13" s="63">
        <v>6565.79</v>
      </c>
      <c r="BN13" s="63">
        <v>6654.96</v>
      </c>
      <c r="BO13" s="63">
        <v>6416.42</v>
      </c>
      <c r="BP13" s="63">
        <v>6741.72</v>
      </c>
      <c r="BQ13" s="63">
        <v>5804.9</v>
      </c>
      <c r="BR13" s="63">
        <v>7062.12</v>
      </c>
      <c r="BS13" s="63">
        <v>6433.09</v>
      </c>
      <c r="BT13" s="63">
        <v>5074.21</v>
      </c>
      <c r="BU13" s="63">
        <v>3997.09</v>
      </c>
      <c r="BV13" s="63">
        <v>3537.65</v>
      </c>
      <c r="BW13" s="63">
        <v>3696.89</v>
      </c>
      <c r="BX13" s="63">
        <v>3479.85</v>
      </c>
      <c r="BY13" s="63">
        <v>3710.77</v>
      </c>
      <c r="BZ13" s="63">
        <v>3592.12</v>
      </c>
      <c r="CA13" s="63">
        <v>3567.4</v>
      </c>
      <c r="CB13" s="63">
        <v>3423.09</v>
      </c>
      <c r="CC13" s="63">
        <v>3609.31</v>
      </c>
      <c r="CD13" s="63">
        <v>3444.97</v>
      </c>
      <c r="CE13" s="63">
        <v>3463.26</v>
      </c>
      <c r="CF13" s="63">
        <v>3400.33</v>
      </c>
      <c r="CG13" s="63">
        <v>3040.86</v>
      </c>
      <c r="CH13" s="63">
        <v>3533.99</v>
      </c>
      <c r="CI13" s="63">
        <v>3592.41</v>
      </c>
      <c r="CJ13" s="63">
        <v>3326.36</v>
      </c>
      <c r="CK13" s="63">
        <v>3306.97</v>
      </c>
      <c r="CL13" s="63">
        <v>3344.57</v>
      </c>
      <c r="CM13" s="63">
        <v>3238.61</v>
      </c>
      <c r="CN13" s="63">
        <v>3212.33</v>
      </c>
      <c r="CO13" s="63">
        <v>3473.6</v>
      </c>
      <c r="CP13" s="63">
        <v>3349.81</v>
      </c>
      <c r="CQ13" s="63">
        <v>3390.38</v>
      </c>
      <c r="CR13" s="63">
        <v>3224.76</v>
      </c>
      <c r="CS13" s="63">
        <v>3875.49</v>
      </c>
      <c r="CT13" s="63">
        <v>2873.1</v>
      </c>
      <c r="CU13" s="63">
        <v>3136.92</v>
      </c>
      <c r="CV13" s="63">
        <v>2938.17</v>
      </c>
      <c r="CW13" s="63">
        <v>3237.36</v>
      </c>
      <c r="CX13" s="63">
        <v>2573.81</v>
      </c>
      <c r="CY13" s="63">
        <v>3008.29</v>
      </c>
      <c r="CZ13" s="63">
        <v>2533.89</v>
      </c>
      <c r="DA13" s="63">
        <v>2197.3000000000002</v>
      </c>
      <c r="DB13" s="63">
        <v>1973.9</v>
      </c>
      <c r="DC13" s="63">
        <v>2124.88</v>
      </c>
      <c r="DD13" s="63">
        <v>1126.27</v>
      </c>
      <c r="DE13" s="63">
        <v>457.36</v>
      </c>
      <c r="DF13" s="63">
        <v>697.66</v>
      </c>
      <c r="DG13" s="63">
        <v>707.43</v>
      </c>
    </row>
    <row r="14" spans="1:111" x14ac:dyDescent="0.35">
      <c r="A14" s="52" t="s">
        <v>154</v>
      </c>
      <c r="B14" s="49">
        <v>2657</v>
      </c>
      <c r="C14" s="49">
        <v>2720</v>
      </c>
      <c r="D14" s="49">
        <v>2695</v>
      </c>
      <c r="E14" s="49">
        <v>2402</v>
      </c>
      <c r="F14" s="49">
        <v>3255</v>
      </c>
      <c r="G14" s="49">
        <v>3444</v>
      </c>
      <c r="H14" s="49">
        <v>3369</v>
      </c>
      <c r="I14" s="49">
        <v>3264</v>
      </c>
      <c r="J14" s="49">
        <v>3877.24</v>
      </c>
      <c r="K14" s="49">
        <v>3421.95</v>
      </c>
      <c r="L14" s="49">
        <v>2743.92</v>
      </c>
      <c r="M14" s="66">
        <v>2843.64</v>
      </c>
      <c r="N14" s="66">
        <v>2392.7199999999998</v>
      </c>
      <c r="O14" s="66">
        <v>2400.64</v>
      </c>
      <c r="P14" s="66">
        <v>2381.08</v>
      </c>
      <c r="Q14" s="66">
        <v>2215.1799999999998</v>
      </c>
      <c r="R14" s="66">
        <v>2229.8000000000002</v>
      </c>
      <c r="S14" s="66">
        <v>2198.46</v>
      </c>
      <c r="T14" s="66">
        <v>2166.81</v>
      </c>
      <c r="U14" s="66">
        <v>2221.34</v>
      </c>
      <c r="V14" s="66">
        <v>3002.72</v>
      </c>
      <c r="W14" s="66">
        <v>3079.08</v>
      </c>
      <c r="X14" s="66">
        <v>3047.53</v>
      </c>
      <c r="Y14" s="66">
        <v>3081.1</v>
      </c>
      <c r="Z14" s="66">
        <v>2600.9499999999998</v>
      </c>
      <c r="AA14" s="66">
        <v>2832.22</v>
      </c>
      <c r="AB14" s="66">
        <v>2910.42</v>
      </c>
      <c r="AC14" s="66">
        <v>2971</v>
      </c>
      <c r="AD14" s="63">
        <v>2874.39</v>
      </c>
      <c r="AE14" s="63">
        <v>3036.28</v>
      </c>
      <c r="AF14" s="63">
        <v>3136.16</v>
      </c>
      <c r="AG14" s="63">
        <v>3067.9</v>
      </c>
      <c r="AH14" s="63">
        <v>2999.12</v>
      </c>
      <c r="AI14" s="63">
        <v>2934.31</v>
      </c>
      <c r="AJ14" s="63">
        <v>2896.72</v>
      </c>
      <c r="AK14" s="63">
        <v>3012.69</v>
      </c>
      <c r="AL14" s="63">
        <v>3140.79</v>
      </c>
      <c r="AM14" s="63">
        <v>3117.15</v>
      </c>
      <c r="AN14" s="63">
        <v>2764.33</v>
      </c>
      <c r="AO14" s="63">
        <v>2749.89</v>
      </c>
      <c r="AP14" s="63">
        <v>3005.39</v>
      </c>
      <c r="AQ14" s="63">
        <v>2938.51</v>
      </c>
      <c r="AR14" s="63">
        <v>2451.17</v>
      </c>
      <c r="AS14" s="63">
        <v>2185.81</v>
      </c>
      <c r="AT14" s="63">
        <v>2009.95</v>
      </c>
      <c r="AU14" s="63">
        <v>2369.8000000000002</v>
      </c>
      <c r="AV14" s="63">
        <v>2557.2600000000002</v>
      </c>
      <c r="AW14" s="63">
        <v>2638.15</v>
      </c>
      <c r="AX14" s="63">
        <v>2246.2399999999998</v>
      </c>
      <c r="AY14" s="63">
        <v>2116.91</v>
      </c>
      <c r="AZ14" s="63">
        <v>2130.83</v>
      </c>
      <c r="BA14" s="63">
        <v>1934.58</v>
      </c>
      <c r="BB14" s="63">
        <v>2117.85</v>
      </c>
      <c r="BC14" s="63">
        <v>2213.6999999999998</v>
      </c>
      <c r="BD14" s="63">
        <v>2133.7199999999998</v>
      </c>
      <c r="BE14" s="63">
        <v>2016.23</v>
      </c>
      <c r="BF14" s="66">
        <v>2038.09</v>
      </c>
      <c r="BG14" s="66">
        <v>2651.08</v>
      </c>
      <c r="BH14" s="66">
        <v>2577.59</v>
      </c>
      <c r="BI14" s="66">
        <v>2643.74</v>
      </c>
      <c r="BJ14" s="66">
        <v>2815.59</v>
      </c>
      <c r="BK14" s="66">
        <v>2996.41</v>
      </c>
      <c r="BL14" s="66">
        <v>2874.08</v>
      </c>
      <c r="BM14" s="66">
        <v>2836.37</v>
      </c>
      <c r="BN14" s="66">
        <v>2918.2</v>
      </c>
      <c r="BO14" s="66">
        <v>2775.2</v>
      </c>
      <c r="BP14" s="66">
        <v>2861.96</v>
      </c>
      <c r="BQ14" s="66">
        <v>2668</v>
      </c>
      <c r="BR14" s="66">
        <v>3045.6</v>
      </c>
      <c r="BS14" s="66">
        <v>2433.48</v>
      </c>
      <c r="BT14" s="66">
        <v>1906.96</v>
      </c>
      <c r="BU14" s="66">
        <v>1733.96</v>
      </c>
      <c r="BV14" s="66">
        <v>1523</v>
      </c>
      <c r="BW14" s="66">
        <v>1536.42</v>
      </c>
      <c r="BX14" s="66">
        <v>1507.1</v>
      </c>
      <c r="BY14" s="66">
        <v>1724.51</v>
      </c>
      <c r="BZ14" s="66">
        <v>1585.74</v>
      </c>
      <c r="CA14" s="66">
        <v>1518.9</v>
      </c>
      <c r="CB14" s="66">
        <v>1427.47</v>
      </c>
      <c r="CC14" s="66">
        <v>1510.81</v>
      </c>
      <c r="CD14" s="66">
        <v>1590.28</v>
      </c>
      <c r="CE14" s="66">
        <v>1314.75</v>
      </c>
      <c r="CF14" s="66">
        <v>1435.52</v>
      </c>
      <c r="CG14" s="66">
        <v>1363.36</v>
      </c>
      <c r="CH14" s="66">
        <v>1325.34</v>
      </c>
      <c r="CI14" s="66">
        <v>1307.05</v>
      </c>
      <c r="CJ14" s="66">
        <v>1150.6199999999999</v>
      </c>
      <c r="CK14" s="66">
        <v>1216.3399999999999</v>
      </c>
      <c r="CL14" s="66">
        <v>1283.2</v>
      </c>
      <c r="CM14" s="66">
        <v>1291.3599999999999</v>
      </c>
      <c r="CN14" s="66">
        <v>1218.8599999999999</v>
      </c>
      <c r="CO14" s="66">
        <v>1205.94</v>
      </c>
      <c r="CP14" s="66">
        <v>1178.9100000000001</v>
      </c>
      <c r="CQ14" s="66">
        <v>1116</v>
      </c>
      <c r="CR14" s="66">
        <v>944.48</v>
      </c>
      <c r="CS14" s="66">
        <v>1380.07</v>
      </c>
      <c r="CT14" s="66">
        <v>1110.58</v>
      </c>
      <c r="CU14" s="66">
        <v>1298.3699999999999</v>
      </c>
      <c r="CV14" s="66">
        <v>1219.9100000000001</v>
      </c>
      <c r="CW14" s="66">
        <v>1290.8399999999999</v>
      </c>
      <c r="CX14" s="66">
        <v>1096.17</v>
      </c>
      <c r="CY14" s="66">
        <v>1251.96</v>
      </c>
      <c r="CZ14" s="66">
        <v>1024.5899999999999</v>
      </c>
      <c r="DA14" s="66">
        <v>916.5</v>
      </c>
      <c r="DB14" s="66">
        <v>1031.95</v>
      </c>
      <c r="DC14" s="66">
        <v>1158.48</v>
      </c>
      <c r="DD14" s="66">
        <v>697.2</v>
      </c>
      <c r="DE14" s="66">
        <v>282.77</v>
      </c>
      <c r="DF14" s="66">
        <v>432.06</v>
      </c>
      <c r="DG14" s="66">
        <v>434.45</v>
      </c>
    </row>
    <row r="15" spans="1:111" x14ac:dyDescent="0.35">
      <c r="A15" s="45" t="s">
        <v>155</v>
      </c>
      <c r="B15" s="23">
        <v>2657</v>
      </c>
      <c r="C15" s="23">
        <v>2720</v>
      </c>
      <c r="D15" s="23">
        <v>2695</v>
      </c>
      <c r="E15" s="23">
        <v>2402</v>
      </c>
      <c r="F15" s="23">
        <v>2541</v>
      </c>
      <c r="G15" s="23">
        <v>2730</v>
      </c>
      <c r="H15" s="23">
        <v>2655</v>
      </c>
      <c r="I15" s="23">
        <v>2550</v>
      </c>
      <c r="J15" s="23">
        <v>3269.59</v>
      </c>
      <c r="K15" s="23">
        <v>2814.5</v>
      </c>
      <c r="L15" s="23">
        <v>2136.4699999999998</v>
      </c>
      <c r="M15" s="63">
        <v>2236.19</v>
      </c>
      <c r="N15" s="63">
        <v>1790.95</v>
      </c>
      <c r="O15" s="63">
        <v>1798.87</v>
      </c>
      <c r="P15" s="63">
        <v>1779.51</v>
      </c>
      <c r="Q15" s="63">
        <v>1613.61</v>
      </c>
      <c r="R15" s="63">
        <v>1752.83</v>
      </c>
      <c r="S15" s="63">
        <v>1721.49</v>
      </c>
      <c r="T15" s="63">
        <v>1689.84</v>
      </c>
      <c r="U15" s="63">
        <v>1744.37</v>
      </c>
      <c r="V15" s="63">
        <v>2664.11</v>
      </c>
      <c r="W15" s="63">
        <v>2740.47</v>
      </c>
      <c r="X15" s="63">
        <v>2708.93</v>
      </c>
      <c r="Y15" s="63">
        <v>2742.49</v>
      </c>
      <c r="Z15" s="63">
        <v>2451.56</v>
      </c>
      <c r="AA15" s="63">
        <v>2682.83</v>
      </c>
      <c r="AB15" s="63">
        <v>2761.03</v>
      </c>
      <c r="AC15" s="63">
        <v>2821.61</v>
      </c>
      <c r="AD15" s="63">
        <v>2725</v>
      </c>
      <c r="AE15" s="63">
        <v>2886.89</v>
      </c>
      <c r="AF15" s="63">
        <v>2986.77</v>
      </c>
      <c r="AG15" s="63">
        <v>2918.51</v>
      </c>
      <c r="AH15" s="63">
        <v>2849.73</v>
      </c>
      <c r="AI15" s="63">
        <v>2784.92</v>
      </c>
      <c r="AJ15" s="63">
        <v>2747.33</v>
      </c>
      <c r="AK15" s="63">
        <v>2863.3</v>
      </c>
      <c r="AL15" s="63">
        <v>2991.4</v>
      </c>
      <c r="AM15" s="63">
        <v>2967.77</v>
      </c>
      <c r="AN15" s="63">
        <v>2614.9499999999998</v>
      </c>
      <c r="AO15" s="63">
        <v>2600.5</v>
      </c>
      <c r="AP15" s="63">
        <v>2856</v>
      </c>
      <c r="AQ15" s="63">
        <v>2789.13</v>
      </c>
      <c r="AR15" s="63">
        <v>2301.79</v>
      </c>
      <c r="AS15" s="63">
        <v>2036.42</v>
      </c>
      <c r="AT15" s="63">
        <v>1860.56</v>
      </c>
      <c r="AU15" s="63">
        <v>2220.41</v>
      </c>
      <c r="AV15" s="63">
        <v>2407.87</v>
      </c>
      <c r="AW15" s="63">
        <v>2488.77</v>
      </c>
      <c r="AX15" s="63">
        <v>2096.85</v>
      </c>
      <c r="AY15" s="63">
        <v>1967.53</v>
      </c>
      <c r="AZ15" s="63">
        <v>1981.44</v>
      </c>
      <c r="BA15" s="63">
        <v>1785.19</v>
      </c>
      <c r="BB15" s="63">
        <v>1968.46</v>
      </c>
      <c r="BC15" s="63">
        <v>2064.3200000000002</v>
      </c>
      <c r="BD15" s="63">
        <v>1984.33</v>
      </c>
      <c r="BE15" s="63">
        <v>1866.84</v>
      </c>
      <c r="BF15" s="63">
        <v>1888.71</v>
      </c>
      <c r="BG15" s="63">
        <v>2501.6999999999998</v>
      </c>
      <c r="BH15" s="63">
        <v>2428.1999999999998</v>
      </c>
      <c r="BI15" s="63">
        <v>2494.36</v>
      </c>
      <c r="BJ15" s="63">
        <v>2666.2</v>
      </c>
      <c r="BK15" s="63">
        <v>2847.02</v>
      </c>
      <c r="BL15" s="63">
        <v>2724.7</v>
      </c>
      <c r="BM15" s="63">
        <v>2686.98</v>
      </c>
      <c r="BN15" s="63">
        <v>2768.81</v>
      </c>
      <c r="BO15" s="63">
        <v>2625.81</v>
      </c>
      <c r="BP15" s="63">
        <v>2712.57</v>
      </c>
      <c r="BQ15" s="63">
        <v>2518.61</v>
      </c>
      <c r="BR15" s="63">
        <v>3042.24</v>
      </c>
      <c r="BS15" s="63">
        <v>2430.11</v>
      </c>
      <c r="BT15" s="63">
        <v>1903.6</v>
      </c>
      <c r="BU15" s="63">
        <v>1730.59</v>
      </c>
      <c r="BV15" s="63">
        <v>1519.63</v>
      </c>
      <c r="BW15" s="63">
        <v>1533.06</v>
      </c>
      <c r="BX15" s="63">
        <v>1503.74</v>
      </c>
      <c r="BY15" s="63">
        <v>1721.14</v>
      </c>
      <c r="BZ15" s="63">
        <v>1582.38</v>
      </c>
      <c r="CA15" s="63">
        <v>1515.54</v>
      </c>
      <c r="CB15" s="63">
        <v>1424.11</v>
      </c>
      <c r="CC15" s="63">
        <v>1507.44</v>
      </c>
      <c r="CD15" s="63">
        <v>1586.91</v>
      </c>
      <c r="CE15" s="63">
        <v>1311.38</v>
      </c>
      <c r="CF15" s="63">
        <v>1432.15</v>
      </c>
      <c r="CG15" s="63">
        <v>1359.99</v>
      </c>
      <c r="CH15" s="63">
        <v>1321.97</v>
      </c>
      <c r="CI15" s="63">
        <v>1303.69</v>
      </c>
      <c r="CJ15" s="63">
        <v>1147.25</v>
      </c>
      <c r="CK15" s="63">
        <v>1212.98</v>
      </c>
      <c r="CL15" s="63">
        <v>1279.83</v>
      </c>
      <c r="CM15" s="63">
        <v>1288</v>
      </c>
      <c r="CN15" s="63">
        <v>1215.49</v>
      </c>
      <c r="CO15" s="63">
        <v>1202.57</v>
      </c>
      <c r="CP15" s="63">
        <v>1175.54</v>
      </c>
      <c r="CQ15" s="63">
        <v>1112.6300000000001</v>
      </c>
      <c r="CR15" s="63">
        <v>941.11</v>
      </c>
      <c r="CS15" s="63">
        <v>1376.7</v>
      </c>
      <c r="CT15" s="63">
        <v>1110.58</v>
      </c>
      <c r="CU15" s="63">
        <v>1298.3699999999999</v>
      </c>
      <c r="CV15" s="63">
        <v>1219.9100000000001</v>
      </c>
      <c r="CW15" s="63">
        <v>1290.8399999999999</v>
      </c>
      <c r="CX15" s="63">
        <v>1096.17</v>
      </c>
      <c r="CY15" s="63">
        <v>1251.96</v>
      </c>
      <c r="CZ15" s="63">
        <v>1024.5899999999999</v>
      </c>
      <c r="DA15" s="63">
        <v>916.5</v>
      </c>
      <c r="DB15" s="63">
        <v>1031.95</v>
      </c>
      <c r="DC15" s="63">
        <v>1158.48</v>
      </c>
      <c r="DD15" s="63">
        <v>697.2</v>
      </c>
      <c r="DE15" s="63">
        <v>282.77</v>
      </c>
      <c r="DF15" s="63">
        <v>432.06</v>
      </c>
      <c r="DG15" s="63">
        <v>434.45</v>
      </c>
    </row>
    <row r="16" spans="1:111" x14ac:dyDescent="0.35">
      <c r="A16" s="45" t="s">
        <v>156</v>
      </c>
      <c r="B16" s="53" t="s">
        <v>157</v>
      </c>
      <c r="C16" s="53" t="s">
        <v>157</v>
      </c>
      <c r="D16" s="53" t="s">
        <v>157</v>
      </c>
      <c r="E16" s="53" t="s">
        <v>157</v>
      </c>
      <c r="F16" s="48">
        <v>714</v>
      </c>
      <c r="G16" s="48">
        <v>714</v>
      </c>
      <c r="H16" s="48">
        <v>714</v>
      </c>
      <c r="I16" s="48">
        <v>714</v>
      </c>
      <c r="J16" s="48">
        <v>607.65</v>
      </c>
      <c r="K16" s="48">
        <v>607.45000000000005</v>
      </c>
      <c r="L16" s="48">
        <v>607.45000000000005</v>
      </c>
      <c r="M16" s="65">
        <v>607.45000000000005</v>
      </c>
      <c r="N16" s="65">
        <v>601.77</v>
      </c>
      <c r="O16" s="65">
        <v>601.77</v>
      </c>
      <c r="P16" s="65">
        <v>601.57000000000005</v>
      </c>
      <c r="Q16" s="65">
        <v>601.57000000000005</v>
      </c>
      <c r="R16" s="65">
        <v>476.96</v>
      </c>
      <c r="S16" s="65">
        <v>476.96</v>
      </c>
      <c r="T16" s="65">
        <v>476.96</v>
      </c>
      <c r="U16" s="65">
        <v>476.96</v>
      </c>
      <c r="V16" s="65">
        <v>338.61</v>
      </c>
      <c r="W16" s="65">
        <v>338.61</v>
      </c>
      <c r="X16" s="65">
        <v>338.61</v>
      </c>
      <c r="Y16" s="65">
        <v>338.61</v>
      </c>
      <c r="Z16" s="65">
        <v>149.38999999999999</v>
      </c>
      <c r="AA16" s="65">
        <v>149.38999999999999</v>
      </c>
      <c r="AB16" s="65">
        <v>149.38999999999999</v>
      </c>
      <c r="AC16" s="65">
        <v>149.38999999999999</v>
      </c>
      <c r="AD16" s="65">
        <v>149.38999999999999</v>
      </c>
      <c r="AE16" s="65">
        <v>149.38999999999999</v>
      </c>
      <c r="AF16" s="65">
        <v>149.38999999999999</v>
      </c>
      <c r="AG16" s="65">
        <v>149.38999999999999</v>
      </c>
      <c r="AH16" s="65">
        <v>149.38999999999999</v>
      </c>
      <c r="AI16" s="65">
        <v>149.38999999999999</v>
      </c>
      <c r="AJ16" s="65">
        <v>149.38999999999999</v>
      </c>
      <c r="AK16" s="65">
        <v>149.38999999999999</v>
      </c>
      <c r="AL16" s="65">
        <v>149.38999999999999</v>
      </c>
      <c r="AM16" s="65">
        <v>149.38999999999999</v>
      </c>
      <c r="AN16" s="65">
        <v>149.38999999999999</v>
      </c>
      <c r="AO16" s="65">
        <v>149.38999999999999</v>
      </c>
      <c r="AP16" s="63">
        <v>149.38999999999999</v>
      </c>
      <c r="AQ16" s="63">
        <v>149.38999999999999</v>
      </c>
      <c r="AR16" s="63">
        <v>149.38999999999999</v>
      </c>
      <c r="AS16" s="63">
        <v>149.38999999999999</v>
      </c>
      <c r="AT16" s="63">
        <v>149.38999999999999</v>
      </c>
      <c r="AU16" s="63">
        <v>149.38999999999999</v>
      </c>
      <c r="AV16" s="63">
        <v>149.38999999999999</v>
      </c>
      <c r="AW16" s="63">
        <v>149.38999999999999</v>
      </c>
      <c r="AX16" s="63">
        <v>149.38999999999999</v>
      </c>
      <c r="AY16" s="63">
        <v>149.38999999999999</v>
      </c>
      <c r="AZ16" s="63">
        <v>149.38999999999999</v>
      </c>
      <c r="BA16" s="63">
        <v>149.38999999999999</v>
      </c>
      <c r="BB16" s="63">
        <v>149.38999999999999</v>
      </c>
      <c r="BC16" s="63">
        <v>149.38999999999999</v>
      </c>
      <c r="BD16" s="63">
        <v>149.38999999999999</v>
      </c>
      <c r="BE16" s="63">
        <v>149.38999999999999</v>
      </c>
      <c r="BF16" s="65">
        <v>149.38999999999999</v>
      </c>
      <c r="BG16" s="65">
        <v>149.38999999999999</v>
      </c>
      <c r="BH16" s="65">
        <v>149.38999999999999</v>
      </c>
      <c r="BI16" s="65">
        <v>149.38999999999999</v>
      </c>
      <c r="BJ16" s="65">
        <v>149.38999999999999</v>
      </c>
      <c r="BK16" s="65">
        <v>149.38999999999999</v>
      </c>
      <c r="BL16" s="65">
        <v>149.38999999999999</v>
      </c>
      <c r="BM16" s="65">
        <v>149.38999999999999</v>
      </c>
      <c r="BN16" s="65">
        <v>149.38999999999999</v>
      </c>
      <c r="BO16" s="65">
        <v>149.38999999999999</v>
      </c>
      <c r="BP16" s="65">
        <v>149.38999999999999</v>
      </c>
      <c r="BQ16" s="65">
        <v>149.38999999999999</v>
      </c>
      <c r="BR16" s="65">
        <v>3.37</v>
      </c>
      <c r="BS16" s="65">
        <v>3.37</v>
      </c>
      <c r="BT16" s="65">
        <v>3.37</v>
      </c>
      <c r="BU16" s="65">
        <v>3.37</v>
      </c>
      <c r="BV16" s="65">
        <v>3.37</v>
      </c>
      <c r="BW16" s="65">
        <v>3.37</v>
      </c>
      <c r="BX16" s="65">
        <v>3.37</v>
      </c>
      <c r="BY16" s="65">
        <v>3.37</v>
      </c>
      <c r="BZ16" s="65">
        <v>3.37</v>
      </c>
      <c r="CA16" s="65">
        <v>3.37</v>
      </c>
      <c r="CB16" s="65">
        <v>3.37</v>
      </c>
      <c r="CC16" s="65">
        <v>3.37</v>
      </c>
      <c r="CD16" s="65">
        <v>3.37</v>
      </c>
      <c r="CE16" s="65">
        <v>3.37</v>
      </c>
      <c r="CF16" s="65">
        <v>3.37</v>
      </c>
      <c r="CG16" s="65">
        <v>3.37</v>
      </c>
      <c r="CH16" s="65">
        <v>3.37</v>
      </c>
      <c r="CI16" s="65">
        <v>3.37</v>
      </c>
      <c r="CJ16" s="65">
        <v>3.37</v>
      </c>
      <c r="CK16" s="65">
        <v>3.37</v>
      </c>
      <c r="CL16" s="65">
        <v>3.37</v>
      </c>
      <c r="CM16" s="65">
        <v>3.37</v>
      </c>
      <c r="CN16" s="65">
        <v>3.37</v>
      </c>
      <c r="CO16" s="65">
        <v>3.37</v>
      </c>
      <c r="CP16" s="65">
        <v>3.37</v>
      </c>
      <c r="CQ16" s="65">
        <v>3.37</v>
      </c>
      <c r="CR16" s="65">
        <v>3.37</v>
      </c>
      <c r="CS16" s="65">
        <v>3.37</v>
      </c>
      <c r="CT16" s="65">
        <v>0</v>
      </c>
      <c r="CU16" s="65">
        <v>0</v>
      </c>
      <c r="CV16" s="65">
        <v>0</v>
      </c>
      <c r="CW16" s="65">
        <v>0</v>
      </c>
      <c r="CX16" s="65">
        <v>0</v>
      </c>
      <c r="CY16" s="65">
        <v>0</v>
      </c>
      <c r="CZ16" s="65">
        <v>0</v>
      </c>
      <c r="DA16" s="65">
        <v>0</v>
      </c>
      <c r="DB16" s="65">
        <v>0</v>
      </c>
      <c r="DC16" s="65">
        <v>0</v>
      </c>
      <c r="DD16" s="65">
        <v>0</v>
      </c>
      <c r="DE16" s="65">
        <v>0</v>
      </c>
      <c r="DF16" s="65">
        <v>0</v>
      </c>
      <c r="DG16" s="65">
        <v>0</v>
      </c>
    </row>
    <row r="17" spans="1:111" x14ac:dyDescent="0.35">
      <c r="A17" s="54" t="s">
        <v>158</v>
      </c>
      <c r="B17" s="67">
        <v>3284</v>
      </c>
      <c r="C17" s="23">
        <v>3468</v>
      </c>
      <c r="D17" s="23">
        <v>3515</v>
      </c>
      <c r="E17" s="23">
        <v>3166</v>
      </c>
      <c r="F17" s="23">
        <v>3227</v>
      </c>
      <c r="G17" s="23">
        <v>3348</v>
      </c>
      <c r="H17" s="23">
        <v>3281</v>
      </c>
      <c r="I17" s="23">
        <v>2886</v>
      </c>
      <c r="J17" s="23">
        <v>3499.64</v>
      </c>
      <c r="K17" s="23">
        <v>3270.05</v>
      </c>
      <c r="L17" s="23">
        <v>2958.46</v>
      </c>
      <c r="M17" s="63">
        <v>3054.15</v>
      </c>
      <c r="N17" s="63">
        <v>2934.89</v>
      </c>
      <c r="O17" s="63">
        <v>2817.65</v>
      </c>
      <c r="P17" s="63">
        <v>2600.62</v>
      </c>
      <c r="Q17" s="63">
        <v>2408.5</v>
      </c>
      <c r="R17" s="63">
        <v>2512.83</v>
      </c>
      <c r="S17" s="63">
        <v>2316.56</v>
      </c>
      <c r="T17" s="63">
        <v>2272.25</v>
      </c>
      <c r="U17" s="63">
        <v>2313.8200000000002</v>
      </c>
      <c r="V17" s="63">
        <v>2496.94</v>
      </c>
      <c r="W17" s="63">
        <v>2557.98</v>
      </c>
      <c r="X17" s="63">
        <v>2613.52</v>
      </c>
      <c r="Y17" s="63">
        <v>2733.07</v>
      </c>
      <c r="Z17" s="63">
        <v>2509.66</v>
      </c>
      <c r="AA17" s="63">
        <v>2516.19</v>
      </c>
      <c r="AB17" s="63">
        <v>2432.85</v>
      </c>
      <c r="AC17" s="63">
        <v>2384.37</v>
      </c>
      <c r="AD17" s="63">
        <v>2304.89</v>
      </c>
      <c r="AE17" s="63">
        <v>2380.35</v>
      </c>
      <c r="AF17" s="63">
        <v>2382.8200000000002</v>
      </c>
      <c r="AG17" s="63">
        <v>2469.36</v>
      </c>
      <c r="AH17" s="63">
        <v>2625.1</v>
      </c>
      <c r="AI17" s="63">
        <v>2485.7800000000002</v>
      </c>
      <c r="AJ17" s="63">
        <v>2529.04</v>
      </c>
      <c r="AK17" s="63">
        <v>2491.04</v>
      </c>
      <c r="AL17" s="63">
        <v>2599.39</v>
      </c>
      <c r="AM17" s="63">
        <v>2656.43</v>
      </c>
      <c r="AN17" s="63">
        <v>2524.02</v>
      </c>
      <c r="AO17" s="63">
        <v>2471.7399999999998</v>
      </c>
      <c r="AP17" s="66">
        <v>2581.12</v>
      </c>
      <c r="AQ17" s="66">
        <v>2484.09</v>
      </c>
      <c r="AR17" s="66">
        <v>2501.1999999999998</v>
      </c>
      <c r="AS17" s="66">
        <v>2310.52</v>
      </c>
      <c r="AT17" s="66">
        <v>1909.91</v>
      </c>
      <c r="AU17" s="66">
        <v>1961.3</v>
      </c>
      <c r="AV17" s="66">
        <v>2050.41</v>
      </c>
      <c r="AW17" s="66">
        <v>2206.38</v>
      </c>
      <c r="AX17" s="66">
        <v>2070.06</v>
      </c>
      <c r="AY17" s="66">
        <v>2000.72</v>
      </c>
      <c r="AZ17" s="66">
        <v>1916.22</v>
      </c>
      <c r="BA17" s="66">
        <v>1922.4</v>
      </c>
      <c r="BB17" s="59">
        <v>1900.95</v>
      </c>
      <c r="BC17" s="66">
        <v>1927.46</v>
      </c>
      <c r="BD17" s="66">
        <v>1967.32</v>
      </c>
      <c r="BE17" s="66">
        <v>1874.78</v>
      </c>
      <c r="BF17" s="63">
        <v>1773.61</v>
      </c>
      <c r="BG17" s="63">
        <v>2126.16</v>
      </c>
      <c r="BH17" s="63">
        <v>2092.34</v>
      </c>
      <c r="BI17" s="63">
        <v>2144.17</v>
      </c>
      <c r="BJ17" s="63">
        <v>2070.29</v>
      </c>
      <c r="BK17" s="63">
        <v>2289.29</v>
      </c>
      <c r="BL17" s="63">
        <v>2357.83</v>
      </c>
      <c r="BM17" s="63">
        <v>2323.4499999999998</v>
      </c>
      <c r="BN17" s="63">
        <v>2463.0500000000002</v>
      </c>
      <c r="BO17" s="63">
        <v>2333.11</v>
      </c>
      <c r="BP17" s="63">
        <v>2380.89</v>
      </c>
      <c r="BQ17" s="63">
        <v>2153.94</v>
      </c>
      <c r="BR17" s="63">
        <v>2580.94</v>
      </c>
      <c r="BS17" s="63">
        <v>2357.94</v>
      </c>
      <c r="BT17" s="63">
        <v>1894</v>
      </c>
      <c r="BU17" s="63">
        <v>1497.43</v>
      </c>
      <c r="BV17" s="63">
        <v>1375.59</v>
      </c>
      <c r="BW17" s="63">
        <v>1414.8</v>
      </c>
      <c r="BX17" s="63">
        <v>1269.8599999999999</v>
      </c>
      <c r="BY17" s="63">
        <v>1385.89</v>
      </c>
      <c r="BZ17" s="63">
        <v>1349.99</v>
      </c>
      <c r="CA17" s="63">
        <v>1344.84</v>
      </c>
      <c r="CB17" s="63">
        <v>1292.9000000000001</v>
      </c>
      <c r="CC17" s="63">
        <v>1336.74</v>
      </c>
      <c r="CD17" s="63">
        <v>1293.46</v>
      </c>
      <c r="CE17" s="63">
        <v>1393.18</v>
      </c>
      <c r="CF17" s="63">
        <v>1306.23</v>
      </c>
      <c r="CG17" s="63">
        <v>1198.5899999999999</v>
      </c>
      <c r="CH17" s="63">
        <v>1322.12</v>
      </c>
      <c r="CI17" s="63">
        <v>1310.18</v>
      </c>
      <c r="CJ17" s="63">
        <v>1251.7</v>
      </c>
      <c r="CK17" s="63">
        <v>1284.98</v>
      </c>
      <c r="CL17" s="63">
        <v>1151.97</v>
      </c>
      <c r="CM17" s="63">
        <v>1092.5</v>
      </c>
      <c r="CN17" s="63">
        <v>1071.53</v>
      </c>
      <c r="CO17" s="63">
        <v>1154.95</v>
      </c>
      <c r="CP17" s="63">
        <v>1100.04</v>
      </c>
      <c r="CQ17" s="63">
        <v>1080.5</v>
      </c>
      <c r="CR17" s="63">
        <v>1075.6600000000001</v>
      </c>
      <c r="CS17" s="63">
        <v>1299.21</v>
      </c>
      <c r="CT17" s="63">
        <v>976.91</v>
      </c>
      <c r="CU17" s="63">
        <v>1083.6600000000001</v>
      </c>
      <c r="CV17" s="63">
        <v>1043.3599999999999</v>
      </c>
      <c r="CW17" s="63">
        <v>1142.51</v>
      </c>
      <c r="CX17" s="63">
        <v>922.24</v>
      </c>
      <c r="CY17" s="63">
        <v>963.22</v>
      </c>
      <c r="CZ17" s="63">
        <v>820.49</v>
      </c>
      <c r="DA17" s="63">
        <v>696.71</v>
      </c>
      <c r="DB17" s="63">
        <v>610.67999999999995</v>
      </c>
      <c r="DC17" s="63">
        <v>517.16999999999996</v>
      </c>
      <c r="DD17" s="63">
        <v>285.92</v>
      </c>
      <c r="DE17" s="63">
        <v>142.05000000000001</v>
      </c>
      <c r="DF17" s="63">
        <v>215.02</v>
      </c>
      <c r="DG17" s="63">
        <v>221.72</v>
      </c>
    </row>
    <row r="18" spans="1:111" x14ac:dyDescent="0.35">
      <c r="A18" s="22" t="s">
        <v>159</v>
      </c>
      <c r="B18" s="48">
        <v>434</v>
      </c>
      <c r="C18" s="48">
        <v>440</v>
      </c>
      <c r="D18" s="48">
        <v>568</v>
      </c>
      <c r="E18" s="48">
        <v>367</v>
      </c>
      <c r="F18" s="48">
        <v>451</v>
      </c>
      <c r="G18" s="48">
        <v>519</v>
      </c>
      <c r="H18" s="48">
        <v>575</v>
      </c>
      <c r="I18" s="48">
        <v>351</v>
      </c>
      <c r="J18" s="48">
        <v>520.04999999999995</v>
      </c>
      <c r="K18" s="48">
        <v>525.96</v>
      </c>
      <c r="L18" s="48">
        <v>475.59</v>
      </c>
      <c r="M18" s="65">
        <v>395.31</v>
      </c>
      <c r="N18" s="63">
        <v>267.01</v>
      </c>
      <c r="O18" s="63">
        <v>327.69</v>
      </c>
      <c r="P18" s="63">
        <v>334.5</v>
      </c>
      <c r="Q18" s="63">
        <v>266.67</v>
      </c>
      <c r="R18" s="65">
        <v>207.52</v>
      </c>
      <c r="S18" s="65">
        <v>215.48</v>
      </c>
      <c r="T18" s="65">
        <v>312.54000000000002</v>
      </c>
      <c r="U18" s="65">
        <v>299.11</v>
      </c>
      <c r="V18" s="65">
        <v>408.17</v>
      </c>
      <c r="W18" s="65">
        <v>467.48</v>
      </c>
      <c r="X18" s="65">
        <v>470.83</v>
      </c>
      <c r="Y18" s="65">
        <v>508.58</v>
      </c>
      <c r="Z18" s="65">
        <v>446.47</v>
      </c>
      <c r="AA18" s="65">
        <v>651.55999999999995</v>
      </c>
      <c r="AB18" s="65">
        <v>565.08000000000004</v>
      </c>
      <c r="AC18" s="65">
        <v>676.98</v>
      </c>
      <c r="AD18" s="65">
        <v>624.78</v>
      </c>
      <c r="AE18" s="65">
        <v>700.09</v>
      </c>
      <c r="AF18" s="65">
        <v>563.62</v>
      </c>
      <c r="AG18" s="65">
        <v>567.1</v>
      </c>
      <c r="AH18" s="65">
        <v>494.39</v>
      </c>
      <c r="AI18" s="65">
        <v>521.58000000000004</v>
      </c>
      <c r="AJ18" s="65">
        <v>665.72</v>
      </c>
      <c r="AK18" s="65">
        <v>379.3</v>
      </c>
      <c r="AL18" s="65">
        <v>423.67</v>
      </c>
      <c r="AM18" s="65">
        <v>572.15</v>
      </c>
      <c r="AN18" s="65">
        <v>815.34</v>
      </c>
      <c r="AO18" s="65">
        <v>704.9</v>
      </c>
      <c r="AP18" s="65">
        <v>453.52</v>
      </c>
      <c r="AQ18" s="65">
        <v>700.62</v>
      </c>
      <c r="AR18" s="65">
        <v>1007.29</v>
      </c>
      <c r="AS18" s="65">
        <v>583.02</v>
      </c>
      <c r="AT18" s="65">
        <v>362.11</v>
      </c>
      <c r="AU18" s="65">
        <v>82.73</v>
      </c>
      <c r="AV18" s="65">
        <v>132.74</v>
      </c>
      <c r="AW18" s="65">
        <v>221.16</v>
      </c>
      <c r="AX18" s="65">
        <v>413.83</v>
      </c>
      <c r="AY18" s="65">
        <v>670.81</v>
      </c>
      <c r="AZ18" s="65">
        <v>495.21</v>
      </c>
      <c r="BA18" s="65">
        <v>372.9</v>
      </c>
      <c r="BB18" s="65">
        <v>416.11</v>
      </c>
      <c r="BC18" s="65">
        <v>476.92</v>
      </c>
      <c r="BD18" s="65">
        <v>443.12</v>
      </c>
      <c r="BE18" s="65">
        <v>414.42</v>
      </c>
      <c r="BF18" s="65">
        <v>177.7</v>
      </c>
      <c r="BG18" s="65">
        <v>318.87</v>
      </c>
      <c r="BH18" s="65">
        <v>212.99</v>
      </c>
      <c r="BI18" s="65">
        <v>298.92</v>
      </c>
      <c r="BJ18" s="65">
        <v>445.41</v>
      </c>
      <c r="BK18" s="65">
        <v>603.64</v>
      </c>
      <c r="BL18" s="65">
        <v>754.67</v>
      </c>
      <c r="BM18" s="65">
        <v>696.75</v>
      </c>
      <c r="BN18" s="65">
        <v>578.69000000000005</v>
      </c>
      <c r="BO18" s="65">
        <v>561.27</v>
      </c>
      <c r="BP18" s="65">
        <v>925.61</v>
      </c>
      <c r="BQ18" s="65">
        <v>451.78</v>
      </c>
      <c r="BR18" s="65">
        <v>673.87</v>
      </c>
      <c r="BS18" s="65">
        <v>912.26</v>
      </c>
      <c r="BT18" s="65">
        <v>736.61</v>
      </c>
      <c r="BU18" s="65">
        <v>323.13</v>
      </c>
      <c r="BV18" s="65">
        <v>248.03</v>
      </c>
      <c r="BW18" s="65">
        <v>336.9</v>
      </c>
      <c r="BX18" s="65">
        <v>318.33</v>
      </c>
      <c r="BY18" s="65">
        <v>212.53</v>
      </c>
      <c r="BZ18" s="65">
        <v>271.89</v>
      </c>
      <c r="CA18" s="65">
        <v>301.24</v>
      </c>
      <c r="CB18" s="65">
        <v>332.42</v>
      </c>
      <c r="CC18" s="65">
        <v>366.93</v>
      </c>
      <c r="CD18" s="65">
        <v>212.77</v>
      </c>
      <c r="CE18" s="65">
        <v>405.54</v>
      </c>
      <c r="CF18" s="65">
        <v>296.77</v>
      </c>
      <c r="CG18" s="65">
        <v>136.97</v>
      </c>
      <c r="CH18" s="65">
        <v>195.26</v>
      </c>
      <c r="CI18" s="65">
        <v>270.43</v>
      </c>
      <c r="CJ18" s="65">
        <v>320.38</v>
      </c>
      <c r="CK18" s="65">
        <v>187.7</v>
      </c>
      <c r="CL18" s="65">
        <v>178.61</v>
      </c>
      <c r="CM18" s="65">
        <v>110.76</v>
      </c>
      <c r="CN18" s="65">
        <v>239.42</v>
      </c>
      <c r="CO18" s="65">
        <v>402.74</v>
      </c>
      <c r="CP18" s="65">
        <v>312.87</v>
      </c>
      <c r="CQ18" s="65">
        <v>470.63</v>
      </c>
      <c r="CR18" s="65">
        <v>523.02</v>
      </c>
      <c r="CS18" s="65">
        <v>403.07</v>
      </c>
      <c r="CT18" s="65">
        <v>198.44</v>
      </c>
      <c r="CU18" s="65">
        <v>169.64</v>
      </c>
      <c r="CV18" s="65">
        <v>145.76</v>
      </c>
      <c r="CW18" s="65">
        <v>190.23</v>
      </c>
      <c r="CX18" s="65">
        <v>141.6</v>
      </c>
      <c r="CY18" s="65">
        <v>233.03</v>
      </c>
      <c r="CZ18" s="65">
        <v>211.11</v>
      </c>
      <c r="DA18" s="65">
        <v>135.99</v>
      </c>
      <c r="DB18" s="65">
        <v>103.66</v>
      </c>
      <c r="DC18" s="65">
        <v>202.28</v>
      </c>
      <c r="DD18" s="65">
        <v>67.819999999999993</v>
      </c>
      <c r="DE18" s="65">
        <v>22.37</v>
      </c>
      <c r="DF18" s="65">
        <v>43.82</v>
      </c>
      <c r="DG18" s="65">
        <v>42.15</v>
      </c>
    </row>
    <row r="19" spans="1:111" x14ac:dyDescent="0.35">
      <c r="A19" s="44" t="s">
        <v>160</v>
      </c>
      <c r="B19" s="23">
        <v>2701</v>
      </c>
      <c r="C19" s="23">
        <v>2660</v>
      </c>
      <c r="D19" s="23">
        <v>2547</v>
      </c>
      <c r="E19" s="23">
        <v>2347</v>
      </c>
      <c r="F19" s="23">
        <v>1628</v>
      </c>
      <c r="G19" s="23">
        <v>1714</v>
      </c>
      <c r="H19" s="23">
        <v>1616</v>
      </c>
      <c r="I19" s="23">
        <v>1386</v>
      </c>
      <c r="J19" s="23">
        <v>1650.05</v>
      </c>
      <c r="K19" s="23">
        <v>1476.91</v>
      </c>
      <c r="L19" s="23">
        <v>1493.86</v>
      </c>
      <c r="M19" s="63">
        <v>1400.37</v>
      </c>
      <c r="N19" s="66">
        <v>2102.11</v>
      </c>
      <c r="O19" s="66">
        <v>1898.19</v>
      </c>
      <c r="P19" s="66">
        <v>1607.61</v>
      </c>
      <c r="Q19" s="66">
        <v>1465.28</v>
      </c>
      <c r="R19" s="63">
        <v>1442.85</v>
      </c>
      <c r="S19" s="63">
        <v>1351.74</v>
      </c>
      <c r="T19" s="63">
        <v>1294.22</v>
      </c>
      <c r="U19" s="63">
        <v>1233.23</v>
      </c>
      <c r="V19" s="63">
        <v>742.22</v>
      </c>
      <c r="W19" s="63">
        <v>733.37</v>
      </c>
      <c r="X19" s="63">
        <v>603.84</v>
      </c>
      <c r="Y19" s="63">
        <v>735.73</v>
      </c>
      <c r="Z19" s="63">
        <v>932.68</v>
      </c>
      <c r="AA19" s="63">
        <v>828.97</v>
      </c>
      <c r="AB19" s="63">
        <v>716.09</v>
      </c>
      <c r="AC19" s="63">
        <v>668.99</v>
      </c>
      <c r="AD19" s="63">
        <v>710.92</v>
      </c>
      <c r="AE19" s="63">
        <v>738.53</v>
      </c>
      <c r="AF19" s="63">
        <v>792.05</v>
      </c>
      <c r="AG19" s="63">
        <v>982.6</v>
      </c>
      <c r="AH19" s="63">
        <v>1098.82</v>
      </c>
      <c r="AI19" s="63">
        <v>1095.28</v>
      </c>
      <c r="AJ19" s="63">
        <v>1014.3</v>
      </c>
      <c r="AK19" s="63">
        <v>996.78</v>
      </c>
      <c r="AL19" s="63">
        <v>1013.59</v>
      </c>
      <c r="AM19" s="63">
        <v>989.85</v>
      </c>
      <c r="AN19" s="63">
        <v>914.22</v>
      </c>
      <c r="AO19" s="63">
        <v>876.62</v>
      </c>
      <c r="AP19" s="63">
        <v>855.8</v>
      </c>
      <c r="AQ19" s="63">
        <v>896.64</v>
      </c>
      <c r="AR19" s="63">
        <v>963.02</v>
      </c>
      <c r="AS19" s="63">
        <v>839.29</v>
      </c>
      <c r="AT19" s="63">
        <v>609.70000000000005</v>
      </c>
      <c r="AU19" s="63">
        <v>629.66999999999996</v>
      </c>
      <c r="AV19" s="63">
        <v>610.95000000000005</v>
      </c>
      <c r="AW19" s="63">
        <v>816.39</v>
      </c>
      <c r="AX19" s="63">
        <v>1003.87</v>
      </c>
      <c r="AY19" s="63">
        <v>1082.96</v>
      </c>
      <c r="AZ19" s="63">
        <v>971.58</v>
      </c>
      <c r="BA19" s="63">
        <v>969.38</v>
      </c>
      <c r="BB19" s="63">
        <v>818.3</v>
      </c>
      <c r="BC19" s="63">
        <v>793.12</v>
      </c>
      <c r="BD19" s="63">
        <v>856.74</v>
      </c>
      <c r="BE19" s="63">
        <v>825.71</v>
      </c>
      <c r="BF19" s="63">
        <v>696.07</v>
      </c>
      <c r="BG19" s="63">
        <v>650.82000000000005</v>
      </c>
      <c r="BH19" s="63">
        <v>589.5</v>
      </c>
      <c r="BI19" s="63">
        <v>608.22</v>
      </c>
      <c r="BJ19" s="63">
        <v>603.5</v>
      </c>
      <c r="BK19" s="63">
        <v>650.84</v>
      </c>
      <c r="BL19" s="63">
        <v>702.99</v>
      </c>
      <c r="BM19" s="63">
        <v>709.23</v>
      </c>
      <c r="BN19" s="63">
        <v>695.01</v>
      </c>
      <c r="BO19" s="63">
        <v>746.84</v>
      </c>
      <c r="BP19" s="63">
        <v>573.26</v>
      </c>
      <c r="BQ19" s="63">
        <v>531.16999999999996</v>
      </c>
      <c r="BR19" s="63">
        <v>761.71</v>
      </c>
      <c r="BS19" s="63">
        <v>729.41</v>
      </c>
      <c r="BT19" s="63">
        <v>536.64</v>
      </c>
      <c r="BU19" s="63">
        <v>442.57</v>
      </c>
      <c r="BV19" s="63">
        <v>391.04</v>
      </c>
      <c r="BW19" s="63">
        <v>408.78</v>
      </c>
      <c r="BX19" s="63">
        <v>384.56</v>
      </c>
      <c r="BY19" s="63">
        <v>387.85</v>
      </c>
      <c r="BZ19" s="63">
        <v>384.5</v>
      </c>
      <c r="CA19" s="63">
        <v>402.42</v>
      </c>
      <c r="CB19" s="63">
        <v>370.3</v>
      </c>
      <c r="CC19" s="63">
        <v>394.84</v>
      </c>
      <c r="CD19" s="63">
        <v>348.46</v>
      </c>
      <c r="CE19" s="63">
        <v>349.8</v>
      </c>
      <c r="CF19" s="63">
        <v>361.81</v>
      </c>
      <c r="CG19" s="63">
        <v>341.94</v>
      </c>
      <c r="CH19" s="63">
        <v>691.26</v>
      </c>
      <c r="CI19" s="63">
        <v>704.74</v>
      </c>
      <c r="CJ19" s="63">
        <v>603.66</v>
      </c>
      <c r="CK19" s="63">
        <v>617.95000000000005</v>
      </c>
      <c r="CL19" s="63">
        <v>730.79</v>
      </c>
      <c r="CM19" s="63">
        <v>743.99</v>
      </c>
      <c r="CN19" s="63">
        <v>682.53</v>
      </c>
      <c r="CO19" s="63">
        <v>709.97</v>
      </c>
      <c r="CP19" s="63">
        <v>757.99</v>
      </c>
      <c r="CQ19" s="63">
        <v>723.26</v>
      </c>
      <c r="CR19" s="63">
        <v>681.6</v>
      </c>
      <c r="CS19" s="63">
        <v>793.13</v>
      </c>
      <c r="CT19" s="63">
        <v>587.16</v>
      </c>
      <c r="CU19" s="63">
        <v>585.25</v>
      </c>
      <c r="CV19" s="63">
        <v>529.15</v>
      </c>
      <c r="CW19" s="63">
        <v>613.77</v>
      </c>
      <c r="CX19" s="63">
        <v>413.8</v>
      </c>
      <c r="CY19" s="63">
        <v>560.07000000000005</v>
      </c>
      <c r="CZ19" s="63">
        <v>477.7</v>
      </c>
      <c r="DA19" s="63">
        <v>448.1</v>
      </c>
      <c r="DB19" s="63">
        <v>227.61</v>
      </c>
      <c r="DC19" s="63">
        <v>246.95</v>
      </c>
      <c r="DD19" s="63">
        <v>75.34</v>
      </c>
      <c r="DE19" s="63">
        <v>10.17</v>
      </c>
      <c r="DF19" s="63">
        <v>6.75</v>
      </c>
      <c r="DG19" s="63">
        <v>9.11</v>
      </c>
    </row>
    <row r="20" spans="1:111" x14ac:dyDescent="0.35">
      <c r="A20" s="45" t="s">
        <v>161</v>
      </c>
      <c r="B20" s="23">
        <v>2486</v>
      </c>
      <c r="C20" s="23">
        <v>2468</v>
      </c>
      <c r="D20" s="23">
        <v>2383</v>
      </c>
      <c r="E20" s="23">
        <v>2185</v>
      </c>
      <c r="F20" s="23">
        <v>1435</v>
      </c>
      <c r="G20" s="23">
        <v>1560</v>
      </c>
      <c r="H20" s="23">
        <v>1458</v>
      </c>
      <c r="I20" s="23">
        <v>1239</v>
      </c>
      <c r="J20" s="23">
        <v>950.81</v>
      </c>
      <c r="K20" s="23">
        <v>853.12</v>
      </c>
      <c r="L20" s="23">
        <v>842.96</v>
      </c>
      <c r="M20" s="63">
        <v>781.48</v>
      </c>
      <c r="N20" s="63">
        <v>1408.8</v>
      </c>
      <c r="O20" s="63">
        <v>1251.67</v>
      </c>
      <c r="P20" s="63">
        <v>1030.7</v>
      </c>
      <c r="Q20" s="63">
        <v>901.01</v>
      </c>
      <c r="R20" s="63">
        <v>945.62</v>
      </c>
      <c r="S20" s="63">
        <v>903.85</v>
      </c>
      <c r="T20" s="63">
        <v>852.89</v>
      </c>
      <c r="U20" s="63">
        <v>798.55</v>
      </c>
      <c r="V20" s="63">
        <v>299.14</v>
      </c>
      <c r="W20" s="63">
        <v>276.83</v>
      </c>
      <c r="X20" s="63">
        <v>166.02</v>
      </c>
      <c r="Y20" s="63">
        <v>246.52</v>
      </c>
      <c r="Z20" s="63">
        <v>442.1</v>
      </c>
      <c r="AA20" s="63">
        <v>329.05</v>
      </c>
      <c r="AB20" s="63">
        <v>213.26</v>
      </c>
      <c r="AC20" s="63">
        <v>175.63</v>
      </c>
      <c r="AD20" s="63">
        <v>243.38</v>
      </c>
      <c r="AE20" s="63">
        <v>256.62</v>
      </c>
      <c r="AF20" s="63">
        <v>258.83999999999997</v>
      </c>
      <c r="AG20" s="63">
        <v>480.07</v>
      </c>
      <c r="AH20" s="63">
        <v>593.09</v>
      </c>
      <c r="AI20" s="63">
        <v>560.41</v>
      </c>
      <c r="AJ20" s="63">
        <v>503.59</v>
      </c>
      <c r="AK20" s="63">
        <v>480.38</v>
      </c>
      <c r="AL20" s="63">
        <v>480.97</v>
      </c>
      <c r="AM20" s="63">
        <v>486.36</v>
      </c>
      <c r="AN20" s="63">
        <v>397.64</v>
      </c>
      <c r="AO20" s="63">
        <v>370.46</v>
      </c>
      <c r="AP20" s="63">
        <v>365.52</v>
      </c>
      <c r="AQ20" s="63">
        <v>365.06</v>
      </c>
      <c r="AR20" s="63">
        <v>457.9</v>
      </c>
      <c r="AS20" s="63">
        <v>343.59</v>
      </c>
      <c r="AT20" s="63">
        <v>173.89</v>
      </c>
      <c r="AU20" s="63">
        <v>197.91</v>
      </c>
      <c r="AV20" s="63">
        <v>180.79</v>
      </c>
      <c r="AW20" s="63">
        <v>348.9</v>
      </c>
      <c r="AX20" s="63">
        <v>546.54999999999995</v>
      </c>
      <c r="AY20" s="63">
        <v>563.13</v>
      </c>
      <c r="AZ20" s="63">
        <v>485.82</v>
      </c>
      <c r="BA20" s="63">
        <v>538.04</v>
      </c>
      <c r="BB20" s="63">
        <v>367.46</v>
      </c>
      <c r="BC20" s="63">
        <v>327.98</v>
      </c>
      <c r="BD20" s="63">
        <v>390.39</v>
      </c>
      <c r="BE20" s="63">
        <v>351.27</v>
      </c>
      <c r="BF20" s="63">
        <v>233.2</v>
      </c>
      <c r="BG20" s="63">
        <v>199.47</v>
      </c>
      <c r="BH20" s="63">
        <v>185.3</v>
      </c>
      <c r="BI20" s="63">
        <v>185.43</v>
      </c>
      <c r="BJ20" s="63">
        <v>155.18</v>
      </c>
      <c r="BK20" s="63">
        <v>214.49</v>
      </c>
      <c r="BL20" s="63">
        <v>244.4</v>
      </c>
      <c r="BM20" s="63">
        <v>248.4</v>
      </c>
      <c r="BN20" s="63">
        <v>242.48</v>
      </c>
      <c r="BO20" s="63">
        <v>282</v>
      </c>
      <c r="BP20" s="63">
        <v>149.13999999999999</v>
      </c>
      <c r="BQ20" s="63">
        <v>126.28</v>
      </c>
      <c r="BR20" s="63">
        <v>390.45</v>
      </c>
      <c r="BS20" s="63">
        <v>385.14</v>
      </c>
      <c r="BT20" s="63">
        <v>277.04000000000002</v>
      </c>
      <c r="BU20" s="63">
        <v>281.98</v>
      </c>
      <c r="BV20" s="63">
        <v>257.32</v>
      </c>
      <c r="BW20" s="63">
        <v>285.94</v>
      </c>
      <c r="BX20" s="63">
        <v>255.6</v>
      </c>
      <c r="BY20" s="63">
        <v>242.41</v>
      </c>
      <c r="BZ20" s="63">
        <v>246.77</v>
      </c>
      <c r="CA20" s="63">
        <v>256.17</v>
      </c>
      <c r="CB20" s="63">
        <v>248.51</v>
      </c>
      <c r="CC20" s="63">
        <v>244.56</v>
      </c>
      <c r="CD20" s="63">
        <v>212.43</v>
      </c>
      <c r="CE20" s="63">
        <v>207.35</v>
      </c>
      <c r="CF20" s="63">
        <v>214.89</v>
      </c>
      <c r="CG20" s="63">
        <v>210.69</v>
      </c>
      <c r="CH20" s="63">
        <v>532.17999999999995</v>
      </c>
      <c r="CI20" s="63">
        <v>548.58000000000004</v>
      </c>
      <c r="CJ20" s="63">
        <v>463.87</v>
      </c>
      <c r="CK20" s="63">
        <v>492.48</v>
      </c>
      <c r="CL20" s="63">
        <v>591.87</v>
      </c>
      <c r="CM20" s="63">
        <v>598.5</v>
      </c>
      <c r="CN20" s="63">
        <v>538.41999999999996</v>
      </c>
      <c r="CO20" s="63">
        <v>564.45000000000005</v>
      </c>
      <c r="CP20" s="63">
        <v>617.17999999999995</v>
      </c>
      <c r="CQ20" s="63">
        <v>621.99</v>
      </c>
      <c r="CR20" s="63">
        <v>561.15</v>
      </c>
      <c r="CS20" s="63">
        <v>657.17</v>
      </c>
      <c r="CT20" s="63">
        <v>480.88</v>
      </c>
      <c r="CU20" s="63">
        <v>477.53</v>
      </c>
      <c r="CV20" s="63">
        <v>420.84</v>
      </c>
      <c r="CW20" s="63">
        <v>483.43</v>
      </c>
      <c r="CX20" s="63">
        <v>325.91000000000003</v>
      </c>
      <c r="CY20" s="63">
        <v>452.85</v>
      </c>
      <c r="CZ20" s="63">
        <v>408.8</v>
      </c>
      <c r="DA20" s="63">
        <v>408.8</v>
      </c>
      <c r="DB20" s="63">
        <v>214.44</v>
      </c>
      <c r="DC20" s="63">
        <v>210.8</v>
      </c>
      <c r="DD20" s="63">
        <v>71.61</v>
      </c>
      <c r="DE20" s="63">
        <v>10.17</v>
      </c>
      <c r="DF20" s="63">
        <v>6.75</v>
      </c>
      <c r="DG20" s="63">
        <v>9.11</v>
      </c>
    </row>
    <row r="21" spans="1:111" x14ac:dyDescent="0.35">
      <c r="A21" s="55" t="s">
        <v>162</v>
      </c>
      <c r="B21" s="23">
        <v>215</v>
      </c>
      <c r="C21" s="23">
        <v>192</v>
      </c>
      <c r="D21" s="23">
        <v>164</v>
      </c>
      <c r="E21" s="23">
        <v>162</v>
      </c>
      <c r="F21" s="23">
        <v>193</v>
      </c>
      <c r="G21" s="23">
        <v>154</v>
      </c>
      <c r="H21" s="23">
        <v>158</v>
      </c>
      <c r="I21" s="23">
        <v>147</v>
      </c>
      <c r="J21" s="23">
        <v>699.25</v>
      </c>
      <c r="K21" s="23">
        <v>623.79</v>
      </c>
      <c r="L21" s="23">
        <v>650.9</v>
      </c>
      <c r="M21" s="63">
        <v>618.89</v>
      </c>
      <c r="N21" s="63">
        <v>693.31</v>
      </c>
      <c r="O21" s="63">
        <v>646.52</v>
      </c>
      <c r="P21" s="63">
        <v>576.91999999999996</v>
      </c>
      <c r="Q21" s="63">
        <v>564.27</v>
      </c>
      <c r="R21" s="63">
        <v>497.23</v>
      </c>
      <c r="S21" s="63">
        <v>447.9</v>
      </c>
      <c r="T21" s="63">
        <v>441.33</v>
      </c>
      <c r="U21" s="63">
        <v>434.69</v>
      </c>
      <c r="V21" s="63">
        <v>443.08</v>
      </c>
      <c r="W21" s="63">
        <v>456.54</v>
      </c>
      <c r="X21" s="63">
        <v>437.82</v>
      </c>
      <c r="Y21" s="63">
        <v>489.21</v>
      </c>
      <c r="Z21" s="63">
        <v>490.58</v>
      </c>
      <c r="AA21" s="63">
        <v>499.92</v>
      </c>
      <c r="AB21" s="63">
        <v>502.82</v>
      </c>
      <c r="AC21" s="63">
        <v>493.36</v>
      </c>
      <c r="AD21" s="63">
        <v>467.54</v>
      </c>
      <c r="AE21" s="63">
        <v>481.92</v>
      </c>
      <c r="AF21" s="63">
        <v>533.21</v>
      </c>
      <c r="AG21" s="63">
        <v>502.52</v>
      </c>
      <c r="AH21" s="63">
        <v>505.73</v>
      </c>
      <c r="AI21" s="63">
        <v>534.87</v>
      </c>
      <c r="AJ21" s="63">
        <v>510.71</v>
      </c>
      <c r="AK21" s="63">
        <v>516.39</v>
      </c>
      <c r="AL21" s="63">
        <v>532.62</v>
      </c>
      <c r="AM21" s="63">
        <v>503.49</v>
      </c>
      <c r="AN21" s="63">
        <v>516.58000000000004</v>
      </c>
      <c r="AO21" s="63">
        <v>506.15</v>
      </c>
      <c r="AP21" s="63">
        <v>490.27</v>
      </c>
      <c r="AQ21" s="63">
        <v>531.57000000000005</v>
      </c>
      <c r="AR21" s="63">
        <v>505.12</v>
      </c>
      <c r="AS21" s="63">
        <v>495.7</v>
      </c>
      <c r="AT21" s="63">
        <v>57.91</v>
      </c>
      <c r="AU21" s="63">
        <v>52.35</v>
      </c>
      <c r="AV21" s="63">
        <v>59.52</v>
      </c>
      <c r="AW21" s="63">
        <v>59.8</v>
      </c>
      <c r="AX21" s="63">
        <v>52.24</v>
      </c>
      <c r="AY21" s="63">
        <v>45.16</v>
      </c>
      <c r="AZ21" s="63">
        <v>52.1</v>
      </c>
      <c r="BA21" s="63">
        <v>48.49</v>
      </c>
      <c r="BB21" s="63">
        <v>47.76</v>
      </c>
      <c r="BC21" s="63">
        <v>52.72</v>
      </c>
      <c r="BD21" s="63">
        <v>47.29</v>
      </c>
      <c r="BE21" s="63">
        <v>51.96</v>
      </c>
      <c r="BF21" s="63">
        <v>51.63</v>
      </c>
      <c r="BG21" s="63">
        <v>51.44</v>
      </c>
      <c r="BH21" s="63">
        <v>47.14</v>
      </c>
      <c r="BI21" s="63">
        <v>47.5</v>
      </c>
      <c r="BJ21" s="63">
        <v>53.33</v>
      </c>
      <c r="BK21" s="63">
        <v>33.29</v>
      </c>
      <c r="BL21" s="63">
        <v>42.04</v>
      </c>
      <c r="BM21" s="63">
        <v>45.06</v>
      </c>
      <c r="BN21" s="63">
        <v>31.82</v>
      </c>
      <c r="BO21" s="63">
        <v>44.82</v>
      </c>
      <c r="BP21" s="63">
        <v>44.1</v>
      </c>
      <c r="BQ21" s="63">
        <v>43.81</v>
      </c>
      <c r="BR21" s="60" t="s">
        <v>157</v>
      </c>
      <c r="BS21" s="60" t="s">
        <v>157</v>
      </c>
      <c r="BT21" s="60" t="s">
        <v>157</v>
      </c>
      <c r="BU21" s="60" t="s">
        <v>157</v>
      </c>
      <c r="BV21" s="60" t="s">
        <v>157</v>
      </c>
      <c r="BW21" s="60" t="s">
        <v>157</v>
      </c>
      <c r="BX21" s="60" t="s">
        <v>157</v>
      </c>
      <c r="BY21" s="60" t="s">
        <v>157</v>
      </c>
      <c r="BZ21" s="60" t="s">
        <v>157</v>
      </c>
      <c r="CA21" s="60" t="s">
        <v>157</v>
      </c>
      <c r="CB21" s="60" t="s">
        <v>157</v>
      </c>
      <c r="CC21" s="60" t="s">
        <v>157</v>
      </c>
      <c r="CD21" s="60" t="s">
        <v>157</v>
      </c>
      <c r="CE21" s="60" t="s">
        <v>157</v>
      </c>
      <c r="CF21" s="60" t="s">
        <v>157</v>
      </c>
      <c r="CG21" s="60" t="s">
        <v>157</v>
      </c>
      <c r="CH21" s="60">
        <v>0</v>
      </c>
      <c r="CI21" s="60">
        <v>0</v>
      </c>
      <c r="CJ21" s="60">
        <v>0</v>
      </c>
      <c r="CK21" s="60">
        <v>0</v>
      </c>
      <c r="CL21" s="60">
        <v>0</v>
      </c>
      <c r="CM21" s="60">
        <v>0</v>
      </c>
      <c r="CN21" s="60">
        <v>0</v>
      </c>
      <c r="CO21" s="60">
        <v>0</v>
      </c>
      <c r="CP21" s="60">
        <v>0</v>
      </c>
      <c r="CQ21" s="60">
        <v>0</v>
      </c>
      <c r="CR21" s="60">
        <v>0</v>
      </c>
      <c r="CS21" s="60">
        <v>0</v>
      </c>
      <c r="CT21" s="60">
        <v>0</v>
      </c>
      <c r="CU21" s="60">
        <v>0</v>
      </c>
      <c r="CV21" s="60">
        <v>0</v>
      </c>
      <c r="CW21" s="60">
        <v>0</v>
      </c>
      <c r="CX21" s="60">
        <v>0</v>
      </c>
      <c r="CY21" s="60">
        <v>0</v>
      </c>
      <c r="CZ21" s="60">
        <v>0</v>
      </c>
      <c r="DA21" s="60">
        <v>0</v>
      </c>
      <c r="DB21" s="60">
        <v>0</v>
      </c>
      <c r="DC21" s="60">
        <v>0</v>
      </c>
      <c r="DD21" s="60">
        <v>0</v>
      </c>
      <c r="DE21" s="60">
        <v>0</v>
      </c>
      <c r="DF21" s="60">
        <v>0</v>
      </c>
      <c r="DG21" s="60">
        <v>0</v>
      </c>
    </row>
    <row r="22" spans="1:111" ht="16" thickBot="1" x14ac:dyDescent="0.4">
      <c r="A22" s="56" t="s">
        <v>163</v>
      </c>
      <c r="B22" s="57" t="s">
        <v>157</v>
      </c>
      <c r="C22" s="57" t="s">
        <v>157</v>
      </c>
      <c r="D22" s="57" t="s">
        <v>157</v>
      </c>
      <c r="E22" s="57" t="s">
        <v>157</v>
      </c>
      <c r="F22" s="57" t="s">
        <v>157</v>
      </c>
      <c r="G22" s="57" t="s">
        <v>157</v>
      </c>
      <c r="H22" s="57" t="s">
        <v>157</v>
      </c>
      <c r="I22" s="57" t="s">
        <v>157</v>
      </c>
      <c r="J22" s="57" t="s">
        <v>157</v>
      </c>
      <c r="K22" s="57" t="s">
        <v>157</v>
      </c>
      <c r="L22" s="57" t="s">
        <v>157</v>
      </c>
      <c r="M22" s="61" t="s">
        <v>157</v>
      </c>
      <c r="N22" s="61" t="s">
        <v>157</v>
      </c>
      <c r="O22" s="61" t="s">
        <v>157</v>
      </c>
      <c r="P22" s="61" t="s">
        <v>157</v>
      </c>
      <c r="Q22" s="61" t="s">
        <v>157</v>
      </c>
      <c r="R22" s="61" t="s">
        <v>157</v>
      </c>
      <c r="S22" s="61" t="s">
        <v>157</v>
      </c>
      <c r="T22" s="61" t="s">
        <v>157</v>
      </c>
      <c r="U22" s="61" t="s">
        <v>157</v>
      </c>
      <c r="V22" s="61" t="s">
        <v>157</v>
      </c>
      <c r="W22" s="61" t="s">
        <v>157</v>
      </c>
      <c r="X22" s="61" t="s">
        <v>157</v>
      </c>
      <c r="Y22" s="61" t="s">
        <v>157</v>
      </c>
      <c r="Z22" s="61" t="s">
        <v>157</v>
      </c>
      <c r="AA22" s="61" t="s">
        <v>157</v>
      </c>
      <c r="AB22" s="61" t="s">
        <v>157</v>
      </c>
      <c r="AC22" s="61" t="s">
        <v>157</v>
      </c>
      <c r="AD22" s="61" t="s">
        <v>157</v>
      </c>
      <c r="AE22" s="61" t="s">
        <v>157</v>
      </c>
      <c r="AF22" s="61" t="s">
        <v>157</v>
      </c>
      <c r="AG22" s="61" t="s">
        <v>157</v>
      </c>
      <c r="AH22" s="61" t="s">
        <v>157</v>
      </c>
      <c r="AI22" s="61" t="s">
        <v>157</v>
      </c>
      <c r="AJ22" s="61" t="s">
        <v>157</v>
      </c>
      <c r="AK22" s="61" t="s">
        <v>157</v>
      </c>
      <c r="AL22" s="61" t="s">
        <v>157</v>
      </c>
      <c r="AM22" s="61" t="s">
        <v>157</v>
      </c>
      <c r="AN22" s="61" t="s">
        <v>157</v>
      </c>
      <c r="AO22" s="61" t="s">
        <v>157</v>
      </c>
      <c r="AP22" s="61" t="s">
        <v>157</v>
      </c>
      <c r="AQ22" s="61" t="s">
        <v>157</v>
      </c>
      <c r="AR22" s="61" t="s">
        <v>157</v>
      </c>
      <c r="AS22" s="61" t="s">
        <v>157</v>
      </c>
      <c r="AT22" s="68">
        <v>377.9</v>
      </c>
      <c r="AU22" s="68">
        <v>379.41</v>
      </c>
      <c r="AV22" s="68">
        <v>370.63</v>
      </c>
      <c r="AW22" s="68">
        <v>407.69</v>
      </c>
      <c r="AX22" s="68">
        <v>405.08</v>
      </c>
      <c r="AY22" s="68">
        <v>474.66</v>
      </c>
      <c r="AZ22" s="68">
        <v>433.66</v>
      </c>
      <c r="BA22" s="68">
        <v>382.84</v>
      </c>
      <c r="BB22" s="68">
        <v>403.09</v>
      </c>
      <c r="BC22" s="68">
        <v>412.41</v>
      </c>
      <c r="BD22" s="68">
        <v>419.06</v>
      </c>
      <c r="BE22" s="68">
        <v>422.47</v>
      </c>
      <c r="BF22" s="68">
        <v>411.24</v>
      </c>
      <c r="BG22" s="68">
        <v>399.9</v>
      </c>
      <c r="BH22" s="68">
        <v>357.06</v>
      </c>
      <c r="BI22" s="68">
        <v>375.29</v>
      </c>
      <c r="BJ22" s="68">
        <v>395</v>
      </c>
      <c r="BK22" s="68">
        <v>403.06</v>
      </c>
      <c r="BL22" s="68">
        <v>416.55</v>
      </c>
      <c r="BM22" s="68">
        <v>415.77</v>
      </c>
      <c r="BN22" s="68">
        <v>420.71</v>
      </c>
      <c r="BO22" s="68">
        <v>420.03</v>
      </c>
      <c r="BP22" s="68">
        <v>380.02</v>
      </c>
      <c r="BQ22" s="68">
        <v>361.09</v>
      </c>
      <c r="BR22" s="68">
        <v>371.25</v>
      </c>
      <c r="BS22" s="68">
        <v>344.27</v>
      </c>
      <c r="BT22" s="68">
        <v>259.58999999999997</v>
      </c>
      <c r="BU22" s="68">
        <v>160.59</v>
      </c>
      <c r="BV22" s="68">
        <v>133.72</v>
      </c>
      <c r="BW22" s="68">
        <v>122.84</v>
      </c>
      <c r="BX22" s="68">
        <v>128.94999999999999</v>
      </c>
      <c r="BY22" s="68">
        <v>145.44</v>
      </c>
      <c r="BZ22" s="68">
        <v>137.72999999999999</v>
      </c>
      <c r="CA22" s="68">
        <v>146.26</v>
      </c>
      <c r="CB22" s="68">
        <v>121.79</v>
      </c>
      <c r="CC22" s="68">
        <v>150.28</v>
      </c>
      <c r="CD22" s="68">
        <v>136.02000000000001</v>
      </c>
      <c r="CE22" s="68">
        <v>142.44</v>
      </c>
      <c r="CF22" s="68">
        <v>146.91999999999999</v>
      </c>
      <c r="CG22" s="68">
        <v>131.25</v>
      </c>
      <c r="CH22" s="68">
        <v>159.09</v>
      </c>
      <c r="CI22" s="68">
        <v>156.16999999999999</v>
      </c>
      <c r="CJ22" s="68">
        <v>139.80000000000001</v>
      </c>
      <c r="CK22" s="68">
        <v>125.47</v>
      </c>
      <c r="CL22" s="68">
        <v>138.91</v>
      </c>
      <c r="CM22" s="68">
        <v>145.47999999999999</v>
      </c>
      <c r="CN22" s="68">
        <v>144.1</v>
      </c>
      <c r="CO22" s="68">
        <v>145.52000000000001</v>
      </c>
      <c r="CP22" s="68">
        <v>140.81</v>
      </c>
      <c r="CQ22" s="68">
        <v>101.27</v>
      </c>
      <c r="CR22" s="68">
        <v>120.44</v>
      </c>
      <c r="CS22" s="68">
        <v>135.96</v>
      </c>
      <c r="CT22" s="68">
        <v>106.28</v>
      </c>
      <c r="CU22" s="68">
        <v>107.72</v>
      </c>
      <c r="CV22" s="68">
        <v>108.31</v>
      </c>
      <c r="CW22" s="68">
        <v>130.34</v>
      </c>
      <c r="CX22" s="68">
        <v>87.89</v>
      </c>
      <c r="CY22" s="68">
        <v>107.21</v>
      </c>
      <c r="CZ22" s="68">
        <v>68.900000000000006</v>
      </c>
      <c r="DA22" s="68">
        <v>39.299999999999997</v>
      </c>
      <c r="DB22" s="68">
        <v>13.16</v>
      </c>
      <c r="DC22" s="68">
        <v>36.15</v>
      </c>
      <c r="DD22" s="68">
        <v>3.73</v>
      </c>
      <c r="DE22" s="68">
        <v>0</v>
      </c>
      <c r="DF22" s="68">
        <v>0</v>
      </c>
      <c r="DG22" s="68">
        <v>0</v>
      </c>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Q53"/>
  <sheetViews>
    <sheetView workbookViewId="0">
      <selection activeCell="C5" sqref="C5"/>
    </sheetView>
  </sheetViews>
  <sheetFormatPr defaultRowHeight="14.5" x14ac:dyDescent="0.35"/>
  <cols>
    <col min="6" max="7" width="12" bestFit="1" customWidth="1"/>
    <col min="16" max="16" width="14.26953125" customWidth="1"/>
  </cols>
  <sheetData>
    <row r="2" spans="2:7" ht="15" thickBot="1" x14ac:dyDescent="0.4">
      <c r="G2" t="s">
        <v>41</v>
      </c>
    </row>
    <row r="3" spans="2:7" x14ac:dyDescent="0.35">
      <c r="B3" s="33" t="s">
        <v>30</v>
      </c>
      <c r="C3" s="34" t="s">
        <v>33</v>
      </c>
    </row>
    <row r="4" spans="2:7" ht="15" thickBot="1" x14ac:dyDescent="0.4">
      <c r="B4" s="35">
        <v>2025</v>
      </c>
      <c r="C4" s="36">
        <v>2</v>
      </c>
    </row>
    <row r="5" spans="2:7" x14ac:dyDescent="0.35">
      <c r="F5">
        <f>ROUNDDOWN(($B$4*4+$C$4)/4,0)-1998</f>
        <v>27</v>
      </c>
      <c r="G5">
        <f>ROUNDDOWN(($B$4*4+$C$4)/4,0)-1997</f>
        <v>28</v>
      </c>
    </row>
    <row r="6" spans="2:7" x14ac:dyDescent="0.35">
      <c r="E6">
        <v>6</v>
      </c>
      <c r="F6" s="37" t="str">
        <f>$G$2&amp;"r"&amp;$E6&amp;"c"&amp;F$5</f>
        <v>Annual!r6c27</v>
      </c>
      <c r="G6" s="37" t="str">
        <f>$G$2&amp;"r"&amp;$E6&amp;"c"&amp;G$5</f>
        <v>Annual!r6c28</v>
      </c>
    </row>
    <row r="7" spans="2:7" x14ac:dyDescent="0.35">
      <c r="E7">
        <v>5</v>
      </c>
      <c r="F7" s="37" t="str">
        <f t="shared" ref="F7:G23" si="0">$G$2&amp;"r"&amp;$E7&amp;"c"&amp;F$5</f>
        <v>Annual!r5c27</v>
      </c>
      <c r="G7" s="37" t="str">
        <f t="shared" si="0"/>
        <v>Annual!r5c28</v>
      </c>
    </row>
    <row r="8" spans="2:7" x14ac:dyDescent="0.35">
      <c r="E8">
        <v>6</v>
      </c>
      <c r="F8" s="37" t="str">
        <f t="shared" si="0"/>
        <v>Annual!r6c27</v>
      </c>
      <c r="G8" s="37" t="str">
        <f t="shared" si="0"/>
        <v>Annual!r6c28</v>
      </c>
    </row>
    <row r="9" spans="2:7" x14ac:dyDescent="0.35">
      <c r="E9">
        <v>7</v>
      </c>
      <c r="F9" s="37" t="str">
        <f t="shared" si="0"/>
        <v>Annual!r7c27</v>
      </c>
      <c r="G9" s="37" t="str">
        <f t="shared" si="0"/>
        <v>Annual!r7c28</v>
      </c>
    </row>
    <row r="10" spans="2:7" x14ac:dyDescent="0.35">
      <c r="E10">
        <v>8</v>
      </c>
      <c r="F10" s="37" t="str">
        <f t="shared" si="0"/>
        <v>Annual!r8c27</v>
      </c>
      <c r="G10" s="37" t="str">
        <f t="shared" si="0"/>
        <v>Annual!r8c28</v>
      </c>
    </row>
    <row r="11" spans="2:7" x14ac:dyDescent="0.35">
      <c r="E11">
        <v>9</v>
      </c>
      <c r="F11" s="37" t="str">
        <f t="shared" si="0"/>
        <v>Annual!r9c27</v>
      </c>
      <c r="G11" s="37" t="str">
        <f t="shared" si="0"/>
        <v>Annual!r9c28</v>
      </c>
    </row>
    <row r="12" spans="2:7" x14ac:dyDescent="0.35">
      <c r="E12">
        <v>10</v>
      </c>
      <c r="F12" s="37" t="str">
        <f t="shared" si="0"/>
        <v>Annual!r10c27</v>
      </c>
      <c r="G12" s="37" t="str">
        <f t="shared" si="0"/>
        <v>Annual!r10c28</v>
      </c>
    </row>
    <row r="13" spans="2:7" x14ac:dyDescent="0.35">
      <c r="E13">
        <v>11</v>
      </c>
      <c r="F13" s="37" t="str">
        <f t="shared" si="0"/>
        <v>Annual!r11c27</v>
      </c>
      <c r="G13" s="37" t="str">
        <f t="shared" si="0"/>
        <v>Annual!r11c28</v>
      </c>
    </row>
    <row r="14" spans="2:7" x14ac:dyDescent="0.35">
      <c r="E14">
        <v>12</v>
      </c>
      <c r="F14" s="37" t="str">
        <f t="shared" si="0"/>
        <v>Annual!r12c27</v>
      </c>
      <c r="G14" s="37" t="str">
        <f t="shared" si="0"/>
        <v>Annual!r12c28</v>
      </c>
    </row>
    <row r="15" spans="2:7" x14ac:dyDescent="0.35">
      <c r="E15">
        <v>13</v>
      </c>
      <c r="F15" s="37" t="str">
        <f t="shared" si="0"/>
        <v>Annual!r13c27</v>
      </c>
      <c r="G15" s="37" t="str">
        <f t="shared" si="0"/>
        <v>Annual!r13c28</v>
      </c>
    </row>
    <row r="16" spans="2:7" x14ac:dyDescent="0.35">
      <c r="E16">
        <v>14</v>
      </c>
      <c r="F16" s="37" t="str">
        <f t="shared" si="0"/>
        <v>Annual!r14c27</v>
      </c>
      <c r="G16" s="37" t="str">
        <f t="shared" si="0"/>
        <v>Annual!r14c28</v>
      </c>
    </row>
    <row r="17" spans="5:7" x14ac:dyDescent="0.35">
      <c r="E17">
        <v>15</v>
      </c>
      <c r="F17" s="37" t="str">
        <f t="shared" si="0"/>
        <v>Annual!r15c27</v>
      </c>
      <c r="G17" s="37" t="str">
        <f t="shared" si="0"/>
        <v>Annual!r15c28</v>
      </c>
    </row>
    <row r="18" spans="5:7" x14ac:dyDescent="0.35">
      <c r="E18">
        <v>16</v>
      </c>
      <c r="F18" s="37" t="str">
        <f t="shared" si="0"/>
        <v>Annual!r16c27</v>
      </c>
      <c r="G18" s="37" t="str">
        <f t="shared" si="0"/>
        <v>Annual!r16c28</v>
      </c>
    </row>
    <row r="19" spans="5:7" x14ac:dyDescent="0.35">
      <c r="E19">
        <v>17</v>
      </c>
      <c r="F19" s="37" t="str">
        <f t="shared" si="0"/>
        <v>Annual!r17c27</v>
      </c>
      <c r="G19" s="37" t="str">
        <f t="shared" si="0"/>
        <v>Annual!r17c28</v>
      </c>
    </row>
    <row r="20" spans="5:7" x14ac:dyDescent="0.35">
      <c r="E20">
        <v>18</v>
      </c>
      <c r="F20" s="37" t="str">
        <f t="shared" si="0"/>
        <v>Annual!r18c27</v>
      </c>
      <c r="G20" s="37" t="str">
        <f t="shared" si="0"/>
        <v>Annual!r18c28</v>
      </c>
    </row>
    <row r="21" spans="5:7" x14ac:dyDescent="0.35">
      <c r="E21">
        <v>19</v>
      </c>
      <c r="F21" s="37" t="str">
        <f t="shared" si="0"/>
        <v>Annual!r19c27</v>
      </c>
      <c r="G21" s="37" t="str">
        <f t="shared" si="0"/>
        <v>Annual!r19c28</v>
      </c>
    </row>
    <row r="22" spans="5:7" x14ac:dyDescent="0.35">
      <c r="E22">
        <v>20</v>
      </c>
      <c r="F22" s="37" t="str">
        <f t="shared" si="0"/>
        <v>Annual!r20c27</v>
      </c>
      <c r="G22" s="37" t="str">
        <f t="shared" si="0"/>
        <v>Annual!r20c28</v>
      </c>
    </row>
    <row r="23" spans="5:7" x14ac:dyDescent="0.35">
      <c r="E23">
        <v>21</v>
      </c>
      <c r="F23" s="38" t="str">
        <f t="shared" si="0"/>
        <v>Annual!r21c27</v>
      </c>
      <c r="G23" s="38" t="str">
        <f t="shared" si="0"/>
        <v>Annual!r21c28</v>
      </c>
    </row>
    <row r="32" spans="5:7" x14ac:dyDescent="0.35">
      <c r="G32" t="s">
        <v>51</v>
      </c>
    </row>
    <row r="34" spans="5:17" x14ac:dyDescent="0.35">
      <c r="F34">
        <f>(($B$4*4)+$C$4)-8003+2</f>
        <v>101</v>
      </c>
      <c r="G34">
        <f>(($B$4*4)+$C$4)-8002+2</f>
        <v>102</v>
      </c>
      <c r="H34">
        <f>(($B$4*4)+$C$4)-8001+2</f>
        <v>103</v>
      </c>
      <c r="I34">
        <f>(($B$4*4)+$C$4)-8000+2</f>
        <v>104</v>
      </c>
      <c r="J34">
        <f>(($B$4*4)+$C$4)-7999+2</f>
        <v>105</v>
      </c>
      <c r="K34">
        <f>(($B$4*4)+$C$4)-7998+2</f>
        <v>106</v>
      </c>
      <c r="L34">
        <f>(($B$4*4)+$C$4)-7997+2</f>
        <v>107</v>
      </c>
      <c r="M34">
        <f>(($B$4*4)+$C$4)-7996+2</f>
        <v>108</v>
      </c>
      <c r="N34">
        <f>(($B$4*4)+$C$4)-7995+2</f>
        <v>109</v>
      </c>
      <c r="O34">
        <f>(($B$4*4)+$C$4)-7994+2</f>
        <v>110</v>
      </c>
      <c r="P34">
        <f>(($B$4*4)+$C$4)-7993+2</f>
        <v>111</v>
      </c>
      <c r="Q34">
        <f>(($B$4*4)+$C$4)-7992+2</f>
        <v>112</v>
      </c>
    </row>
    <row r="35" spans="5:17" x14ac:dyDescent="0.35">
      <c r="E35">
        <v>5</v>
      </c>
      <c r="F35" s="37" t="str">
        <f>$G$32&amp;"r"&amp;$E35&amp;"c"&amp;F$34</f>
        <v>Quarter!r5c101</v>
      </c>
      <c r="G35" s="37" t="str">
        <f t="shared" ref="F35:Q53" si="1">$G$32&amp;"r"&amp;$E35&amp;"c"&amp;G$34</f>
        <v>Quarter!r5c102</v>
      </c>
      <c r="H35" s="37" t="str">
        <f t="shared" si="1"/>
        <v>Quarter!r5c103</v>
      </c>
      <c r="I35" s="37" t="str">
        <f t="shared" si="1"/>
        <v>Quarter!r5c104</v>
      </c>
      <c r="J35" s="37" t="str">
        <f t="shared" si="1"/>
        <v>Quarter!r5c105</v>
      </c>
      <c r="K35" s="37" t="str">
        <f t="shared" si="1"/>
        <v>Quarter!r5c106</v>
      </c>
      <c r="L35" s="37" t="str">
        <f t="shared" si="1"/>
        <v>Quarter!r5c107</v>
      </c>
      <c r="M35" s="37" t="str">
        <f t="shared" si="1"/>
        <v>Quarter!r5c108</v>
      </c>
      <c r="N35" s="37" t="str">
        <f t="shared" si="1"/>
        <v>Quarter!r5c109</v>
      </c>
      <c r="O35" s="37" t="str">
        <f t="shared" si="1"/>
        <v>Quarter!r5c110</v>
      </c>
      <c r="P35" s="37" t="str">
        <f t="shared" si="1"/>
        <v>Quarter!r5c111</v>
      </c>
      <c r="Q35" s="39" t="str">
        <f t="shared" si="1"/>
        <v>Quarter!r5c112</v>
      </c>
    </row>
    <row r="36" spans="5:17" x14ac:dyDescent="0.35">
      <c r="E36">
        <v>6</v>
      </c>
      <c r="F36" s="37" t="str">
        <f t="shared" si="1"/>
        <v>Quarter!r6c101</v>
      </c>
      <c r="G36" s="37" t="str">
        <f t="shared" si="1"/>
        <v>Quarter!r6c102</v>
      </c>
      <c r="H36" s="37" t="str">
        <f t="shared" si="1"/>
        <v>Quarter!r6c103</v>
      </c>
      <c r="I36" s="37" t="str">
        <f t="shared" si="1"/>
        <v>Quarter!r6c104</v>
      </c>
      <c r="J36" s="37" t="str">
        <f t="shared" si="1"/>
        <v>Quarter!r6c105</v>
      </c>
      <c r="K36" s="37" t="str">
        <f t="shared" si="1"/>
        <v>Quarter!r6c106</v>
      </c>
      <c r="L36" s="37" t="str">
        <f t="shared" si="1"/>
        <v>Quarter!r6c107</v>
      </c>
      <c r="M36" s="37" t="str">
        <f t="shared" si="1"/>
        <v>Quarter!r6c108</v>
      </c>
      <c r="N36" s="37" t="str">
        <f t="shared" si="1"/>
        <v>Quarter!r6c109</v>
      </c>
      <c r="O36" s="37" t="str">
        <f t="shared" si="1"/>
        <v>Quarter!r6c110</v>
      </c>
      <c r="P36" s="37" t="str">
        <f t="shared" si="1"/>
        <v>Quarter!r6c111</v>
      </c>
      <c r="Q36" s="39" t="str">
        <f t="shared" si="1"/>
        <v>Quarter!r6c112</v>
      </c>
    </row>
    <row r="37" spans="5:17" x14ac:dyDescent="0.35">
      <c r="E37">
        <v>6</v>
      </c>
      <c r="F37" s="37" t="str">
        <f t="shared" si="1"/>
        <v>Quarter!r6c101</v>
      </c>
      <c r="G37" s="37" t="str">
        <f t="shared" si="1"/>
        <v>Quarter!r6c102</v>
      </c>
      <c r="H37" s="37" t="str">
        <f t="shared" si="1"/>
        <v>Quarter!r6c103</v>
      </c>
      <c r="I37" s="37" t="str">
        <f t="shared" si="1"/>
        <v>Quarter!r6c104</v>
      </c>
      <c r="J37" s="37" t="str">
        <f t="shared" si="1"/>
        <v>Quarter!r6c105</v>
      </c>
      <c r="K37" s="37" t="str">
        <f t="shared" si="1"/>
        <v>Quarter!r6c106</v>
      </c>
      <c r="L37" s="37" t="str">
        <f t="shared" si="1"/>
        <v>Quarter!r6c107</v>
      </c>
      <c r="M37" s="37" t="str">
        <f t="shared" si="1"/>
        <v>Quarter!r6c108</v>
      </c>
      <c r="N37" s="37" t="str">
        <f t="shared" si="1"/>
        <v>Quarter!r6c109</v>
      </c>
      <c r="O37" s="37" t="str">
        <f t="shared" si="1"/>
        <v>Quarter!r6c110</v>
      </c>
      <c r="P37" s="37" t="str">
        <f t="shared" si="1"/>
        <v>Quarter!r6c111</v>
      </c>
      <c r="Q37" s="39" t="str">
        <f t="shared" si="1"/>
        <v>Quarter!r6c112</v>
      </c>
    </row>
    <row r="38" spans="5:17" x14ac:dyDescent="0.35">
      <c r="E38">
        <v>7</v>
      </c>
      <c r="F38" s="37" t="str">
        <f t="shared" si="1"/>
        <v>Quarter!r7c101</v>
      </c>
      <c r="G38" s="37" t="str">
        <f t="shared" si="1"/>
        <v>Quarter!r7c102</v>
      </c>
      <c r="H38" s="37" t="str">
        <f t="shared" si="1"/>
        <v>Quarter!r7c103</v>
      </c>
      <c r="I38" s="37" t="str">
        <f t="shared" si="1"/>
        <v>Quarter!r7c104</v>
      </c>
      <c r="J38" s="37" t="str">
        <f t="shared" si="1"/>
        <v>Quarter!r7c105</v>
      </c>
      <c r="K38" s="37" t="str">
        <f t="shared" si="1"/>
        <v>Quarter!r7c106</v>
      </c>
      <c r="L38" s="37" t="str">
        <f t="shared" si="1"/>
        <v>Quarter!r7c107</v>
      </c>
      <c r="M38" s="37" t="str">
        <f t="shared" si="1"/>
        <v>Quarter!r7c108</v>
      </c>
      <c r="N38" s="37" t="str">
        <f t="shared" si="1"/>
        <v>Quarter!r7c109</v>
      </c>
      <c r="O38" s="37" t="str">
        <f t="shared" si="1"/>
        <v>Quarter!r7c110</v>
      </c>
      <c r="P38" s="37" t="str">
        <f t="shared" si="1"/>
        <v>Quarter!r7c111</v>
      </c>
      <c r="Q38" s="39" t="str">
        <f t="shared" si="1"/>
        <v>Quarter!r7c112</v>
      </c>
    </row>
    <row r="39" spans="5:17" x14ac:dyDescent="0.35">
      <c r="E39">
        <v>8</v>
      </c>
      <c r="F39" s="37" t="str">
        <f t="shared" si="1"/>
        <v>Quarter!r8c101</v>
      </c>
      <c r="G39" s="37" t="str">
        <f t="shared" si="1"/>
        <v>Quarter!r8c102</v>
      </c>
      <c r="H39" s="37" t="str">
        <f t="shared" si="1"/>
        <v>Quarter!r8c103</v>
      </c>
      <c r="I39" s="37" t="str">
        <f t="shared" si="1"/>
        <v>Quarter!r8c104</v>
      </c>
      <c r="J39" s="37" t="str">
        <f t="shared" si="1"/>
        <v>Quarter!r8c105</v>
      </c>
      <c r="K39" s="37" t="str">
        <f t="shared" si="1"/>
        <v>Quarter!r8c106</v>
      </c>
      <c r="L39" s="37" t="str">
        <f t="shared" si="1"/>
        <v>Quarter!r8c107</v>
      </c>
      <c r="M39" s="37" t="str">
        <f t="shared" si="1"/>
        <v>Quarter!r8c108</v>
      </c>
      <c r="N39" s="37" t="str">
        <f t="shared" si="1"/>
        <v>Quarter!r8c109</v>
      </c>
      <c r="O39" s="37" t="str">
        <f t="shared" si="1"/>
        <v>Quarter!r8c110</v>
      </c>
      <c r="P39" s="37" t="str">
        <f t="shared" si="1"/>
        <v>Quarter!r8c111</v>
      </c>
      <c r="Q39" s="39" t="str">
        <f t="shared" si="1"/>
        <v>Quarter!r8c112</v>
      </c>
    </row>
    <row r="40" spans="5:17" x14ac:dyDescent="0.35">
      <c r="E40">
        <v>9</v>
      </c>
      <c r="F40" s="37" t="str">
        <f t="shared" si="1"/>
        <v>Quarter!r9c101</v>
      </c>
      <c r="G40" s="37" t="str">
        <f t="shared" si="1"/>
        <v>Quarter!r9c102</v>
      </c>
      <c r="H40" s="37" t="str">
        <f t="shared" si="1"/>
        <v>Quarter!r9c103</v>
      </c>
      <c r="I40" s="37" t="str">
        <f t="shared" si="1"/>
        <v>Quarter!r9c104</v>
      </c>
      <c r="J40" s="37" t="str">
        <f t="shared" si="1"/>
        <v>Quarter!r9c105</v>
      </c>
      <c r="K40" s="37" t="str">
        <f t="shared" si="1"/>
        <v>Quarter!r9c106</v>
      </c>
      <c r="L40" s="37" t="str">
        <f t="shared" si="1"/>
        <v>Quarter!r9c107</v>
      </c>
      <c r="M40" s="37" t="str">
        <f t="shared" si="1"/>
        <v>Quarter!r9c108</v>
      </c>
      <c r="N40" s="37" t="str">
        <f t="shared" si="1"/>
        <v>Quarter!r9c109</v>
      </c>
      <c r="O40" s="37" t="str">
        <f t="shared" si="1"/>
        <v>Quarter!r9c110</v>
      </c>
      <c r="P40" s="37" t="str">
        <f t="shared" si="1"/>
        <v>Quarter!r9c111</v>
      </c>
      <c r="Q40" s="39" t="str">
        <f t="shared" si="1"/>
        <v>Quarter!r9c112</v>
      </c>
    </row>
    <row r="41" spans="5:17" x14ac:dyDescent="0.35">
      <c r="E41">
        <v>10</v>
      </c>
      <c r="F41" s="37" t="str">
        <f t="shared" si="1"/>
        <v>Quarter!r10c101</v>
      </c>
      <c r="G41" s="37" t="str">
        <f t="shared" si="1"/>
        <v>Quarter!r10c102</v>
      </c>
      <c r="H41" s="37" t="str">
        <f t="shared" si="1"/>
        <v>Quarter!r10c103</v>
      </c>
      <c r="I41" s="37" t="str">
        <f t="shared" si="1"/>
        <v>Quarter!r10c104</v>
      </c>
      <c r="J41" s="37" t="str">
        <f t="shared" si="1"/>
        <v>Quarter!r10c105</v>
      </c>
      <c r="K41" s="37" t="str">
        <f t="shared" si="1"/>
        <v>Quarter!r10c106</v>
      </c>
      <c r="L41" s="37" t="str">
        <f t="shared" si="1"/>
        <v>Quarter!r10c107</v>
      </c>
      <c r="M41" s="37" t="str">
        <f t="shared" si="1"/>
        <v>Quarter!r10c108</v>
      </c>
      <c r="N41" s="37" t="str">
        <f t="shared" si="1"/>
        <v>Quarter!r10c109</v>
      </c>
      <c r="O41" s="37" t="str">
        <f t="shared" si="1"/>
        <v>Quarter!r10c110</v>
      </c>
      <c r="P41" s="37" t="str">
        <f t="shared" si="1"/>
        <v>Quarter!r10c111</v>
      </c>
      <c r="Q41" s="39" t="str">
        <f t="shared" si="1"/>
        <v>Quarter!r10c112</v>
      </c>
    </row>
    <row r="42" spans="5:17" x14ac:dyDescent="0.35">
      <c r="E42">
        <v>11</v>
      </c>
      <c r="F42" s="37" t="str">
        <f t="shared" si="1"/>
        <v>Quarter!r11c101</v>
      </c>
      <c r="G42" s="37" t="str">
        <f t="shared" si="1"/>
        <v>Quarter!r11c102</v>
      </c>
      <c r="H42" s="37" t="str">
        <f t="shared" si="1"/>
        <v>Quarter!r11c103</v>
      </c>
      <c r="I42" s="37" t="str">
        <f t="shared" si="1"/>
        <v>Quarter!r11c104</v>
      </c>
      <c r="J42" s="37" t="str">
        <f t="shared" si="1"/>
        <v>Quarter!r11c105</v>
      </c>
      <c r="K42" s="37" t="str">
        <f t="shared" si="1"/>
        <v>Quarter!r11c106</v>
      </c>
      <c r="L42" s="37" t="str">
        <f t="shared" si="1"/>
        <v>Quarter!r11c107</v>
      </c>
      <c r="M42" s="37" t="str">
        <f t="shared" si="1"/>
        <v>Quarter!r11c108</v>
      </c>
      <c r="N42" s="37" t="str">
        <f t="shared" si="1"/>
        <v>Quarter!r11c109</v>
      </c>
      <c r="O42" s="37" t="str">
        <f t="shared" si="1"/>
        <v>Quarter!r11c110</v>
      </c>
      <c r="P42" s="37" t="str">
        <f t="shared" si="1"/>
        <v>Quarter!r11c111</v>
      </c>
      <c r="Q42" s="39" t="str">
        <f t="shared" si="1"/>
        <v>Quarter!r11c112</v>
      </c>
    </row>
    <row r="43" spans="5:17" x14ac:dyDescent="0.35">
      <c r="E43">
        <v>12</v>
      </c>
      <c r="F43" s="37" t="str">
        <f t="shared" si="1"/>
        <v>Quarter!r12c101</v>
      </c>
      <c r="G43" s="37" t="str">
        <f t="shared" si="1"/>
        <v>Quarter!r12c102</v>
      </c>
      <c r="H43" s="37" t="str">
        <f t="shared" si="1"/>
        <v>Quarter!r12c103</v>
      </c>
      <c r="I43" s="37" t="str">
        <f t="shared" si="1"/>
        <v>Quarter!r12c104</v>
      </c>
      <c r="J43" s="37" t="str">
        <f t="shared" si="1"/>
        <v>Quarter!r12c105</v>
      </c>
      <c r="K43" s="37" t="str">
        <f t="shared" si="1"/>
        <v>Quarter!r12c106</v>
      </c>
      <c r="L43" s="37" t="str">
        <f t="shared" si="1"/>
        <v>Quarter!r12c107</v>
      </c>
      <c r="M43" s="37" t="str">
        <f t="shared" si="1"/>
        <v>Quarter!r12c108</v>
      </c>
      <c r="N43" s="37" t="str">
        <f t="shared" si="1"/>
        <v>Quarter!r12c109</v>
      </c>
      <c r="O43" s="37" t="str">
        <f t="shared" si="1"/>
        <v>Quarter!r12c110</v>
      </c>
      <c r="P43" s="37" t="str">
        <f t="shared" si="1"/>
        <v>Quarter!r12c111</v>
      </c>
      <c r="Q43" s="39" t="str">
        <f t="shared" si="1"/>
        <v>Quarter!r12c112</v>
      </c>
    </row>
    <row r="44" spans="5:17" x14ac:dyDescent="0.35">
      <c r="E44">
        <v>13</v>
      </c>
      <c r="F44" s="37" t="str">
        <f t="shared" si="1"/>
        <v>Quarter!r13c101</v>
      </c>
      <c r="G44" s="37" t="str">
        <f t="shared" si="1"/>
        <v>Quarter!r13c102</v>
      </c>
      <c r="H44" s="37" t="str">
        <f t="shared" si="1"/>
        <v>Quarter!r13c103</v>
      </c>
      <c r="I44" s="37" t="str">
        <f t="shared" si="1"/>
        <v>Quarter!r13c104</v>
      </c>
      <c r="J44" s="37" t="str">
        <f t="shared" si="1"/>
        <v>Quarter!r13c105</v>
      </c>
      <c r="K44" s="37" t="str">
        <f t="shared" si="1"/>
        <v>Quarter!r13c106</v>
      </c>
      <c r="L44" s="37" t="str">
        <f t="shared" si="1"/>
        <v>Quarter!r13c107</v>
      </c>
      <c r="M44" s="37" t="str">
        <f t="shared" si="1"/>
        <v>Quarter!r13c108</v>
      </c>
      <c r="N44" s="37" t="str">
        <f t="shared" si="1"/>
        <v>Quarter!r13c109</v>
      </c>
      <c r="O44" s="37" t="str">
        <f t="shared" si="1"/>
        <v>Quarter!r13c110</v>
      </c>
      <c r="P44" s="37" t="str">
        <f t="shared" si="1"/>
        <v>Quarter!r13c111</v>
      </c>
      <c r="Q44" s="39" t="str">
        <f t="shared" si="1"/>
        <v>Quarter!r13c112</v>
      </c>
    </row>
    <row r="45" spans="5:17" x14ac:dyDescent="0.35">
      <c r="E45">
        <v>14</v>
      </c>
      <c r="F45" s="37" t="str">
        <f t="shared" si="1"/>
        <v>Quarter!r14c101</v>
      </c>
      <c r="G45" s="37" t="str">
        <f t="shared" si="1"/>
        <v>Quarter!r14c102</v>
      </c>
      <c r="H45" s="37" t="str">
        <f t="shared" si="1"/>
        <v>Quarter!r14c103</v>
      </c>
      <c r="I45" s="37" t="str">
        <f t="shared" si="1"/>
        <v>Quarter!r14c104</v>
      </c>
      <c r="J45" s="37" t="str">
        <f t="shared" si="1"/>
        <v>Quarter!r14c105</v>
      </c>
      <c r="K45" s="37" t="str">
        <f t="shared" si="1"/>
        <v>Quarter!r14c106</v>
      </c>
      <c r="L45" s="37" t="str">
        <f t="shared" si="1"/>
        <v>Quarter!r14c107</v>
      </c>
      <c r="M45" s="37" t="str">
        <f t="shared" si="1"/>
        <v>Quarter!r14c108</v>
      </c>
      <c r="N45" s="37" t="str">
        <f t="shared" si="1"/>
        <v>Quarter!r14c109</v>
      </c>
      <c r="O45" s="37" t="str">
        <f t="shared" si="1"/>
        <v>Quarter!r14c110</v>
      </c>
      <c r="P45" s="37" t="str">
        <f t="shared" si="1"/>
        <v>Quarter!r14c111</v>
      </c>
      <c r="Q45" s="39" t="str">
        <f t="shared" si="1"/>
        <v>Quarter!r14c112</v>
      </c>
    </row>
    <row r="46" spans="5:17" x14ac:dyDescent="0.35">
      <c r="E46">
        <v>15</v>
      </c>
      <c r="F46" s="37" t="str">
        <f t="shared" si="1"/>
        <v>Quarter!r15c101</v>
      </c>
      <c r="G46" s="37" t="str">
        <f t="shared" si="1"/>
        <v>Quarter!r15c102</v>
      </c>
      <c r="H46" s="37" t="str">
        <f t="shared" si="1"/>
        <v>Quarter!r15c103</v>
      </c>
      <c r="I46" s="37" t="str">
        <f t="shared" si="1"/>
        <v>Quarter!r15c104</v>
      </c>
      <c r="J46" s="37" t="str">
        <f t="shared" si="1"/>
        <v>Quarter!r15c105</v>
      </c>
      <c r="K46" s="37" t="str">
        <f t="shared" si="1"/>
        <v>Quarter!r15c106</v>
      </c>
      <c r="L46" s="37" t="str">
        <f t="shared" si="1"/>
        <v>Quarter!r15c107</v>
      </c>
      <c r="M46" s="37" t="str">
        <f t="shared" si="1"/>
        <v>Quarter!r15c108</v>
      </c>
      <c r="N46" s="37" t="str">
        <f t="shared" si="1"/>
        <v>Quarter!r15c109</v>
      </c>
      <c r="O46" s="37" t="str">
        <f t="shared" si="1"/>
        <v>Quarter!r15c110</v>
      </c>
      <c r="P46" s="37" t="str">
        <f t="shared" si="1"/>
        <v>Quarter!r15c111</v>
      </c>
      <c r="Q46" s="39" t="str">
        <f t="shared" si="1"/>
        <v>Quarter!r15c112</v>
      </c>
    </row>
    <row r="47" spans="5:17" x14ac:dyDescent="0.35">
      <c r="E47">
        <v>16</v>
      </c>
      <c r="F47" s="37" t="str">
        <f t="shared" si="1"/>
        <v>Quarter!r16c101</v>
      </c>
      <c r="G47" s="37" t="str">
        <f t="shared" si="1"/>
        <v>Quarter!r16c102</v>
      </c>
      <c r="H47" s="37" t="str">
        <f t="shared" si="1"/>
        <v>Quarter!r16c103</v>
      </c>
      <c r="I47" s="37" t="str">
        <f t="shared" si="1"/>
        <v>Quarter!r16c104</v>
      </c>
      <c r="J47" s="37" t="str">
        <f t="shared" si="1"/>
        <v>Quarter!r16c105</v>
      </c>
      <c r="K47" s="37" t="str">
        <f t="shared" si="1"/>
        <v>Quarter!r16c106</v>
      </c>
      <c r="L47" s="37" t="str">
        <f t="shared" si="1"/>
        <v>Quarter!r16c107</v>
      </c>
      <c r="M47" s="37" t="str">
        <f t="shared" si="1"/>
        <v>Quarter!r16c108</v>
      </c>
      <c r="N47" s="37" t="str">
        <f t="shared" si="1"/>
        <v>Quarter!r16c109</v>
      </c>
      <c r="O47" s="37" t="str">
        <f t="shared" si="1"/>
        <v>Quarter!r16c110</v>
      </c>
      <c r="P47" s="37" t="str">
        <f t="shared" si="1"/>
        <v>Quarter!r16c111</v>
      </c>
      <c r="Q47" s="39" t="str">
        <f t="shared" si="1"/>
        <v>Quarter!r16c112</v>
      </c>
    </row>
    <row r="48" spans="5:17" x14ac:dyDescent="0.35">
      <c r="E48">
        <v>17</v>
      </c>
      <c r="F48" s="37" t="str">
        <f t="shared" si="1"/>
        <v>Quarter!r17c101</v>
      </c>
      <c r="G48" s="37" t="str">
        <f t="shared" si="1"/>
        <v>Quarter!r17c102</v>
      </c>
      <c r="H48" s="37" t="str">
        <f t="shared" si="1"/>
        <v>Quarter!r17c103</v>
      </c>
      <c r="I48" s="37" t="str">
        <f t="shared" si="1"/>
        <v>Quarter!r17c104</v>
      </c>
      <c r="J48" s="37" t="str">
        <f t="shared" si="1"/>
        <v>Quarter!r17c105</v>
      </c>
      <c r="K48" s="37" t="str">
        <f t="shared" si="1"/>
        <v>Quarter!r17c106</v>
      </c>
      <c r="L48" s="37" t="str">
        <f t="shared" si="1"/>
        <v>Quarter!r17c107</v>
      </c>
      <c r="M48" s="37" t="str">
        <f t="shared" si="1"/>
        <v>Quarter!r17c108</v>
      </c>
      <c r="N48" s="37" t="str">
        <f t="shared" si="1"/>
        <v>Quarter!r17c109</v>
      </c>
      <c r="O48" s="37" t="str">
        <f t="shared" si="1"/>
        <v>Quarter!r17c110</v>
      </c>
      <c r="P48" s="37" t="str">
        <f t="shared" si="1"/>
        <v>Quarter!r17c111</v>
      </c>
      <c r="Q48" s="39" t="str">
        <f t="shared" si="1"/>
        <v>Quarter!r17c112</v>
      </c>
    </row>
    <row r="49" spans="5:17" x14ac:dyDescent="0.35">
      <c r="E49">
        <v>18</v>
      </c>
      <c r="F49" s="37" t="str">
        <f t="shared" si="1"/>
        <v>Quarter!r18c101</v>
      </c>
      <c r="G49" s="37" t="str">
        <f t="shared" si="1"/>
        <v>Quarter!r18c102</v>
      </c>
      <c r="H49" s="37" t="str">
        <f t="shared" si="1"/>
        <v>Quarter!r18c103</v>
      </c>
      <c r="I49" s="37" t="str">
        <f t="shared" si="1"/>
        <v>Quarter!r18c104</v>
      </c>
      <c r="J49" s="37" t="str">
        <f t="shared" si="1"/>
        <v>Quarter!r18c105</v>
      </c>
      <c r="K49" s="37" t="str">
        <f t="shared" si="1"/>
        <v>Quarter!r18c106</v>
      </c>
      <c r="L49" s="37" t="str">
        <f t="shared" si="1"/>
        <v>Quarter!r18c107</v>
      </c>
      <c r="M49" s="37" t="str">
        <f t="shared" si="1"/>
        <v>Quarter!r18c108</v>
      </c>
      <c r="N49" s="37" t="str">
        <f t="shared" si="1"/>
        <v>Quarter!r18c109</v>
      </c>
      <c r="O49" s="37" t="str">
        <f t="shared" si="1"/>
        <v>Quarter!r18c110</v>
      </c>
      <c r="P49" s="37" t="str">
        <f t="shared" si="1"/>
        <v>Quarter!r18c111</v>
      </c>
      <c r="Q49" s="39" t="str">
        <f t="shared" si="1"/>
        <v>Quarter!r18c112</v>
      </c>
    </row>
    <row r="50" spans="5:17" x14ac:dyDescent="0.35">
      <c r="E50">
        <v>19</v>
      </c>
      <c r="F50" s="37" t="str">
        <f t="shared" si="1"/>
        <v>Quarter!r19c101</v>
      </c>
      <c r="G50" s="37" t="str">
        <f t="shared" si="1"/>
        <v>Quarter!r19c102</v>
      </c>
      <c r="H50" s="37" t="str">
        <f t="shared" si="1"/>
        <v>Quarter!r19c103</v>
      </c>
      <c r="I50" s="37" t="str">
        <f t="shared" si="1"/>
        <v>Quarter!r19c104</v>
      </c>
      <c r="J50" s="37" t="str">
        <f t="shared" si="1"/>
        <v>Quarter!r19c105</v>
      </c>
      <c r="K50" s="37" t="str">
        <f t="shared" si="1"/>
        <v>Quarter!r19c106</v>
      </c>
      <c r="L50" s="37" t="str">
        <f t="shared" si="1"/>
        <v>Quarter!r19c107</v>
      </c>
      <c r="M50" s="37" t="str">
        <f t="shared" si="1"/>
        <v>Quarter!r19c108</v>
      </c>
      <c r="N50" s="37" t="str">
        <f t="shared" si="1"/>
        <v>Quarter!r19c109</v>
      </c>
      <c r="O50" s="37" t="str">
        <f t="shared" si="1"/>
        <v>Quarter!r19c110</v>
      </c>
      <c r="P50" s="37" t="str">
        <f t="shared" si="1"/>
        <v>Quarter!r19c111</v>
      </c>
      <c r="Q50" s="39" t="str">
        <f t="shared" si="1"/>
        <v>Quarter!r19c112</v>
      </c>
    </row>
    <row r="51" spans="5:17" x14ac:dyDescent="0.35">
      <c r="E51">
        <v>20</v>
      </c>
      <c r="F51" s="40" t="str">
        <f t="shared" si="1"/>
        <v>Quarter!r20c101</v>
      </c>
      <c r="G51" s="40" t="str">
        <f t="shared" si="1"/>
        <v>Quarter!r20c102</v>
      </c>
      <c r="H51" s="40" t="str">
        <f t="shared" si="1"/>
        <v>Quarter!r20c103</v>
      </c>
      <c r="I51" s="40" t="str">
        <f t="shared" si="1"/>
        <v>Quarter!r20c104</v>
      </c>
      <c r="J51" s="40" t="str">
        <f t="shared" si="1"/>
        <v>Quarter!r20c105</v>
      </c>
      <c r="K51" s="40" t="str">
        <f t="shared" si="1"/>
        <v>Quarter!r20c106</v>
      </c>
      <c r="L51" s="40" t="str">
        <f t="shared" si="1"/>
        <v>Quarter!r20c107</v>
      </c>
      <c r="M51" s="40" t="str">
        <f t="shared" si="1"/>
        <v>Quarter!r20c108</v>
      </c>
      <c r="N51" s="40" t="str">
        <f t="shared" si="1"/>
        <v>Quarter!r20c109</v>
      </c>
      <c r="O51" s="40" t="str">
        <f t="shared" si="1"/>
        <v>Quarter!r20c110</v>
      </c>
      <c r="P51" s="40" t="str">
        <f t="shared" si="1"/>
        <v>Quarter!r20c111</v>
      </c>
      <c r="Q51" s="41" t="str">
        <f t="shared" si="1"/>
        <v>Quarter!r20c112</v>
      </c>
    </row>
    <row r="52" spans="5:17" x14ac:dyDescent="0.35">
      <c r="E52">
        <v>21</v>
      </c>
      <c r="F52" s="40" t="str">
        <f t="shared" si="1"/>
        <v>Quarter!r21c101</v>
      </c>
      <c r="G52" s="40" t="str">
        <f t="shared" si="1"/>
        <v>Quarter!r21c102</v>
      </c>
      <c r="H52" s="40" t="str">
        <f t="shared" si="1"/>
        <v>Quarter!r21c103</v>
      </c>
      <c r="I52" s="40" t="str">
        <f t="shared" si="1"/>
        <v>Quarter!r21c104</v>
      </c>
      <c r="J52" s="40" t="str">
        <f t="shared" si="1"/>
        <v>Quarter!r21c105</v>
      </c>
      <c r="K52" s="40" t="str">
        <f t="shared" si="1"/>
        <v>Quarter!r21c106</v>
      </c>
      <c r="L52" s="40" t="str">
        <f t="shared" si="1"/>
        <v>Quarter!r21c107</v>
      </c>
      <c r="M52" s="40" t="str">
        <f t="shared" si="1"/>
        <v>Quarter!r21c108</v>
      </c>
      <c r="N52" s="40" t="str">
        <f t="shared" si="1"/>
        <v>Quarter!r21c109</v>
      </c>
      <c r="O52" s="40" t="str">
        <f t="shared" si="1"/>
        <v>Quarter!r21c110</v>
      </c>
      <c r="P52" s="40" t="str">
        <f t="shared" si="1"/>
        <v>Quarter!r21c111</v>
      </c>
      <c r="Q52" s="41" t="str">
        <f t="shared" si="1"/>
        <v>Quarter!r21c112</v>
      </c>
    </row>
    <row r="53" spans="5:17" x14ac:dyDescent="0.35">
      <c r="E53">
        <v>22</v>
      </c>
      <c r="F53" s="38" t="str">
        <f t="shared" si="1"/>
        <v>Quarter!r22c101</v>
      </c>
      <c r="G53" s="38" t="str">
        <f t="shared" si="1"/>
        <v>Quarter!r22c102</v>
      </c>
      <c r="H53" s="38" t="str">
        <f t="shared" si="1"/>
        <v>Quarter!r22c103</v>
      </c>
      <c r="I53" s="38" t="str">
        <f t="shared" si="1"/>
        <v>Quarter!r22c104</v>
      </c>
      <c r="J53" s="38" t="str">
        <f t="shared" si="1"/>
        <v>Quarter!r22c105</v>
      </c>
      <c r="K53" s="38" t="str">
        <f t="shared" si="1"/>
        <v>Quarter!r22c106</v>
      </c>
      <c r="L53" s="38" t="str">
        <f t="shared" si="1"/>
        <v>Quarter!r22c107</v>
      </c>
      <c r="M53" s="38" t="str">
        <f t="shared" si="1"/>
        <v>Quarter!r22c108</v>
      </c>
      <c r="N53" s="38" t="str">
        <f t="shared" si="1"/>
        <v>Quarter!r22c109</v>
      </c>
      <c r="O53" s="38" t="str">
        <f t="shared" si="1"/>
        <v>Quarter!r22c110</v>
      </c>
      <c r="P53" s="38" t="str">
        <f t="shared" si="1"/>
        <v>Quarter!r22c111</v>
      </c>
      <c r="Q53" s="42" t="str">
        <f t="shared" si="1"/>
        <v>Quarter!r22c112</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coke oven gas, blast furnace gas, benzole and tars</dc:title>
  <dc:creator>energy.stats@beis.gov.uk</dc:creator>
  <cp:keywords>coke oven gas, blast furnace gas, benzole, tars, supply, consumption</cp:keywords>
  <cp:lastModifiedBy>Harris, Kevin (Energy Security)</cp:lastModifiedBy>
  <cp:lastPrinted>2022-03-04T13:01:59Z</cp:lastPrinted>
  <dcterms:created xsi:type="dcterms:W3CDTF">2021-09-22T14:14:43Z</dcterms:created>
  <dcterms:modified xsi:type="dcterms:W3CDTF">2025-09-25T11:01:16Z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