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p-ew2a-dfs02.corp.beis.gov.uk\Decc-Unidrv\Statistics\Prices Team\Petrol\Weekly Prices\Published Tables\"/>
    </mc:Choice>
  </mc:AlternateContent>
  <xr:revisionPtr revIDLastSave="0" documentId="13_ncr:1_{465C3A0B-A7A9-49CF-A49A-5A3188083921}" xr6:coauthVersionLast="47" xr6:coauthVersionMax="47" xr10:uidLastSave="{00000000-0000-0000-0000-000000000000}"/>
  <bookViews>
    <workbookView xWindow="-120" yWindow="-120" windowWidth="29040" windowHeight="15720" tabRatio="804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67" i="1" l="1"/>
  <c r="I1168" i="1"/>
  <c r="I1169" i="1"/>
  <c r="I1170" i="1"/>
  <c r="I1171" i="1"/>
  <c r="D1167" i="1"/>
  <c r="D1168" i="1"/>
  <c r="D1169" i="1"/>
  <c r="D1170" i="1"/>
  <c r="D1171" i="1"/>
  <c r="G720" i="22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720" i="22"/>
  <c r="I720" i="22"/>
  <c r="C1171" i="1"/>
  <c r="H1171" i="1"/>
  <c r="G719" i="22"/>
  <c r="H719" i="22"/>
  <c r="I719" i="22"/>
  <c r="G718" i="22"/>
  <c r="H718" i="22"/>
  <c r="I718" i="22"/>
  <c r="C1170" i="1"/>
  <c r="H1170" i="1"/>
  <c r="C1169" i="1"/>
  <c r="H1169" i="1" l="1"/>
  <c r="H1167" i="1"/>
  <c r="H1168" i="1"/>
  <c r="C1167" i="1"/>
  <c r="C1168" i="1"/>
  <c r="I1166" i="1" l="1"/>
  <c r="D1166" i="1"/>
  <c r="C1166" i="1"/>
  <c r="H1166" i="1"/>
  <c r="I1165" i="1"/>
  <c r="D1165" i="1"/>
  <c r="C1165" i="1"/>
  <c r="H1165" i="1"/>
  <c r="I1164" i="1"/>
  <c r="D1164" i="1"/>
  <c r="C1164" i="1"/>
  <c r="H1164" i="1"/>
  <c r="I1163" i="1" l="1"/>
  <c r="D1163" i="1"/>
  <c r="C1163" i="1"/>
  <c r="H1163" i="1"/>
  <c r="C1162" i="1"/>
  <c r="D1162" i="1"/>
  <c r="H1162" i="1"/>
  <c r="I1162" i="1"/>
  <c r="I1161" i="1"/>
  <c r="D1161" i="1"/>
  <c r="C1161" i="1"/>
  <c r="H1161" i="1"/>
  <c r="I1160" i="1" l="1"/>
  <c r="D1160" i="1"/>
  <c r="C1160" i="1"/>
  <c r="H1160" i="1"/>
  <c r="I1159" i="1"/>
  <c r="D1159" i="1"/>
  <c r="C1159" i="1"/>
  <c r="H1159" i="1"/>
  <c r="I1158" i="1"/>
  <c r="D1158" i="1"/>
  <c r="C1158" i="1"/>
  <c r="H1158" i="1"/>
  <c r="I1157" i="1"/>
  <c r="D1157" i="1"/>
  <c r="C1157" i="1"/>
  <c r="H1157" i="1"/>
  <c r="I1156" i="1" l="1"/>
  <c r="D1156" i="1"/>
  <c r="C1156" i="1"/>
  <c r="H1156" i="1"/>
  <c r="I1155" i="1"/>
  <c r="D1155" i="1"/>
  <c r="C1155" i="1" l="1"/>
  <c r="H1155" i="1"/>
  <c r="I1154" i="1"/>
  <c r="D1154" i="1"/>
  <c r="C1154" i="1"/>
  <c r="H1154" i="1"/>
  <c r="I1153" i="1"/>
  <c r="D1153" i="1"/>
  <c r="C1153" i="1"/>
  <c r="H1153" i="1"/>
  <c r="I1151" i="1"/>
  <c r="I1152" i="1"/>
  <c r="D1151" i="1"/>
  <c r="D1152" i="1"/>
  <c r="C1152" i="1"/>
  <c r="H1152" i="1"/>
  <c r="C1151" i="1"/>
  <c r="H1151" i="1"/>
  <c r="I1150" i="1" l="1"/>
  <c r="D1150" i="1"/>
  <c r="C1150" i="1"/>
  <c r="H1150" i="1"/>
  <c r="I1149" i="1"/>
  <c r="D1149" i="1"/>
  <c r="C1149" i="1"/>
  <c r="H1149" i="1"/>
  <c r="I1148" i="1"/>
  <c r="D1148" i="1"/>
  <c r="C1148" i="1"/>
  <c r="H1148" i="1"/>
  <c r="I1147" i="1" l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B3" i="17" s="1"/>
  <c r="B5" i="17" s="1"/>
  <c r="I1134" i="1"/>
  <c r="I1135" i="1"/>
  <c r="D1134" i="1"/>
  <c r="D1135" i="1"/>
  <c r="C1134" i="1" l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G694" i="22"/>
  <c r="I693" i="22"/>
  <c r="G695" i="22" l="1"/>
  <c r="H695" i="22"/>
  <c r="I694" i="22"/>
  <c r="G696" i="22" l="1"/>
  <c r="H696" i="22"/>
  <c r="I695" i="22"/>
  <c r="H697" i="22" l="1"/>
  <c r="G697" i="22"/>
  <c r="I696" i="22"/>
  <c r="G698" i="22" l="1"/>
  <c r="H698" i="22"/>
  <c r="I697" i="22"/>
  <c r="H699" i="22" l="1"/>
  <c r="H700" i="22" s="1"/>
  <c r="G699" i="22"/>
  <c r="G700" i="22" s="1"/>
  <c r="I698" i="22"/>
  <c r="H701" i="22" l="1"/>
  <c r="G701" i="22"/>
  <c r="I699" i="22"/>
  <c r="I700" i="22" s="1"/>
  <c r="G702" i="22" l="1"/>
  <c r="H702" i="22"/>
  <c r="I701" i="22"/>
  <c r="H703" i="22" l="1"/>
  <c r="G703" i="22"/>
  <c r="I702" i="22"/>
  <c r="G704" i="22" l="1"/>
  <c r="H704" i="22"/>
  <c r="I703" i="22"/>
  <c r="H705" i="22" l="1"/>
  <c r="G705" i="22"/>
  <c r="I704" i="22"/>
  <c r="G706" i="22" l="1"/>
  <c r="H706" i="22"/>
  <c r="I705" i="22"/>
  <c r="H707" i="22" l="1"/>
  <c r="G707" i="22"/>
  <c r="I706" i="22"/>
  <c r="G708" i="22" l="1"/>
  <c r="H708" i="22"/>
  <c r="I707" i="22"/>
  <c r="H709" i="22" l="1"/>
  <c r="G709" i="22"/>
  <c r="I708" i="22"/>
  <c r="G710" i="22" l="1"/>
  <c r="H710" i="22"/>
  <c r="I709" i="22"/>
  <c r="H711" i="22" l="1"/>
  <c r="H712" i="22" s="1"/>
  <c r="H713" i="22" s="1"/>
  <c r="H714" i="22" s="1"/>
  <c r="H715" i="22" s="1"/>
  <c r="G711" i="22"/>
  <c r="G712" i="22" s="1"/>
  <c r="G713" i="22" s="1"/>
  <c r="G714" i="22" s="1"/>
  <c r="G715" i="22" s="1"/>
  <c r="G716" i="22" s="1"/>
  <c r="G717" i="22" s="1"/>
  <c r="I710" i="22"/>
  <c r="H716" i="22" l="1"/>
  <c r="H717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711" i="22"/>
  <c r="I712" i="22" s="1"/>
  <c r="I713" i="22" s="1"/>
  <c r="I714" i="22" s="1"/>
  <c r="I715" i="22" s="1"/>
  <c r="I716" i="22" l="1"/>
  <c r="I717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<sst xmlns="http://schemas.openxmlformats.org/spreadsheetml/2006/main" count="151" uniqueCount="122">
  <si>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</si>
  <si>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</si>
  <si>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</si>
  <si>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</si>
  <si>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</si>
  <si>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</si>
  <si>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</si>
  <si>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</si>
  <si>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</si>
  <si>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</si>
  <si>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</si>
  <si>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</si>
  <si>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</si>
  <si>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</si>
  <si>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</si>
  <si>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</si>
  <si>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</si>
  <si>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</si>
  <si>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</si>
  <si>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</si>
  <si>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</si>
  <si>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</si>
  <si>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</si>
  <si>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</si>
  <si>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</si>
  <si>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</si>
  <si>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</si>
  <si>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</si>
  <si>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</si>
  <si>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</si>
  <si>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</si>
  <si>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</si>
  <si>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</si>
  <si>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</si>
  <si>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</si>
  <si>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</si>
  <si>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</si>
  <si>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</si>
  <si>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</si>
  <si>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</si>
  <si>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</si>
  <si>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</si>
  <si>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</si>
  <si>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</si>
  <si>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</si>
  <si>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</si>
  <si>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</si>
  <si>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</si>
  <si>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</si>
  <si>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</si>
  <si>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</si>
  <si>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</si>
  <si>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</si>
  <si>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</si>
  <si>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</si>
  <si>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</si>
  <si>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</si>
  <si>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</si>
  <si>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</si>
  <si>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</si>
  <si>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</si>
  <si>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</si>
  <si>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</si>
  <si>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</si>
  <si>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</si>
  <si>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</si>
  <si>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</si>
  <si>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</si>
  <si>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</si>
  <si>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</si>
  <si>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</si>
  <si>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</si>
  <si>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</si>
  <si>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</si>
  <si>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</si>
  <si>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</si>
  <si>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</si>
  <si>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</si>
  <si>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</si>
  <si>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</si>
  <si>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</si>
  <si>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</si>
  <si>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</si>
  <si>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</si>
  <si>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</si>
  <si>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</si>
  <si>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</si>
  <si>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</si>
  <si>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</si>
  <si>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</si>
  <si>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</si>
  <si>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</si>
  <si>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</si>
  <si>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</si>
  <si>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</si>
  <si>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</si>
  <si>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</si>
  <si>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</si>
  <si>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</si>
  <si>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</si>
  <si>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</si>
  <si>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</si>
  <si>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</si>
  <si>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</si>
  <si>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</si>
  <si>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</si>
  <si>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</si>
  <si>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</si>
  <si>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</si>
  <si>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</si>
  <si>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</si>
  <si>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</si>
  <si>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</si>
  <si>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</si>
  <si>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</si>
  <si>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</si>
  <si>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</si>
  <si>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</si>
  <si>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</si>
  <si>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</si>
  <si>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</si>
  <si>
    <t>Digest of United Kingdom Energy Statistics (DUKES): Annex B, glossary and acronyms (opens in a new window)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</si>
</sst>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27" fillId="3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15 September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45551</c:v>
                </c:pt>
                <c:pt idx="1">
                  <c:v>45558</c:v>
                </c:pt>
                <c:pt idx="2">
                  <c:v>45565</c:v>
                </c:pt>
                <c:pt idx="3">
                  <c:v>45572</c:v>
                </c:pt>
                <c:pt idx="4">
                  <c:v>45579</c:v>
                </c:pt>
                <c:pt idx="5">
                  <c:v>45586</c:v>
                </c:pt>
                <c:pt idx="6">
                  <c:v>45593</c:v>
                </c:pt>
                <c:pt idx="7">
                  <c:v>45600</c:v>
                </c:pt>
                <c:pt idx="8">
                  <c:v>45607</c:v>
                </c:pt>
                <c:pt idx="9">
                  <c:v>45614</c:v>
                </c:pt>
                <c:pt idx="10">
                  <c:v>45621</c:v>
                </c:pt>
                <c:pt idx="11">
                  <c:v>45628</c:v>
                </c:pt>
                <c:pt idx="12">
                  <c:v>45635</c:v>
                </c:pt>
                <c:pt idx="13">
                  <c:v>45642</c:v>
                </c:pt>
                <c:pt idx="14">
                  <c:v>45649</c:v>
                </c:pt>
                <c:pt idx="15">
                  <c:v>45656</c:v>
                </c:pt>
                <c:pt idx="16">
                  <c:v>45663</c:v>
                </c:pt>
                <c:pt idx="17">
                  <c:v>45670</c:v>
                </c:pt>
                <c:pt idx="18">
                  <c:v>45677</c:v>
                </c:pt>
                <c:pt idx="19">
                  <c:v>45684</c:v>
                </c:pt>
                <c:pt idx="20">
                  <c:v>45691</c:v>
                </c:pt>
                <c:pt idx="21">
                  <c:v>45698</c:v>
                </c:pt>
                <c:pt idx="22">
                  <c:v>45705</c:v>
                </c:pt>
                <c:pt idx="23">
                  <c:v>45712</c:v>
                </c:pt>
                <c:pt idx="24">
                  <c:v>45719</c:v>
                </c:pt>
                <c:pt idx="25">
                  <c:v>45726</c:v>
                </c:pt>
                <c:pt idx="26">
                  <c:v>45733</c:v>
                </c:pt>
                <c:pt idx="27">
                  <c:v>45740</c:v>
                </c:pt>
                <c:pt idx="28">
                  <c:v>45747</c:v>
                </c:pt>
                <c:pt idx="29">
                  <c:v>45754</c:v>
                </c:pt>
                <c:pt idx="30">
                  <c:v>45761</c:v>
                </c:pt>
                <c:pt idx="31">
                  <c:v>45768</c:v>
                </c:pt>
                <c:pt idx="32">
                  <c:v>45775</c:v>
                </c:pt>
                <c:pt idx="33">
                  <c:v>45782</c:v>
                </c:pt>
                <c:pt idx="34">
                  <c:v>45789</c:v>
                </c:pt>
                <c:pt idx="35">
                  <c:v>45796</c:v>
                </c:pt>
                <c:pt idx="36">
                  <c:v>45803</c:v>
                </c:pt>
                <c:pt idx="37">
                  <c:v>45810</c:v>
                </c:pt>
                <c:pt idx="38">
                  <c:v>45817</c:v>
                </c:pt>
                <c:pt idx="39">
                  <c:v>45824</c:v>
                </c:pt>
                <c:pt idx="40">
                  <c:v>45831</c:v>
                </c:pt>
                <c:pt idx="41">
                  <c:v>45838</c:v>
                </c:pt>
                <c:pt idx="42">
                  <c:v>45845</c:v>
                </c:pt>
                <c:pt idx="43">
                  <c:v>45852</c:v>
                </c:pt>
                <c:pt idx="44">
                  <c:v>45859</c:v>
                </c:pt>
                <c:pt idx="45">
                  <c:v>45866</c:v>
                </c:pt>
                <c:pt idx="46">
                  <c:v>45873</c:v>
                </c:pt>
                <c:pt idx="47">
                  <c:v>45880</c:v>
                </c:pt>
                <c:pt idx="48">
                  <c:v>45887</c:v>
                </c:pt>
                <c:pt idx="49">
                  <c:v>45894</c:v>
                </c:pt>
                <c:pt idx="50">
                  <c:v>45901</c:v>
                </c:pt>
                <c:pt idx="51">
                  <c:v>45908</c:v>
                </c:pt>
                <c:pt idx="52">
                  <c:v>45915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136.485906</c:v>
                </c:pt>
                <c:pt idx="1">
                  <c:v>135.25935200000001</c:v>
                </c:pt>
                <c:pt idx="2">
                  <c:v>134.16621699999999</c:v>
                </c:pt>
                <c:pt idx="3">
                  <c:v>133.58621600000001</c:v>
                </c:pt>
                <c:pt idx="4">
                  <c:v>133.86126099999998</c:v>
                </c:pt>
                <c:pt idx="5">
                  <c:v>133.98826600000001</c:v>
                </c:pt>
                <c:pt idx="6">
                  <c:v>134.413331</c:v>
                </c:pt>
                <c:pt idx="7">
                  <c:v>134.410302</c:v>
                </c:pt>
                <c:pt idx="8">
                  <c:v>134.59466</c:v>
                </c:pt>
                <c:pt idx="9">
                  <c:v>134.848432</c:v>
                </c:pt>
                <c:pt idx="10">
                  <c:v>135.36596</c:v>
                </c:pt>
                <c:pt idx="11">
                  <c:v>135.92584099999999</c:v>
                </c:pt>
                <c:pt idx="12">
                  <c:v>136.22645</c:v>
                </c:pt>
                <c:pt idx="13">
                  <c:v>136.39128099999999</c:v>
                </c:pt>
                <c:pt idx="14">
                  <c:v>136.385029</c:v>
                </c:pt>
                <c:pt idx="15">
                  <c:v>136.491308</c:v>
                </c:pt>
                <c:pt idx="16">
                  <c:v>136.60324699999998</c:v>
                </c:pt>
                <c:pt idx="17">
                  <c:v>136.509985</c:v>
                </c:pt>
                <c:pt idx="18">
                  <c:v>136.96904999999998</c:v>
                </c:pt>
                <c:pt idx="19">
                  <c:v>138.36296499999997</c:v>
                </c:pt>
                <c:pt idx="20">
                  <c:v>138.741411</c:v>
                </c:pt>
                <c:pt idx="21">
                  <c:v>139.021659</c:v>
                </c:pt>
                <c:pt idx="22">
                  <c:v>139.217579</c:v>
                </c:pt>
                <c:pt idx="23">
                  <c:v>139.62223799999998</c:v>
                </c:pt>
                <c:pt idx="24">
                  <c:v>139.612483</c:v>
                </c:pt>
                <c:pt idx="25">
                  <c:v>139.41696999999999</c:v>
                </c:pt>
                <c:pt idx="26">
                  <c:v>137.971654</c:v>
                </c:pt>
                <c:pt idx="27">
                  <c:v>135.607957</c:v>
                </c:pt>
                <c:pt idx="28">
                  <c:v>134.907432</c:v>
                </c:pt>
                <c:pt idx="29">
                  <c:v>135.24951899999999</c:v>
                </c:pt>
                <c:pt idx="30">
                  <c:v>134.847714</c:v>
                </c:pt>
                <c:pt idx="31">
                  <c:v>134.26116099999999</c:v>
                </c:pt>
                <c:pt idx="32">
                  <c:v>133.8357</c:v>
                </c:pt>
                <c:pt idx="33">
                  <c:v>133.18171299999997</c:v>
                </c:pt>
                <c:pt idx="34">
                  <c:v>132.31878399999999</c:v>
                </c:pt>
                <c:pt idx="35">
                  <c:v>132.074648</c:v>
                </c:pt>
                <c:pt idx="36">
                  <c:v>131.99</c:v>
                </c:pt>
                <c:pt idx="37">
                  <c:v>131.45446399999997</c:v>
                </c:pt>
                <c:pt idx="38">
                  <c:v>131.347556</c:v>
                </c:pt>
                <c:pt idx="39">
                  <c:v>131.39140800000001</c:v>
                </c:pt>
                <c:pt idx="40">
                  <c:v>132.33000000000001</c:v>
                </c:pt>
                <c:pt idx="41">
                  <c:v>132.95441300000002</c:v>
                </c:pt>
                <c:pt idx="42">
                  <c:v>133.18821600000001</c:v>
                </c:pt>
                <c:pt idx="43">
                  <c:v>133.94999999999999</c:v>
                </c:pt>
                <c:pt idx="44">
                  <c:v>134.09445300000002</c:v>
                </c:pt>
                <c:pt idx="45">
                  <c:v>134.24</c:v>
                </c:pt>
                <c:pt idx="46">
                  <c:v>134.30000000000001</c:v>
                </c:pt>
                <c:pt idx="47">
                  <c:v>134.38999999999999</c:v>
                </c:pt>
                <c:pt idx="48">
                  <c:v>134.30053199999998</c:v>
                </c:pt>
                <c:pt idx="49">
                  <c:v>133.91452700000002</c:v>
                </c:pt>
                <c:pt idx="50">
                  <c:v>133.860963</c:v>
                </c:pt>
                <c:pt idx="51">
                  <c:v>133.72</c:v>
                </c:pt>
                <c:pt idx="52">
                  <c:v>133.81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45551</c:v>
                </c:pt>
                <c:pt idx="1">
                  <c:v>45558</c:v>
                </c:pt>
                <c:pt idx="2">
                  <c:v>45565</c:v>
                </c:pt>
                <c:pt idx="3">
                  <c:v>45572</c:v>
                </c:pt>
                <c:pt idx="4">
                  <c:v>45579</c:v>
                </c:pt>
                <c:pt idx="5">
                  <c:v>45586</c:v>
                </c:pt>
                <c:pt idx="6">
                  <c:v>45593</c:v>
                </c:pt>
                <c:pt idx="7">
                  <c:v>45600</c:v>
                </c:pt>
                <c:pt idx="8">
                  <c:v>45607</c:v>
                </c:pt>
                <c:pt idx="9">
                  <c:v>45614</c:v>
                </c:pt>
                <c:pt idx="10">
                  <c:v>45621</c:v>
                </c:pt>
                <c:pt idx="11">
                  <c:v>45628</c:v>
                </c:pt>
                <c:pt idx="12">
                  <c:v>45635</c:v>
                </c:pt>
                <c:pt idx="13">
                  <c:v>45642</c:v>
                </c:pt>
                <c:pt idx="14">
                  <c:v>45649</c:v>
                </c:pt>
                <c:pt idx="15">
                  <c:v>45656</c:v>
                </c:pt>
                <c:pt idx="16">
                  <c:v>45663</c:v>
                </c:pt>
                <c:pt idx="17">
                  <c:v>45670</c:v>
                </c:pt>
                <c:pt idx="18">
                  <c:v>45677</c:v>
                </c:pt>
                <c:pt idx="19">
                  <c:v>45684</c:v>
                </c:pt>
                <c:pt idx="20">
                  <c:v>45691</c:v>
                </c:pt>
                <c:pt idx="21">
                  <c:v>45698</c:v>
                </c:pt>
                <c:pt idx="22">
                  <c:v>45705</c:v>
                </c:pt>
                <c:pt idx="23">
                  <c:v>45712</c:v>
                </c:pt>
                <c:pt idx="24">
                  <c:v>45719</c:v>
                </c:pt>
                <c:pt idx="25">
                  <c:v>45726</c:v>
                </c:pt>
                <c:pt idx="26">
                  <c:v>45733</c:v>
                </c:pt>
                <c:pt idx="27">
                  <c:v>45740</c:v>
                </c:pt>
                <c:pt idx="28">
                  <c:v>45747</c:v>
                </c:pt>
                <c:pt idx="29">
                  <c:v>45754</c:v>
                </c:pt>
                <c:pt idx="30">
                  <c:v>45761</c:v>
                </c:pt>
                <c:pt idx="31">
                  <c:v>45768</c:v>
                </c:pt>
                <c:pt idx="32">
                  <c:v>45775</c:v>
                </c:pt>
                <c:pt idx="33">
                  <c:v>45782</c:v>
                </c:pt>
                <c:pt idx="34">
                  <c:v>45789</c:v>
                </c:pt>
                <c:pt idx="35">
                  <c:v>45796</c:v>
                </c:pt>
                <c:pt idx="36">
                  <c:v>45803</c:v>
                </c:pt>
                <c:pt idx="37">
                  <c:v>45810</c:v>
                </c:pt>
                <c:pt idx="38">
                  <c:v>45817</c:v>
                </c:pt>
                <c:pt idx="39">
                  <c:v>45824</c:v>
                </c:pt>
                <c:pt idx="40">
                  <c:v>45831</c:v>
                </c:pt>
                <c:pt idx="41">
                  <c:v>45838</c:v>
                </c:pt>
                <c:pt idx="42">
                  <c:v>45845</c:v>
                </c:pt>
                <c:pt idx="43">
                  <c:v>45852</c:v>
                </c:pt>
                <c:pt idx="44">
                  <c:v>45859</c:v>
                </c:pt>
                <c:pt idx="45">
                  <c:v>45866</c:v>
                </c:pt>
                <c:pt idx="46">
                  <c:v>45873</c:v>
                </c:pt>
                <c:pt idx="47">
                  <c:v>45880</c:v>
                </c:pt>
                <c:pt idx="48">
                  <c:v>45887</c:v>
                </c:pt>
                <c:pt idx="49">
                  <c:v>45894</c:v>
                </c:pt>
                <c:pt idx="50">
                  <c:v>45901</c:v>
                </c:pt>
                <c:pt idx="51">
                  <c:v>45908</c:v>
                </c:pt>
                <c:pt idx="52">
                  <c:v>45915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141.60610999999997</c:v>
                </c:pt>
                <c:pt idx="1">
                  <c:v>140.018216</c:v>
                </c:pt>
                <c:pt idx="2">
                  <c:v>138.852994</c:v>
                </c:pt>
                <c:pt idx="3">
                  <c:v>138.46336599999998</c:v>
                </c:pt>
                <c:pt idx="4">
                  <c:v>139.07519400000001</c:v>
                </c:pt>
                <c:pt idx="5">
                  <c:v>139.26096699999999</c:v>
                </c:pt>
                <c:pt idx="6">
                  <c:v>139.709745</c:v>
                </c:pt>
                <c:pt idx="7">
                  <c:v>139.84395799999999</c:v>
                </c:pt>
                <c:pt idx="8">
                  <c:v>140.13422300000002</c:v>
                </c:pt>
                <c:pt idx="9">
                  <c:v>140.48737899999998</c:v>
                </c:pt>
                <c:pt idx="10">
                  <c:v>141.40484000000001</c:v>
                </c:pt>
                <c:pt idx="11">
                  <c:v>142.04014499999997</c:v>
                </c:pt>
                <c:pt idx="12">
                  <c:v>142.48728700000001</c:v>
                </c:pt>
                <c:pt idx="13">
                  <c:v>142.70911500000003</c:v>
                </c:pt>
                <c:pt idx="14">
                  <c:v>142.848073</c:v>
                </c:pt>
                <c:pt idx="15">
                  <c:v>142.98101699999998</c:v>
                </c:pt>
                <c:pt idx="16">
                  <c:v>143.295242</c:v>
                </c:pt>
                <c:pt idx="17">
                  <c:v>143.32843099999999</c:v>
                </c:pt>
                <c:pt idx="18">
                  <c:v>144.26750099999998</c:v>
                </c:pt>
                <c:pt idx="19">
                  <c:v>145.574793</c:v>
                </c:pt>
                <c:pt idx="20">
                  <c:v>146.13087400000001</c:v>
                </c:pt>
                <c:pt idx="21">
                  <c:v>146.29333200000002</c:v>
                </c:pt>
                <c:pt idx="22">
                  <c:v>146.44771800000001</c:v>
                </c:pt>
                <c:pt idx="23">
                  <c:v>146.82192700000002</c:v>
                </c:pt>
                <c:pt idx="24">
                  <c:v>146.884027</c:v>
                </c:pt>
                <c:pt idx="25">
                  <c:v>146.57529</c:v>
                </c:pt>
                <c:pt idx="26">
                  <c:v>145.38482700000003</c:v>
                </c:pt>
                <c:pt idx="27">
                  <c:v>143.07308</c:v>
                </c:pt>
                <c:pt idx="28">
                  <c:v>142.255009</c:v>
                </c:pt>
                <c:pt idx="29">
                  <c:v>142.54169199999998</c:v>
                </c:pt>
                <c:pt idx="30">
                  <c:v>141.97461799999999</c:v>
                </c:pt>
                <c:pt idx="31">
                  <c:v>141.44217399999999</c:v>
                </c:pt>
                <c:pt idx="32">
                  <c:v>140.81097600000001</c:v>
                </c:pt>
                <c:pt idx="33">
                  <c:v>140.05547999999999</c:v>
                </c:pt>
                <c:pt idx="34">
                  <c:v>139.19787699999998</c:v>
                </c:pt>
                <c:pt idx="35">
                  <c:v>138.57350100000002</c:v>
                </c:pt>
                <c:pt idx="36">
                  <c:v>138.37</c:v>
                </c:pt>
                <c:pt idx="37">
                  <c:v>138.08744300000001</c:v>
                </c:pt>
                <c:pt idx="38">
                  <c:v>137.53903200000002</c:v>
                </c:pt>
                <c:pt idx="39">
                  <c:v>137.542314</c:v>
                </c:pt>
                <c:pt idx="40">
                  <c:v>139.03</c:v>
                </c:pt>
                <c:pt idx="41">
                  <c:v>140.26409099999998</c:v>
                </c:pt>
                <c:pt idx="42">
                  <c:v>140.57684799999998</c:v>
                </c:pt>
                <c:pt idx="43">
                  <c:v>141.1</c:v>
                </c:pt>
                <c:pt idx="44">
                  <c:v>141.850977</c:v>
                </c:pt>
                <c:pt idx="45">
                  <c:v>142</c:v>
                </c:pt>
                <c:pt idx="46">
                  <c:v>142.13</c:v>
                </c:pt>
                <c:pt idx="47">
                  <c:v>142.49</c:v>
                </c:pt>
                <c:pt idx="48">
                  <c:v>142.49</c:v>
                </c:pt>
                <c:pt idx="49">
                  <c:v>141.917306</c:v>
                </c:pt>
                <c:pt idx="50">
                  <c:v>141.65410799999998</c:v>
                </c:pt>
                <c:pt idx="51">
                  <c:v>141.58000000000001</c:v>
                </c:pt>
                <c:pt idx="52">
                  <c:v>141.69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45873</c:v>
                </c:pt>
                <c:pt idx="710">
                  <c:v>45880</c:v>
                </c:pt>
                <c:pt idx="711">
                  <c:v>45887</c:v>
                </c:pt>
                <c:pt idx="712">
                  <c:v>45894</c:v>
                </c:pt>
                <c:pt idx="713">
                  <c:v>45901</c:v>
                </c:pt>
                <c:pt idx="714">
                  <c:v>45908</c:v>
                </c:pt>
                <c:pt idx="715">
                  <c:v>45915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143.79533700000002</c:v>
                </c:pt>
                <c:pt idx="624">
                  <c:v>141.51442700000001</c:v>
                </c:pt>
                <c:pt idx="625">
                  <c:v>140.325402</c:v>
                </c:pt>
                <c:pt idx="626">
                  <c:v>140.77874599999998</c:v>
                </c:pt>
                <c:pt idx="627">
                  <c:v>139.71920299999999</c:v>
                </c:pt>
                <c:pt idx="628">
                  <c:v>139.48575999999997</c:v>
                </c:pt>
                <c:pt idx="629">
                  <c:v>139.38785799999999</c:v>
                </c:pt>
                <c:pt idx="630">
                  <c:v>139.90865399999998</c:v>
                </c:pt>
                <c:pt idx="631">
                  <c:v>140.54664299999999</c:v>
                </c:pt>
                <c:pt idx="632">
                  <c:v>141.27642899999998</c:v>
                </c:pt>
                <c:pt idx="633">
                  <c:v>142.859272</c:v>
                </c:pt>
                <c:pt idx="634">
                  <c:v>143.96110000000002</c:v>
                </c:pt>
                <c:pt idx="635">
                  <c:v>144.72775999999999</c:v>
                </c:pt>
                <c:pt idx="636">
                  <c:v>144.69928100000001</c:v>
                </c:pt>
                <c:pt idx="637">
                  <c:v>144.73367199999998</c:v>
                </c:pt>
                <c:pt idx="638">
                  <c:v>145.05787199999997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148.48649800000001</c:v>
                </c:pt>
                <c:pt idx="642">
                  <c:v>149.21421899999999</c:v>
                </c:pt>
                <c:pt idx="643">
                  <c:v>149.49487899999997</c:v>
                </c:pt>
                <c:pt idx="644">
                  <c:v>149.544085</c:v>
                </c:pt>
                <c:pt idx="645">
                  <c:v>149.23194899999999</c:v>
                </c:pt>
                <c:pt idx="646">
                  <c:v>148.83242899999999</c:v>
                </c:pt>
                <c:pt idx="647">
                  <c:v>147.64592100000002</c:v>
                </c:pt>
                <c:pt idx="648">
                  <c:v>147.26555999999999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144.44523700000002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143.42443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136.491308</c:v>
                </c:pt>
                <c:pt idx="679">
                  <c:v>136.60324699999998</c:v>
                </c:pt>
                <c:pt idx="680">
                  <c:v>136.509985</c:v>
                </c:pt>
                <c:pt idx="681">
                  <c:v>136.96904999999998</c:v>
                </c:pt>
                <c:pt idx="682">
                  <c:v>138.36296499999997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139.612483</c:v>
                </c:pt>
                <c:pt idx="688">
                  <c:v>139.41696999999999</c:v>
                </c:pt>
                <c:pt idx="689">
                  <c:v>137.971654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135.24951899999999</c:v>
                </c:pt>
                <c:pt idx="693">
                  <c:v>134.847714</c:v>
                </c:pt>
                <c:pt idx="694">
                  <c:v>134.26116099999999</c:v>
                </c:pt>
                <c:pt idx="695">
                  <c:v>133.8357</c:v>
                </c:pt>
                <c:pt idx="696">
                  <c:v>133.18171299999997</c:v>
                </c:pt>
                <c:pt idx="697">
                  <c:v>132.31878399999999</c:v>
                </c:pt>
                <c:pt idx="698">
                  <c:v>132.074648</c:v>
                </c:pt>
                <c:pt idx="699">
                  <c:v>131.99</c:v>
                </c:pt>
                <c:pt idx="700">
                  <c:v>131.45446399999997</c:v>
                </c:pt>
                <c:pt idx="701">
                  <c:v>131.347556</c:v>
                </c:pt>
                <c:pt idx="702">
                  <c:v>131.39140800000001</c:v>
                </c:pt>
                <c:pt idx="703">
                  <c:v>132.33000000000001</c:v>
                </c:pt>
                <c:pt idx="704">
                  <c:v>132.95441300000002</c:v>
                </c:pt>
                <c:pt idx="705">
                  <c:v>133.18821600000001</c:v>
                </c:pt>
                <c:pt idx="706">
                  <c:v>133.94999999999999</c:v>
                </c:pt>
                <c:pt idx="707">
                  <c:v>134.09445300000002</c:v>
                </c:pt>
                <c:pt idx="708">
                  <c:v>134.24</c:v>
                </c:pt>
                <c:pt idx="709">
                  <c:v>134.30000000000001</c:v>
                </c:pt>
                <c:pt idx="710">
                  <c:v>134.38999999999999</c:v>
                </c:pt>
                <c:pt idx="711">
                  <c:v>134.30053199999998</c:v>
                </c:pt>
                <c:pt idx="712">
                  <c:v>133.91452700000002</c:v>
                </c:pt>
                <c:pt idx="713">
                  <c:v>133.860963</c:v>
                </c:pt>
                <c:pt idx="714">
                  <c:v>133.72</c:v>
                </c:pt>
                <c:pt idx="715">
                  <c:v>133.81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45873</c:v>
                </c:pt>
                <c:pt idx="710">
                  <c:v>45880</c:v>
                </c:pt>
                <c:pt idx="711">
                  <c:v>45887</c:v>
                </c:pt>
                <c:pt idx="712">
                  <c:v>45894</c:v>
                </c:pt>
                <c:pt idx="713">
                  <c:v>45901</c:v>
                </c:pt>
                <c:pt idx="714">
                  <c:v>45908</c:v>
                </c:pt>
                <c:pt idx="715">
                  <c:v>45915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152.00577899999999</c:v>
                </c:pt>
                <c:pt idx="624">
                  <c:v>150.37846099999999</c:v>
                </c:pt>
                <c:pt idx="625">
                  <c:v>149.235826</c:v>
                </c:pt>
                <c:pt idx="626">
                  <c:v>148.66493400000002</c:v>
                </c:pt>
                <c:pt idx="627">
                  <c:v>148.212366</c:v>
                </c:pt>
                <c:pt idx="628">
                  <c:v>147.92895900000002</c:v>
                </c:pt>
                <c:pt idx="629">
                  <c:v>147.95832799999999</c:v>
                </c:pt>
                <c:pt idx="630">
                  <c:v>148.55655999999999</c:v>
                </c:pt>
                <c:pt idx="631">
                  <c:v>149.354702</c:v>
                </c:pt>
                <c:pt idx="632">
                  <c:v>150.27635899999999</c:v>
                </c:pt>
                <c:pt idx="633">
                  <c:v>152.07956000000001</c:v>
                </c:pt>
                <c:pt idx="634">
                  <c:v>153.29074700000001</c:v>
                </c:pt>
                <c:pt idx="635">
                  <c:v>154.526016</c:v>
                </c:pt>
                <c:pt idx="636">
                  <c:v>154.29267800000002</c:v>
                </c:pt>
                <c:pt idx="637">
                  <c:v>153.80557499999998</c:v>
                </c:pt>
                <c:pt idx="638">
                  <c:v>153.89622499999999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157.45900800000001</c:v>
                </c:pt>
                <c:pt idx="642">
                  <c:v>157.982561</c:v>
                </c:pt>
                <c:pt idx="643">
                  <c:v>157.97739300000001</c:v>
                </c:pt>
                <c:pt idx="644">
                  <c:v>157.63794300000001</c:v>
                </c:pt>
                <c:pt idx="645">
                  <c:v>157.08067699999998</c:v>
                </c:pt>
                <c:pt idx="646">
                  <c:v>156.211288</c:v>
                </c:pt>
                <c:pt idx="647">
                  <c:v>154.304439</c:v>
                </c:pt>
                <c:pt idx="648">
                  <c:v>153.26176600000002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150.39364499999999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149.09860000000003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142.98101699999998</c:v>
                </c:pt>
                <c:pt idx="679">
                  <c:v>143.295242</c:v>
                </c:pt>
                <c:pt idx="680">
                  <c:v>143.32843099999999</c:v>
                </c:pt>
                <c:pt idx="681">
                  <c:v>144.26750099999998</c:v>
                </c:pt>
                <c:pt idx="682">
                  <c:v>145.574793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146.884027</c:v>
                </c:pt>
                <c:pt idx="688">
                  <c:v>146.57529</c:v>
                </c:pt>
                <c:pt idx="689">
                  <c:v>145.38482700000003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142.54169199999998</c:v>
                </c:pt>
                <c:pt idx="693">
                  <c:v>141.97461799999999</c:v>
                </c:pt>
                <c:pt idx="694">
                  <c:v>141.44217399999999</c:v>
                </c:pt>
                <c:pt idx="695">
                  <c:v>140.81097600000001</c:v>
                </c:pt>
                <c:pt idx="696">
                  <c:v>140.05547999999999</c:v>
                </c:pt>
                <c:pt idx="697">
                  <c:v>139.19787699999998</c:v>
                </c:pt>
                <c:pt idx="698">
                  <c:v>138.57350100000002</c:v>
                </c:pt>
                <c:pt idx="699">
                  <c:v>138.37</c:v>
                </c:pt>
                <c:pt idx="700">
                  <c:v>138.08744300000001</c:v>
                </c:pt>
                <c:pt idx="701">
                  <c:v>137.53903200000002</c:v>
                </c:pt>
                <c:pt idx="702">
                  <c:v>137.542314</c:v>
                </c:pt>
                <c:pt idx="703">
                  <c:v>139.03</c:v>
                </c:pt>
                <c:pt idx="704">
                  <c:v>140.26409099999998</c:v>
                </c:pt>
                <c:pt idx="705">
                  <c:v>140.57684799999998</c:v>
                </c:pt>
                <c:pt idx="706">
                  <c:v>141.1</c:v>
                </c:pt>
                <c:pt idx="707">
                  <c:v>141.850977</c:v>
                </c:pt>
                <c:pt idx="708">
                  <c:v>142</c:v>
                </c:pt>
                <c:pt idx="709">
                  <c:v>142.13</c:v>
                </c:pt>
                <c:pt idx="710">
                  <c:v>142.49</c:v>
                </c:pt>
                <c:pt idx="711">
                  <c:v>142.49</c:v>
                </c:pt>
                <c:pt idx="712">
                  <c:v>141.917306</c:v>
                </c:pt>
                <c:pt idx="713">
                  <c:v>141.65410799999998</c:v>
                </c:pt>
                <c:pt idx="714">
                  <c:v>141.58000000000001</c:v>
                </c:pt>
                <c:pt idx="715">
                  <c:v>141.69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in val="44089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/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midCat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03950" y="1750241"/>
          <a:ext cx="2263050" cy="26305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133.81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648200" y="1755593"/>
          <a:ext cx="2152650" cy="253746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141.69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428777" y="1001223"/>
          <a:ext cx="405672" cy="520203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406185" y="1844437"/>
          <a:ext cx="454673" cy="503316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675026" y="560222"/>
          <a:ext cx="164788" cy="3075396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279450" y="736860"/>
          <a:ext cx="1188276" cy="1644755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141.69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271152" y="2452117"/>
          <a:ext cx="1196574" cy="1726524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133.81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582156" y="403268"/>
          <a:ext cx="308649" cy="3886243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71" totalsRowShown="0" headerRowDxfId="17" dataDxfId="16">
  <autoFilter ref="A8:K1171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al-data-sets/oil-and-petroleum-products-weekly-statistic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https://www.gov.uk/government/collections/digest-of-uk-energy-statistics-dukes" TargetMode="External"/><Relationship Id="rId5" Type="http://schemas.openxmlformats.org/officeDocument/2006/relationships/hyperlink" Target="mailto:newsdesk@energysecurity.gov.uk" TargetMode="External"/><Relationship Id="rId4" Type="http://schemas.openxmlformats.org/officeDocument/2006/relationships/hyperlink" Target="https://www.gov.uk/government/publications/desnz-standards-for-official-statistics/statistical-revisions-policy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109375" defaultRowHeight="12.75" x14ac:dyDescent="0.2"/>
  <cols>
    <col min="1" max="2" width="18.7109375" customWidth="1"/>
    <col min="3" max="4" width="8.7109375" customWidth="1"/>
  </cols>
  <sheetData>
    <row r="1" spans="1:25" ht="36" customHeight="1" x14ac:dyDescent="0.2">
      <c r="A1" s="79" t="s">
        <v>106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25">
      <c r="A3" s="66" t="s">
        <v>7</v>
      </c>
      <c r="B3" s="67">
        <f>Highlights!E6+1</f>
        <v>45916</v>
      </c>
      <c r="C3" s="30"/>
      <c r="E3" s="4"/>
      <c r="F3" s="4"/>
      <c r="G3" s="4"/>
    </row>
    <row r="4" spans="1:25" s="28" customFormat="1" ht="18" customHeight="1" x14ac:dyDescent="0.2">
      <c r="A4" s="66" t="s">
        <v>8</v>
      </c>
      <c r="B4" s="65" t="str">
        <f>"New data for week commencing "&amp;TEXT(Highlights!E6,"dd mmmm yyyy")</f>
        <v>New data for week commencing 15 September 2025</v>
      </c>
      <c r="C4" s="32"/>
      <c r="E4" s="19"/>
      <c r="F4" s="19"/>
      <c r="G4" s="19"/>
    </row>
    <row r="5" spans="1:25" s="28" customFormat="1" ht="18" customHeight="1" x14ac:dyDescent="0.2">
      <c r="A5" s="66" t="s">
        <v>9</v>
      </c>
      <c r="B5" s="67">
        <f>B3+7</f>
        <v>45923</v>
      </c>
      <c r="C5" s="32"/>
      <c r="E5" s="19"/>
      <c r="F5" s="19"/>
      <c r="G5" s="19"/>
    </row>
    <row r="6" spans="1:25" s="28" customFormat="1" ht="36" customHeight="1" x14ac:dyDescent="0.2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5.95" customHeight="1" x14ac:dyDescent="0.2">
      <c r="A7" s="65" t="s">
        <v>102</v>
      </c>
      <c r="B7" s="19"/>
      <c r="C7" s="19"/>
      <c r="D7" s="19"/>
      <c r="E7" s="19"/>
      <c r="F7" s="19"/>
      <c r="G7" s="19"/>
    </row>
    <row r="8" spans="1:25" s="28" customFormat="1" ht="15.95" customHeight="1" x14ac:dyDescent="0.2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5.95" customHeight="1" x14ac:dyDescent="0.2">
      <c r="A9" s="65" t="s">
        <v>103</v>
      </c>
      <c r="B9" s="19"/>
      <c r="C9" s="19"/>
      <c r="D9" s="19"/>
      <c r="E9" s="19"/>
      <c r="F9" s="19"/>
      <c r="G9" s="19"/>
    </row>
    <row r="10" spans="1:25" s="28" customFormat="1" ht="15.95" customHeight="1" x14ac:dyDescent="0.2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2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5.95" customHeight="1" x14ac:dyDescent="0.2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5.95" customHeight="1" x14ac:dyDescent="0.2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5.95" customHeight="1" x14ac:dyDescent="0.2">
      <c r="A14" s="82" t="s">
        <v>104</v>
      </c>
      <c r="B14" s="19"/>
      <c r="C14" s="19"/>
      <c r="D14" s="23"/>
      <c r="E14" s="19"/>
      <c r="F14" s="19"/>
      <c r="G14" s="19"/>
    </row>
    <row r="15" spans="1:25" s="28" customFormat="1" ht="15.95" customHeight="1" x14ac:dyDescent="0.2">
      <c r="A15" s="82" t="s">
        <v>121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25">
      <c r="A16" s="18" t="s">
        <v>15</v>
      </c>
      <c r="B16" s="19"/>
      <c r="C16" s="19"/>
      <c r="D16" s="21"/>
      <c r="E16" s="19"/>
      <c r="F16" s="19"/>
      <c r="G16" s="19"/>
    </row>
    <row r="17" spans="1:11" s="28" customFormat="1" ht="15.95" customHeight="1" x14ac:dyDescent="0.2">
      <c r="A17" s="63" t="s">
        <v>16</v>
      </c>
      <c r="B17" s="19"/>
      <c r="C17" s="19"/>
      <c r="D17" s="19"/>
      <c r="E17" s="19"/>
      <c r="F17" s="19"/>
      <c r="G17" s="19"/>
    </row>
    <row r="18" spans="1:11" s="28" customFormat="1" ht="15.95" customHeight="1" x14ac:dyDescent="0.2">
      <c r="A18" s="63" t="s">
        <v>120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5.95" customHeight="1" x14ac:dyDescent="0.2">
      <c r="A19" s="64" t="s">
        <v>108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2">
      <c r="A20" s="41" t="s">
        <v>105</v>
      </c>
      <c r="B20" s="4"/>
      <c r="C20" s="4"/>
      <c r="D20" s="4"/>
      <c r="E20" s="4"/>
      <c r="F20" s="4"/>
      <c r="G20" s="4"/>
      <c r="I20" s="4"/>
    </row>
    <row r="21" spans="1:11" s="28" customFormat="1" ht="15.95" customHeight="1" x14ac:dyDescent="0.2">
      <c r="A21" s="63" t="s">
        <v>17</v>
      </c>
      <c r="B21" s="19"/>
      <c r="C21" s="19"/>
      <c r="D21" s="19"/>
      <c r="E21" s="19"/>
      <c r="F21" s="19"/>
      <c r="G21" s="19"/>
    </row>
    <row r="22" spans="1:11" ht="15.95" customHeight="1" x14ac:dyDescent="0.2">
      <c r="A22" s="97" t="s">
        <v>107</v>
      </c>
      <c r="B22" s="4"/>
      <c r="C22" s="4"/>
      <c r="D22" s="4"/>
      <c r="E22" s="4"/>
      <c r="F22" s="4"/>
      <c r="G22" s="4"/>
    </row>
    <row r="23" spans="1:11" ht="15" x14ac:dyDescent="0.2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2" r:id="rId3" xr:uid="{AA6EF934-ABA5-41C6-B3AA-984A42A50887}"/>
    <hyperlink ref="A14" r:id="rId4" xr:uid="{4BD45AC3-9FD9-4CF3-9866-71363EC28EDC}"/>
    <hyperlink ref="A22" r:id="rId5" xr:uid="{29FC1835-373D-41FF-AFEB-B2DE123409E0}"/>
    <hyperlink ref="A15" r:id="rId6" display="https://www.gov.uk/government/collections/digest-of-uk-energy-statistics-dukes" xr:uid="{E960CB5A-015B-45D1-ABDA-37865FCC41D9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75" x14ac:dyDescent="0.2"/>
  <cols>
    <col min="1" max="2" width="24.7109375" customWidth="1"/>
  </cols>
  <sheetData>
    <row r="1" spans="1:13" ht="18" customHeight="1" x14ac:dyDescent="0.2">
      <c r="A1" s="68" t="s">
        <v>18</v>
      </c>
      <c r="B1" s="4"/>
    </row>
    <row r="2" spans="1:13" ht="18" customHeight="1" x14ac:dyDescent="0.2">
      <c r="A2" s="59" t="s">
        <v>19</v>
      </c>
      <c r="B2" s="4"/>
    </row>
    <row r="3" spans="1:13" ht="18" customHeight="1" x14ac:dyDescent="0.2">
      <c r="A3" s="59" t="s">
        <v>20</v>
      </c>
      <c r="B3" s="4"/>
    </row>
    <row r="4" spans="1:13" s="28" customFormat="1" ht="18" customHeight="1" x14ac:dyDescent="0.2">
      <c r="A4" s="38" t="s">
        <v>21</v>
      </c>
      <c r="B4" s="60" t="s">
        <v>22</v>
      </c>
      <c r="C4" s="33"/>
      <c r="E4" s="19"/>
      <c r="F4" s="19"/>
      <c r="G4" s="19"/>
    </row>
    <row r="5" spans="1:13" s="28" customFormat="1" ht="18" customHeight="1" x14ac:dyDescent="0.2">
      <c r="A5" s="33" t="s">
        <v>23</v>
      </c>
      <c r="B5" s="23" t="s">
        <v>24</v>
      </c>
      <c r="C5" s="19"/>
      <c r="E5" s="19"/>
      <c r="F5" s="19"/>
      <c r="G5" s="19"/>
    </row>
    <row r="6" spans="1:13" ht="18" customHeight="1" x14ac:dyDescent="0.2">
      <c r="A6" s="19" t="s">
        <v>110</v>
      </c>
      <c r="B6" s="22" t="s">
        <v>27</v>
      </c>
    </row>
    <row r="7" spans="1:13" s="28" customFormat="1" ht="18" customHeight="1" x14ac:dyDescent="0.2">
      <c r="A7" s="19" t="s">
        <v>25</v>
      </c>
      <c r="B7" s="22" t="s">
        <v>25</v>
      </c>
      <c r="C7" s="19"/>
      <c r="E7" s="19"/>
      <c r="F7" s="19"/>
      <c r="G7" s="19"/>
    </row>
    <row r="8" spans="1:13" ht="18" customHeight="1" x14ac:dyDescent="0.2">
      <c r="A8" s="19" t="s">
        <v>26</v>
      </c>
      <c r="B8" s="22" t="s">
        <v>26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109375" defaultRowHeight="15" x14ac:dyDescent="0.2"/>
  <cols>
    <col min="1" max="1" width="2.7109375" style="4" customWidth="1"/>
    <col min="2" max="9" width="12.7109375" style="4" customWidth="1"/>
    <col min="10" max="11" width="8.7109375" style="4"/>
    <col min="12" max="12" width="7.140625" style="4" bestFit="1" customWidth="1"/>
    <col min="13" max="16384" width="8.7109375" style="4"/>
  </cols>
  <sheetData>
    <row r="1" spans="1:8" ht="18" customHeight="1" x14ac:dyDescent="0.25">
      <c r="A1" s="90" t="s">
        <v>6</v>
      </c>
      <c r="B1" s="54"/>
      <c r="C1" s="54"/>
      <c r="D1" s="54"/>
      <c r="E1" s="54"/>
    </row>
    <row r="2" spans="1:8" s="42" customFormat="1" ht="18" customHeight="1" x14ac:dyDescent="0.2">
      <c r="A2" s="55"/>
    </row>
    <row r="3" spans="1:8" ht="18" customHeight="1" x14ac:dyDescent="0.2"/>
    <row r="5" spans="1:8" x14ac:dyDescent="0.2">
      <c r="A5" s="41"/>
      <c r="B5" s="41"/>
      <c r="C5" s="41"/>
      <c r="D5" s="41"/>
      <c r="E5" s="41"/>
      <c r="H5" s="41"/>
    </row>
    <row r="6" spans="1:8" ht="15.6" customHeight="1" x14ac:dyDescent="0.2">
      <c r="D6" s="83" t="s">
        <v>109</v>
      </c>
      <c r="E6" s="84">
        <f>MAX(Data!A:A)</f>
        <v>45915</v>
      </c>
    </row>
    <row r="7" spans="1:8" ht="15.75" x14ac:dyDescent="0.25">
      <c r="B7" s="43"/>
      <c r="D7" s="85" t="s">
        <v>28</v>
      </c>
      <c r="E7" s="86">
        <f>'Cover Sheet'!B3</f>
        <v>45916</v>
      </c>
    </row>
    <row r="24" spans="2:9" x14ac:dyDescent="0.2">
      <c r="B24" s="44" t="s">
        <v>29</v>
      </c>
      <c r="C24" s="45"/>
      <c r="D24" s="46"/>
      <c r="G24" s="44" t="s">
        <v>29</v>
      </c>
      <c r="H24" s="45"/>
      <c r="I24" s="46"/>
    </row>
    <row r="25" spans="2:9" x14ac:dyDescent="0.2">
      <c r="B25" s="47">
        <f>chart_data!L4</f>
        <v>9.0000000000003411E-2</v>
      </c>
      <c r="C25" s="48" t="s">
        <v>30</v>
      </c>
      <c r="D25" s="49"/>
      <c r="G25" s="47">
        <f>chart_data!O4</f>
        <v>0.10999999999998522</v>
      </c>
      <c r="H25" s="48" t="s">
        <v>30</v>
      </c>
      <c r="I25" s="49"/>
    </row>
    <row r="27" spans="2:9" x14ac:dyDescent="0.2">
      <c r="B27" s="44" t="s">
        <v>31</v>
      </c>
      <c r="C27" s="45"/>
      <c r="D27" s="46"/>
      <c r="G27" s="44" t="s">
        <v>31</v>
      </c>
      <c r="H27" s="45"/>
      <c r="I27" s="46"/>
    </row>
    <row r="28" spans="2:9" x14ac:dyDescent="0.2">
      <c r="B28" s="47">
        <f>chart_data!M4</f>
        <v>-2.6759059999999977</v>
      </c>
      <c r="C28" s="48" t="s">
        <v>30</v>
      </c>
      <c r="D28" s="49"/>
      <c r="G28" s="47">
        <f>chart_data!P4</f>
        <v>8.3890000000025111E-2</v>
      </c>
      <c r="H28" s="48" t="s">
        <v>30</v>
      </c>
      <c r="I28" s="49"/>
    </row>
    <row r="31" spans="2:9" x14ac:dyDescent="0.2">
      <c r="B31" s="19"/>
      <c r="C31" s="50" t="s">
        <v>32</v>
      </c>
      <c r="D31" s="19"/>
      <c r="E31" s="50" t="s">
        <v>33</v>
      </c>
      <c r="F31" s="106" t="s">
        <v>34</v>
      </c>
      <c r="G31" s="107"/>
      <c r="H31" s="50" t="s">
        <v>35</v>
      </c>
      <c r="I31" s="50"/>
    </row>
    <row r="32" spans="2:9" x14ac:dyDescent="0.2">
      <c r="B32" s="19" t="s">
        <v>36</v>
      </c>
      <c r="C32" s="52">
        <f>(chart_data!K4/1.2)-duty_rate_current_ULSP</f>
        <v>58.558333333333337</v>
      </c>
      <c r="D32" s="19"/>
      <c r="E32" s="50">
        <v>52.95</v>
      </c>
      <c r="F32" s="105">
        <f>chart_data!K4-chart_data!K4/1.2</f>
        <v>22.301666666666662</v>
      </c>
      <c r="G32" s="105"/>
      <c r="H32" s="53">
        <f>SUM(C32:G32)</f>
        <v>133.81</v>
      </c>
      <c r="I32" s="51" t="s">
        <v>37</v>
      </c>
    </row>
    <row r="33" spans="2:9" x14ac:dyDescent="0.2">
      <c r="B33" s="19" t="s">
        <v>38</v>
      </c>
      <c r="C33" s="52">
        <f>(chart_data!N4/1.2)-duty_rate_current_ULSD</f>
        <v>65.125</v>
      </c>
      <c r="D33" s="19"/>
      <c r="E33" s="50">
        <v>52.95</v>
      </c>
      <c r="F33" s="105">
        <f>chart_data!N4-chart_data!N4/1.2</f>
        <v>23.614999999999995</v>
      </c>
      <c r="G33" s="105"/>
      <c r="H33" s="53">
        <f>SUM(C33:G33)</f>
        <v>141.69</v>
      </c>
      <c r="I33" s="51" t="s">
        <v>37</v>
      </c>
    </row>
    <row r="61" spans="1:1" x14ac:dyDescent="0.2">
      <c r="A61" s="87" t="s">
        <v>39</v>
      </c>
    </row>
    <row r="64" spans="1:1" x14ac:dyDescent="0.2">
      <c r="A64" s="56"/>
    </row>
    <row r="65" spans="1:1" x14ac:dyDescent="0.2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79"/>
  <sheetViews>
    <sheetView showGridLines="0" zoomScaleNormal="100" workbookViewId="0">
      <pane ySplit="8" topLeftCell="A1156" activePane="bottomLeft" state="frozen"/>
      <selection activeCell="J6" sqref="J6"/>
      <selection pane="bottomLeft"/>
    </sheetView>
  </sheetViews>
  <sheetFormatPr defaultColWidth="9.140625" defaultRowHeight="12.75" x14ac:dyDescent="0.2"/>
  <cols>
    <col min="1" max="1" width="12.28515625" customWidth="1"/>
    <col min="2" max="11" width="10.7109375" customWidth="1"/>
  </cols>
  <sheetData>
    <row r="1" spans="1:11" ht="18" customHeight="1" x14ac:dyDescent="0.25">
      <c r="A1" s="6" t="s">
        <v>62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2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2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2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2">
      <c r="A5" s="4" t="s">
        <v>63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">
      <c r="A6" s="33" t="s">
        <v>3</v>
      </c>
      <c r="B6" s="61"/>
      <c r="C6" s="61"/>
      <c r="D6" s="61"/>
      <c r="E6" s="62"/>
    </row>
    <row r="7" spans="1:11" ht="18" customHeight="1" x14ac:dyDescent="0.2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8" x14ac:dyDescent="0.2">
      <c r="A8" s="38" t="s">
        <v>5</v>
      </c>
      <c r="B8" s="40" t="s">
        <v>64</v>
      </c>
      <c r="C8" s="40" t="s">
        <v>65</v>
      </c>
      <c r="D8" s="40" t="s">
        <v>66</v>
      </c>
      <c r="E8" s="40" t="s">
        <v>67</v>
      </c>
      <c r="F8" s="40" t="s">
        <v>68</v>
      </c>
      <c r="G8" s="40" t="s">
        <v>69</v>
      </c>
      <c r="H8" s="40" t="s">
        <v>70</v>
      </c>
      <c r="I8" s="40" t="s">
        <v>71</v>
      </c>
      <c r="J8" s="40" t="s">
        <v>72</v>
      </c>
      <c r="K8" s="40" t="s">
        <v>73</v>
      </c>
    </row>
    <row r="9" spans="1:11" ht="15.95" customHeight="1" x14ac:dyDescent="0.2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5.95" customHeight="1" x14ac:dyDescent="0.2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5.95" customHeight="1" x14ac:dyDescent="0.2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5.95" customHeight="1" x14ac:dyDescent="0.2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5.95" customHeight="1" x14ac:dyDescent="0.2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5.95" customHeight="1" x14ac:dyDescent="0.2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5.95" customHeight="1" x14ac:dyDescent="0.2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5.95" customHeight="1" x14ac:dyDescent="0.2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5.95" customHeight="1" x14ac:dyDescent="0.2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5.95" customHeight="1" x14ac:dyDescent="0.2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5.95" customHeight="1" x14ac:dyDescent="0.2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5.95" customHeight="1" x14ac:dyDescent="0.2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5.95" customHeight="1" x14ac:dyDescent="0.2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5.95" customHeight="1" x14ac:dyDescent="0.2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5.95" customHeight="1" x14ac:dyDescent="0.2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5.95" customHeight="1" x14ac:dyDescent="0.2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5.95" customHeight="1" x14ac:dyDescent="0.2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5.95" customHeight="1" x14ac:dyDescent="0.2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5.95" customHeight="1" x14ac:dyDescent="0.2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5.95" customHeight="1" x14ac:dyDescent="0.2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5.95" customHeight="1" x14ac:dyDescent="0.2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5.95" customHeight="1" x14ac:dyDescent="0.2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5.95" customHeight="1" x14ac:dyDescent="0.2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5.95" customHeight="1" x14ac:dyDescent="0.2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5.95" customHeight="1" x14ac:dyDescent="0.2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5.95" customHeight="1" x14ac:dyDescent="0.2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5.95" customHeight="1" x14ac:dyDescent="0.2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5.95" customHeight="1" x14ac:dyDescent="0.2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5.95" customHeight="1" x14ac:dyDescent="0.2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5.95" customHeight="1" x14ac:dyDescent="0.2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5.95" customHeight="1" x14ac:dyDescent="0.2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5.95" customHeight="1" x14ac:dyDescent="0.2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5.95" customHeight="1" x14ac:dyDescent="0.2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5.95" customHeight="1" x14ac:dyDescent="0.2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5.95" customHeight="1" x14ac:dyDescent="0.2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5.95" customHeight="1" x14ac:dyDescent="0.2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5.95" customHeight="1" x14ac:dyDescent="0.2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5.95" customHeight="1" x14ac:dyDescent="0.2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5.95" customHeight="1" x14ac:dyDescent="0.2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5.95" customHeight="1" x14ac:dyDescent="0.2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5.95" customHeight="1" x14ac:dyDescent="0.2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5.95" customHeight="1" x14ac:dyDescent="0.2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5.95" customHeight="1" x14ac:dyDescent="0.2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5.95" customHeight="1" x14ac:dyDescent="0.2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5.95" customHeight="1" x14ac:dyDescent="0.2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5.95" customHeight="1" x14ac:dyDescent="0.2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5.95" customHeight="1" x14ac:dyDescent="0.2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5.95" customHeight="1" x14ac:dyDescent="0.2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5.95" customHeight="1" x14ac:dyDescent="0.2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5.95" customHeight="1" x14ac:dyDescent="0.2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5.95" customHeight="1" x14ac:dyDescent="0.2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5.95" customHeight="1" x14ac:dyDescent="0.2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5.95" customHeight="1" x14ac:dyDescent="0.2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5.95" customHeight="1" x14ac:dyDescent="0.2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5.95" customHeight="1" x14ac:dyDescent="0.2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5.95" customHeight="1" x14ac:dyDescent="0.2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5.95" customHeight="1" x14ac:dyDescent="0.2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5.95" customHeight="1" x14ac:dyDescent="0.2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5.95" customHeight="1" x14ac:dyDescent="0.2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5.95" customHeight="1" x14ac:dyDescent="0.2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5.95" customHeight="1" x14ac:dyDescent="0.2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5.95" customHeight="1" x14ac:dyDescent="0.2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5.95" customHeight="1" x14ac:dyDescent="0.2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5.95" customHeight="1" x14ac:dyDescent="0.2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5.95" customHeight="1" x14ac:dyDescent="0.2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5.95" customHeight="1" x14ac:dyDescent="0.2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5.95" customHeight="1" x14ac:dyDescent="0.2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5.95" customHeight="1" x14ac:dyDescent="0.2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5.95" customHeight="1" x14ac:dyDescent="0.2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5.95" customHeight="1" x14ac:dyDescent="0.2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5.95" customHeight="1" x14ac:dyDescent="0.2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5.95" customHeight="1" x14ac:dyDescent="0.2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5.95" customHeight="1" x14ac:dyDescent="0.2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5.95" customHeight="1" x14ac:dyDescent="0.2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5.95" customHeight="1" x14ac:dyDescent="0.2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5.95" customHeight="1" x14ac:dyDescent="0.2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5.95" customHeight="1" x14ac:dyDescent="0.2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5.95" customHeight="1" x14ac:dyDescent="0.2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5.95" customHeight="1" x14ac:dyDescent="0.2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5.95" customHeight="1" x14ac:dyDescent="0.2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5.95" customHeight="1" x14ac:dyDescent="0.2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5.95" customHeight="1" x14ac:dyDescent="0.2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5.95" customHeight="1" x14ac:dyDescent="0.2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5.95" customHeight="1" x14ac:dyDescent="0.2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5.95" customHeight="1" x14ac:dyDescent="0.2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5.95" customHeight="1" x14ac:dyDescent="0.2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5.95" customHeight="1" x14ac:dyDescent="0.2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5.95" customHeight="1" x14ac:dyDescent="0.2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5.95" customHeight="1" x14ac:dyDescent="0.2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5.95" customHeight="1" x14ac:dyDescent="0.2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5.95" customHeight="1" x14ac:dyDescent="0.2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5.95" customHeight="1" x14ac:dyDescent="0.2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5.95" customHeight="1" x14ac:dyDescent="0.2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5.95" customHeight="1" x14ac:dyDescent="0.2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5.95" customHeight="1" x14ac:dyDescent="0.2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5.95" customHeight="1" x14ac:dyDescent="0.2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5.95" customHeight="1" x14ac:dyDescent="0.2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5.95" customHeight="1" x14ac:dyDescent="0.2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5.95" customHeight="1" x14ac:dyDescent="0.2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5.95" customHeight="1" x14ac:dyDescent="0.2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5.95" customHeight="1" x14ac:dyDescent="0.2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5.95" customHeight="1" x14ac:dyDescent="0.2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5.95" customHeight="1" x14ac:dyDescent="0.2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5.95" customHeight="1" x14ac:dyDescent="0.2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5.95" customHeight="1" x14ac:dyDescent="0.2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5.95" customHeight="1" x14ac:dyDescent="0.2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5.95" customHeight="1" x14ac:dyDescent="0.2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5.95" customHeight="1" x14ac:dyDescent="0.2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5.95" customHeight="1" x14ac:dyDescent="0.2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5.95" customHeight="1" x14ac:dyDescent="0.2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5.95" customHeight="1" x14ac:dyDescent="0.2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5.95" customHeight="1" x14ac:dyDescent="0.2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5.95" customHeight="1" x14ac:dyDescent="0.2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5.95" customHeight="1" x14ac:dyDescent="0.2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5.95" customHeight="1" x14ac:dyDescent="0.2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5.95" customHeight="1" x14ac:dyDescent="0.2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5.95" customHeight="1" x14ac:dyDescent="0.2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5.95" customHeight="1" x14ac:dyDescent="0.2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5.95" customHeight="1" x14ac:dyDescent="0.2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5.95" customHeight="1" x14ac:dyDescent="0.2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5.95" customHeight="1" x14ac:dyDescent="0.2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5.95" customHeight="1" x14ac:dyDescent="0.2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5.95" customHeight="1" x14ac:dyDescent="0.2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5.95" customHeight="1" x14ac:dyDescent="0.2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5.95" customHeight="1" x14ac:dyDescent="0.2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5.95" customHeight="1" x14ac:dyDescent="0.2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5.95" customHeight="1" x14ac:dyDescent="0.2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5.95" customHeight="1" x14ac:dyDescent="0.2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5.95" customHeight="1" x14ac:dyDescent="0.2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5.95" customHeight="1" x14ac:dyDescent="0.2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5.95" customHeight="1" x14ac:dyDescent="0.2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5.95" customHeight="1" x14ac:dyDescent="0.2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5.95" customHeight="1" x14ac:dyDescent="0.2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5.95" customHeight="1" x14ac:dyDescent="0.2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5.95" customHeight="1" x14ac:dyDescent="0.2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5.95" customHeight="1" x14ac:dyDescent="0.2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5.95" customHeight="1" x14ac:dyDescent="0.2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5.95" customHeight="1" x14ac:dyDescent="0.2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5.95" customHeight="1" x14ac:dyDescent="0.2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5.95" customHeight="1" x14ac:dyDescent="0.2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5.95" customHeight="1" x14ac:dyDescent="0.2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5.95" customHeight="1" x14ac:dyDescent="0.2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5.95" customHeight="1" x14ac:dyDescent="0.2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5.95" customHeight="1" x14ac:dyDescent="0.2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5.95" customHeight="1" x14ac:dyDescent="0.2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5.95" customHeight="1" x14ac:dyDescent="0.2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5.95" customHeight="1" x14ac:dyDescent="0.2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5.95" customHeight="1" x14ac:dyDescent="0.2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5.95" customHeight="1" x14ac:dyDescent="0.2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5.95" customHeight="1" x14ac:dyDescent="0.2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5.95" customHeight="1" x14ac:dyDescent="0.2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5.95" customHeight="1" x14ac:dyDescent="0.2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5.95" customHeight="1" x14ac:dyDescent="0.2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5.95" customHeight="1" x14ac:dyDescent="0.2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5.95" customHeight="1" x14ac:dyDescent="0.2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5.95" customHeight="1" x14ac:dyDescent="0.2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5.95" customHeight="1" x14ac:dyDescent="0.2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5.95" customHeight="1" x14ac:dyDescent="0.2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5.95" customHeight="1" x14ac:dyDescent="0.2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5.95" customHeight="1" x14ac:dyDescent="0.2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5.95" customHeight="1" x14ac:dyDescent="0.2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5.95" customHeight="1" x14ac:dyDescent="0.2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5.95" customHeight="1" x14ac:dyDescent="0.2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5.95" customHeight="1" x14ac:dyDescent="0.2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5.95" customHeight="1" x14ac:dyDescent="0.2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5.95" customHeight="1" x14ac:dyDescent="0.2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5.95" customHeight="1" x14ac:dyDescent="0.2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5.95" customHeight="1" x14ac:dyDescent="0.2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5.95" customHeight="1" x14ac:dyDescent="0.2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5.95" customHeight="1" x14ac:dyDescent="0.2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5.95" customHeight="1" x14ac:dyDescent="0.2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5.95" customHeight="1" x14ac:dyDescent="0.2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5.95" customHeight="1" x14ac:dyDescent="0.2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5.95" customHeight="1" x14ac:dyDescent="0.2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5.95" customHeight="1" x14ac:dyDescent="0.2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5.95" customHeight="1" x14ac:dyDescent="0.2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5.95" customHeight="1" x14ac:dyDescent="0.2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5.95" customHeight="1" x14ac:dyDescent="0.2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5.95" customHeight="1" x14ac:dyDescent="0.2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5.95" customHeight="1" x14ac:dyDescent="0.2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5.95" customHeight="1" x14ac:dyDescent="0.2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5.95" customHeight="1" x14ac:dyDescent="0.2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5.95" customHeight="1" x14ac:dyDescent="0.2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5.95" customHeight="1" x14ac:dyDescent="0.2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5.95" customHeight="1" x14ac:dyDescent="0.2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5.95" customHeight="1" x14ac:dyDescent="0.2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5.95" customHeight="1" x14ac:dyDescent="0.2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5.95" customHeight="1" x14ac:dyDescent="0.2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5.95" customHeight="1" x14ac:dyDescent="0.2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5.95" customHeight="1" x14ac:dyDescent="0.2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5.95" customHeight="1" x14ac:dyDescent="0.2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5.95" customHeight="1" x14ac:dyDescent="0.2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5.95" customHeight="1" x14ac:dyDescent="0.2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5.95" customHeight="1" x14ac:dyDescent="0.2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5.95" customHeight="1" x14ac:dyDescent="0.2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5.95" customHeight="1" x14ac:dyDescent="0.2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5.95" customHeight="1" x14ac:dyDescent="0.2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5.95" customHeight="1" x14ac:dyDescent="0.2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5.95" customHeight="1" x14ac:dyDescent="0.2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5.95" customHeight="1" x14ac:dyDescent="0.2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5.95" customHeight="1" x14ac:dyDescent="0.2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5.95" customHeight="1" x14ac:dyDescent="0.2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5.95" customHeight="1" x14ac:dyDescent="0.2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5.95" customHeight="1" x14ac:dyDescent="0.2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5.95" customHeight="1" x14ac:dyDescent="0.2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5.95" customHeight="1" x14ac:dyDescent="0.2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5.95" customHeight="1" x14ac:dyDescent="0.2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5.95" customHeight="1" x14ac:dyDescent="0.2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5.95" customHeight="1" x14ac:dyDescent="0.2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5.95" customHeight="1" x14ac:dyDescent="0.2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5.95" customHeight="1" x14ac:dyDescent="0.2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5.95" customHeight="1" x14ac:dyDescent="0.2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5.95" customHeight="1" x14ac:dyDescent="0.2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5.95" customHeight="1" x14ac:dyDescent="0.2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5.95" customHeight="1" x14ac:dyDescent="0.2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5.95" customHeight="1" x14ac:dyDescent="0.2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5.95" customHeight="1" x14ac:dyDescent="0.2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5.95" customHeight="1" x14ac:dyDescent="0.2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5.95" customHeight="1" x14ac:dyDescent="0.2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5.95" customHeight="1" x14ac:dyDescent="0.2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5.95" customHeight="1" x14ac:dyDescent="0.2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5.95" customHeight="1" x14ac:dyDescent="0.2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5.95" customHeight="1" x14ac:dyDescent="0.2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5.95" customHeight="1" x14ac:dyDescent="0.2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5.95" customHeight="1" x14ac:dyDescent="0.2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5.95" customHeight="1" x14ac:dyDescent="0.2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5.95" customHeight="1" x14ac:dyDescent="0.2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5.95" customHeight="1" x14ac:dyDescent="0.2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5.95" customHeight="1" x14ac:dyDescent="0.2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5.95" customHeight="1" x14ac:dyDescent="0.2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5.95" customHeight="1" x14ac:dyDescent="0.2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5.95" customHeight="1" x14ac:dyDescent="0.2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5.95" customHeight="1" x14ac:dyDescent="0.2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5.95" customHeight="1" x14ac:dyDescent="0.2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5.95" customHeight="1" x14ac:dyDescent="0.2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5.95" customHeight="1" x14ac:dyDescent="0.2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5.95" customHeight="1" x14ac:dyDescent="0.2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5.95" customHeight="1" x14ac:dyDescent="0.2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5.95" customHeight="1" x14ac:dyDescent="0.2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5.95" customHeight="1" x14ac:dyDescent="0.2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5.95" customHeight="1" x14ac:dyDescent="0.2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5.95" customHeight="1" x14ac:dyDescent="0.2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5.95" customHeight="1" x14ac:dyDescent="0.2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5.95" customHeight="1" x14ac:dyDescent="0.2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5.95" customHeight="1" x14ac:dyDescent="0.2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5.95" customHeight="1" x14ac:dyDescent="0.2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5.95" customHeight="1" x14ac:dyDescent="0.2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5.95" customHeight="1" x14ac:dyDescent="0.2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5.95" customHeight="1" x14ac:dyDescent="0.2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5.95" customHeight="1" x14ac:dyDescent="0.2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5.95" customHeight="1" x14ac:dyDescent="0.2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5.95" customHeight="1" x14ac:dyDescent="0.2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5.95" customHeight="1" x14ac:dyDescent="0.2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5.95" customHeight="1" x14ac:dyDescent="0.2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5.95" customHeight="1" x14ac:dyDescent="0.2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5.95" customHeight="1" x14ac:dyDescent="0.2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5.95" customHeight="1" x14ac:dyDescent="0.2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5.95" customHeight="1" x14ac:dyDescent="0.2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5.95" customHeight="1" x14ac:dyDescent="0.2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5.95" customHeight="1" x14ac:dyDescent="0.2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5.95" customHeight="1" x14ac:dyDescent="0.2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5.95" customHeight="1" x14ac:dyDescent="0.2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5.95" customHeight="1" x14ac:dyDescent="0.2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5.95" customHeight="1" x14ac:dyDescent="0.2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5.95" customHeight="1" x14ac:dyDescent="0.2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5.95" customHeight="1" x14ac:dyDescent="0.2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5.95" customHeight="1" x14ac:dyDescent="0.2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5.95" customHeight="1" x14ac:dyDescent="0.2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5.95" customHeight="1" x14ac:dyDescent="0.2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5.95" customHeight="1" x14ac:dyDescent="0.2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5.95" customHeight="1" x14ac:dyDescent="0.2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5.95" customHeight="1" x14ac:dyDescent="0.2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5.95" customHeight="1" x14ac:dyDescent="0.2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5.95" customHeight="1" x14ac:dyDescent="0.2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5.95" customHeight="1" x14ac:dyDescent="0.2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5.95" customHeight="1" x14ac:dyDescent="0.2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5.95" customHeight="1" x14ac:dyDescent="0.2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5.95" customHeight="1" x14ac:dyDescent="0.2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5.95" customHeight="1" x14ac:dyDescent="0.2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5.95" customHeight="1" x14ac:dyDescent="0.2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5.95" customHeight="1" x14ac:dyDescent="0.2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5.95" customHeight="1" x14ac:dyDescent="0.2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5.95" customHeight="1" x14ac:dyDescent="0.2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5.95" customHeight="1" x14ac:dyDescent="0.2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5.95" customHeight="1" x14ac:dyDescent="0.2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5.95" customHeight="1" x14ac:dyDescent="0.2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5.95" customHeight="1" x14ac:dyDescent="0.2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5.95" customHeight="1" x14ac:dyDescent="0.2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5.95" customHeight="1" x14ac:dyDescent="0.2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5.95" customHeight="1" x14ac:dyDescent="0.2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5.95" customHeight="1" x14ac:dyDescent="0.2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5.95" customHeight="1" x14ac:dyDescent="0.2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5.95" customHeight="1" x14ac:dyDescent="0.2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5.95" customHeight="1" x14ac:dyDescent="0.2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5.95" customHeight="1" x14ac:dyDescent="0.2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5.95" customHeight="1" x14ac:dyDescent="0.2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5.95" customHeight="1" x14ac:dyDescent="0.2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5.95" customHeight="1" x14ac:dyDescent="0.2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5.95" customHeight="1" x14ac:dyDescent="0.2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5.95" customHeight="1" x14ac:dyDescent="0.2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5.95" customHeight="1" x14ac:dyDescent="0.2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5.95" customHeight="1" x14ac:dyDescent="0.2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5.95" customHeight="1" x14ac:dyDescent="0.2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5.95" customHeight="1" x14ac:dyDescent="0.2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5.95" customHeight="1" x14ac:dyDescent="0.2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5.95" customHeight="1" x14ac:dyDescent="0.2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5.95" customHeight="1" x14ac:dyDescent="0.2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5.95" customHeight="1" x14ac:dyDescent="0.2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5.95" customHeight="1" x14ac:dyDescent="0.2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5.95" customHeight="1" x14ac:dyDescent="0.2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5.95" customHeight="1" x14ac:dyDescent="0.2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5.95" customHeight="1" x14ac:dyDescent="0.2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5.95" customHeight="1" x14ac:dyDescent="0.2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5.95" customHeight="1" x14ac:dyDescent="0.2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5.95" customHeight="1" x14ac:dyDescent="0.2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5.95" customHeight="1" x14ac:dyDescent="0.2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5.95" customHeight="1" x14ac:dyDescent="0.2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5.95" customHeight="1" x14ac:dyDescent="0.2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5.95" customHeight="1" x14ac:dyDescent="0.2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5.95" customHeight="1" x14ac:dyDescent="0.2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5.95" customHeight="1" x14ac:dyDescent="0.2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5.95" customHeight="1" x14ac:dyDescent="0.2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5.95" customHeight="1" x14ac:dyDescent="0.2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5.95" customHeight="1" x14ac:dyDescent="0.2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5.95" customHeight="1" x14ac:dyDescent="0.2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5.95" customHeight="1" x14ac:dyDescent="0.2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5.95" customHeight="1" x14ac:dyDescent="0.2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5.95" customHeight="1" x14ac:dyDescent="0.2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5.95" customHeight="1" x14ac:dyDescent="0.2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5.95" customHeight="1" x14ac:dyDescent="0.2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5.95" customHeight="1" x14ac:dyDescent="0.2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5.95" customHeight="1" x14ac:dyDescent="0.2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5.95" customHeight="1" x14ac:dyDescent="0.2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5.95" customHeight="1" x14ac:dyDescent="0.2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5.95" customHeight="1" x14ac:dyDescent="0.2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5.95" customHeight="1" x14ac:dyDescent="0.2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5.95" customHeight="1" x14ac:dyDescent="0.2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5.95" customHeight="1" x14ac:dyDescent="0.2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5.95" customHeight="1" x14ac:dyDescent="0.2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5.95" customHeight="1" x14ac:dyDescent="0.2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5.95" customHeight="1" x14ac:dyDescent="0.2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5.95" customHeight="1" x14ac:dyDescent="0.2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5.95" customHeight="1" x14ac:dyDescent="0.2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5.95" customHeight="1" x14ac:dyDescent="0.2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5.95" customHeight="1" x14ac:dyDescent="0.2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5.95" customHeight="1" x14ac:dyDescent="0.2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5.95" customHeight="1" x14ac:dyDescent="0.2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5.95" customHeight="1" x14ac:dyDescent="0.2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5.95" customHeight="1" x14ac:dyDescent="0.2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5.95" customHeight="1" x14ac:dyDescent="0.2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5.95" customHeight="1" x14ac:dyDescent="0.2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5.95" customHeight="1" x14ac:dyDescent="0.2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5.95" customHeight="1" x14ac:dyDescent="0.2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5.95" customHeight="1" x14ac:dyDescent="0.2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5.95" customHeight="1" x14ac:dyDescent="0.2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5.95" customHeight="1" x14ac:dyDescent="0.2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5.95" customHeight="1" x14ac:dyDescent="0.2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5.95" customHeight="1" x14ac:dyDescent="0.2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5.95" customHeight="1" x14ac:dyDescent="0.2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5.95" customHeight="1" x14ac:dyDescent="0.2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5.95" customHeight="1" x14ac:dyDescent="0.2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5.95" customHeight="1" x14ac:dyDescent="0.2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5.95" customHeight="1" x14ac:dyDescent="0.2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5.95" customHeight="1" x14ac:dyDescent="0.2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5.95" customHeight="1" x14ac:dyDescent="0.2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5.95" customHeight="1" x14ac:dyDescent="0.2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5.95" customHeight="1" x14ac:dyDescent="0.2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5.95" customHeight="1" x14ac:dyDescent="0.2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5.95" customHeight="1" x14ac:dyDescent="0.2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5.95" customHeight="1" x14ac:dyDescent="0.2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5.95" customHeight="1" x14ac:dyDescent="0.2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5.95" customHeight="1" x14ac:dyDescent="0.2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5.95" customHeight="1" x14ac:dyDescent="0.2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5.95" customHeight="1" x14ac:dyDescent="0.2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5.95" customHeight="1" x14ac:dyDescent="0.2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5.95" customHeight="1" x14ac:dyDescent="0.2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5.95" customHeight="1" x14ac:dyDescent="0.2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5.95" customHeight="1" x14ac:dyDescent="0.2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5.95" customHeight="1" x14ac:dyDescent="0.2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5.95" customHeight="1" x14ac:dyDescent="0.2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5.95" customHeight="1" x14ac:dyDescent="0.2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5.95" customHeight="1" x14ac:dyDescent="0.2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5.95" customHeight="1" x14ac:dyDescent="0.2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5.95" customHeight="1" x14ac:dyDescent="0.2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5.95" customHeight="1" x14ac:dyDescent="0.2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5.95" customHeight="1" x14ac:dyDescent="0.2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5.95" customHeight="1" x14ac:dyDescent="0.2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5.95" customHeight="1" x14ac:dyDescent="0.2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5.95" customHeight="1" x14ac:dyDescent="0.2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5.95" customHeight="1" x14ac:dyDescent="0.2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5.95" customHeight="1" x14ac:dyDescent="0.2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5.95" customHeight="1" x14ac:dyDescent="0.2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5.95" customHeight="1" x14ac:dyDescent="0.2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5.95" customHeight="1" x14ac:dyDescent="0.2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5.95" customHeight="1" x14ac:dyDescent="0.2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5.95" customHeight="1" x14ac:dyDescent="0.2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5.95" customHeight="1" x14ac:dyDescent="0.2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5.95" customHeight="1" x14ac:dyDescent="0.2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5.95" customHeight="1" x14ac:dyDescent="0.2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5.95" customHeight="1" x14ac:dyDescent="0.2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5.95" customHeight="1" x14ac:dyDescent="0.2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5.95" customHeight="1" x14ac:dyDescent="0.2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5.95" customHeight="1" x14ac:dyDescent="0.2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5.95" customHeight="1" x14ac:dyDescent="0.2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5.95" customHeight="1" x14ac:dyDescent="0.2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5.95" customHeight="1" x14ac:dyDescent="0.2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5.95" customHeight="1" x14ac:dyDescent="0.2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5.95" customHeight="1" x14ac:dyDescent="0.2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5.95" customHeight="1" x14ac:dyDescent="0.2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5.95" customHeight="1" x14ac:dyDescent="0.2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5.95" customHeight="1" x14ac:dyDescent="0.2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5.95" customHeight="1" x14ac:dyDescent="0.2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5.95" customHeight="1" x14ac:dyDescent="0.2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5.95" customHeight="1" x14ac:dyDescent="0.2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5.95" customHeight="1" x14ac:dyDescent="0.2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5.95" customHeight="1" x14ac:dyDescent="0.2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5.95" customHeight="1" x14ac:dyDescent="0.2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5.95" customHeight="1" x14ac:dyDescent="0.2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5.95" customHeight="1" x14ac:dyDescent="0.2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5.95" customHeight="1" x14ac:dyDescent="0.2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5.95" customHeight="1" x14ac:dyDescent="0.2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5.95" customHeight="1" x14ac:dyDescent="0.2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5.95" customHeight="1" x14ac:dyDescent="0.2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5.95" customHeight="1" x14ac:dyDescent="0.2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5.95" customHeight="1" x14ac:dyDescent="0.2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5.95" customHeight="1" x14ac:dyDescent="0.2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5.95" customHeight="1" x14ac:dyDescent="0.2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5.95" customHeight="1" x14ac:dyDescent="0.2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5.95" customHeight="1" x14ac:dyDescent="0.2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5.95" customHeight="1" x14ac:dyDescent="0.2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5.95" customHeight="1" x14ac:dyDescent="0.2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5.95" customHeight="1" x14ac:dyDescent="0.2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5.95" customHeight="1" x14ac:dyDescent="0.2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5.95" customHeight="1" x14ac:dyDescent="0.2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5.95" customHeight="1" x14ac:dyDescent="0.2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5.95" customHeight="1" x14ac:dyDescent="0.2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5.95" customHeight="1" x14ac:dyDescent="0.2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5.95" customHeight="1" x14ac:dyDescent="0.2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5.95" customHeight="1" x14ac:dyDescent="0.2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5.95" customHeight="1" x14ac:dyDescent="0.2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5.95" customHeight="1" x14ac:dyDescent="0.2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5.95" customHeight="1" x14ac:dyDescent="0.2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5.95" customHeight="1" x14ac:dyDescent="0.2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5.95" customHeight="1" x14ac:dyDescent="0.2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5.95" customHeight="1" x14ac:dyDescent="0.2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5.95" customHeight="1" x14ac:dyDescent="0.2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5.95" customHeight="1" x14ac:dyDescent="0.2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5.95" customHeight="1" x14ac:dyDescent="0.2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5.95" customHeight="1" x14ac:dyDescent="0.2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5.95" customHeight="1" x14ac:dyDescent="0.2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5.95" customHeight="1" x14ac:dyDescent="0.2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5.95" customHeight="1" x14ac:dyDescent="0.2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5.95" customHeight="1" x14ac:dyDescent="0.2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5.95" customHeight="1" x14ac:dyDescent="0.2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5.95" customHeight="1" x14ac:dyDescent="0.2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5.95" customHeight="1" x14ac:dyDescent="0.2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5.95" customHeight="1" x14ac:dyDescent="0.2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5.95" customHeight="1" x14ac:dyDescent="0.2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5.95" customHeight="1" x14ac:dyDescent="0.2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5.95" customHeight="1" x14ac:dyDescent="0.2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5.95" customHeight="1" x14ac:dyDescent="0.2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5.95" customHeight="1" x14ac:dyDescent="0.2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5.95" customHeight="1" x14ac:dyDescent="0.2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5.95" customHeight="1" x14ac:dyDescent="0.2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5.95" customHeight="1" x14ac:dyDescent="0.2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5.95" customHeight="1" x14ac:dyDescent="0.2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5.95" customHeight="1" x14ac:dyDescent="0.2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5.95" customHeight="1" x14ac:dyDescent="0.2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5.95" customHeight="1" x14ac:dyDescent="0.2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5.95" customHeight="1" x14ac:dyDescent="0.2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5.95" customHeight="1" x14ac:dyDescent="0.2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5.95" customHeight="1" x14ac:dyDescent="0.2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5.95" customHeight="1" x14ac:dyDescent="0.2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5.95" customHeight="1" x14ac:dyDescent="0.2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5.95" customHeight="1" x14ac:dyDescent="0.2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5.95" customHeight="1" x14ac:dyDescent="0.2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5.95" customHeight="1" x14ac:dyDescent="0.2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5.95" customHeight="1" x14ac:dyDescent="0.2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5.95" customHeight="1" x14ac:dyDescent="0.2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5.95" customHeight="1" x14ac:dyDescent="0.2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5.95" customHeight="1" x14ac:dyDescent="0.2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5.95" customHeight="1" x14ac:dyDescent="0.2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5.95" customHeight="1" x14ac:dyDescent="0.2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5.95" customHeight="1" x14ac:dyDescent="0.2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5.95" customHeight="1" x14ac:dyDescent="0.2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5.95" customHeight="1" x14ac:dyDescent="0.2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5.95" customHeight="1" x14ac:dyDescent="0.2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5.95" customHeight="1" x14ac:dyDescent="0.2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5.95" customHeight="1" x14ac:dyDescent="0.2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5.95" customHeight="1" x14ac:dyDescent="0.2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5.95" customHeight="1" x14ac:dyDescent="0.2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5.95" customHeight="1" x14ac:dyDescent="0.2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5.95" customHeight="1" x14ac:dyDescent="0.2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5.95" customHeight="1" x14ac:dyDescent="0.2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5.95" customHeight="1" x14ac:dyDescent="0.2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5.95" customHeight="1" x14ac:dyDescent="0.2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5.95" customHeight="1" x14ac:dyDescent="0.2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5.95" customHeight="1" x14ac:dyDescent="0.2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5.95" customHeight="1" x14ac:dyDescent="0.2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5.95" customHeight="1" x14ac:dyDescent="0.2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5.95" customHeight="1" x14ac:dyDescent="0.2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5.95" customHeight="1" x14ac:dyDescent="0.2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5.95" customHeight="1" x14ac:dyDescent="0.2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5.95" customHeight="1" x14ac:dyDescent="0.2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5.95" customHeight="1" x14ac:dyDescent="0.2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5.95" customHeight="1" x14ac:dyDescent="0.2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5.95" customHeight="1" x14ac:dyDescent="0.2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5.95" customHeight="1" x14ac:dyDescent="0.2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5.95" customHeight="1" x14ac:dyDescent="0.2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5.95" customHeight="1" x14ac:dyDescent="0.2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5.95" customHeight="1" x14ac:dyDescent="0.2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5.95" customHeight="1" x14ac:dyDescent="0.2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5.95" customHeight="1" x14ac:dyDescent="0.2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5.95" customHeight="1" x14ac:dyDescent="0.2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5.95" customHeight="1" x14ac:dyDescent="0.2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5.95" customHeight="1" x14ac:dyDescent="0.2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5.95" customHeight="1" x14ac:dyDescent="0.2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5.95" customHeight="1" x14ac:dyDescent="0.2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5.95" customHeight="1" x14ac:dyDescent="0.2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5.95" customHeight="1" x14ac:dyDescent="0.2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5.95" customHeight="1" x14ac:dyDescent="0.2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5.95" customHeight="1" x14ac:dyDescent="0.2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5.95" customHeight="1" x14ac:dyDescent="0.2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5.95" customHeight="1" x14ac:dyDescent="0.2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5.95" customHeight="1" x14ac:dyDescent="0.2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5.95" customHeight="1" x14ac:dyDescent="0.2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5.95" customHeight="1" x14ac:dyDescent="0.2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5.95" customHeight="1" x14ac:dyDescent="0.2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5.95" customHeight="1" x14ac:dyDescent="0.2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5.95" customHeight="1" x14ac:dyDescent="0.2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5.95" customHeight="1" x14ac:dyDescent="0.2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5.95" customHeight="1" x14ac:dyDescent="0.2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5.95" customHeight="1" x14ac:dyDescent="0.2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5.95" customHeight="1" x14ac:dyDescent="0.2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5.95" customHeight="1" x14ac:dyDescent="0.2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5.95" customHeight="1" x14ac:dyDescent="0.2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5.95" customHeight="1" x14ac:dyDescent="0.2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5.95" customHeight="1" x14ac:dyDescent="0.2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5.95" customHeight="1" x14ac:dyDescent="0.2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5.95" customHeight="1" x14ac:dyDescent="0.2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5.95" customHeight="1" x14ac:dyDescent="0.2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5.95" customHeight="1" x14ac:dyDescent="0.2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5.95" customHeight="1" x14ac:dyDescent="0.2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5.95" customHeight="1" x14ac:dyDescent="0.2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5.95" customHeight="1" x14ac:dyDescent="0.2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5.95" customHeight="1" x14ac:dyDescent="0.2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5.95" customHeight="1" x14ac:dyDescent="0.2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5.95" customHeight="1" x14ac:dyDescent="0.2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5.95" customHeight="1" x14ac:dyDescent="0.2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5.95" customHeight="1" x14ac:dyDescent="0.2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5.95" customHeight="1" x14ac:dyDescent="0.2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5.95" customHeight="1" x14ac:dyDescent="0.2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5.95" customHeight="1" x14ac:dyDescent="0.2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5.95" customHeight="1" x14ac:dyDescent="0.2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5.95" customHeight="1" x14ac:dyDescent="0.2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5.95" customHeight="1" x14ac:dyDescent="0.2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5.95" customHeight="1" x14ac:dyDescent="0.2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5.95" customHeight="1" x14ac:dyDescent="0.2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5.95" customHeight="1" x14ac:dyDescent="0.2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5.95" customHeight="1" x14ac:dyDescent="0.2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5.95" customHeight="1" x14ac:dyDescent="0.2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5.95" customHeight="1" x14ac:dyDescent="0.2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5.95" customHeight="1" x14ac:dyDescent="0.2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5.95" customHeight="1" x14ac:dyDescent="0.2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5.95" customHeight="1" x14ac:dyDescent="0.2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5.95" customHeight="1" x14ac:dyDescent="0.2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5.95" customHeight="1" x14ac:dyDescent="0.2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5.95" customHeight="1" x14ac:dyDescent="0.2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5.95" customHeight="1" x14ac:dyDescent="0.2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5.95" customHeight="1" x14ac:dyDescent="0.2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5.95" customHeight="1" x14ac:dyDescent="0.2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5.95" customHeight="1" x14ac:dyDescent="0.2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5.95" customHeight="1" x14ac:dyDescent="0.2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5.95" customHeight="1" x14ac:dyDescent="0.2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5.95" customHeight="1" x14ac:dyDescent="0.2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5.95" customHeight="1" x14ac:dyDescent="0.2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5.95" customHeight="1" x14ac:dyDescent="0.2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5.95" customHeight="1" x14ac:dyDescent="0.2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5.95" customHeight="1" x14ac:dyDescent="0.2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5.95" customHeight="1" x14ac:dyDescent="0.2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5.95" customHeight="1" x14ac:dyDescent="0.2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5.95" customHeight="1" x14ac:dyDescent="0.2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5.95" customHeight="1" x14ac:dyDescent="0.2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5.95" customHeight="1" x14ac:dyDescent="0.2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5.95" customHeight="1" x14ac:dyDescent="0.2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5.95" customHeight="1" x14ac:dyDescent="0.2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5.95" customHeight="1" x14ac:dyDescent="0.2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5.95" customHeight="1" x14ac:dyDescent="0.2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5.95" customHeight="1" x14ac:dyDescent="0.2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5.95" customHeight="1" x14ac:dyDescent="0.2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5.95" customHeight="1" x14ac:dyDescent="0.2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5.95" customHeight="1" x14ac:dyDescent="0.2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5.95" customHeight="1" x14ac:dyDescent="0.2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5.95" customHeight="1" x14ac:dyDescent="0.2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5.95" customHeight="1" x14ac:dyDescent="0.2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5.95" customHeight="1" x14ac:dyDescent="0.2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5.95" customHeight="1" x14ac:dyDescent="0.2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5.95" customHeight="1" x14ac:dyDescent="0.2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5.95" customHeight="1" x14ac:dyDescent="0.2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5.95" customHeight="1" x14ac:dyDescent="0.2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5.95" customHeight="1" x14ac:dyDescent="0.2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5.95" customHeight="1" x14ac:dyDescent="0.2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5.95" customHeight="1" x14ac:dyDescent="0.2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5.95" customHeight="1" x14ac:dyDescent="0.2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5.95" customHeight="1" x14ac:dyDescent="0.2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5.95" customHeight="1" x14ac:dyDescent="0.2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5.95" customHeight="1" x14ac:dyDescent="0.2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5.95" customHeight="1" x14ac:dyDescent="0.2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5.95" customHeight="1" x14ac:dyDescent="0.2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5.95" customHeight="1" x14ac:dyDescent="0.2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5.95" customHeight="1" x14ac:dyDescent="0.2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5.95" customHeight="1" x14ac:dyDescent="0.2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5.95" customHeight="1" x14ac:dyDescent="0.2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5.95" customHeight="1" x14ac:dyDescent="0.2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5.95" customHeight="1" x14ac:dyDescent="0.2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5.95" customHeight="1" x14ac:dyDescent="0.2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5.95" customHeight="1" x14ac:dyDescent="0.2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5.95" customHeight="1" x14ac:dyDescent="0.2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5.95" customHeight="1" x14ac:dyDescent="0.2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5.95" customHeight="1" x14ac:dyDescent="0.2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5.95" customHeight="1" x14ac:dyDescent="0.2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5.95" customHeight="1" x14ac:dyDescent="0.2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5.95" customHeight="1" x14ac:dyDescent="0.2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5.95" customHeight="1" x14ac:dyDescent="0.2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5.95" customHeight="1" x14ac:dyDescent="0.2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5.95" customHeight="1" x14ac:dyDescent="0.2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5.95" customHeight="1" x14ac:dyDescent="0.2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5.95" customHeight="1" x14ac:dyDescent="0.2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5.95" customHeight="1" x14ac:dyDescent="0.2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5.95" customHeight="1" x14ac:dyDescent="0.2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5.95" customHeight="1" x14ac:dyDescent="0.2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5.95" customHeight="1" x14ac:dyDescent="0.2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5.95" customHeight="1" x14ac:dyDescent="0.2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5.95" customHeight="1" x14ac:dyDescent="0.2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5.95" customHeight="1" x14ac:dyDescent="0.2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5.95" customHeight="1" x14ac:dyDescent="0.2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5.95" customHeight="1" x14ac:dyDescent="0.2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5.95" customHeight="1" x14ac:dyDescent="0.2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5.95" customHeight="1" x14ac:dyDescent="0.2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5.95" customHeight="1" x14ac:dyDescent="0.2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5.95" customHeight="1" x14ac:dyDescent="0.2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5.95" customHeight="1" x14ac:dyDescent="0.2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5.95" customHeight="1" x14ac:dyDescent="0.2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5.95" customHeight="1" x14ac:dyDescent="0.2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5.95" customHeight="1" x14ac:dyDescent="0.2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5.95" customHeight="1" x14ac:dyDescent="0.2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5.95" customHeight="1" x14ac:dyDescent="0.2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5.95" customHeight="1" x14ac:dyDescent="0.2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5.95" customHeight="1" x14ac:dyDescent="0.2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5.95" customHeight="1" x14ac:dyDescent="0.2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5.95" customHeight="1" x14ac:dyDescent="0.2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5.95" customHeight="1" x14ac:dyDescent="0.2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5.95" customHeight="1" x14ac:dyDescent="0.2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5.95" customHeight="1" x14ac:dyDescent="0.2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5.95" customHeight="1" x14ac:dyDescent="0.2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5.95" customHeight="1" x14ac:dyDescent="0.2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5.95" customHeight="1" x14ac:dyDescent="0.2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5.95" customHeight="1" x14ac:dyDescent="0.2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5.95" customHeight="1" x14ac:dyDescent="0.2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5.95" customHeight="1" x14ac:dyDescent="0.2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5.95" customHeight="1" x14ac:dyDescent="0.2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5.95" customHeight="1" x14ac:dyDescent="0.2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5.95" customHeight="1" x14ac:dyDescent="0.2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5.95" customHeight="1" x14ac:dyDescent="0.2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5.95" customHeight="1" x14ac:dyDescent="0.2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5.95" customHeight="1" x14ac:dyDescent="0.2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5.95" customHeight="1" x14ac:dyDescent="0.2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5.95" customHeight="1" x14ac:dyDescent="0.2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5.95" customHeight="1" x14ac:dyDescent="0.2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5.95" customHeight="1" x14ac:dyDescent="0.2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5.95" customHeight="1" x14ac:dyDescent="0.2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5.95" customHeight="1" x14ac:dyDescent="0.2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5.95" customHeight="1" x14ac:dyDescent="0.2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5.95" customHeight="1" x14ac:dyDescent="0.2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5.95" customHeight="1" x14ac:dyDescent="0.2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5.95" customHeight="1" x14ac:dyDescent="0.2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5.95" customHeight="1" x14ac:dyDescent="0.2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5.95" customHeight="1" x14ac:dyDescent="0.2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5.95" customHeight="1" x14ac:dyDescent="0.2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5.95" customHeight="1" x14ac:dyDescent="0.2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5.95" customHeight="1" x14ac:dyDescent="0.2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5.95" customHeight="1" x14ac:dyDescent="0.2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5.95" customHeight="1" x14ac:dyDescent="0.2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5.95" customHeight="1" x14ac:dyDescent="0.2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5.95" customHeight="1" x14ac:dyDescent="0.2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5.95" customHeight="1" x14ac:dyDescent="0.2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5.95" customHeight="1" x14ac:dyDescent="0.2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5.95" customHeight="1" x14ac:dyDescent="0.2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5.95" customHeight="1" x14ac:dyDescent="0.2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5.95" customHeight="1" x14ac:dyDescent="0.2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5.95" customHeight="1" x14ac:dyDescent="0.2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5.95" customHeight="1" x14ac:dyDescent="0.2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5.95" customHeight="1" x14ac:dyDescent="0.2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5.95" customHeight="1" x14ac:dyDescent="0.2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5.95" customHeight="1" x14ac:dyDescent="0.2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5.95" customHeight="1" x14ac:dyDescent="0.2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5.95" customHeight="1" x14ac:dyDescent="0.2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5.95" customHeight="1" x14ac:dyDescent="0.2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5.95" customHeight="1" x14ac:dyDescent="0.2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5.95" customHeight="1" x14ac:dyDescent="0.2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5.95" customHeight="1" x14ac:dyDescent="0.2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5.95" customHeight="1" x14ac:dyDescent="0.2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5.95" customHeight="1" x14ac:dyDescent="0.2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5.95" customHeight="1" x14ac:dyDescent="0.2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5.95" customHeight="1" x14ac:dyDescent="0.2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5.95" customHeight="1" x14ac:dyDescent="0.2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5.95" customHeight="1" x14ac:dyDescent="0.2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5.95" customHeight="1" x14ac:dyDescent="0.2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5.95" customHeight="1" x14ac:dyDescent="0.2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5.95" customHeight="1" x14ac:dyDescent="0.2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5.95" customHeight="1" x14ac:dyDescent="0.2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5.95" customHeight="1" x14ac:dyDescent="0.2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5.95" customHeight="1" x14ac:dyDescent="0.2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5.95" customHeight="1" x14ac:dyDescent="0.2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5.95" customHeight="1" x14ac:dyDescent="0.2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5.95" customHeight="1" x14ac:dyDescent="0.2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5.95" customHeight="1" x14ac:dyDescent="0.2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5.95" customHeight="1" x14ac:dyDescent="0.2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5.95" customHeight="1" x14ac:dyDescent="0.2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5.95" customHeight="1" x14ac:dyDescent="0.2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5.95" customHeight="1" x14ac:dyDescent="0.2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5.95" customHeight="1" x14ac:dyDescent="0.2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5.95" customHeight="1" x14ac:dyDescent="0.2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5.95" customHeight="1" x14ac:dyDescent="0.2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5.95" customHeight="1" x14ac:dyDescent="0.2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5.95" customHeight="1" x14ac:dyDescent="0.2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5.95" customHeight="1" x14ac:dyDescent="0.2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5.95" customHeight="1" x14ac:dyDescent="0.2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5.95" customHeight="1" x14ac:dyDescent="0.2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5.95" customHeight="1" x14ac:dyDescent="0.2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5.95" customHeight="1" x14ac:dyDescent="0.2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5.95" customHeight="1" x14ac:dyDescent="0.2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5.95" customHeight="1" x14ac:dyDescent="0.2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5.95" customHeight="1" x14ac:dyDescent="0.2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5.95" customHeight="1" x14ac:dyDescent="0.2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5.95" customHeight="1" x14ac:dyDescent="0.2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5.95" customHeight="1" x14ac:dyDescent="0.2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5.95" customHeight="1" x14ac:dyDescent="0.2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5.95" customHeight="1" x14ac:dyDescent="0.2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5.95" customHeight="1" x14ac:dyDescent="0.2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5.95" customHeight="1" x14ac:dyDescent="0.2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5.95" customHeight="1" x14ac:dyDescent="0.2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5.95" customHeight="1" x14ac:dyDescent="0.2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5.95" customHeight="1" x14ac:dyDescent="0.2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5.95" customHeight="1" x14ac:dyDescent="0.2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5.95" customHeight="1" x14ac:dyDescent="0.2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5.95" customHeight="1" x14ac:dyDescent="0.2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5.95" customHeight="1" x14ac:dyDescent="0.2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5.95" customHeight="1" x14ac:dyDescent="0.2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5.95" customHeight="1" x14ac:dyDescent="0.2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5.95" customHeight="1" x14ac:dyDescent="0.2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5.95" customHeight="1" x14ac:dyDescent="0.2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5.95" customHeight="1" x14ac:dyDescent="0.2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5.95" customHeight="1" x14ac:dyDescent="0.2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5.95" customHeight="1" x14ac:dyDescent="0.2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5.95" customHeight="1" x14ac:dyDescent="0.2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5.95" customHeight="1" x14ac:dyDescent="0.2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5.95" customHeight="1" x14ac:dyDescent="0.2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5.95" customHeight="1" x14ac:dyDescent="0.2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5.95" customHeight="1" x14ac:dyDescent="0.2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5.95" customHeight="1" x14ac:dyDescent="0.2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5.95" customHeight="1" x14ac:dyDescent="0.2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5.95" customHeight="1" x14ac:dyDescent="0.2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5.95" customHeight="1" x14ac:dyDescent="0.2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5.95" customHeight="1" x14ac:dyDescent="0.2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5.95" customHeight="1" x14ac:dyDescent="0.2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5.95" customHeight="1" x14ac:dyDescent="0.2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5.95" customHeight="1" x14ac:dyDescent="0.2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5.95" customHeight="1" x14ac:dyDescent="0.2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5.95" customHeight="1" x14ac:dyDescent="0.2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5.95" customHeight="1" x14ac:dyDescent="0.2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5.95" customHeight="1" x14ac:dyDescent="0.2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5.95" customHeight="1" x14ac:dyDescent="0.2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5.95" customHeight="1" x14ac:dyDescent="0.2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5.95" customHeight="1" x14ac:dyDescent="0.2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5.95" customHeight="1" x14ac:dyDescent="0.2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5.95" customHeight="1" x14ac:dyDescent="0.2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5.95" customHeight="1" x14ac:dyDescent="0.2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5.95" customHeight="1" x14ac:dyDescent="0.2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5.95" customHeight="1" x14ac:dyDescent="0.2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5.95" customHeight="1" x14ac:dyDescent="0.2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5.95" customHeight="1" x14ac:dyDescent="0.2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5.95" customHeight="1" x14ac:dyDescent="0.2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5.95" customHeight="1" x14ac:dyDescent="0.2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5.95" customHeight="1" x14ac:dyDescent="0.2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5.95" customHeight="1" x14ac:dyDescent="0.2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5.95" customHeight="1" x14ac:dyDescent="0.2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5.95" customHeight="1" x14ac:dyDescent="0.2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5.95" customHeight="1" x14ac:dyDescent="0.2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5.95" customHeight="1" x14ac:dyDescent="0.2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5.95" customHeight="1" x14ac:dyDescent="0.2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5.95" customHeight="1" x14ac:dyDescent="0.2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5.95" customHeight="1" x14ac:dyDescent="0.2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5.95" customHeight="1" x14ac:dyDescent="0.2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5.95" customHeight="1" x14ac:dyDescent="0.2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5.95" customHeight="1" x14ac:dyDescent="0.2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5.95" customHeight="1" x14ac:dyDescent="0.2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5.95" customHeight="1" x14ac:dyDescent="0.2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5.95" customHeight="1" x14ac:dyDescent="0.2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5.95" customHeight="1" x14ac:dyDescent="0.2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5.95" customHeight="1" x14ac:dyDescent="0.2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5.95" customHeight="1" x14ac:dyDescent="0.2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5.95" customHeight="1" x14ac:dyDescent="0.2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5.95" customHeight="1" x14ac:dyDescent="0.2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5.95" customHeight="1" x14ac:dyDescent="0.2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5.95" customHeight="1" x14ac:dyDescent="0.2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5.95" customHeight="1" x14ac:dyDescent="0.2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5.95" customHeight="1" x14ac:dyDescent="0.2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5.95" customHeight="1" x14ac:dyDescent="0.2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5.95" customHeight="1" x14ac:dyDescent="0.2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5.95" customHeight="1" x14ac:dyDescent="0.2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5.95" customHeight="1" x14ac:dyDescent="0.2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5.95" customHeight="1" x14ac:dyDescent="0.2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5.95" customHeight="1" x14ac:dyDescent="0.2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5.95" customHeight="1" x14ac:dyDescent="0.2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5.95" customHeight="1" x14ac:dyDescent="0.2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5.95" customHeight="1" x14ac:dyDescent="0.2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5.95" customHeight="1" x14ac:dyDescent="0.2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5.95" customHeight="1" x14ac:dyDescent="0.2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5.95" customHeight="1" x14ac:dyDescent="0.2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5.95" customHeight="1" x14ac:dyDescent="0.2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5.95" customHeight="1" x14ac:dyDescent="0.2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5.95" customHeight="1" x14ac:dyDescent="0.2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5.95" customHeight="1" x14ac:dyDescent="0.2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5.95" customHeight="1" x14ac:dyDescent="0.2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5.95" customHeight="1" x14ac:dyDescent="0.2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5.95" customHeight="1" x14ac:dyDescent="0.2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5.95" customHeight="1" x14ac:dyDescent="0.2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5.95" customHeight="1" x14ac:dyDescent="0.2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5.95" customHeight="1" x14ac:dyDescent="0.2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5.95" customHeight="1" x14ac:dyDescent="0.2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5.95" customHeight="1" x14ac:dyDescent="0.2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5.95" customHeight="1" x14ac:dyDescent="0.2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5.95" customHeight="1" x14ac:dyDescent="0.2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5.95" customHeight="1" x14ac:dyDescent="0.2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5.95" customHeight="1" x14ac:dyDescent="0.2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5.95" customHeight="1" x14ac:dyDescent="0.2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5.95" customHeight="1" x14ac:dyDescent="0.2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5.95" customHeight="1" x14ac:dyDescent="0.2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5.95" customHeight="1" x14ac:dyDescent="0.2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5.95" customHeight="1" x14ac:dyDescent="0.2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5.95" customHeight="1" x14ac:dyDescent="0.2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5.95" customHeight="1" x14ac:dyDescent="0.2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5.95" customHeight="1" x14ac:dyDescent="0.2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5.95" customHeight="1" x14ac:dyDescent="0.2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5.95" customHeight="1" x14ac:dyDescent="0.2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5.95" customHeight="1" x14ac:dyDescent="0.2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5.95" customHeight="1" x14ac:dyDescent="0.2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5.95" customHeight="1" x14ac:dyDescent="0.2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5.95" customHeight="1" x14ac:dyDescent="0.2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5.95" customHeight="1" x14ac:dyDescent="0.2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5.95" customHeight="1" x14ac:dyDescent="0.2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5.95" customHeight="1" x14ac:dyDescent="0.2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5.95" customHeight="1" x14ac:dyDescent="0.2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5.95" customHeight="1" x14ac:dyDescent="0.2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5.95" customHeight="1" x14ac:dyDescent="0.2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5.95" customHeight="1" x14ac:dyDescent="0.2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5.95" customHeight="1" x14ac:dyDescent="0.2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5.95" customHeight="1" x14ac:dyDescent="0.2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5.95" customHeight="1" x14ac:dyDescent="0.2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5.95" customHeight="1" x14ac:dyDescent="0.2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5.95" customHeight="1" x14ac:dyDescent="0.2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5.95" customHeight="1" x14ac:dyDescent="0.2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5.95" customHeight="1" x14ac:dyDescent="0.2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5.95" customHeight="1" x14ac:dyDescent="0.2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5.95" customHeight="1" x14ac:dyDescent="0.2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5.95" customHeight="1" x14ac:dyDescent="0.2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5.95" customHeight="1" x14ac:dyDescent="0.2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5.95" customHeight="1" x14ac:dyDescent="0.2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5.95" customHeight="1" x14ac:dyDescent="0.2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5.95" customHeight="1" x14ac:dyDescent="0.2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5.95" customHeight="1" x14ac:dyDescent="0.2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5.95" customHeight="1" x14ac:dyDescent="0.2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5.95" customHeight="1" x14ac:dyDescent="0.2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5.95" customHeight="1" x14ac:dyDescent="0.2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5.95" customHeight="1" x14ac:dyDescent="0.2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5.95" customHeight="1" x14ac:dyDescent="0.2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5.95" customHeight="1" x14ac:dyDescent="0.2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5.95" customHeight="1" x14ac:dyDescent="0.2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5.95" customHeight="1" x14ac:dyDescent="0.2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5.95" customHeight="1" x14ac:dyDescent="0.2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5.95" customHeight="1" x14ac:dyDescent="0.2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5.95" customHeight="1" x14ac:dyDescent="0.2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5.95" customHeight="1" x14ac:dyDescent="0.2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5.95" customHeight="1" x14ac:dyDescent="0.2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5.95" customHeight="1" x14ac:dyDescent="0.2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5.95" customHeight="1" x14ac:dyDescent="0.2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5.95" customHeight="1" x14ac:dyDescent="0.2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5.95" customHeight="1" x14ac:dyDescent="0.2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5.95" customHeight="1" x14ac:dyDescent="0.2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5.95" customHeight="1" x14ac:dyDescent="0.2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5.95" customHeight="1" x14ac:dyDescent="0.2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5.95" customHeight="1" x14ac:dyDescent="0.2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5.95" customHeight="1" x14ac:dyDescent="0.2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5.95" customHeight="1" x14ac:dyDescent="0.2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5.95" customHeight="1" x14ac:dyDescent="0.2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5.95" customHeight="1" x14ac:dyDescent="0.2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5.95" customHeight="1" x14ac:dyDescent="0.2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5.95" customHeight="1" x14ac:dyDescent="0.2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5.95" customHeight="1" x14ac:dyDescent="0.2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5.95" customHeight="1" x14ac:dyDescent="0.2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5.95" customHeight="1" x14ac:dyDescent="0.2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5.95" customHeight="1" x14ac:dyDescent="0.2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5.95" customHeight="1" x14ac:dyDescent="0.2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5.95" customHeight="1" x14ac:dyDescent="0.2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5.95" customHeight="1" x14ac:dyDescent="0.2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5.95" customHeight="1" x14ac:dyDescent="0.2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5.95" customHeight="1" x14ac:dyDescent="0.2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5.95" customHeight="1" x14ac:dyDescent="0.2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5.95" customHeight="1" x14ac:dyDescent="0.2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5.95" customHeight="1" x14ac:dyDescent="0.2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5.95" customHeight="1" x14ac:dyDescent="0.2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5.95" customHeight="1" x14ac:dyDescent="0.2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5.95" customHeight="1" x14ac:dyDescent="0.2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5.95" customHeight="1" x14ac:dyDescent="0.2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5.95" customHeight="1" x14ac:dyDescent="0.2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5.95" customHeight="1" x14ac:dyDescent="0.2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5.95" customHeight="1" x14ac:dyDescent="0.2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5.95" customHeight="1" x14ac:dyDescent="0.2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5.95" customHeight="1" x14ac:dyDescent="0.2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5.95" customHeight="1" x14ac:dyDescent="0.2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5.95" customHeight="1" x14ac:dyDescent="0.2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5.95" customHeight="1" x14ac:dyDescent="0.2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5.95" customHeight="1" x14ac:dyDescent="0.2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5.95" customHeight="1" x14ac:dyDescent="0.2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5.95" customHeight="1" x14ac:dyDescent="0.2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5.95" customHeight="1" x14ac:dyDescent="0.2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5.95" customHeight="1" x14ac:dyDescent="0.2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5.95" customHeight="1" x14ac:dyDescent="0.2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5.95" customHeight="1" x14ac:dyDescent="0.2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5.95" customHeight="1" x14ac:dyDescent="0.2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5.95" customHeight="1" x14ac:dyDescent="0.2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5.95" customHeight="1" x14ac:dyDescent="0.2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5.95" customHeight="1" x14ac:dyDescent="0.2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5.95" customHeight="1" x14ac:dyDescent="0.2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5.95" customHeight="1" x14ac:dyDescent="0.2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5.95" customHeight="1" x14ac:dyDescent="0.2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5.95" customHeight="1" x14ac:dyDescent="0.2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5.95" customHeight="1" x14ac:dyDescent="0.2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5.95" customHeight="1" x14ac:dyDescent="0.2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5.95" customHeight="1" x14ac:dyDescent="0.2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5.95" customHeight="1" x14ac:dyDescent="0.2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5.95" customHeight="1" x14ac:dyDescent="0.2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5.95" customHeight="1" x14ac:dyDescent="0.2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5.95" customHeight="1" x14ac:dyDescent="0.2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5.95" customHeight="1" x14ac:dyDescent="0.2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5.95" customHeight="1" x14ac:dyDescent="0.2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5.95" customHeight="1" x14ac:dyDescent="0.2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5.95" customHeight="1" x14ac:dyDescent="0.2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5.95" customHeight="1" x14ac:dyDescent="0.2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5.95" customHeight="1" x14ac:dyDescent="0.2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5.95" customHeight="1" x14ac:dyDescent="0.2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5.95" customHeight="1" x14ac:dyDescent="0.2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5.95" customHeight="1" x14ac:dyDescent="0.2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5.95" customHeight="1" x14ac:dyDescent="0.2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5.95" customHeight="1" x14ac:dyDescent="0.2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5.95" customHeight="1" x14ac:dyDescent="0.2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5.95" customHeight="1" x14ac:dyDescent="0.2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5.95" customHeight="1" x14ac:dyDescent="0.2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5.95" customHeight="1" x14ac:dyDescent="0.2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5.95" customHeight="1" x14ac:dyDescent="0.2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5.95" customHeight="1" x14ac:dyDescent="0.2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5.95" customHeight="1" x14ac:dyDescent="0.2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5.95" customHeight="1" x14ac:dyDescent="0.2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5.95" customHeight="1" x14ac:dyDescent="0.2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5.95" customHeight="1" x14ac:dyDescent="0.2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5.95" customHeight="1" x14ac:dyDescent="0.2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5.95" customHeight="1" x14ac:dyDescent="0.2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5.95" customHeight="1" x14ac:dyDescent="0.2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5.95" customHeight="1" x14ac:dyDescent="0.2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5.95" customHeight="1" x14ac:dyDescent="0.2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5.95" customHeight="1" x14ac:dyDescent="0.2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5.95" customHeight="1" x14ac:dyDescent="0.2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5.95" customHeight="1" x14ac:dyDescent="0.2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5.95" customHeight="1" x14ac:dyDescent="0.2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5.95" customHeight="1" x14ac:dyDescent="0.2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5.95" customHeight="1" x14ac:dyDescent="0.2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5.95" customHeight="1" x14ac:dyDescent="0.2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5.95" customHeight="1" x14ac:dyDescent="0.2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5.95" customHeight="1" x14ac:dyDescent="0.2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5.95" customHeight="1" x14ac:dyDescent="0.2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5.95" customHeight="1" x14ac:dyDescent="0.2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5.95" customHeight="1" x14ac:dyDescent="0.2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5.95" customHeight="1" x14ac:dyDescent="0.2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5.95" customHeight="1" x14ac:dyDescent="0.2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5.95" customHeight="1" x14ac:dyDescent="0.2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5.95" customHeight="1" x14ac:dyDescent="0.2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5.95" customHeight="1" x14ac:dyDescent="0.2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5.95" customHeight="1" x14ac:dyDescent="0.2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5.95" customHeight="1" x14ac:dyDescent="0.2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5.95" customHeight="1" x14ac:dyDescent="0.2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5.95" customHeight="1" x14ac:dyDescent="0.2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5.95" customHeight="1" x14ac:dyDescent="0.2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5.95" customHeight="1" x14ac:dyDescent="0.2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5.95" customHeight="1" x14ac:dyDescent="0.2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5.95" customHeight="1" x14ac:dyDescent="0.2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5.95" customHeight="1" x14ac:dyDescent="0.2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5.95" customHeight="1" x14ac:dyDescent="0.2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5.95" customHeight="1" x14ac:dyDescent="0.2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5.95" customHeight="1" x14ac:dyDescent="0.2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5.95" customHeight="1" x14ac:dyDescent="0.2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5.95" customHeight="1" x14ac:dyDescent="0.2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5.95" customHeight="1" x14ac:dyDescent="0.2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5.95" customHeight="1" x14ac:dyDescent="0.2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5.95" customHeight="1" x14ac:dyDescent="0.2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5.95" customHeight="1" x14ac:dyDescent="0.2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5.95" customHeight="1" x14ac:dyDescent="0.2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5.95" customHeight="1" x14ac:dyDescent="0.2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5.95" customHeight="1" x14ac:dyDescent="0.2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5.95" customHeight="1" x14ac:dyDescent="0.2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5.95" customHeight="1" x14ac:dyDescent="0.2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5.95" customHeight="1" x14ac:dyDescent="0.2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5.95" customHeight="1" x14ac:dyDescent="0.2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5.95" customHeight="1" x14ac:dyDescent="0.2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5.95" customHeight="1" x14ac:dyDescent="0.2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5.95" customHeight="1" x14ac:dyDescent="0.2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5.95" customHeight="1" x14ac:dyDescent="0.2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5.95" customHeight="1" x14ac:dyDescent="0.2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5.95" customHeight="1" x14ac:dyDescent="0.2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5.95" customHeight="1" x14ac:dyDescent="0.2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5.95" customHeight="1" x14ac:dyDescent="0.2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5.95" customHeight="1" x14ac:dyDescent="0.2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5.95" customHeight="1" x14ac:dyDescent="0.2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5.95" customHeight="1" x14ac:dyDescent="0.2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5.95" customHeight="1" x14ac:dyDescent="0.2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5.95" customHeight="1" x14ac:dyDescent="0.2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5.95" customHeight="1" x14ac:dyDescent="0.2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5.95" customHeight="1" x14ac:dyDescent="0.2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5.95" customHeight="1" x14ac:dyDescent="0.2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5.95" customHeight="1" x14ac:dyDescent="0.2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5.95" customHeight="1" x14ac:dyDescent="0.2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5.95" customHeight="1" x14ac:dyDescent="0.2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5.95" customHeight="1" x14ac:dyDescent="0.2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5.95" customHeight="1" x14ac:dyDescent="0.2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5.95" customHeight="1" x14ac:dyDescent="0.2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5.95" customHeight="1" x14ac:dyDescent="0.2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5.95" customHeight="1" x14ac:dyDescent="0.2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5.95" customHeight="1" x14ac:dyDescent="0.2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5.95" customHeight="1" x14ac:dyDescent="0.2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5.95" customHeight="1" x14ac:dyDescent="0.2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5.95" customHeight="1" x14ac:dyDescent="0.2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5.95" customHeight="1" x14ac:dyDescent="0.2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5.95" customHeight="1" x14ac:dyDescent="0.2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5.95" customHeight="1" x14ac:dyDescent="0.2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5.95" customHeight="1" x14ac:dyDescent="0.2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5.95" customHeight="1" x14ac:dyDescent="0.2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5.95" customHeight="1" x14ac:dyDescent="0.2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5.95" customHeight="1" x14ac:dyDescent="0.2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5.95" customHeight="1" x14ac:dyDescent="0.2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5.95" customHeight="1" x14ac:dyDescent="0.2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5.95" customHeight="1" x14ac:dyDescent="0.2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5.95" customHeight="1" x14ac:dyDescent="0.2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5.95" customHeight="1" x14ac:dyDescent="0.2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5.95" customHeight="1" x14ac:dyDescent="0.2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5.95" customHeight="1" x14ac:dyDescent="0.2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5.95" customHeight="1" x14ac:dyDescent="0.2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5.95" customHeight="1" x14ac:dyDescent="0.2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5.95" customHeight="1" x14ac:dyDescent="0.2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5.95" customHeight="1" x14ac:dyDescent="0.2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5.95" customHeight="1" x14ac:dyDescent="0.2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5.95" customHeight="1" x14ac:dyDescent="0.2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5.95" customHeight="1" x14ac:dyDescent="0.2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5.95" customHeight="1" x14ac:dyDescent="0.2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5.95" customHeight="1" x14ac:dyDescent="0.2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5.95" customHeight="1" x14ac:dyDescent="0.2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5.95" customHeight="1" x14ac:dyDescent="0.2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5.95" customHeight="1" x14ac:dyDescent="0.2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5.95" customHeight="1" x14ac:dyDescent="0.2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5.95" customHeight="1" x14ac:dyDescent="0.2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5.95" customHeight="1" x14ac:dyDescent="0.2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5.95" customHeight="1" x14ac:dyDescent="0.2">
      <c r="A1079" s="77">
        <v>45271</v>
      </c>
      <c r="B1079" s="104">
        <v>143.79533700000002</v>
      </c>
      <c r="C1079" s="75">
        <f t="shared" si="122"/>
        <v>-1.9196330000000046</v>
      </c>
      <c r="D1079" s="75">
        <f t="shared" ref="D1079" si="127">IF(ABS(B1079-B1027)&lt;0.05,0,B1079-B1027)</f>
        <v>-12.175457999999963</v>
      </c>
      <c r="E1079" s="74">
        <v>52.95</v>
      </c>
      <c r="F1079" s="74">
        <v>20</v>
      </c>
      <c r="G1079" s="104">
        <v>152.00577899999999</v>
      </c>
      <c r="H1079" s="75">
        <f t="shared" si="124"/>
        <v>-2.0988050000000271</v>
      </c>
      <c r="I1079" s="75">
        <f>IF(ABS(G1079-G1027)&lt;0.05,0,G1079-G1027)</f>
        <v>-27.904221000000007</v>
      </c>
      <c r="J1079" s="74">
        <v>52.95</v>
      </c>
      <c r="K1079" s="74">
        <v>20</v>
      </c>
    </row>
    <row r="1080" spans="1:11" s="28" customFormat="1" ht="15.95" customHeight="1" x14ac:dyDescent="0.2">
      <c r="A1080" s="77">
        <v>45278</v>
      </c>
      <c r="B1080" s="104">
        <v>141.51442700000001</v>
      </c>
      <c r="C1080" s="75">
        <f t="shared" si="122"/>
        <v>-2.2809100000000058</v>
      </c>
      <c r="D1080" s="75">
        <f t="shared" ref="D1080" si="128">IF(ABS(B1080-B1028)&lt;0.05,0,B1080-B1028)</f>
        <v>-12.551107999999999</v>
      </c>
      <c r="E1080" s="74">
        <v>52.95</v>
      </c>
      <c r="F1080" s="74">
        <v>20</v>
      </c>
      <c r="G1080" s="104">
        <v>150.37846099999999</v>
      </c>
      <c r="H1080" s="75">
        <f t="shared" si="124"/>
        <v>-1.6273180000000025</v>
      </c>
      <c r="I1080" s="75">
        <f>IF(ABS(G1080-G1028)&lt;0.05,0,G1080-G1028)</f>
        <v>-27.241539000000017</v>
      </c>
      <c r="J1080" s="74">
        <v>52.95</v>
      </c>
      <c r="K1080" s="74">
        <v>20</v>
      </c>
    </row>
    <row r="1081" spans="1:11" s="28" customFormat="1" ht="15.95" customHeight="1" x14ac:dyDescent="0.2">
      <c r="A1081" s="77">
        <v>45285</v>
      </c>
      <c r="B1081" s="104">
        <v>140.325402</v>
      </c>
      <c r="C1081" s="75">
        <f t="shared" si="122"/>
        <v>-1.1890250000000151</v>
      </c>
      <c r="D1081" s="75">
        <f t="shared" ref="D1081:D1082" si="129">IF(ABS(B1081-B1029)&lt;0.05,0,B1081-B1029)</f>
        <v>-11.61417099999997</v>
      </c>
      <c r="E1081" s="74">
        <v>52.95</v>
      </c>
      <c r="F1081" s="74">
        <v>20</v>
      </c>
      <c r="G1081" s="104">
        <v>149.235826</v>
      </c>
      <c r="H1081" s="75">
        <f t="shared" si="124"/>
        <v>-1.1426349999999843</v>
      </c>
      <c r="I1081" s="75">
        <f t="shared" ref="I1081:I1082" si="130">IF(ABS(G1081-G1029)&lt;0.05,0,G1081-G1029)</f>
        <v>-26.284174000000007</v>
      </c>
      <c r="J1081" s="74">
        <v>52.95</v>
      </c>
      <c r="K1081" s="74">
        <v>20</v>
      </c>
    </row>
    <row r="1082" spans="1:11" s="28" customFormat="1" ht="15.95" customHeight="1" x14ac:dyDescent="0.2">
      <c r="A1082" s="77">
        <v>45292</v>
      </c>
      <c r="B1082" s="104">
        <v>140.77874599999998</v>
      </c>
      <c r="C1082" s="75">
        <f t="shared" si="122"/>
        <v>0.45334399999998709</v>
      </c>
      <c r="D1082" s="75">
        <f t="shared" si="129"/>
        <v>-10.120351333333389</v>
      </c>
      <c r="E1082" s="74">
        <v>52.95</v>
      </c>
      <c r="F1082" s="74">
        <v>20</v>
      </c>
      <c r="G1082" s="104">
        <v>148.66493400000002</v>
      </c>
      <c r="H1082" s="75">
        <f t="shared" si="124"/>
        <v>-0.57089199999998641</v>
      </c>
      <c r="I1082" s="75">
        <f t="shared" si="130"/>
        <v>-25.49506599999998</v>
      </c>
      <c r="J1082" s="74">
        <v>52.95</v>
      </c>
      <c r="K1082" s="74">
        <v>20</v>
      </c>
    </row>
    <row r="1083" spans="1:11" s="28" customFormat="1" ht="15.95" customHeight="1" x14ac:dyDescent="0.2">
      <c r="A1083" s="77">
        <v>45299</v>
      </c>
      <c r="B1083" s="104">
        <v>139.71920299999999</v>
      </c>
      <c r="C1083" s="75">
        <f t="shared" ref="C1083:C1088" si="131">IF(ABS(B1083-B1082)&lt;0.05,0,B1083-B1082)</f>
        <v>-1.0595429999999908</v>
      </c>
      <c r="D1083" s="75">
        <f t="shared" ref="D1083" si="132">IF(ABS(B1083-B1031)&lt;0.05,0,B1083-B1031)</f>
        <v>-10.250639000000035</v>
      </c>
      <c r="E1083" s="74">
        <v>52.95</v>
      </c>
      <c r="F1083" s="74">
        <v>20</v>
      </c>
      <c r="G1083" s="104">
        <v>148.212366</v>
      </c>
      <c r="H1083" s="75">
        <f t="shared" ref="H1083:H1088" si="133">IF(ABS(G1083-G1082)&lt;0.05,0,G1083-G1082)</f>
        <v>-0.45256800000001363</v>
      </c>
      <c r="I1083" s="75">
        <f t="shared" ref="I1083" si="134">IF(ABS(G1083-G1031)&lt;0.05,0,G1083-G1031)</f>
        <v>-24.947633999999994</v>
      </c>
      <c r="J1083" s="74">
        <v>52.95</v>
      </c>
      <c r="K1083" s="74">
        <v>20</v>
      </c>
    </row>
    <row r="1084" spans="1:11" s="28" customFormat="1" ht="15.95" customHeight="1" x14ac:dyDescent="0.2">
      <c r="A1084" s="77">
        <v>45306</v>
      </c>
      <c r="B1084" s="104">
        <v>139.48575999999997</v>
      </c>
      <c r="C1084" s="75">
        <f t="shared" si="131"/>
        <v>-0.23344300000002249</v>
      </c>
      <c r="D1084" s="75">
        <f t="shared" ref="D1084" si="135">IF(ABS(B1084-B1032)&lt;0.05,0,B1084-B1032)</f>
        <v>-9.3053610000000333</v>
      </c>
      <c r="E1084" s="74">
        <v>52.95</v>
      </c>
      <c r="F1084" s="74">
        <v>20</v>
      </c>
      <c r="G1084" s="104">
        <v>147.92895900000002</v>
      </c>
      <c r="H1084" s="75">
        <f t="shared" si="133"/>
        <v>-0.28340699999998265</v>
      </c>
      <c r="I1084" s="75">
        <f t="shared" ref="I1084" si="136">IF(ABS(G1084-G1032)&lt;0.05,0,G1084-G1032)</f>
        <v>-23.711040999999966</v>
      </c>
      <c r="J1084" s="74">
        <v>52.95</v>
      </c>
      <c r="K1084" s="74">
        <v>20</v>
      </c>
    </row>
    <row r="1085" spans="1:11" s="28" customFormat="1" ht="15.95" customHeight="1" x14ac:dyDescent="0.2">
      <c r="A1085" s="77">
        <v>45313</v>
      </c>
      <c r="B1085" s="104">
        <v>139.38785799999999</v>
      </c>
      <c r="C1085" s="75">
        <f t="shared" si="131"/>
        <v>-9.7901999999976397E-2</v>
      </c>
      <c r="D1085" s="75">
        <f t="shared" ref="D1085" si="137">IF(ABS(B1085-B1033)&lt;0.05,0,B1085-B1033)</f>
        <v>-8.8211029999999937</v>
      </c>
      <c r="E1085" s="74">
        <v>52.95</v>
      </c>
      <c r="F1085" s="74">
        <v>20</v>
      </c>
      <c r="G1085" s="104">
        <v>147.95832799999999</v>
      </c>
      <c r="H1085" s="75">
        <f t="shared" si="133"/>
        <v>0</v>
      </c>
      <c r="I1085" s="75">
        <f t="shared" ref="I1085" si="138">IF(ABS(G1085-G1033)&lt;0.05,0,G1085-G1033)</f>
        <v>-22.903913999999986</v>
      </c>
      <c r="J1085" s="74">
        <v>52.95</v>
      </c>
      <c r="K1085" s="74">
        <v>20</v>
      </c>
    </row>
    <row r="1086" spans="1:11" s="28" customFormat="1" ht="15.95" customHeight="1" x14ac:dyDescent="0.2">
      <c r="A1086" s="77">
        <v>45320</v>
      </c>
      <c r="B1086" s="104">
        <v>139.90865399999998</v>
      </c>
      <c r="C1086" s="75">
        <f t="shared" si="131"/>
        <v>0.52079599999999004</v>
      </c>
      <c r="D1086" s="75">
        <f t="shared" ref="D1086" si="139">IF(ABS(B1086-B1034)&lt;0.05,0,B1086-B1034)</f>
        <v>-8.2671700000000214</v>
      </c>
      <c r="E1086" s="74">
        <v>52.95</v>
      </c>
      <c r="F1086" s="74">
        <v>20</v>
      </c>
      <c r="G1086" s="104">
        <v>148.55655999999999</v>
      </c>
      <c r="H1086" s="75">
        <f t="shared" si="133"/>
        <v>0.59823199999999588</v>
      </c>
      <c r="I1086" s="75">
        <f t="shared" ref="I1086" si="140">IF(ABS(G1086-G1034)&lt;0.05,0,G1086-G1034)</f>
        <v>-22.003440000000012</v>
      </c>
      <c r="J1086" s="74">
        <v>52.95</v>
      </c>
      <c r="K1086" s="74">
        <v>20</v>
      </c>
    </row>
    <row r="1087" spans="1:11" s="28" customFormat="1" ht="15.95" customHeight="1" x14ac:dyDescent="0.2">
      <c r="A1087" s="77">
        <v>45327</v>
      </c>
      <c r="B1087" s="104">
        <v>140.54664299999999</v>
      </c>
      <c r="C1087" s="75">
        <f t="shared" si="131"/>
        <v>0.63798900000000458</v>
      </c>
      <c r="D1087" s="75">
        <f t="shared" ref="D1087" si="141">IF(ABS(B1087-B1035)&lt;0.05,0,B1087-B1035)</f>
        <v>-7.7969389999999805</v>
      </c>
      <c r="E1087" s="74">
        <v>52.95</v>
      </c>
      <c r="F1087" s="74">
        <v>20</v>
      </c>
      <c r="G1087" s="104">
        <v>149.354702</v>
      </c>
      <c r="H1087" s="75">
        <f t="shared" si="133"/>
        <v>0.79814200000001279</v>
      </c>
      <c r="I1087" s="75">
        <f t="shared" ref="I1087" si="142">IF(ABS(G1087-G1035)&lt;0.05,0,G1087-G1035)</f>
        <v>-21.005616999999972</v>
      </c>
      <c r="J1087" s="74">
        <v>52.95</v>
      </c>
      <c r="K1087" s="74">
        <v>20</v>
      </c>
    </row>
    <row r="1088" spans="1:11" s="28" customFormat="1" ht="15.95" customHeight="1" x14ac:dyDescent="0.2">
      <c r="A1088" s="77">
        <v>45334</v>
      </c>
      <c r="B1088" s="104">
        <v>141.27642899999998</v>
      </c>
      <c r="C1088" s="75">
        <f t="shared" si="131"/>
        <v>0.72978599999999005</v>
      </c>
      <c r="D1088" s="75">
        <f t="shared" ref="D1088" si="143">IF(ABS(B1088-B1036)&lt;0.05,0,B1088-B1036)</f>
        <v>-6.7015920000000335</v>
      </c>
      <c r="E1088" s="74">
        <v>52.95</v>
      </c>
      <c r="F1088" s="74">
        <v>20</v>
      </c>
      <c r="G1088" s="104">
        <v>150.27635899999999</v>
      </c>
      <c r="H1088" s="75">
        <f t="shared" si="133"/>
        <v>0.92165699999998196</v>
      </c>
      <c r="I1088" s="75">
        <f t="shared" ref="I1088" si="144">IF(ABS(G1088-G1036)&lt;0.05,0,G1088-G1036)</f>
        <v>-19.383462000000037</v>
      </c>
      <c r="J1088" s="74">
        <v>52.95</v>
      </c>
      <c r="K1088" s="74">
        <v>20</v>
      </c>
    </row>
    <row r="1089" spans="1:11" s="28" customFormat="1" ht="15.95" customHeight="1" x14ac:dyDescent="0.2">
      <c r="A1089" s="77">
        <v>45341</v>
      </c>
      <c r="B1089" s="104">
        <v>142.859272</v>
      </c>
      <c r="C1089" s="75">
        <f t="shared" ref="C1089:C1094" si="145">IF(ABS(B1089-B1088)&lt;0.05,0,B1089-B1088)</f>
        <v>1.5828430000000253</v>
      </c>
      <c r="D1089" s="75">
        <f t="shared" ref="D1089" si="146">IF(ABS(B1089-B1037)&lt;0.05,0,B1089-B1037)</f>
        <v>-5.0009469999999965</v>
      </c>
      <c r="E1089" s="74">
        <v>52.95</v>
      </c>
      <c r="F1089" s="74">
        <v>20</v>
      </c>
      <c r="G1089" s="104">
        <v>152.07956000000001</v>
      </c>
      <c r="H1089" s="75">
        <f t="shared" ref="H1089:H1094" si="147">IF(ABS(G1089-G1088)&lt;0.05,0,G1089-G1088)</f>
        <v>1.8032010000000298</v>
      </c>
      <c r="I1089" s="75">
        <f t="shared" ref="I1089" si="148">IF(ABS(G1089-G1037)&lt;0.05,0,G1089-G1037)</f>
        <v>-17.220439999999996</v>
      </c>
      <c r="J1089" s="74">
        <v>52.95</v>
      </c>
      <c r="K1089" s="74">
        <v>20</v>
      </c>
    </row>
    <row r="1090" spans="1:11" s="28" customFormat="1" ht="15.95" customHeight="1" x14ac:dyDescent="0.2">
      <c r="A1090" s="77">
        <v>45348</v>
      </c>
      <c r="B1090" s="104">
        <v>143.96110000000002</v>
      </c>
      <c r="C1090" s="75">
        <f t="shared" si="145"/>
        <v>1.1018280000000118</v>
      </c>
      <c r="D1090" s="75">
        <f t="shared" ref="D1090" si="149">IF(ABS(B1090-B1038)&lt;0.05,0,B1090-B1038)</f>
        <v>-3.5842779999999834</v>
      </c>
      <c r="E1090" s="74">
        <v>52.95</v>
      </c>
      <c r="F1090" s="74">
        <v>20</v>
      </c>
      <c r="G1090" s="104">
        <v>153.29074700000001</v>
      </c>
      <c r="H1090" s="75">
        <f t="shared" si="147"/>
        <v>1.2111869999999954</v>
      </c>
      <c r="I1090" s="75">
        <f t="shared" ref="I1090" si="150">IF(ABS(G1090-G1038)&lt;0.05,0,G1090-G1038)</f>
        <v>-15.269252999999992</v>
      </c>
      <c r="J1090" s="74">
        <v>52.95</v>
      </c>
      <c r="K1090" s="74">
        <v>20</v>
      </c>
    </row>
    <row r="1091" spans="1:11" s="28" customFormat="1" ht="15.95" customHeight="1" x14ac:dyDescent="0.2">
      <c r="A1091" s="77">
        <v>45355</v>
      </c>
      <c r="B1091" s="74">
        <v>144.72775999999999</v>
      </c>
      <c r="C1091" s="75">
        <f t="shared" si="145"/>
        <v>0.76665999999997325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1.2352689999999882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5.95" customHeight="1" x14ac:dyDescent="0.2">
      <c r="A1092" s="77">
        <v>45362</v>
      </c>
      <c r="B1092" s="104">
        <v>144.69928100000001</v>
      </c>
      <c r="C1092" s="75">
        <f t="shared" si="145"/>
        <v>0</v>
      </c>
      <c r="D1092" s="75">
        <f t="shared" ref="D1092" si="153">IF(ABS(B1092-B1040)&lt;0.05,0,B1092-B1040)</f>
        <v>-2.2743790000000104</v>
      </c>
      <c r="E1092" s="74">
        <v>52.95</v>
      </c>
      <c r="F1092" s="74">
        <v>20</v>
      </c>
      <c r="G1092" s="104">
        <v>154.29267800000002</v>
      </c>
      <c r="H1092" s="75">
        <f t="shared" si="147"/>
        <v>-0.23333799999997495</v>
      </c>
      <c r="I1092" s="75">
        <f t="shared" ref="I1092" si="154">IF(ABS(G1092-G1040)&lt;0.05,0,G1092-G1040)</f>
        <v>-12.747321999999969</v>
      </c>
      <c r="J1092" s="74">
        <v>52.95</v>
      </c>
      <c r="K1092" s="74">
        <v>20</v>
      </c>
    </row>
    <row r="1093" spans="1:11" ht="15.95" customHeight="1" x14ac:dyDescent="0.2">
      <c r="A1093" s="77">
        <v>45369</v>
      </c>
      <c r="B1093" s="104">
        <v>144.73367199999998</v>
      </c>
      <c r="C1093" s="75">
        <f t="shared" si="145"/>
        <v>0</v>
      </c>
      <c r="D1093" s="75">
        <f t="shared" ref="D1093" si="155">IF(ABS(B1093-B1041)&lt;0.05,0,B1093-B1041)</f>
        <v>-1.8826400000000092</v>
      </c>
      <c r="E1093" s="74">
        <v>52.95</v>
      </c>
      <c r="F1093" s="74">
        <v>20</v>
      </c>
      <c r="G1093" s="104">
        <v>153.80557499999998</v>
      </c>
      <c r="H1093" s="75">
        <f t="shared" si="147"/>
        <v>-0.48710300000004736</v>
      </c>
      <c r="I1093" s="75">
        <f t="shared" ref="I1093:I1099" si="156">IF(ABS(G1093-G1041)&lt;0.05,0,G1093-G1041)</f>
        <v>-12.454425000000015</v>
      </c>
      <c r="J1093" s="74">
        <v>52.95</v>
      </c>
      <c r="K1093" s="74">
        <v>20</v>
      </c>
    </row>
    <row r="1094" spans="1:11" ht="15.95" customHeight="1" x14ac:dyDescent="0.2">
      <c r="A1094" s="77">
        <v>45376</v>
      </c>
      <c r="B1094" s="104">
        <v>145.05787199999997</v>
      </c>
      <c r="C1094" s="75">
        <f t="shared" si="145"/>
        <v>0.3241999999999905</v>
      </c>
      <c r="D1094" s="75">
        <f t="shared" ref="D1094" si="157">IF(ABS(B1094-B1042)&lt;0.05,0,B1094-B1042)</f>
        <v>-1.1550670000000025</v>
      </c>
      <c r="E1094" s="74">
        <v>52.95</v>
      </c>
      <c r="F1094" s="74">
        <v>20</v>
      </c>
      <c r="G1094" s="104">
        <v>153.89622499999999</v>
      </c>
      <c r="H1094" s="75">
        <f t="shared" si="147"/>
        <v>9.0650000000010778E-2</v>
      </c>
      <c r="I1094" s="75">
        <f t="shared" si="156"/>
        <v>-11.28377500000002</v>
      </c>
      <c r="J1094" s="74">
        <v>52.95</v>
      </c>
      <c r="K1094" s="74">
        <v>20</v>
      </c>
    </row>
    <row r="1095" spans="1:11" ht="15.95" customHeight="1" x14ac:dyDescent="0.2">
      <c r="A1095" s="77">
        <v>45383</v>
      </c>
      <c r="B1095" s="74">
        <v>146.25257500000001</v>
      </c>
      <c r="C1095" s="75">
        <f t="shared" ref="C1095:C1100" si="158">IF(ABS(B1095-B1094)&lt;0.05,0,B1095-B1094)</f>
        <v>1.1947030000000325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2.1061210000000301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5.95" customHeight="1" x14ac:dyDescent="0.2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5.95" customHeight="1" x14ac:dyDescent="0.2">
      <c r="A1097" s="77">
        <v>45397</v>
      </c>
      <c r="B1097" s="104">
        <v>148.48649800000001</v>
      </c>
      <c r="C1097" s="75">
        <f t="shared" si="158"/>
        <v>1.5719550000000027</v>
      </c>
      <c r="D1097" s="75">
        <f t="shared" ref="D1097" si="162">IF(ABS(B1097-B1045)&lt;0.05,0,B1097-B1045)</f>
        <v>2.5516260000000273</v>
      </c>
      <c r="E1097" s="74">
        <v>52.95</v>
      </c>
      <c r="F1097" s="74">
        <v>20</v>
      </c>
      <c r="G1097" s="104">
        <v>157.45900800000001</v>
      </c>
      <c r="H1097" s="75">
        <f t="shared" si="160"/>
        <v>1.1669440000000293</v>
      </c>
      <c r="I1097" s="75">
        <f t="shared" si="156"/>
        <v>-4.6557229999999663</v>
      </c>
      <c r="J1097" s="74">
        <v>52.95</v>
      </c>
      <c r="K1097" s="74">
        <v>20</v>
      </c>
    </row>
    <row r="1098" spans="1:11" ht="15.95" customHeight="1" x14ac:dyDescent="0.2">
      <c r="A1098" s="77">
        <v>45404</v>
      </c>
      <c r="B1098" s="104">
        <v>149.21421899999999</v>
      </c>
      <c r="C1098" s="75">
        <f t="shared" si="158"/>
        <v>0.72772099999997408</v>
      </c>
      <c r="D1098" s="75">
        <f t="shared" ref="D1098:D1103" si="163">IF(ABS(B1098-B1046)&lt;0.05,0,B1098-B1046)</f>
        <v>3.3739640000000009</v>
      </c>
      <c r="E1098" s="74">
        <v>52.95</v>
      </c>
      <c r="F1098" s="74">
        <v>20</v>
      </c>
      <c r="G1098" s="104">
        <v>157.982561</v>
      </c>
      <c r="H1098" s="75">
        <f t="shared" si="160"/>
        <v>0.52355299999999261</v>
      </c>
      <c r="I1098" s="75">
        <f t="shared" si="156"/>
        <v>-3.3582940000000008</v>
      </c>
      <c r="J1098" s="74">
        <v>52.95</v>
      </c>
      <c r="K1098" s="74">
        <v>20</v>
      </c>
    </row>
    <row r="1099" spans="1:11" ht="15.95" customHeight="1" x14ac:dyDescent="0.2">
      <c r="A1099" s="77">
        <v>45411</v>
      </c>
      <c r="B1099" s="74">
        <v>149.49487899999997</v>
      </c>
      <c r="C1099" s="75">
        <f t="shared" si="158"/>
        <v>0.28065999999998326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5.95" customHeight="1" x14ac:dyDescent="0.2">
      <c r="A1100" s="77">
        <v>45418</v>
      </c>
      <c r="B1100" s="104">
        <v>149.544085</v>
      </c>
      <c r="C1100" s="75">
        <f t="shared" si="158"/>
        <v>0</v>
      </c>
      <c r="D1100" s="75">
        <f t="shared" si="163"/>
        <v>4.2403799999999876</v>
      </c>
      <c r="E1100" s="74">
        <v>52.95</v>
      </c>
      <c r="F1100" s="74">
        <v>20</v>
      </c>
      <c r="G1100" s="104">
        <v>157.63794300000001</v>
      </c>
      <c r="H1100" s="75">
        <f t="shared" si="160"/>
        <v>-0.33944999999999936</v>
      </c>
      <c r="I1100" s="75">
        <f t="shared" ref="I1100" si="164">IF(ABS(G1100-G1048)&lt;0.05,0,G1100-G1048)</f>
        <v>-0.47808599999999046</v>
      </c>
      <c r="J1100" s="74">
        <v>52.95</v>
      </c>
      <c r="K1100" s="74">
        <v>20</v>
      </c>
    </row>
    <row r="1101" spans="1:11" ht="15.95" customHeight="1" x14ac:dyDescent="0.2">
      <c r="A1101" s="77">
        <v>45425</v>
      </c>
      <c r="B1101" s="104">
        <v>149.23194899999999</v>
      </c>
      <c r="C1101" s="75">
        <f t="shared" ref="C1101:C1106" si="165">IF(ABS(B1101-B1100)&lt;0.05,0,B1101-B1100)</f>
        <v>-0.31213600000000952</v>
      </c>
      <c r="D1101" s="75">
        <f t="shared" si="163"/>
        <v>4.5828249999999855</v>
      </c>
      <c r="E1101" s="74">
        <v>52.95</v>
      </c>
      <c r="F1101" s="74">
        <v>20</v>
      </c>
      <c r="G1101" s="104">
        <v>157.08067699999998</v>
      </c>
      <c r="H1101" s="75">
        <f t="shared" ref="H1101:H1106" si="166">IF(ABS(G1101-G1100)&lt;0.05,0,G1101-G1100)</f>
        <v>-0.55726600000002691</v>
      </c>
      <c r="I1101" s="75">
        <f t="shared" ref="I1101" si="167">IF(ABS(G1101-G1049)&lt;0.05,0,G1101-G1049)</f>
        <v>1.5460889999999949</v>
      </c>
      <c r="J1101" s="74">
        <v>52.95</v>
      </c>
      <c r="K1101" s="74">
        <v>20</v>
      </c>
    </row>
    <row r="1102" spans="1:11" ht="15.95" customHeight="1" x14ac:dyDescent="0.2">
      <c r="A1102" s="77">
        <v>45432</v>
      </c>
      <c r="B1102" s="104">
        <v>148.83242899999999</v>
      </c>
      <c r="C1102" s="75">
        <f t="shared" si="165"/>
        <v>-0.39951999999999543</v>
      </c>
      <c r="D1102" s="75">
        <f t="shared" si="163"/>
        <v>5.1928570000000036</v>
      </c>
      <c r="E1102" s="74">
        <v>52.95</v>
      </c>
      <c r="F1102" s="74">
        <v>20</v>
      </c>
      <c r="G1102" s="104">
        <v>156.211288</v>
      </c>
      <c r="H1102" s="75">
        <f t="shared" si="166"/>
        <v>-0.86938899999998398</v>
      </c>
      <c r="I1102" s="75">
        <f t="shared" ref="I1102" si="168">IF(ABS(G1102-G1050)&lt;0.05,0,G1102-G1050)</f>
        <v>4.6167329999999822</v>
      </c>
      <c r="J1102" s="74">
        <v>52.95</v>
      </c>
      <c r="K1102" s="74">
        <v>20</v>
      </c>
    </row>
    <row r="1103" spans="1:11" ht="15.95" customHeight="1" x14ac:dyDescent="0.2">
      <c r="A1103" s="77">
        <v>45439</v>
      </c>
      <c r="B1103" s="74">
        <v>147.64592100000002</v>
      </c>
      <c r="C1103" s="75">
        <f t="shared" si="165"/>
        <v>-1.186507999999975</v>
      </c>
      <c r="D1103" s="75">
        <f t="shared" si="163"/>
        <v>4.7084480000000326</v>
      </c>
      <c r="E1103" s="74">
        <v>52.95</v>
      </c>
      <c r="F1103" s="74">
        <v>20</v>
      </c>
      <c r="G1103" s="74">
        <v>154.304439</v>
      </c>
      <c r="H1103" s="75">
        <f t="shared" si="166"/>
        <v>-1.906848999999994</v>
      </c>
      <c r="I1103" s="75">
        <f t="shared" ref="I1103" si="169">IF(ABS(G1103-G1051)&lt;0.05,0,G1103-G1051)</f>
        <v>6.4378370000000018</v>
      </c>
      <c r="J1103" s="74">
        <v>52.95</v>
      </c>
      <c r="K1103" s="74">
        <v>20</v>
      </c>
    </row>
    <row r="1104" spans="1:11" ht="15.95" customHeight="1" x14ac:dyDescent="0.2">
      <c r="A1104" s="77">
        <v>45446</v>
      </c>
      <c r="B1104" s="74">
        <v>147.26555999999999</v>
      </c>
      <c r="C1104" s="75">
        <f t="shared" si="165"/>
        <v>-0.38036100000002193</v>
      </c>
      <c r="D1104" s="75">
        <f t="shared" ref="D1104" si="170">IF(ABS(B1104-B1052)&lt;0.05,0,B1104-B1052)</f>
        <v>4.3644160000000056</v>
      </c>
      <c r="E1104" s="74">
        <v>52.95</v>
      </c>
      <c r="F1104" s="74">
        <v>20</v>
      </c>
      <c r="G1104" s="74">
        <v>153.26176600000002</v>
      </c>
      <c r="H1104" s="75">
        <f t="shared" si="166"/>
        <v>-1.0426729999999793</v>
      </c>
      <c r="I1104" s="75">
        <f t="shared" ref="I1104" si="171">IF(ABS(G1104-G1052)&lt;0.05,0,G1104-G1052)</f>
        <v>6.8361290000000281</v>
      </c>
      <c r="J1104" s="74">
        <v>52.95</v>
      </c>
      <c r="K1104" s="74">
        <v>20</v>
      </c>
    </row>
    <row r="1105" spans="1:11" ht="15.95" customHeight="1" x14ac:dyDescent="0.2">
      <c r="A1105" s="77">
        <v>45453</v>
      </c>
      <c r="B1105" s="74">
        <v>146.250944</v>
      </c>
      <c r="C1105" s="75">
        <f t="shared" si="165"/>
        <v>-1.0146159999999895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-1.2701310000000205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5.95" customHeight="1" x14ac:dyDescent="0.2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5.95" customHeight="1" x14ac:dyDescent="0.2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5.95" customHeight="1" x14ac:dyDescent="0.2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5.95" customHeight="1" x14ac:dyDescent="0.2">
      <c r="A1109" s="77">
        <v>45481</v>
      </c>
      <c r="B1109" s="74">
        <v>144.44523700000002</v>
      </c>
      <c r="C1109" s="75">
        <f t="shared" si="174"/>
        <v>0.16729000000000838</v>
      </c>
      <c r="D1109" s="75">
        <f t="shared" si="172"/>
        <v>1.5723480000000336</v>
      </c>
      <c r="E1109" s="74">
        <v>52.95</v>
      </c>
      <c r="F1109" s="74">
        <v>20</v>
      </c>
      <c r="G1109" s="74">
        <v>150.39364499999999</v>
      </c>
      <c r="H1109" s="75">
        <f t="shared" si="175"/>
        <v>0.33402799999998933</v>
      </c>
      <c r="I1109" s="75">
        <f t="shared" si="173"/>
        <v>5.6629869999999869</v>
      </c>
      <c r="J1109" s="74">
        <v>52.95</v>
      </c>
      <c r="K1109" s="74">
        <v>20</v>
      </c>
    </row>
    <row r="1110" spans="1:11" ht="15.95" customHeight="1" x14ac:dyDescent="0.2">
      <c r="A1110" s="77">
        <v>45488</v>
      </c>
      <c r="B1110" s="74">
        <v>144.59996699999999</v>
      </c>
      <c r="C1110" s="75">
        <f t="shared" si="174"/>
        <v>0.15472999999997228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99">
        <v>150.56242700000001</v>
      </c>
      <c r="H1110" s="75">
        <f t="shared" si="175"/>
        <v>0.16878200000002153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5.95" customHeight="1" x14ac:dyDescent="0.2">
      <c r="A1111" s="77">
        <v>45495</v>
      </c>
      <c r="B1111" s="100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1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5.95" customHeight="1" x14ac:dyDescent="0.2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5.95" customHeight="1" x14ac:dyDescent="0.2">
      <c r="A1113" s="77">
        <v>45509</v>
      </c>
      <c r="B1113" s="74">
        <v>143.42443</v>
      </c>
      <c r="C1113" s="75">
        <f t="shared" ref="C1113:C1118" si="178">IF(ABS(B1113-B1112)&lt;0.05,0,B1113-B1112)</f>
        <v>-0.76662699999999973</v>
      </c>
      <c r="D1113" s="75">
        <f t="shared" si="176"/>
        <v>-2.7507529999999747</v>
      </c>
      <c r="E1113" s="74">
        <v>52.95</v>
      </c>
      <c r="F1113" s="74">
        <v>20</v>
      </c>
      <c r="G1113" s="74">
        <v>149.09860000000003</v>
      </c>
      <c r="H1113" s="75">
        <f t="shared" ref="H1113:H1118" si="179">IF(ABS(G1113-G1112)&lt;0.05,0,G1113-G1112)</f>
        <v>-1.0579669999999624</v>
      </c>
      <c r="I1113" s="75">
        <f t="shared" si="177"/>
        <v>0.86907200000001694</v>
      </c>
      <c r="J1113" s="74">
        <v>52.95</v>
      </c>
      <c r="K1113" s="74">
        <v>20</v>
      </c>
    </row>
    <row r="1114" spans="1:11" ht="15.95" customHeight="1" x14ac:dyDescent="0.2">
      <c r="A1114" s="77">
        <v>45516</v>
      </c>
      <c r="B1114" s="74">
        <v>142.91306100000003</v>
      </c>
      <c r="C1114" s="75">
        <f t="shared" si="178"/>
        <v>-0.51136899999997354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-0.6197840000000383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.25" x14ac:dyDescent="0.2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.25" x14ac:dyDescent="0.2">
      <c r="A1116" s="77">
        <v>45530</v>
      </c>
      <c r="B1116" s="103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3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.25" x14ac:dyDescent="0.2">
      <c r="A1117" s="77">
        <v>45537</v>
      </c>
      <c r="B1117" s="102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2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.25" x14ac:dyDescent="0.2">
      <c r="A1118" s="77">
        <v>45544</v>
      </c>
      <c r="B1118" s="102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2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.25" x14ac:dyDescent="0.2">
      <c r="A1119" s="77">
        <v>45551</v>
      </c>
      <c r="B1119" s="102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2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.25" x14ac:dyDescent="0.2">
      <c r="A1120" s="77">
        <v>45558</v>
      </c>
      <c r="B1120" s="102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2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.25" x14ac:dyDescent="0.2">
      <c r="A1121" s="77">
        <v>45565</v>
      </c>
      <c r="B1121" s="102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2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.25" x14ac:dyDescent="0.2">
      <c r="A1122" s="77">
        <v>45572</v>
      </c>
      <c r="B1122" s="102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2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.25" x14ac:dyDescent="0.2">
      <c r="A1123" s="77">
        <v>45579</v>
      </c>
      <c r="B1123" s="102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2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.25" x14ac:dyDescent="0.2">
      <c r="A1124" s="77">
        <v>45586</v>
      </c>
      <c r="B1124" s="102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2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.25" x14ac:dyDescent="0.2">
      <c r="A1125" s="77">
        <v>45593</v>
      </c>
      <c r="B1125" s="102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2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.25" x14ac:dyDescent="0.2">
      <c r="A1126" s="77">
        <v>45600</v>
      </c>
      <c r="B1126" s="102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2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.25" x14ac:dyDescent="0.2">
      <c r="A1127" s="77">
        <v>45607</v>
      </c>
      <c r="B1127" s="102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2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.25" x14ac:dyDescent="0.2">
      <c r="A1128" s="77">
        <v>45614</v>
      </c>
      <c r="B1128" s="102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2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.25" x14ac:dyDescent="0.2">
      <c r="A1129" s="77">
        <v>45621</v>
      </c>
      <c r="B1129" s="102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2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.25" x14ac:dyDescent="0.2">
      <c r="A1130" s="77">
        <v>45628</v>
      </c>
      <c r="B1130" s="102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2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.25" x14ac:dyDescent="0.2">
      <c r="A1131" s="77">
        <v>45635</v>
      </c>
      <c r="B1131" s="102">
        <v>136.22645</v>
      </c>
      <c r="C1131" s="75">
        <f t="shared" si="192"/>
        <v>0.30060900000000856</v>
      </c>
      <c r="D1131" s="75">
        <f t="shared" ref="D1131" si="196">IF(ABS(B1131-B1079)&lt;0.05,0,B1131-B1079)</f>
        <v>-7.5688870000000179</v>
      </c>
      <c r="E1131" s="74">
        <v>52.95</v>
      </c>
      <c r="F1131" s="74">
        <v>20</v>
      </c>
      <c r="G1131" s="102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-9.5184919999999806</v>
      </c>
      <c r="J1131" s="74">
        <v>52.95</v>
      </c>
      <c r="K1131" s="74">
        <v>20</v>
      </c>
    </row>
    <row r="1132" spans="1:11" ht="14.25" x14ac:dyDescent="0.2">
      <c r="A1132" s="77">
        <v>45642</v>
      </c>
      <c r="B1132" s="102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-5.1231460000000197</v>
      </c>
      <c r="E1132" s="74">
        <v>52.95</v>
      </c>
      <c r="F1132" s="74">
        <v>20</v>
      </c>
      <c r="G1132" s="102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-7.6693459999999618</v>
      </c>
      <c r="J1132" s="74">
        <v>52.95</v>
      </c>
      <c r="K1132" s="74">
        <v>20</v>
      </c>
    </row>
    <row r="1133" spans="1:11" ht="14.25" x14ac:dyDescent="0.2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-3.9403729999999939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-6.3877530000000036</v>
      </c>
      <c r="J1133" s="74">
        <v>52.95</v>
      </c>
      <c r="K1133" s="74">
        <v>20</v>
      </c>
    </row>
    <row r="1134" spans="1:11" ht="14.25" x14ac:dyDescent="0.2">
      <c r="A1134" s="77">
        <v>45656</v>
      </c>
      <c r="B1134" s="74">
        <v>136.491308</v>
      </c>
      <c r="C1134" s="75">
        <f t="shared" ref="C1134:C1135" si="201">IF(ABS(B1134-B1133)&lt;0.05,0,B1134-B1133)</f>
        <v>0.10627900000000068</v>
      </c>
      <c r="D1134" s="75">
        <f t="shared" ref="D1134:D1135" si="202">IF(ABS(B1134-B1082)&lt;0.05,0,B1134-B1082)</f>
        <v>-4.2874379999999803</v>
      </c>
      <c r="E1134" s="74">
        <v>52.95</v>
      </c>
      <c r="F1134" s="74">
        <v>20</v>
      </c>
      <c r="G1134" s="74">
        <v>142.98101699999998</v>
      </c>
      <c r="H1134" s="75">
        <f t="shared" ref="H1134:H1135" si="203">IF(ABS(G1134-G1133)&lt;0.05,0,G1134-G1133)</f>
        <v>0.13294399999998063</v>
      </c>
      <c r="I1134" s="75">
        <f t="shared" ref="I1134:I1135" si="204">IF(ABS(G1134-G1082)&lt;0.05,0,G1134-G1082)</f>
        <v>-5.6839170000000365</v>
      </c>
      <c r="J1134" s="74">
        <v>52.95</v>
      </c>
      <c r="K1134" s="74">
        <v>20</v>
      </c>
    </row>
    <row r="1135" spans="1:11" ht="14.25" x14ac:dyDescent="0.2">
      <c r="A1135" s="77">
        <v>45663</v>
      </c>
      <c r="B1135" s="74">
        <v>136.60324699999998</v>
      </c>
      <c r="C1135" s="75">
        <f t="shared" si="201"/>
        <v>0.11193899999997825</v>
      </c>
      <c r="D1135" s="75">
        <f t="shared" si="202"/>
        <v>-3.1159560000000113</v>
      </c>
      <c r="E1135" s="74">
        <v>52.95</v>
      </c>
      <c r="F1135" s="74">
        <v>20</v>
      </c>
      <c r="G1135" s="74">
        <v>143.295242</v>
      </c>
      <c r="H1135" s="75">
        <f t="shared" si="203"/>
        <v>0.31422500000002174</v>
      </c>
      <c r="I1135" s="75">
        <f t="shared" si="204"/>
        <v>-4.9171240000000012</v>
      </c>
      <c r="J1135" s="74">
        <v>52.95</v>
      </c>
      <c r="K1135" s="74">
        <v>20</v>
      </c>
    </row>
    <row r="1136" spans="1:11" ht="14.25" x14ac:dyDescent="0.2">
      <c r="A1136" s="77">
        <v>45670</v>
      </c>
      <c r="B1136" s="74">
        <v>136.509985</v>
      </c>
      <c r="C1136" s="75">
        <f t="shared" ref="C1136:C1141" si="205">IF(ABS(B1136-B1135)&lt;0.05,0,B1136-B1135)</f>
        <v>-9.3261999999981526E-2</v>
      </c>
      <c r="D1136" s="75">
        <f t="shared" ref="D1136:D1137" si="206">IF(ABS(B1136-B1084)&lt;0.05,0,B1136-B1084)</f>
        <v>-2.9757749999999703</v>
      </c>
      <c r="E1136" s="74">
        <v>52.95</v>
      </c>
      <c r="F1136" s="74">
        <v>20</v>
      </c>
      <c r="G1136" s="74">
        <v>143.32843099999999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-4.6005280000000255</v>
      </c>
      <c r="J1136" s="74">
        <v>52.95</v>
      </c>
      <c r="K1136" s="74">
        <v>20</v>
      </c>
    </row>
    <row r="1137" spans="1:11" ht="14.25" x14ac:dyDescent="0.2">
      <c r="A1137" s="77">
        <v>45677</v>
      </c>
      <c r="B1137" s="74">
        <v>136.96904999999998</v>
      </c>
      <c r="C1137" s="75">
        <f t="shared" si="205"/>
        <v>0.45906499999998118</v>
      </c>
      <c r="D1137" s="75">
        <f t="shared" si="206"/>
        <v>-2.4188080000000127</v>
      </c>
      <c r="E1137" s="74">
        <v>52.95</v>
      </c>
      <c r="F1137" s="74">
        <v>20</v>
      </c>
      <c r="G1137" s="74">
        <v>144.26750099999998</v>
      </c>
      <c r="H1137" s="75">
        <f t="shared" si="207"/>
        <v>0.93906999999998675</v>
      </c>
      <c r="I1137" s="75">
        <f t="shared" si="208"/>
        <v>-3.690827000000013</v>
      </c>
      <c r="J1137" s="74">
        <v>52.95</v>
      </c>
      <c r="K1137" s="74">
        <v>20</v>
      </c>
    </row>
    <row r="1138" spans="1:11" ht="14.25" x14ac:dyDescent="0.2">
      <c r="A1138" s="77">
        <v>45684</v>
      </c>
      <c r="B1138" s="74">
        <v>138.36296499999997</v>
      </c>
      <c r="C1138" s="75">
        <f t="shared" si="205"/>
        <v>1.3939149999999927</v>
      </c>
      <c r="D1138" s="75">
        <f t="shared" ref="D1138" si="209">IF(ABS(B1138-B1086)&lt;0.05,0,B1138-B1086)</f>
        <v>-1.5456890000000101</v>
      </c>
      <c r="E1138" s="74">
        <v>52.95</v>
      </c>
      <c r="F1138" s="74">
        <v>20</v>
      </c>
      <c r="G1138" s="74">
        <v>145.574793</v>
      </c>
      <c r="H1138" s="75">
        <f t="shared" si="207"/>
        <v>1.3072920000000181</v>
      </c>
      <c r="I1138" s="75">
        <f t="shared" ref="I1138" si="210">IF(ABS(G1138-G1086)&lt;0.05,0,G1138-G1086)</f>
        <v>-2.9817669999999907</v>
      </c>
      <c r="J1138" s="74">
        <v>52.95</v>
      </c>
      <c r="K1138" s="74">
        <v>20</v>
      </c>
    </row>
    <row r="1139" spans="1:11" ht="14.25" x14ac:dyDescent="0.2">
      <c r="A1139" s="77">
        <v>45691</v>
      </c>
      <c r="B1139" s="74">
        <v>138.741411</v>
      </c>
      <c r="C1139" s="75">
        <f t="shared" si="205"/>
        <v>0.37844600000002515</v>
      </c>
      <c r="D1139" s="75">
        <f t="shared" ref="D1139" si="211">IF(ABS(B1139-B1087)&lt;0.05,0,B1139-B1087)</f>
        <v>-1.8052319999999895</v>
      </c>
      <c r="E1139" s="74">
        <v>52.95</v>
      </c>
      <c r="F1139" s="74">
        <v>20</v>
      </c>
      <c r="G1139" s="74">
        <v>146.13087400000001</v>
      </c>
      <c r="H1139" s="75">
        <f t="shared" si="207"/>
        <v>0.55608100000000604</v>
      </c>
      <c r="I1139" s="75">
        <f t="shared" ref="I1139" si="212">IF(ABS(G1139-G1087)&lt;0.05,0,G1139-G1087)</f>
        <v>-3.2238279999999975</v>
      </c>
      <c r="J1139" s="74">
        <v>52.95</v>
      </c>
      <c r="K1139" s="74">
        <v>20</v>
      </c>
    </row>
    <row r="1140" spans="1:11" ht="14.25" x14ac:dyDescent="0.2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-2.2547699999999793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-3.9830269999999643</v>
      </c>
      <c r="J1140" s="74">
        <v>52.95</v>
      </c>
      <c r="K1140" s="74">
        <v>20</v>
      </c>
    </row>
    <row r="1141" spans="1:11" ht="14.25" x14ac:dyDescent="0.2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-3.6416930000000036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-5.631842000000006</v>
      </c>
      <c r="J1141" s="74">
        <v>52.95</v>
      </c>
      <c r="K1141" s="74">
        <v>20</v>
      </c>
    </row>
    <row r="1142" spans="1:11" ht="14.25" x14ac:dyDescent="0.2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-4.3388620000000344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-6.4688199999999938</v>
      </c>
      <c r="J1142" s="74">
        <v>52.95</v>
      </c>
      <c r="K1142" s="74">
        <v>20</v>
      </c>
    </row>
    <row r="1143" spans="1:11" ht="14.25" x14ac:dyDescent="0.2">
      <c r="A1143" s="77">
        <v>45719</v>
      </c>
      <c r="B1143" s="74">
        <v>139.612483</v>
      </c>
      <c r="C1143" s="75">
        <f t="shared" si="217"/>
        <v>0</v>
      </c>
      <c r="D1143" s="75">
        <f t="shared" ref="D1143:D1145" si="221">IF(ABS(B1143-B1091)&lt;0.05,0,B1143-B1091)</f>
        <v>-5.1152769999999919</v>
      </c>
      <c r="E1143" s="74">
        <v>52.95</v>
      </c>
      <c r="F1143" s="74">
        <v>20</v>
      </c>
      <c r="G1143" s="74">
        <v>146.884027</v>
      </c>
      <c r="H1143" s="75">
        <f t="shared" si="219"/>
        <v>6.2099999999986721E-2</v>
      </c>
      <c r="I1143" s="75">
        <f t="shared" ref="I1143:I1145" si="222">IF(ABS(G1143-G1091)&lt;0.05,0,G1143-G1091)</f>
        <v>-7.6419889999999953</v>
      </c>
      <c r="J1143" s="74">
        <v>52.95</v>
      </c>
      <c r="K1143" s="74">
        <v>20</v>
      </c>
    </row>
    <row r="1144" spans="1:11" ht="14.25" x14ac:dyDescent="0.2">
      <c r="A1144" s="77">
        <v>45726</v>
      </c>
      <c r="B1144" s="74">
        <v>139.41696999999999</v>
      </c>
      <c r="C1144" s="75">
        <f t="shared" si="217"/>
        <v>-0.19551300000000538</v>
      </c>
      <c r="D1144" s="75">
        <f t="shared" si="221"/>
        <v>-5.2823110000000213</v>
      </c>
      <c r="E1144" s="74">
        <v>52.95</v>
      </c>
      <c r="F1144" s="74">
        <v>20</v>
      </c>
      <c r="G1144" s="74">
        <v>146.57529</v>
      </c>
      <c r="H1144" s="75">
        <f t="shared" si="219"/>
        <v>-0.30873700000000781</v>
      </c>
      <c r="I1144" s="75">
        <f t="shared" si="222"/>
        <v>-7.7173880000000281</v>
      </c>
      <c r="J1144" s="74">
        <v>52.95</v>
      </c>
      <c r="K1144" s="74">
        <v>20</v>
      </c>
    </row>
    <row r="1145" spans="1:11" ht="14.25" x14ac:dyDescent="0.2">
      <c r="A1145" s="77">
        <v>45733</v>
      </c>
      <c r="B1145" s="74">
        <v>137.971654</v>
      </c>
      <c r="C1145" s="75">
        <f t="shared" si="217"/>
        <v>-1.4453159999999912</v>
      </c>
      <c r="D1145" s="75">
        <f t="shared" si="221"/>
        <v>-6.7620179999999834</v>
      </c>
      <c r="E1145" s="74">
        <v>52.95</v>
      </c>
      <c r="F1145" s="74">
        <v>20</v>
      </c>
      <c r="G1145" s="74">
        <v>145.38482700000003</v>
      </c>
      <c r="H1145" s="75">
        <f t="shared" si="219"/>
        <v>-1.1904629999999656</v>
      </c>
      <c r="I1145" s="75">
        <f t="shared" si="222"/>
        <v>-8.4207479999999464</v>
      </c>
      <c r="J1145" s="74">
        <v>52.95</v>
      </c>
      <c r="K1145" s="74">
        <v>20</v>
      </c>
    </row>
    <row r="1146" spans="1:11" ht="14.25" x14ac:dyDescent="0.2">
      <c r="A1146" s="77">
        <v>45740</v>
      </c>
      <c r="B1146" s="74">
        <v>135.607957</v>
      </c>
      <c r="C1146" s="75">
        <f t="shared" si="217"/>
        <v>-2.3636970000000019</v>
      </c>
      <c r="D1146" s="75">
        <f t="shared" ref="D1146" si="223">IF(ABS(B1146-B1094)&lt;0.05,0,B1146-B1094)</f>
        <v>-9.4499149999999759</v>
      </c>
      <c r="E1146" s="74">
        <v>52.95</v>
      </c>
      <c r="F1146" s="74">
        <v>20</v>
      </c>
      <c r="G1146" s="74">
        <v>143.07308</v>
      </c>
      <c r="H1146" s="75">
        <f t="shared" si="219"/>
        <v>-2.3117470000000253</v>
      </c>
      <c r="I1146" s="75">
        <f t="shared" ref="I1146" si="224">IF(ABS(G1146-G1094)&lt;0.05,0,G1146-G1094)</f>
        <v>-10.823144999999982</v>
      </c>
      <c r="J1146" s="74">
        <v>52.95</v>
      </c>
      <c r="K1146" s="74">
        <v>20</v>
      </c>
    </row>
    <row r="1147" spans="1:11" ht="14.25" x14ac:dyDescent="0.2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4.25" x14ac:dyDescent="0.2">
      <c r="A1148" s="77">
        <v>45754</v>
      </c>
      <c r="B1148" s="74">
        <v>135.24951899999999</v>
      </c>
      <c r="C1148" s="75">
        <f t="shared" ref="C1148:C1153" si="227">IF(ABS(B1148-B1147)&lt;0.05,0,B1148-B1147)</f>
        <v>0.34208699999999226</v>
      </c>
      <c r="D1148" s="75">
        <f t="shared" ref="D1148" si="228">IF(ABS(B1148-B1096)&lt;0.05,0,B1148-B1096)</f>
        <v>-11.665024000000017</v>
      </c>
      <c r="E1148" s="74">
        <v>52.95</v>
      </c>
      <c r="F1148" s="74">
        <v>20</v>
      </c>
      <c r="G1148" s="74">
        <v>142.54169199999998</v>
      </c>
      <c r="H1148" s="75">
        <f t="shared" ref="H1148:H1153" si="229">IF(ABS(G1148-G1147)&lt;0.05,0,G1148-G1147)</f>
        <v>0.28668299999998226</v>
      </c>
      <c r="I1148" s="75">
        <f t="shared" ref="I1148" si="230">IF(ABS(G1148-G1096)&lt;0.05,0,G1148-G1096)</f>
        <v>-13.750371999999999</v>
      </c>
      <c r="J1148" s="74">
        <v>52.95</v>
      </c>
      <c r="K1148" s="74">
        <v>20</v>
      </c>
    </row>
    <row r="1149" spans="1:11" ht="14.25" x14ac:dyDescent="0.2">
      <c r="A1149" s="77">
        <v>45761</v>
      </c>
      <c r="B1149" s="74">
        <v>134.847714</v>
      </c>
      <c r="C1149" s="75">
        <f t="shared" si="227"/>
        <v>-0.40180499999999597</v>
      </c>
      <c r="D1149" s="75">
        <f t="shared" ref="D1149" si="231">IF(ABS(B1149-B1097)&lt;0.05,0,B1149-B1097)</f>
        <v>-13.638784000000015</v>
      </c>
      <c r="E1149" s="74">
        <v>52.95</v>
      </c>
      <c r="F1149" s="74">
        <v>20</v>
      </c>
      <c r="G1149" s="74">
        <v>141.97461799999999</v>
      </c>
      <c r="H1149" s="75">
        <f t="shared" si="229"/>
        <v>-0.56707399999999097</v>
      </c>
      <c r="I1149" s="75">
        <f t="shared" ref="I1149" si="232">IF(ABS(G1149-G1097)&lt;0.05,0,G1149-G1097)</f>
        <v>-15.484390000000019</v>
      </c>
      <c r="J1149" s="74">
        <v>52.95</v>
      </c>
      <c r="K1149" s="74">
        <v>20</v>
      </c>
    </row>
    <row r="1150" spans="1:11" ht="14.25" x14ac:dyDescent="0.2">
      <c r="A1150" s="77">
        <v>45768</v>
      </c>
      <c r="B1150" s="74">
        <v>134.26116099999999</v>
      </c>
      <c r="C1150" s="75">
        <f t="shared" si="227"/>
        <v>-0.58655300000000921</v>
      </c>
      <c r="D1150" s="75">
        <f t="shared" ref="D1150" si="233">IF(ABS(B1150-B1098)&lt;0.05,0,B1150-B1098)</f>
        <v>-14.953057999999999</v>
      </c>
      <c r="E1150" s="74">
        <v>52.95</v>
      </c>
      <c r="F1150" s="74">
        <v>20</v>
      </c>
      <c r="G1150" s="74">
        <v>141.44217399999999</v>
      </c>
      <c r="H1150" s="75">
        <f t="shared" si="229"/>
        <v>-0.53244399999999814</v>
      </c>
      <c r="I1150" s="75">
        <f t="shared" ref="I1150" si="234">IF(ABS(G1150-G1098)&lt;0.05,0,G1150-G1098)</f>
        <v>-16.54038700000001</v>
      </c>
      <c r="J1150" s="74">
        <v>52.95</v>
      </c>
      <c r="K1150" s="74">
        <v>20</v>
      </c>
    </row>
    <row r="1151" spans="1:11" ht="14.25" x14ac:dyDescent="0.2">
      <c r="A1151" s="77">
        <v>45775</v>
      </c>
      <c r="B1151" s="74">
        <v>133.8357</v>
      </c>
      <c r="C1151" s="75">
        <f t="shared" si="227"/>
        <v>-0.42546099999998432</v>
      </c>
      <c r="D1151" s="75">
        <f t="shared" ref="D1151:D1152" si="235">IF(ABS(B1151-B1099)&lt;0.05,0,B1151-B1099)</f>
        <v>-15.659178999999966</v>
      </c>
      <c r="E1151" s="74">
        <v>52.95</v>
      </c>
      <c r="F1151" s="74">
        <v>20</v>
      </c>
      <c r="G1151" s="74">
        <v>140.81097600000001</v>
      </c>
      <c r="H1151" s="75">
        <f t="shared" si="229"/>
        <v>-0.63119799999998349</v>
      </c>
      <c r="I1151" s="75">
        <f t="shared" ref="I1151:I1152" si="236">IF(ABS(G1151-G1099)&lt;0.05,0,G1151-G1099)</f>
        <v>-17.166416999999996</v>
      </c>
      <c r="J1151" s="74">
        <v>52.95</v>
      </c>
      <c r="K1151" s="74">
        <v>20</v>
      </c>
    </row>
    <row r="1152" spans="1:11" ht="14.25" x14ac:dyDescent="0.2">
      <c r="A1152" s="77">
        <v>45782</v>
      </c>
      <c r="B1152" s="74">
        <v>133.18171299999997</v>
      </c>
      <c r="C1152" s="75">
        <f t="shared" si="227"/>
        <v>-0.65398700000002918</v>
      </c>
      <c r="D1152" s="75">
        <f t="shared" si="235"/>
        <v>-16.362372000000022</v>
      </c>
      <c r="E1152" s="74">
        <v>52.95</v>
      </c>
      <c r="F1152" s="74">
        <v>20</v>
      </c>
      <c r="G1152" s="74">
        <v>140.05547999999999</v>
      </c>
      <c r="H1152" s="75">
        <f t="shared" si="229"/>
        <v>-0.75549600000002215</v>
      </c>
      <c r="I1152" s="75">
        <f t="shared" si="236"/>
        <v>-17.582463000000018</v>
      </c>
      <c r="J1152" s="74">
        <v>52.95</v>
      </c>
      <c r="K1152" s="74">
        <v>20</v>
      </c>
    </row>
    <row r="1153" spans="1:11" ht="14.25" x14ac:dyDescent="0.2">
      <c r="A1153" s="77">
        <v>45789</v>
      </c>
      <c r="B1153" s="74">
        <v>132.31878399999999</v>
      </c>
      <c r="C1153" s="75">
        <f t="shared" si="227"/>
        <v>-0.86292899999997985</v>
      </c>
      <c r="D1153" s="75">
        <f t="shared" ref="D1153" si="237">IF(ABS(B1153-B1101)&lt;0.05,0,B1153-B1101)</f>
        <v>-16.913164999999992</v>
      </c>
      <c r="E1153" s="74">
        <v>52.95</v>
      </c>
      <c r="F1153" s="74">
        <v>20</v>
      </c>
      <c r="G1153" s="74">
        <v>139.19787699999998</v>
      </c>
      <c r="H1153" s="75">
        <f t="shared" si="229"/>
        <v>-0.85760300000001166</v>
      </c>
      <c r="I1153" s="75">
        <f t="shared" ref="I1153" si="238">IF(ABS(G1153-G1101)&lt;0.05,0,G1153-G1101)</f>
        <v>-17.882800000000003</v>
      </c>
      <c r="J1153" s="74">
        <v>52.95</v>
      </c>
      <c r="K1153" s="74">
        <v>20</v>
      </c>
    </row>
    <row r="1154" spans="1:11" ht="14.25" x14ac:dyDescent="0.2">
      <c r="A1154" s="77">
        <v>45796</v>
      </c>
      <c r="B1154" s="74">
        <v>132.074648</v>
      </c>
      <c r="C1154" s="75">
        <f t="shared" ref="C1154:C1159" si="239">IF(ABS(B1154-B1153)&lt;0.05,0,B1154-B1153)</f>
        <v>-0.24413599999999747</v>
      </c>
      <c r="D1154" s="75">
        <f t="shared" ref="D1154" si="240">IF(ABS(B1154-B1102)&lt;0.05,0,B1154-B1102)</f>
        <v>-16.757780999999994</v>
      </c>
      <c r="E1154" s="74">
        <v>52.95</v>
      </c>
      <c r="F1154" s="74">
        <v>20</v>
      </c>
      <c r="G1154" s="74">
        <v>138.57350100000002</v>
      </c>
      <c r="H1154" s="75">
        <f t="shared" ref="H1154:H1159" si="241">IF(ABS(G1154-G1153)&lt;0.05,0,G1154-G1153)</f>
        <v>-0.62437599999995541</v>
      </c>
      <c r="I1154" s="75">
        <f t="shared" ref="I1154" si="242">IF(ABS(G1154-G1102)&lt;0.05,0,G1154-G1102)</f>
        <v>-17.637786999999975</v>
      </c>
      <c r="J1154" s="74">
        <v>52.95</v>
      </c>
      <c r="K1154" s="74">
        <v>20</v>
      </c>
    </row>
    <row r="1155" spans="1:11" ht="14.25" x14ac:dyDescent="0.2">
      <c r="A1155" s="77">
        <v>45803</v>
      </c>
      <c r="B1155" s="74">
        <v>131.99</v>
      </c>
      <c r="C1155" s="75">
        <f t="shared" si="239"/>
        <v>-8.4647999999987178E-2</v>
      </c>
      <c r="D1155" s="75">
        <f t="shared" ref="D1155" si="243">IF(ABS(B1155-B1103)&lt;0.05,0,B1155-B1103)</f>
        <v>-15.655921000000006</v>
      </c>
      <c r="E1155" s="74">
        <v>52.95</v>
      </c>
      <c r="F1155" s="74">
        <v>20</v>
      </c>
      <c r="G1155" s="74">
        <v>138.37</v>
      </c>
      <c r="H1155" s="75">
        <f t="shared" si="241"/>
        <v>-0.20350100000001703</v>
      </c>
      <c r="I1155" s="75">
        <f t="shared" ref="I1155" si="244">IF(ABS(G1155-G1103)&lt;0.05,0,G1155-G1103)</f>
        <v>-15.934438999999998</v>
      </c>
      <c r="J1155" s="74">
        <v>52.95</v>
      </c>
      <c r="K1155" s="74">
        <v>20</v>
      </c>
    </row>
    <row r="1156" spans="1:11" ht="14.25" x14ac:dyDescent="0.2">
      <c r="A1156" s="77">
        <v>45810</v>
      </c>
      <c r="B1156" s="74">
        <v>131.45446399999997</v>
      </c>
      <c r="C1156" s="75">
        <f t="shared" si="239"/>
        <v>-0.53553600000003598</v>
      </c>
      <c r="D1156" s="75">
        <f t="shared" ref="D1156" si="245">IF(ABS(B1156-B1104)&lt;0.05,0,B1156-B1104)</f>
        <v>-15.81109600000002</v>
      </c>
      <c r="E1156" s="74">
        <v>52.95</v>
      </c>
      <c r="F1156" s="74">
        <v>20</v>
      </c>
      <c r="G1156" s="74">
        <v>138.08744300000001</v>
      </c>
      <c r="H1156" s="75">
        <f t="shared" si="241"/>
        <v>-0.28255699999999706</v>
      </c>
      <c r="I1156" s="75">
        <f t="shared" ref="I1156" si="246">IF(ABS(G1156-G1104)&lt;0.05,0,G1156-G1104)</f>
        <v>-15.174323000000015</v>
      </c>
      <c r="J1156" s="74">
        <v>52.95</v>
      </c>
      <c r="K1156" s="74">
        <v>20</v>
      </c>
    </row>
    <row r="1157" spans="1:11" ht="14.25" x14ac:dyDescent="0.2">
      <c r="A1157" s="77">
        <v>45817</v>
      </c>
      <c r="B1157" s="74">
        <v>131.347556</v>
      </c>
      <c r="C1157" s="75">
        <f t="shared" si="239"/>
        <v>-0.1069079999999758</v>
      </c>
      <c r="D1157" s="75">
        <f t="shared" ref="D1157" si="247">IF(ABS(B1157-B1105)&lt;0.05,0,B1157-B1105)</f>
        <v>-14.903388000000007</v>
      </c>
      <c r="E1157" s="74">
        <v>52.95</v>
      </c>
      <c r="F1157" s="74">
        <v>20</v>
      </c>
      <c r="G1157" s="74">
        <v>137.53903200000002</v>
      </c>
      <c r="H1157" s="75">
        <f t="shared" si="241"/>
        <v>-0.54841099999998733</v>
      </c>
      <c r="I1157" s="75">
        <f t="shared" ref="I1157" si="248">IF(ABS(G1157-G1105)&lt;0.05,0,G1157-G1105)</f>
        <v>-14.452602999999982</v>
      </c>
      <c r="J1157" s="74">
        <v>52.95</v>
      </c>
      <c r="K1157" s="74">
        <v>20</v>
      </c>
    </row>
    <row r="1158" spans="1:11" ht="14.25" x14ac:dyDescent="0.2">
      <c r="A1158" s="77">
        <v>45824</v>
      </c>
      <c r="B1158" s="74">
        <v>131.39140800000001</v>
      </c>
      <c r="C1158" s="75">
        <f t="shared" si="239"/>
        <v>0</v>
      </c>
      <c r="D1158" s="75">
        <f t="shared" ref="D1158" si="249">IF(ABS(B1158-B1106)&lt;0.05,0,B1158-B1106)</f>
        <v>-13.702643999999992</v>
      </c>
      <c r="E1158" s="74">
        <v>52.95</v>
      </c>
      <c r="F1158" s="74">
        <v>20</v>
      </c>
      <c r="G1158" s="74">
        <v>137.542314</v>
      </c>
      <c r="H1158" s="75">
        <f t="shared" si="241"/>
        <v>0</v>
      </c>
      <c r="I1158" s="75">
        <f t="shared" ref="I1158" si="250">IF(ABS(G1158-G1106)&lt;0.05,0,G1158-G1106)</f>
        <v>-13.161507999999969</v>
      </c>
      <c r="J1158" s="74">
        <v>52.95</v>
      </c>
      <c r="K1158" s="74">
        <v>20</v>
      </c>
    </row>
    <row r="1159" spans="1:11" ht="14.25" x14ac:dyDescent="0.2">
      <c r="A1159" s="77">
        <v>45831</v>
      </c>
      <c r="B1159" s="74">
        <v>132.33000000000001</v>
      </c>
      <c r="C1159" s="75">
        <f t="shared" si="239"/>
        <v>0.93859199999999987</v>
      </c>
      <c r="D1159" s="75">
        <f t="shared" ref="D1159" si="251">IF(ABS(B1159-B1107)&lt;0.05,0,B1159-B1107)</f>
        <v>-12.104882999999973</v>
      </c>
      <c r="E1159" s="74">
        <v>52.95</v>
      </c>
      <c r="F1159" s="74">
        <v>20</v>
      </c>
      <c r="G1159" s="74">
        <v>139.03</v>
      </c>
      <c r="H1159" s="75">
        <f t="shared" si="241"/>
        <v>1.4876859999999965</v>
      </c>
      <c r="I1159" s="75">
        <f t="shared" ref="I1159" si="252">IF(ABS(G1159-G1107)&lt;0.05,0,G1159-G1107)</f>
        <v>-11.087355999999971</v>
      </c>
      <c r="J1159" s="74">
        <v>52.95</v>
      </c>
      <c r="K1159" s="74">
        <v>20</v>
      </c>
    </row>
    <row r="1160" spans="1:11" ht="14.25" x14ac:dyDescent="0.2">
      <c r="A1160" s="77">
        <v>45838</v>
      </c>
      <c r="B1160" s="74">
        <v>132.95441300000002</v>
      </c>
      <c r="C1160" s="75">
        <f>IF(ABS(B1160-B1159)&lt;0.05,0,B1160-B1159)</f>
        <v>0.6244130000000041</v>
      </c>
      <c r="D1160" s="75">
        <f t="shared" ref="D1160" si="253">IF(ABS(B1160-B1108)&lt;0.05,0,B1160-B1108)</f>
        <v>-11.323533999999995</v>
      </c>
      <c r="E1160" s="74">
        <v>52.95</v>
      </c>
      <c r="F1160" s="74">
        <v>20</v>
      </c>
      <c r="G1160" s="74">
        <v>140.26409099999998</v>
      </c>
      <c r="H1160" s="75">
        <f>IF(ABS(G1160-G1159)&lt;0.05,0,G1160-G1159)</f>
        <v>1.2340909999999781</v>
      </c>
      <c r="I1160" s="75">
        <f t="shared" ref="I1160" si="254">IF(ABS(G1160-G1108)&lt;0.05,0,G1160-G1108)</f>
        <v>-9.7955260000000237</v>
      </c>
      <c r="J1160" s="74">
        <v>52.95</v>
      </c>
      <c r="K1160" s="74">
        <v>20</v>
      </c>
    </row>
    <row r="1161" spans="1:11" ht="14.25" x14ac:dyDescent="0.2">
      <c r="A1161" s="77">
        <v>45845</v>
      </c>
      <c r="B1161" s="74">
        <v>133.18821600000001</v>
      </c>
      <c r="C1161" s="75">
        <f>IF(ABS(B1161-B1160)&lt;0.05,0,B1161-B1160)</f>
        <v>0.23380299999999465</v>
      </c>
      <c r="D1161" s="75">
        <f t="shared" ref="D1161" si="255">IF(ABS(B1161-B1109)&lt;0.05,0,B1161-B1109)</f>
        <v>-11.257021000000009</v>
      </c>
      <c r="E1161" s="74">
        <v>52.95</v>
      </c>
      <c r="F1161" s="74">
        <v>20</v>
      </c>
      <c r="G1161" s="74">
        <v>140.57684799999998</v>
      </c>
      <c r="H1161" s="75">
        <f>IF(ABS(G1161-G1160)&lt;0.05,0,G1161-G1160)</f>
        <v>0.31275700000000484</v>
      </c>
      <c r="I1161" s="75">
        <f t="shared" ref="I1161" si="256">IF(ABS(G1161-G1109)&lt;0.05,0,G1161-G1109)</f>
        <v>-9.8167970000000082</v>
      </c>
      <c r="J1161" s="74">
        <v>52.95</v>
      </c>
      <c r="K1161" s="74">
        <v>20</v>
      </c>
    </row>
    <row r="1162" spans="1:11" ht="14.25" x14ac:dyDescent="0.2">
      <c r="A1162" s="77">
        <v>45852</v>
      </c>
      <c r="B1162" s="74">
        <v>133.94999999999999</v>
      </c>
      <c r="C1162" s="75">
        <f>IF(ABS(B1162-B1161)&lt;0.05,0,B1162-B1161)</f>
        <v>0.76178399999997737</v>
      </c>
      <c r="D1162" s="75">
        <f t="shared" ref="D1162" si="257">IF(ABS(B1162-B1110)&lt;0.05,0,B1162-B1110)</f>
        <v>-10.649967000000004</v>
      </c>
      <c r="E1162" s="74">
        <v>52.95</v>
      </c>
      <c r="F1162" s="74">
        <v>20</v>
      </c>
      <c r="G1162" s="74">
        <v>141.1</v>
      </c>
      <c r="H1162" s="75">
        <f>IF(ABS(G1162-G1161)&lt;0.05,0,G1162-G1161)</f>
        <v>0.52315200000001028</v>
      </c>
      <c r="I1162" s="75">
        <f t="shared" ref="I1162" si="258">IF(ABS(G1162-G1110)&lt;0.05,0,G1162-G1110)</f>
        <v>-9.4624270000000195</v>
      </c>
      <c r="J1162" s="74">
        <v>52.95</v>
      </c>
      <c r="K1162" s="74">
        <v>20</v>
      </c>
    </row>
    <row r="1163" spans="1:11" ht="14.25" x14ac:dyDescent="0.2">
      <c r="A1163" s="77">
        <v>45859</v>
      </c>
      <c r="B1163" s="74">
        <v>134.09445300000002</v>
      </c>
      <c r="C1163" s="75">
        <f t="shared" ref="C1163" si="259">IF(ABS(B1163-B1162)&lt;0.05,0,B1163-B1162)</f>
        <v>0.14445300000002703</v>
      </c>
      <c r="D1163" s="75">
        <f t="shared" ref="D1163" si="260">IF(ABS(B1163-B1111)&lt;0.05,0,B1163-B1111)</f>
        <v>-10.593119000000002</v>
      </c>
      <c r="E1163" s="74">
        <v>52.95</v>
      </c>
      <c r="F1163" s="74">
        <v>20</v>
      </c>
      <c r="G1163" s="74">
        <v>141.850977</v>
      </c>
      <c r="H1163" s="75">
        <f t="shared" ref="H1163" si="261">IF(ABS(G1163-G1162)&lt;0.05,0,G1163-G1162)</f>
        <v>0.750977000000006</v>
      </c>
      <c r="I1163" s="75">
        <f t="shared" ref="I1163" si="262">IF(ABS(G1163-G1111)&lt;0.05,0,G1163-G1111)</f>
        <v>-8.74088500000002</v>
      </c>
      <c r="J1163" s="74">
        <v>52.95</v>
      </c>
      <c r="K1163" s="74">
        <v>20</v>
      </c>
    </row>
    <row r="1164" spans="1:11" ht="14.25" x14ac:dyDescent="0.2">
      <c r="A1164" s="77">
        <v>45866</v>
      </c>
      <c r="B1164" s="74">
        <v>134.24</v>
      </c>
      <c r="C1164" s="75">
        <f t="shared" ref="C1164:C1168" si="263">IF(ABS(B1164-B1163)&lt;0.05,0,B1164-B1163)</f>
        <v>0.14554699999999343</v>
      </c>
      <c r="D1164" s="75">
        <f t="shared" ref="D1164" si="264">IF(ABS(B1164-B1112)&lt;0.05,0,B1164-B1112)</f>
        <v>-9.9510569999999916</v>
      </c>
      <c r="E1164" s="74">
        <v>52.95</v>
      </c>
      <c r="F1164" s="74">
        <v>20</v>
      </c>
      <c r="G1164" s="74">
        <v>142</v>
      </c>
      <c r="H1164" s="75">
        <f t="shared" ref="H1164:H1169" si="265">IF(ABS(G1164-G1163)&lt;0.05,0,G1164-G1163)</f>
        <v>0.14902299999999968</v>
      </c>
      <c r="I1164" s="75">
        <f t="shared" ref="I1164" si="266">IF(ABS(G1164-G1112)&lt;0.05,0,G1164-G1112)</f>
        <v>-8.1565669999999955</v>
      </c>
      <c r="J1164" s="74">
        <v>52.95</v>
      </c>
      <c r="K1164" s="74">
        <v>20</v>
      </c>
    </row>
    <row r="1165" spans="1:11" ht="14.25" x14ac:dyDescent="0.2">
      <c r="A1165" s="77">
        <v>45873</v>
      </c>
      <c r="B1165" s="74">
        <v>134.30000000000001</v>
      </c>
      <c r="C1165" s="75">
        <f t="shared" si="263"/>
        <v>6.0000000000002274E-2</v>
      </c>
      <c r="D1165" s="75">
        <f t="shared" ref="D1165" si="267">IF(ABS(B1165-B1113)&lt;0.05,0,B1165-B1113)</f>
        <v>-9.1244299999999896</v>
      </c>
      <c r="E1165" s="74">
        <v>52.95</v>
      </c>
      <c r="F1165" s="74">
        <v>20</v>
      </c>
      <c r="G1165" s="74">
        <v>142.13</v>
      </c>
      <c r="H1165" s="75">
        <f t="shared" si="265"/>
        <v>0.12999999999999545</v>
      </c>
      <c r="I1165" s="75">
        <f t="shared" ref="I1165" si="268">IF(ABS(G1165-G1113)&lt;0.05,0,G1165-G1113)</f>
        <v>-6.9686000000000377</v>
      </c>
      <c r="J1165" s="74">
        <v>52.95</v>
      </c>
      <c r="K1165" s="74">
        <v>20</v>
      </c>
    </row>
    <row r="1166" spans="1:11" ht="14.25" x14ac:dyDescent="0.2">
      <c r="A1166" s="77">
        <v>45880</v>
      </c>
      <c r="B1166" s="74">
        <v>134.38999999999999</v>
      </c>
      <c r="C1166" s="75">
        <f t="shared" si="263"/>
        <v>8.9999999999974989E-2</v>
      </c>
      <c r="D1166" s="75">
        <f t="shared" ref="D1166:D1171" si="269">IF(ABS(B1166-B1114)&lt;0.05,0,B1166-B1114)</f>
        <v>-8.5230610000000411</v>
      </c>
      <c r="E1166" s="74">
        <v>52.95</v>
      </c>
      <c r="F1166" s="74">
        <v>20</v>
      </c>
      <c r="G1166" s="74">
        <v>142.49</v>
      </c>
      <c r="H1166" s="75">
        <f t="shared" si="265"/>
        <v>0.36000000000001364</v>
      </c>
      <c r="I1166" s="75">
        <f t="shared" ref="I1166:I1171" si="270">IF(ABS(G1166-G1114)&lt;0.05,0,G1166-G1114)</f>
        <v>-5.9888159999999857</v>
      </c>
      <c r="J1166" s="74">
        <v>52.95</v>
      </c>
      <c r="K1166" s="74">
        <v>20</v>
      </c>
    </row>
    <row r="1167" spans="1:11" ht="14.25" x14ac:dyDescent="0.2">
      <c r="A1167" s="77">
        <v>45887</v>
      </c>
      <c r="B1167" s="74">
        <v>134.30053199999998</v>
      </c>
      <c r="C1167" s="75">
        <f t="shared" si="263"/>
        <v>-8.9468000000010761E-2</v>
      </c>
      <c r="D1167" s="75">
        <f t="shared" si="269"/>
        <v>-7.6592440000000295</v>
      </c>
      <c r="E1167" s="74">
        <v>52.95</v>
      </c>
      <c r="F1167" s="74">
        <v>20</v>
      </c>
      <c r="G1167" s="74">
        <v>142.49</v>
      </c>
      <c r="H1167" s="75">
        <f t="shared" si="265"/>
        <v>0</v>
      </c>
      <c r="I1167" s="75">
        <f t="shared" si="270"/>
        <v>-4.9340579999999932</v>
      </c>
      <c r="J1167" s="74">
        <v>52.95</v>
      </c>
      <c r="K1167" s="74">
        <v>20</v>
      </c>
    </row>
    <row r="1168" spans="1:11" ht="14.25" x14ac:dyDescent="0.2">
      <c r="A1168" s="77">
        <v>45894</v>
      </c>
      <c r="B1168" s="74">
        <v>133.91452700000002</v>
      </c>
      <c r="C1168" s="75">
        <f t="shared" si="263"/>
        <v>-0.38600499999995463</v>
      </c>
      <c r="D1168" s="75">
        <f t="shared" si="269"/>
        <v>-7.0951719999999625</v>
      </c>
      <c r="E1168" s="74">
        <v>52.95</v>
      </c>
      <c r="F1168" s="74">
        <v>20</v>
      </c>
      <c r="G1168" s="74">
        <v>141.917306</v>
      </c>
      <c r="H1168" s="75">
        <f t="shared" si="265"/>
        <v>-0.57269400000001269</v>
      </c>
      <c r="I1168" s="75">
        <f t="shared" si="270"/>
        <v>-4.2295070000000408</v>
      </c>
      <c r="J1168" s="74">
        <v>52.95</v>
      </c>
      <c r="K1168" s="74">
        <v>20</v>
      </c>
    </row>
    <row r="1169" spans="1:11" ht="14.25" x14ac:dyDescent="0.2">
      <c r="A1169" s="77">
        <v>45901</v>
      </c>
      <c r="B1169" s="74">
        <v>133.860963</v>
      </c>
      <c r="C1169" s="75">
        <f>IF(ABS(B1169-B1168)&lt;0.05,0,B1169-B1168)</f>
        <v>-5.3564000000022816E-2</v>
      </c>
      <c r="D1169" s="75">
        <f t="shared" si="269"/>
        <v>-6.1003670000000056</v>
      </c>
      <c r="E1169" s="74">
        <v>52.95</v>
      </c>
      <c r="F1169" s="74">
        <v>20</v>
      </c>
      <c r="G1169" s="74">
        <v>141.65410799999998</v>
      </c>
      <c r="H1169" s="75">
        <f t="shared" si="265"/>
        <v>-0.26319800000001692</v>
      </c>
      <c r="I1169" s="75">
        <f t="shared" si="270"/>
        <v>-3.5344460000000311</v>
      </c>
      <c r="J1169" s="74">
        <v>52.95</v>
      </c>
      <c r="K1169" s="74">
        <v>20</v>
      </c>
    </row>
    <row r="1170" spans="1:11" ht="14.25" x14ac:dyDescent="0.2">
      <c r="A1170" s="77">
        <v>45908</v>
      </c>
      <c r="B1170" s="74">
        <v>133.72</v>
      </c>
      <c r="C1170" s="75">
        <f>IF(ABS(B1170-B1169)&lt;0.05,0,B1170-B1169)</f>
        <v>-0.14096299999999928</v>
      </c>
      <c r="D1170" s="75">
        <f t="shared" si="269"/>
        <v>-4.3805169999999976</v>
      </c>
      <c r="E1170" s="74">
        <v>52.95</v>
      </c>
      <c r="F1170" s="74">
        <v>20</v>
      </c>
      <c r="G1170" s="74">
        <v>141.58000000000001</v>
      </c>
      <c r="H1170" s="75">
        <f>IF(ABS(G1170-G1169)&lt;0.05,0,G1170-G1169)</f>
        <v>-7.4107999999966978E-2</v>
      </c>
      <c r="I1170" s="75">
        <f t="shared" si="270"/>
        <v>-1.8207040000000063</v>
      </c>
      <c r="J1170" s="74">
        <v>52.95</v>
      </c>
      <c r="K1170" s="74">
        <v>20</v>
      </c>
    </row>
    <row r="1171" spans="1:11" ht="14.25" x14ac:dyDescent="0.2">
      <c r="A1171" s="77">
        <v>45915</v>
      </c>
      <c r="B1171" s="74">
        <v>133.81</v>
      </c>
      <c r="C1171" s="75">
        <f>IF(ABS(B1171-B1170)&lt;0.05,0,B1171-B1170)</f>
        <v>9.0000000000003411E-2</v>
      </c>
      <c r="D1171" s="75">
        <f t="shared" si="269"/>
        <v>-2.6759059999999977</v>
      </c>
      <c r="E1171" s="74">
        <v>52.95</v>
      </c>
      <c r="F1171" s="74">
        <v>20</v>
      </c>
      <c r="G1171" s="74">
        <v>141.69</v>
      </c>
      <c r="H1171" s="75">
        <f>IF(ABS(G1171-G1170)&lt;0.05,0,G1171-G1170)</f>
        <v>0.10999999999998522</v>
      </c>
      <c r="I1171" s="75">
        <f t="shared" si="270"/>
        <v>8.3890000000025111E-2</v>
      </c>
      <c r="J1171" s="74">
        <v>52.95</v>
      </c>
      <c r="K1171" s="74">
        <v>20</v>
      </c>
    </row>
    <row r="1172" spans="1:11" ht="14.25" x14ac:dyDescent="0.2">
      <c r="A1172" s="77"/>
      <c r="B1172" s="74"/>
      <c r="C1172" s="75"/>
      <c r="D1172" s="75"/>
      <c r="E1172" s="74"/>
      <c r="F1172" s="74"/>
      <c r="G1172" s="74"/>
      <c r="H1172" s="75"/>
      <c r="I1172" s="75"/>
      <c r="J1172" s="74"/>
      <c r="K1172" s="74"/>
    </row>
    <row r="1173" spans="1:11" ht="14.25" x14ac:dyDescent="0.2">
      <c r="A1173" s="77"/>
      <c r="B1173" s="74"/>
      <c r="C1173" s="75"/>
      <c r="D1173" s="75"/>
      <c r="E1173" s="74"/>
      <c r="F1173" s="74"/>
      <c r="G1173" s="74"/>
      <c r="H1173" s="75"/>
      <c r="I1173" s="75"/>
      <c r="J1173" s="74"/>
      <c r="K1173" s="74"/>
    </row>
    <row r="1174" spans="1:11" ht="14.25" x14ac:dyDescent="0.2">
      <c r="A1174" s="77"/>
      <c r="B1174" s="74"/>
      <c r="C1174" s="75"/>
      <c r="D1174" s="75"/>
      <c r="E1174" s="74"/>
      <c r="F1174" s="74"/>
      <c r="G1174" s="74"/>
      <c r="H1174" s="75"/>
      <c r="I1174" s="75"/>
      <c r="J1174" s="74"/>
      <c r="K1174" s="74"/>
    </row>
    <row r="1175" spans="1:11" ht="14.25" x14ac:dyDescent="0.2">
      <c r="A1175" s="77"/>
      <c r="B1175" s="74"/>
      <c r="C1175" s="75"/>
      <c r="D1175" s="75"/>
      <c r="E1175" s="74"/>
      <c r="F1175" s="74"/>
      <c r="G1175" s="74"/>
      <c r="H1175" s="75"/>
      <c r="I1175" s="75"/>
      <c r="J1175" s="74"/>
      <c r="K1175" s="74"/>
    </row>
    <row r="1176" spans="1:11" ht="14.25" x14ac:dyDescent="0.2">
      <c r="A1176" s="77"/>
      <c r="B1176" s="74"/>
      <c r="C1176" s="75"/>
      <c r="D1176" s="75"/>
      <c r="E1176" s="74"/>
      <c r="F1176" s="74"/>
      <c r="G1176" s="74"/>
      <c r="H1176" s="75"/>
      <c r="I1176" s="75"/>
      <c r="J1176" s="74"/>
      <c r="K1176" s="74"/>
    </row>
    <row r="1177" spans="1:11" ht="14.25" x14ac:dyDescent="0.2">
      <c r="A1177" s="77"/>
      <c r="B1177" s="74"/>
      <c r="C1177" s="75"/>
      <c r="D1177" s="75"/>
      <c r="E1177" s="74"/>
      <c r="F1177" s="74"/>
      <c r="G1177" s="74"/>
      <c r="H1177" s="75"/>
      <c r="I1177" s="75"/>
      <c r="J1177" s="74"/>
      <c r="K1177" s="74"/>
    </row>
    <row r="1178" spans="1:11" ht="14.25" x14ac:dyDescent="0.2">
      <c r="A1178" s="77"/>
      <c r="B1178" s="74"/>
      <c r="C1178" s="75"/>
      <c r="D1178" s="75"/>
      <c r="E1178" s="74"/>
      <c r="F1178" s="74"/>
      <c r="G1178" s="74"/>
      <c r="H1178" s="75"/>
      <c r="I1178" s="75"/>
      <c r="J1178" s="74"/>
      <c r="K1178" s="74"/>
    </row>
    <row r="1179" spans="1:11" ht="14.25" x14ac:dyDescent="0.2">
      <c r="A1179" s="77"/>
      <c r="B1179" s="74"/>
      <c r="C1179" s="75"/>
      <c r="D1179" s="75"/>
      <c r="E1179" s="74"/>
      <c r="F1179" s="74"/>
      <c r="G1179" s="74"/>
      <c r="H1179" s="75"/>
      <c r="I1179" s="75"/>
      <c r="J1179" s="74"/>
      <c r="K1179" s="74"/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109375" defaultRowHeight="12.75" x14ac:dyDescent="0.2"/>
  <cols>
    <col min="5" max="5" width="10.7109375" customWidth="1"/>
  </cols>
  <sheetData>
    <row r="1" spans="1:5" s="3" customFormat="1" ht="18" customHeight="1" x14ac:dyDescent="0.25">
      <c r="A1" s="89" t="s">
        <v>52</v>
      </c>
      <c r="B1" s="78"/>
      <c r="C1" s="78"/>
      <c r="D1" s="78"/>
      <c r="E1" s="78"/>
    </row>
    <row r="2" spans="1:5" s="3" customFormat="1" ht="18" customHeight="1" x14ac:dyDescent="0.2">
      <c r="A2" s="16"/>
    </row>
    <row r="3" spans="1:5" s="3" customFormat="1" ht="18" customHeight="1" x14ac:dyDescent="0.2"/>
    <row r="4" spans="1:5" s="3" customFormat="1" x14ac:dyDescent="0.2"/>
    <row r="5" spans="1:5" s="3" customFormat="1" x14ac:dyDescent="0.2"/>
    <row r="6" spans="1:5" s="3" customFormat="1" x14ac:dyDescent="0.2"/>
    <row r="7" spans="1:5" s="3" customFormat="1" x14ac:dyDescent="0.2"/>
    <row r="8" spans="1:5" s="3" customFormat="1" x14ac:dyDescent="0.2"/>
    <row r="9" spans="1:5" s="3" customFormat="1" x14ac:dyDescent="0.2"/>
    <row r="10" spans="1:5" s="3" customFormat="1" x14ac:dyDescent="0.2"/>
    <row r="11" spans="1:5" s="3" customFormat="1" x14ac:dyDescent="0.2"/>
    <row r="12" spans="1:5" s="3" customFormat="1" x14ac:dyDescent="0.2"/>
    <row r="13" spans="1:5" s="3" customFormat="1" x14ac:dyDescent="0.2"/>
    <row r="14" spans="1:5" s="3" customFormat="1" x14ac:dyDescent="0.2"/>
    <row r="15" spans="1:5" s="3" customFormat="1" x14ac:dyDescent="0.2"/>
    <row r="16" spans="1:5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pans="1:1" s="3" customFormat="1" x14ac:dyDescent="0.2"/>
    <row r="34" spans="1:1" s="3" customFormat="1" x14ac:dyDescent="0.2"/>
    <row r="35" spans="1:1" s="3" customFormat="1" x14ac:dyDescent="0.2"/>
    <row r="36" spans="1:1" s="3" customFormat="1" x14ac:dyDescent="0.2"/>
    <row r="37" spans="1:1" s="3" customFormat="1" ht="14.25" x14ac:dyDescent="0.2">
      <c r="A37" s="92" t="s">
        <v>39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109375" defaultRowHeight="12.75" x14ac:dyDescent="0.2"/>
  <cols>
    <col min="1" max="1" width="48.7109375" style="3" customWidth="1"/>
    <col min="2" max="2" width="9.140625" style="3" customWidth="1"/>
    <col min="3" max="16384" width="8.7109375" style="3"/>
  </cols>
  <sheetData>
    <row r="1" spans="1:4" ht="18" customHeight="1" x14ac:dyDescent="0.2">
      <c r="A1" s="88" t="s">
        <v>53</v>
      </c>
    </row>
    <row r="2" spans="1:4" ht="18" customHeight="1" x14ac:dyDescent="0.2">
      <c r="A2" s="19" t="s">
        <v>54</v>
      </c>
    </row>
    <row r="3" spans="1:4" ht="18" customHeight="1" x14ac:dyDescent="0.2">
      <c r="A3" s="19" t="s">
        <v>113</v>
      </c>
    </row>
    <row r="4" spans="1:4" ht="18" customHeight="1" x14ac:dyDescent="0.2">
      <c r="A4" s="19" t="s">
        <v>114</v>
      </c>
    </row>
    <row r="5" spans="1:4" ht="18" customHeight="1" x14ac:dyDescent="0.2">
      <c r="A5" s="24" t="s">
        <v>118</v>
      </c>
    </row>
    <row r="6" spans="1:4" ht="18" customHeight="1" x14ac:dyDescent="0.2">
      <c r="A6" s="98" t="s">
        <v>115</v>
      </c>
    </row>
    <row r="7" spans="1:4" ht="18" customHeight="1" x14ac:dyDescent="0.2">
      <c r="A7" s="24" t="s">
        <v>116</v>
      </c>
    </row>
    <row r="8" spans="1:4" ht="18" customHeight="1" x14ac:dyDescent="0.2">
      <c r="A8" s="24" t="s">
        <v>117</v>
      </c>
    </row>
    <row r="9" spans="1:4" ht="18" customHeight="1" x14ac:dyDescent="0.2">
      <c r="A9" s="19" t="s">
        <v>119</v>
      </c>
      <c r="B9"/>
    </row>
    <row r="10" spans="1:4" ht="18" customHeight="1" x14ac:dyDescent="0.2">
      <c r="A10" s="58" t="s">
        <v>55</v>
      </c>
      <c r="B10"/>
    </row>
    <row r="11" spans="1:4" ht="18" customHeight="1" x14ac:dyDescent="0.2">
      <c r="A11" s="33" t="s">
        <v>56</v>
      </c>
    </row>
    <row r="12" spans="1:4" ht="18" customHeight="1" x14ac:dyDescent="0.2">
      <c r="A12" s="20" t="s">
        <v>57</v>
      </c>
    </row>
    <row r="13" spans="1:4" ht="18" customHeight="1" x14ac:dyDescent="0.2">
      <c r="A13" s="20" t="s">
        <v>58</v>
      </c>
    </row>
    <row r="14" spans="1:4" ht="18" customHeight="1" x14ac:dyDescent="0.25">
      <c r="A14" s="1" t="s">
        <v>59</v>
      </c>
      <c r="B14" s="14"/>
      <c r="C14" s="2"/>
      <c r="D14" s="2"/>
    </row>
    <row r="15" spans="1:4" s="69" customFormat="1" ht="18" customHeight="1" x14ac:dyDescent="0.2">
      <c r="A15" s="71" t="s">
        <v>40</v>
      </c>
      <c r="B15" s="72" t="s">
        <v>60</v>
      </c>
      <c r="C15" s="70"/>
      <c r="D15" s="70"/>
    </row>
    <row r="16" spans="1:4" s="69" customFormat="1" ht="18" customHeight="1" x14ac:dyDescent="0.2">
      <c r="A16" s="70" t="s">
        <v>41</v>
      </c>
      <c r="B16" s="73">
        <v>0.4582</v>
      </c>
      <c r="C16" s="70"/>
      <c r="D16" s="70"/>
    </row>
    <row r="17" spans="1:4" s="69" customFormat="1" ht="18" customHeight="1" x14ac:dyDescent="0.2">
      <c r="A17" s="70" t="s">
        <v>42</v>
      </c>
      <c r="B17" s="73">
        <v>0.47099999999999997</v>
      </c>
      <c r="C17" s="70"/>
      <c r="D17" s="70"/>
    </row>
    <row r="18" spans="1:4" s="69" customFormat="1" ht="18" customHeight="1" x14ac:dyDescent="0.2">
      <c r="A18" s="70" t="s">
        <v>43</v>
      </c>
      <c r="B18" s="73">
        <v>0.48349999999999999</v>
      </c>
      <c r="C18" s="70"/>
      <c r="D18" s="70"/>
    </row>
    <row r="19" spans="1:4" s="69" customFormat="1" ht="18" customHeight="1" x14ac:dyDescent="0.2">
      <c r="A19" s="70" t="s">
        <v>44</v>
      </c>
      <c r="B19" s="73">
        <v>0.50349999999999995</v>
      </c>
      <c r="C19" s="70"/>
      <c r="D19" s="70"/>
    </row>
    <row r="20" spans="1:4" s="69" customFormat="1" ht="18" customHeight="1" x14ac:dyDescent="0.2">
      <c r="A20" s="70" t="s">
        <v>45</v>
      </c>
      <c r="B20" s="73">
        <v>0.52349999999999997</v>
      </c>
      <c r="C20" s="70"/>
      <c r="D20" s="70"/>
    </row>
    <row r="21" spans="1:4" s="69" customFormat="1" ht="18" customHeight="1" x14ac:dyDescent="0.2">
      <c r="A21" s="70" t="s">
        <v>46</v>
      </c>
      <c r="B21" s="73">
        <v>0.54190000000000005</v>
      </c>
      <c r="C21" s="70"/>
      <c r="D21" s="70"/>
    </row>
    <row r="22" spans="1:4" s="69" customFormat="1" ht="18" customHeight="1" x14ac:dyDescent="0.2">
      <c r="A22" s="70" t="s">
        <v>47</v>
      </c>
      <c r="B22" s="73">
        <v>0.56189999999999996</v>
      </c>
      <c r="C22" s="70"/>
      <c r="D22" s="70"/>
    </row>
    <row r="23" spans="1:4" s="69" customFormat="1" ht="18" customHeight="1" x14ac:dyDescent="0.2">
      <c r="A23" s="70" t="s">
        <v>48</v>
      </c>
      <c r="B23" s="73">
        <v>0.57189999999999996</v>
      </c>
      <c r="C23" s="70"/>
      <c r="D23" s="70"/>
    </row>
    <row r="24" spans="1:4" s="69" customFormat="1" ht="18" customHeight="1" x14ac:dyDescent="0.2">
      <c r="A24" s="70" t="s">
        <v>49</v>
      </c>
      <c r="B24" s="73">
        <v>0.58189999999999997</v>
      </c>
      <c r="C24" s="70"/>
      <c r="D24" s="70"/>
    </row>
    <row r="25" spans="1:4" s="69" customFormat="1" ht="18" customHeight="1" x14ac:dyDescent="0.2">
      <c r="A25" s="70" t="s">
        <v>50</v>
      </c>
      <c r="B25" s="73">
        <v>0.58950000000000002</v>
      </c>
      <c r="C25" s="70"/>
      <c r="D25" s="70"/>
    </row>
    <row r="26" spans="1:4" s="69" customFormat="1" ht="18" customHeight="1" x14ac:dyDescent="0.2">
      <c r="A26" s="70" t="s">
        <v>51</v>
      </c>
      <c r="B26" s="73">
        <v>0.57950000000000002</v>
      </c>
      <c r="C26" s="70"/>
      <c r="D26" s="70"/>
    </row>
    <row r="27" spans="1:4" s="69" customFormat="1" ht="18" customHeight="1" x14ac:dyDescent="0.2">
      <c r="A27" s="70" t="s">
        <v>61</v>
      </c>
      <c r="B27" s="73">
        <v>0.52949999999999997</v>
      </c>
      <c r="C27" s="70"/>
      <c r="D27" s="70"/>
    </row>
    <row r="28" spans="1:4" s="69" customFormat="1" ht="18" customHeight="1" x14ac:dyDescent="0.2">
      <c r="A28" s="91" t="s">
        <v>0</v>
      </c>
      <c r="B28" s="17"/>
      <c r="C28" s="70"/>
      <c r="D28" s="70"/>
    </row>
    <row r="29" spans="1:4" s="69" customFormat="1" ht="18" customHeight="1" x14ac:dyDescent="0.2">
      <c r="A29" s="91" t="s">
        <v>1</v>
      </c>
      <c r="B29" s="17"/>
      <c r="C29" s="70"/>
      <c r="D29" s="70"/>
    </row>
    <row r="30" spans="1:4" ht="18" customHeight="1" x14ac:dyDescent="0.2">
      <c r="A30" s="92" t="s">
        <v>39</v>
      </c>
    </row>
    <row r="35" spans="1:1" x14ac:dyDescent="0.2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B697" zoomScale="85" zoomScaleNormal="85" workbookViewId="0">
      <selection activeCell="H725" sqref="H725"/>
    </sheetView>
  </sheetViews>
  <sheetFormatPr defaultRowHeight="12.75" x14ac:dyDescent="0.2"/>
  <cols>
    <col min="1" max="1" width="26.7109375" customWidth="1"/>
    <col min="2" max="3" width="10.7109375" customWidth="1"/>
    <col min="5" max="6" width="2.7109375" customWidth="1"/>
    <col min="7" max="7" width="21.42578125" customWidth="1"/>
    <col min="8" max="9" width="10" customWidth="1"/>
    <col min="10" max="10" width="2.7109375" customWidth="1"/>
    <col min="11" max="16" width="12.7109375" customWidth="1"/>
    <col min="17" max="18" width="2.7109375" customWidth="1"/>
    <col min="19" max="19" width="49" customWidth="1"/>
    <col min="20" max="20" width="38.42578125" customWidth="1"/>
  </cols>
  <sheetData>
    <row r="1" spans="1:20" ht="32.1" customHeight="1" x14ac:dyDescent="0.2">
      <c r="A1" s="38" t="s">
        <v>111</v>
      </c>
      <c r="B1" s="31"/>
      <c r="C1" s="31"/>
      <c r="D1" s="28"/>
      <c r="E1" s="28"/>
      <c r="F1" s="28"/>
      <c r="G1" s="31" t="s">
        <v>112</v>
      </c>
      <c r="H1" s="28"/>
      <c r="I1" s="28"/>
      <c r="J1" s="28"/>
      <c r="K1" s="31" t="s">
        <v>74</v>
      </c>
      <c r="L1" s="31"/>
      <c r="M1" s="31"/>
      <c r="N1" s="93"/>
      <c r="O1" s="93"/>
      <c r="P1" s="93"/>
      <c r="Q1" s="93"/>
      <c r="R1" s="28"/>
      <c r="S1" s="31" t="s">
        <v>75</v>
      </c>
      <c r="T1" s="28"/>
    </row>
    <row r="2" spans="1:20" ht="32.1" customHeight="1" x14ac:dyDescent="0.2">
      <c r="A2" s="33"/>
      <c r="B2" s="31" t="s">
        <v>76</v>
      </c>
      <c r="C2" s="94"/>
      <c r="D2" s="31" t="s">
        <v>77</v>
      </c>
      <c r="E2" s="28"/>
      <c r="F2" s="28"/>
      <c r="G2" s="38" t="s">
        <v>78</v>
      </c>
      <c r="H2" s="31" t="s">
        <v>76</v>
      </c>
      <c r="I2" s="94"/>
      <c r="J2" s="94"/>
      <c r="K2" s="31" t="s">
        <v>76</v>
      </c>
      <c r="L2" s="31"/>
      <c r="M2" s="31"/>
      <c r="N2" s="93"/>
      <c r="O2" s="93"/>
      <c r="P2" s="93"/>
      <c r="Q2" s="93"/>
      <c r="R2" s="28"/>
      <c r="S2" s="31" t="s">
        <v>79</v>
      </c>
      <c r="T2" s="28"/>
    </row>
    <row r="3" spans="1:20" ht="32.1" customHeight="1" x14ac:dyDescent="0.2">
      <c r="A3" s="38" t="s">
        <v>5</v>
      </c>
      <c r="B3" s="95" t="s">
        <v>36</v>
      </c>
      <c r="C3" s="95" t="s">
        <v>38</v>
      </c>
      <c r="D3" s="28"/>
      <c r="E3" s="28"/>
      <c r="F3" s="28"/>
      <c r="G3" s="38"/>
      <c r="H3" s="95" t="s">
        <v>36</v>
      </c>
      <c r="I3" s="95" t="s">
        <v>38</v>
      </c>
      <c r="J3" s="95"/>
      <c r="K3" s="95" t="s">
        <v>36</v>
      </c>
      <c r="L3" s="96" t="s">
        <v>80</v>
      </c>
      <c r="M3" s="96" t="s">
        <v>81</v>
      </c>
      <c r="N3" s="95" t="s">
        <v>38</v>
      </c>
      <c r="O3" s="96" t="s">
        <v>80</v>
      </c>
      <c r="P3" s="96" t="s">
        <v>81</v>
      </c>
      <c r="Q3" s="93"/>
      <c r="R3" s="28"/>
      <c r="S3" s="28"/>
      <c r="T3" s="28"/>
    </row>
    <row r="4" spans="1:20" ht="15" x14ac:dyDescent="0.2">
      <c r="A4" s="9">
        <f>INDEX(Data!A:A,MATCH(MAX(Data!$A:$A),Data!$A:$A,0)-$D4)</f>
        <v>45551</v>
      </c>
      <c r="B4" s="8">
        <f>INDEX(Data!B:B,MATCH(MAX(Data!$A:$A),Data!$A:$A,0)-$D4)</f>
        <v>136.485906</v>
      </c>
      <c r="C4" s="8">
        <f>INDEX(Data!G:G,MATCH(MAX(Data!$A:$A),Data!$A:$A,0)-$D4)</f>
        <v>141.60610999999997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133.81</v>
      </c>
      <c r="L4" s="15">
        <f>INDEX(Data!C:C,MATCH(MAX(Data!$A:$A),Data!$A:$A,0))</f>
        <v>9.0000000000003411E-2</v>
      </c>
      <c r="M4" s="15">
        <f>INDEX(Data!D:D,MATCH(MAX(Data!$A:$A),Data!$A:$A,0))</f>
        <v>-2.6759059999999977</v>
      </c>
      <c r="N4" s="13">
        <f>INDEX(Data!G:G,MATCH(MAX(Data!$A:$A),Data!$A:$A,0))</f>
        <v>141.69</v>
      </c>
      <c r="O4" s="15">
        <f>INDEX(Data!H:H,MATCH(MAX(Data!$A:$A),Data!$A:$A,0))</f>
        <v>0.10999999999998522</v>
      </c>
      <c r="P4" s="15">
        <f>INDEX(Data!I:I,MATCH(MAX(Data!$A:$A),Data!$A:$A,0))</f>
        <v>8.3890000000025111E-2</v>
      </c>
      <c r="Q4" s="5"/>
      <c r="S4" s="11" t="s">
        <v>82</v>
      </c>
      <c r="T4" s="11" t="s">
        <v>83</v>
      </c>
    </row>
    <row r="5" spans="1:20" ht="15" x14ac:dyDescent="0.2">
      <c r="A5" s="9">
        <f>INDEX(Data!A:A,MATCH(MAX(Data!$A:$A),Data!$A:$A,0)-$D5)</f>
        <v>45558</v>
      </c>
      <c r="B5" s="8">
        <f>INDEX(Data!B:B,MATCH(MAX(Data!$A:$A),Data!$A:$A,0)-$D5)</f>
        <v>135.25935200000001</v>
      </c>
      <c r="C5" s="8">
        <f>INDEX(Data!G:G,MATCH(MAX(Data!$A:$A),Data!$A:$A,0)-$D5)</f>
        <v>140.018216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84</v>
      </c>
      <c r="T5" s="11" t="s">
        <v>85</v>
      </c>
    </row>
    <row r="6" spans="1:20" ht="15" x14ac:dyDescent="0.2">
      <c r="A6" s="9">
        <f>INDEX(Data!A:A,MATCH(MAX(Data!$A:$A),Data!$A:$A,0)-$D6)</f>
        <v>45565</v>
      </c>
      <c r="B6" s="8">
        <f>INDEX(Data!B:B,MATCH(MAX(Data!$A:$A),Data!$A:$A,0)-$D6)</f>
        <v>134.16621699999999</v>
      </c>
      <c r="C6" s="8">
        <f>INDEX(Data!G:G,MATCH(MAX(Data!$A:$A),Data!$A:$A,0)-$D6)</f>
        <v>138.852994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86</v>
      </c>
      <c r="T6" s="11" t="str">
        <f>INDEX($T$17:$T$28,MONTH(MIN(A:A)))</f>
        <v>September</v>
      </c>
    </row>
    <row r="7" spans="1:20" ht="15" x14ac:dyDescent="0.2">
      <c r="A7" s="9">
        <f>INDEX(Data!A:A,MATCH(MAX(Data!$A:$A),Data!$A:$A,0)-$D7)</f>
        <v>45572</v>
      </c>
      <c r="B7" s="8">
        <f>INDEX(Data!B:B,MATCH(MAX(Data!$A:$A),Data!$A:$A,0)-$D7)</f>
        <v>133.58621600000001</v>
      </c>
      <c r="C7" s="8">
        <f>INDEX(Data!G:G,MATCH(MAX(Data!$A:$A),Data!$A:$A,0)-$D7)</f>
        <v>138.46336599999998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84</v>
      </c>
      <c r="T7" s="11"/>
    </row>
    <row r="8" spans="1:20" ht="15" x14ac:dyDescent="0.2">
      <c r="A8" s="9">
        <f>INDEX(Data!A:A,MATCH(MAX(Data!$A:$A),Data!$A:$A,0)-$D8)</f>
        <v>45579</v>
      </c>
      <c r="B8" s="8">
        <f>INDEX(Data!B:B,MATCH(MAX(Data!$A:$A),Data!$A:$A,0)-$D8)</f>
        <v>133.86126099999998</v>
      </c>
      <c r="C8" s="8">
        <f>INDEX(Data!G:G,MATCH(MAX(Data!$A:$A),Data!$A:$A,0)-$D8)</f>
        <v>139.07519400000001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87</v>
      </c>
      <c r="T8" s="11">
        <f>YEAR(MIN(A:A))</f>
        <v>2024</v>
      </c>
    </row>
    <row r="9" spans="1:20" ht="15" x14ac:dyDescent="0.2">
      <c r="A9" s="9">
        <f>INDEX(Data!A:A,MATCH(MAX(Data!$A:$A),Data!$A:$A,0)-$D9)</f>
        <v>45586</v>
      </c>
      <c r="B9" s="8">
        <f>INDEX(Data!B:B,MATCH(MAX(Data!$A:$A),Data!$A:$A,0)-$D9)</f>
        <v>133.98826600000001</v>
      </c>
      <c r="C9" s="8">
        <f>INDEX(Data!G:G,MATCH(MAX(Data!$A:$A),Data!$A:$A,0)-$D9)</f>
        <v>139.26096699999999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88</v>
      </c>
      <c r="T9" s="11" t="str">
        <f>DAY(MAX(A:A))&amp;" "</f>
        <v xml:space="preserve">15 </v>
      </c>
    </row>
    <row r="10" spans="1:20" ht="15" x14ac:dyDescent="0.2">
      <c r="A10" s="9">
        <f>INDEX(Data!A:A,MATCH(MAX(Data!$A:$A),Data!$A:$A,0)-$D10)</f>
        <v>45593</v>
      </c>
      <c r="B10" s="8">
        <f>INDEX(Data!B:B,MATCH(MAX(Data!$A:$A),Data!$A:$A,0)-$D10)</f>
        <v>134.413331</v>
      </c>
      <c r="C10" s="8">
        <f>INDEX(Data!G:G,MATCH(MAX(Data!$A:$A),Data!$A:$A,0)-$D10)</f>
        <v>139.709745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86</v>
      </c>
      <c r="T10" s="11" t="str">
        <f>INDEX($T$17:$T$28,MONTH(MAX(A:A)))</f>
        <v>September</v>
      </c>
    </row>
    <row r="11" spans="1:20" ht="15" x14ac:dyDescent="0.2">
      <c r="A11" s="9">
        <f>INDEX(Data!A:A,MATCH(MAX(Data!$A:$A),Data!$A:$A,0)-$D11)</f>
        <v>45600</v>
      </c>
      <c r="B11" s="8">
        <f>INDEX(Data!B:B,MATCH(MAX(Data!$A:$A),Data!$A:$A,0)-$D11)</f>
        <v>134.410302</v>
      </c>
      <c r="C11" s="8">
        <f>INDEX(Data!G:G,MATCH(MAX(Data!$A:$A),Data!$A:$A,0)-$D11)</f>
        <v>139.84395799999999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84</v>
      </c>
      <c r="T11" s="11" t="s">
        <v>85</v>
      </c>
    </row>
    <row r="12" spans="1:20" ht="15" x14ac:dyDescent="0.2">
      <c r="A12" s="9">
        <f>INDEX(Data!A:A,MATCH(MAX(Data!$A:$A),Data!$A:$A,0)-$D12)</f>
        <v>45607</v>
      </c>
      <c r="B12" s="8">
        <f>INDEX(Data!B:B,MATCH(MAX(Data!$A:$A),Data!$A:$A,0)-$D12)</f>
        <v>134.59466</v>
      </c>
      <c r="C12" s="8">
        <f>INDEX(Data!G:G,MATCH(MAX(Data!$A:$A),Data!$A:$A,0)-$D12)</f>
        <v>140.13422300000002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87</v>
      </c>
      <c r="T12" s="11">
        <f>YEAR(MAX(A:A))</f>
        <v>2025</v>
      </c>
    </row>
    <row r="13" spans="1:20" ht="15" x14ac:dyDescent="0.2">
      <c r="A13" s="9">
        <f>INDEX(Data!A:A,MATCH(MAX(Data!$A:$A),Data!$A:$A,0)-$D13)</f>
        <v>45614</v>
      </c>
      <c r="B13" s="8">
        <f>INDEX(Data!B:B,MATCH(MAX(Data!$A:$A),Data!$A:$A,0)-$D13)</f>
        <v>134.848432</v>
      </c>
      <c r="C13" s="8">
        <f>INDEX(Data!G:G,MATCH(MAX(Data!$A:$A),Data!$A:$A,0)-$D13)</f>
        <v>140.48737899999998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" x14ac:dyDescent="0.2">
      <c r="A14" s="9">
        <f>INDEX(Data!A:A,MATCH(MAX(Data!$A:$A),Data!$A:$A,0)-$D14)</f>
        <v>45621</v>
      </c>
      <c r="B14" s="8">
        <f>INDEX(Data!B:B,MATCH(MAX(Data!$A:$A),Data!$A:$A,0)-$D14)</f>
        <v>135.36596</v>
      </c>
      <c r="C14" s="8">
        <f>INDEX(Data!G:G,MATCH(MAX(Data!$A:$A),Data!$A:$A,0)-$D14)</f>
        <v>141.40484000000001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15 September 2025</v>
      </c>
      <c r="T14" s="4"/>
    </row>
    <row r="15" spans="1:20" ht="15" x14ac:dyDescent="0.2">
      <c r="A15" s="9">
        <f>INDEX(Data!A:A,MATCH(MAX(Data!$A:$A),Data!$A:$A,0)-$D15)</f>
        <v>45628</v>
      </c>
      <c r="B15" s="8">
        <f>INDEX(Data!B:B,MATCH(MAX(Data!$A:$A),Data!$A:$A,0)-$D15)</f>
        <v>135.92584099999999</v>
      </c>
      <c r="C15" s="8">
        <f>INDEX(Data!G:G,MATCH(MAX(Data!$A:$A),Data!$A:$A,0)-$D15)</f>
        <v>142.04014499999997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" x14ac:dyDescent="0.2">
      <c r="A16" s="9">
        <f>INDEX(Data!A:A,MATCH(MAX(Data!$A:$A),Data!$A:$A,0)-$D16)</f>
        <v>45635</v>
      </c>
      <c r="B16" s="8">
        <f>INDEX(Data!B:B,MATCH(MAX(Data!$A:$A),Data!$A:$A,0)-$D16)</f>
        <v>136.22645</v>
      </c>
      <c r="C16" s="8">
        <f>INDEX(Data!G:G,MATCH(MAX(Data!$A:$A),Data!$A:$A,0)-$D16)</f>
        <v>142.48728700000001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89</v>
      </c>
      <c r="T16" s="4"/>
    </row>
    <row r="17" spans="1:20" ht="15" x14ac:dyDescent="0.2">
      <c r="A17" s="9">
        <f>INDEX(Data!A:A,MATCH(MAX(Data!$A:$A),Data!$A:$A,0)-$D17)</f>
        <v>45642</v>
      </c>
      <c r="B17" s="8">
        <f>INDEX(Data!B:B,MATCH(MAX(Data!$A:$A),Data!$A:$A,0)-$D17)</f>
        <v>136.39128099999999</v>
      </c>
      <c r="C17" s="8">
        <f>INDEX(Data!G:G,MATCH(MAX(Data!$A:$A),Data!$A:$A,0)-$D17)</f>
        <v>142.70911500000003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90</v>
      </c>
    </row>
    <row r="18" spans="1:20" ht="15" x14ac:dyDescent="0.2">
      <c r="A18" s="9">
        <f>INDEX(Data!A:A,MATCH(MAX(Data!$A:$A),Data!$A:$A,0)-$D18)</f>
        <v>45649</v>
      </c>
      <c r="B18" s="8">
        <f>INDEX(Data!B:B,MATCH(MAX(Data!$A:$A),Data!$A:$A,0)-$D18)</f>
        <v>136.385029</v>
      </c>
      <c r="C18" s="8">
        <f>INDEX(Data!G:G,MATCH(MAX(Data!$A:$A),Data!$A:$A,0)-$D18)</f>
        <v>142.848073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91</v>
      </c>
    </row>
    <row r="19" spans="1:20" ht="15" x14ac:dyDescent="0.2">
      <c r="A19" s="9">
        <f>INDEX(Data!A:A,MATCH(MAX(Data!$A:$A),Data!$A:$A,0)-$D19)</f>
        <v>45656</v>
      </c>
      <c r="B19" s="8">
        <f>INDEX(Data!B:B,MATCH(MAX(Data!$A:$A),Data!$A:$A,0)-$D19)</f>
        <v>136.491308</v>
      </c>
      <c r="C19" s="8">
        <f>INDEX(Data!G:G,MATCH(MAX(Data!$A:$A),Data!$A:$A,0)-$D19)</f>
        <v>142.98101699999998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92</v>
      </c>
    </row>
    <row r="20" spans="1:20" ht="15" x14ac:dyDescent="0.2">
      <c r="A20" s="9">
        <f>INDEX(Data!A:A,MATCH(MAX(Data!$A:$A),Data!$A:$A,0)-$D20)</f>
        <v>45663</v>
      </c>
      <c r="B20" s="8">
        <f>INDEX(Data!B:B,MATCH(MAX(Data!$A:$A),Data!$A:$A,0)-$D20)</f>
        <v>136.60324699999998</v>
      </c>
      <c r="C20" s="8">
        <f>INDEX(Data!G:G,MATCH(MAX(Data!$A:$A),Data!$A:$A,0)-$D20)</f>
        <v>143.295242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93</v>
      </c>
    </row>
    <row r="21" spans="1:20" ht="15" x14ac:dyDescent="0.2">
      <c r="A21" s="9">
        <f>INDEX(Data!A:A,MATCH(MAX(Data!$A:$A),Data!$A:$A,0)-$D21)</f>
        <v>45670</v>
      </c>
      <c r="B21" s="8">
        <f>INDEX(Data!B:B,MATCH(MAX(Data!$A:$A),Data!$A:$A,0)-$D21)</f>
        <v>136.509985</v>
      </c>
      <c r="C21" s="8">
        <f>INDEX(Data!G:G,MATCH(MAX(Data!$A:$A),Data!$A:$A,0)-$D21)</f>
        <v>143.32843099999999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94</v>
      </c>
    </row>
    <row r="22" spans="1:20" ht="15" x14ac:dyDescent="0.2">
      <c r="A22" s="9">
        <f>INDEX(Data!A:A,MATCH(MAX(Data!$A:$A),Data!$A:$A,0)-$D22)</f>
        <v>45677</v>
      </c>
      <c r="B22" s="8">
        <f>INDEX(Data!B:B,MATCH(MAX(Data!$A:$A),Data!$A:$A,0)-$D22)</f>
        <v>136.96904999999998</v>
      </c>
      <c r="C22" s="8">
        <f>INDEX(Data!G:G,MATCH(MAX(Data!$A:$A),Data!$A:$A,0)-$D22)</f>
        <v>144.26750099999998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95</v>
      </c>
    </row>
    <row r="23" spans="1:20" ht="15" x14ac:dyDescent="0.2">
      <c r="A23" s="9">
        <f>INDEX(Data!A:A,MATCH(MAX(Data!$A:$A),Data!$A:$A,0)-$D23)</f>
        <v>45684</v>
      </c>
      <c r="B23" s="8">
        <f>INDEX(Data!B:B,MATCH(MAX(Data!$A:$A),Data!$A:$A,0)-$D23)</f>
        <v>138.36296499999997</v>
      </c>
      <c r="C23" s="8">
        <f>INDEX(Data!G:G,MATCH(MAX(Data!$A:$A),Data!$A:$A,0)-$D23)</f>
        <v>145.574793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96</v>
      </c>
    </row>
    <row r="24" spans="1:20" ht="15" x14ac:dyDescent="0.2">
      <c r="A24" s="9">
        <f>INDEX(Data!A:A,MATCH(MAX(Data!$A:$A),Data!$A:$A,0)-$D24)</f>
        <v>45691</v>
      </c>
      <c r="B24" s="8">
        <f>INDEX(Data!B:B,MATCH(MAX(Data!$A:$A),Data!$A:$A,0)-$D24)</f>
        <v>138.741411</v>
      </c>
      <c r="C24" s="8">
        <f>INDEX(Data!G:G,MATCH(MAX(Data!$A:$A),Data!$A:$A,0)-$D24)</f>
        <v>146.13087400000001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97</v>
      </c>
    </row>
    <row r="25" spans="1:20" ht="15" x14ac:dyDescent="0.2">
      <c r="A25" s="9">
        <f>INDEX(Data!A:A,MATCH(MAX(Data!$A:$A),Data!$A:$A,0)-$D25)</f>
        <v>45698</v>
      </c>
      <c r="B25" s="8">
        <f>INDEX(Data!B:B,MATCH(MAX(Data!$A:$A),Data!$A:$A,0)-$D25)</f>
        <v>139.021659</v>
      </c>
      <c r="C25" s="8">
        <f>INDEX(Data!G:G,MATCH(MAX(Data!$A:$A),Data!$A:$A,0)-$D25)</f>
        <v>146.29333200000002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98</v>
      </c>
    </row>
    <row r="26" spans="1:20" ht="15" x14ac:dyDescent="0.2">
      <c r="A26" s="9">
        <f>INDEX(Data!A:A,MATCH(MAX(Data!$A:$A),Data!$A:$A,0)-$D26)</f>
        <v>45705</v>
      </c>
      <c r="B26" s="8">
        <f>INDEX(Data!B:B,MATCH(MAX(Data!$A:$A),Data!$A:$A,0)-$D26)</f>
        <v>139.217579</v>
      </c>
      <c r="C26" s="8">
        <f>INDEX(Data!G:G,MATCH(MAX(Data!$A:$A),Data!$A:$A,0)-$D26)</f>
        <v>146.44771800000001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99</v>
      </c>
    </row>
    <row r="27" spans="1:20" ht="15" x14ac:dyDescent="0.2">
      <c r="A27" s="9">
        <f>INDEX(Data!A:A,MATCH(MAX(Data!$A:$A),Data!$A:$A,0)-$D27)</f>
        <v>45712</v>
      </c>
      <c r="B27" s="8">
        <f>INDEX(Data!B:B,MATCH(MAX(Data!$A:$A),Data!$A:$A,0)-$D27)</f>
        <v>139.62223799999998</v>
      </c>
      <c r="C27" s="8">
        <f>INDEX(Data!G:G,MATCH(MAX(Data!$A:$A),Data!$A:$A,0)-$D27)</f>
        <v>146.82192700000002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100</v>
      </c>
    </row>
    <row r="28" spans="1:20" ht="15" x14ac:dyDescent="0.2">
      <c r="A28" s="9">
        <f>INDEX(Data!A:A,MATCH(MAX(Data!$A:$A),Data!$A:$A,0)-$D28)</f>
        <v>45719</v>
      </c>
      <c r="B28" s="8">
        <f>INDEX(Data!B:B,MATCH(MAX(Data!$A:$A),Data!$A:$A,0)-$D28)</f>
        <v>139.612483</v>
      </c>
      <c r="C28" s="8">
        <f>INDEX(Data!G:G,MATCH(MAX(Data!$A:$A),Data!$A:$A,0)-$D28)</f>
        <v>146.884027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101</v>
      </c>
    </row>
    <row r="29" spans="1:20" ht="15" x14ac:dyDescent="0.2">
      <c r="A29" s="9">
        <f>INDEX(Data!A:A,MATCH(MAX(Data!$A:$A),Data!$A:$A,0)-$D29)</f>
        <v>45726</v>
      </c>
      <c r="B29" s="8">
        <f>INDEX(Data!B:B,MATCH(MAX(Data!$A:$A),Data!$A:$A,0)-$D29)</f>
        <v>139.41696999999999</v>
      </c>
      <c r="C29" s="8">
        <f>INDEX(Data!G:G,MATCH(MAX(Data!$A:$A),Data!$A:$A,0)-$D29)</f>
        <v>146.57529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" x14ac:dyDescent="0.2">
      <c r="A30" s="9">
        <f>INDEX(Data!A:A,MATCH(MAX(Data!$A:$A),Data!$A:$A,0)-$D30)</f>
        <v>45733</v>
      </c>
      <c r="B30" s="8">
        <f>INDEX(Data!B:B,MATCH(MAX(Data!$A:$A),Data!$A:$A,0)-$D30)</f>
        <v>137.971654</v>
      </c>
      <c r="C30" s="8">
        <f>INDEX(Data!G:G,MATCH(MAX(Data!$A:$A),Data!$A:$A,0)-$D30)</f>
        <v>145.38482700000003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" x14ac:dyDescent="0.2">
      <c r="A31" s="9">
        <f>INDEX(Data!A:A,MATCH(MAX(Data!$A:$A),Data!$A:$A,0)-$D31)</f>
        <v>45740</v>
      </c>
      <c r="B31" s="8">
        <f>INDEX(Data!B:B,MATCH(MAX(Data!$A:$A),Data!$A:$A,0)-$D31)</f>
        <v>135.607957</v>
      </c>
      <c r="C31" s="8">
        <f>INDEX(Data!G:G,MATCH(MAX(Data!$A:$A),Data!$A:$A,0)-$D31)</f>
        <v>143.07308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" x14ac:dyDescent="0.2">
      <c r="A32" s="9">
        <f>INDEX(Data!A:A,MATCH(MAX(Data!$A:$A),Data!$A:$A,0)-$D32)</f>
        <v>45747</v>
      </c>
      <c r="B32" s="8">
        <f>INDEX(Data!B:B,MATCH(MAX(Data!$A:$A),Data!$A:$A,0)-$D32)</f>
        <v>134.907432</v>
      </c>
      <c r="C32" s="8">
        <f>INDEX(Data!G:G,MATCH(MAX(Data!$A:$A),Data!$A:$A,0)-$D32)</f>
        <v>142.255009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" x14ac:dyDescent="0.2">
      <c r="A33" s="9">
        <f>INDEX(Data!A:A,MATCH(MAX(Data!$A:$A),Data!$A:$A,0)-$D33)</f>
        <v>45754</v>
      </c>
      <c r="B33" s="8">
        <f>INDEX(Data!B:B,MATCH(MAX(Data!$A:$A),Data!$A:$A,0)-$D33)</f>
        <v>135.24951899999999</v>
      </c>
      <c r="C33" s="8">
        <f>INDEX(Data!G:G,MATCH(MAX(Data!$A:$A),Data!$A:$A,0)-$D33)</f>
        <v>142.54169199999998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" x14ac:dyDescent="0.2">
      <c r="A34" s="9">
        <f>INDEX(Data!A:A,MATCH(MAX(Data!$A:$A),Data!$A:$A,0)-$D34)</f>
        <v>45761</v>
      </c>
      <c r="B34" s="8">
        <f>INDEX(Data!B:B,MATCH(MAX(Data!$A:$A),Data!$A:$A,0)-$D34)</f>
        <v>134.847714</v>
      </c>
      <c r="C34" s="8">
        <f>INDEX(Data!G:G,MATCH(MAX(Data!$A:$A),Data!$A:$A,0)-$D34)</f>
        <v>141.97461799999999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" x14ac:dyDescent="0.2">
      <c r="A35" s="9">
        <f>INDEX(Data!A:A,MATCH(MAX(Data!$A:$A),Data!$A:$A,0)-$D35)</f>
        <v>45768</v>
      </c>
      <c r="B35" s="8">
        <f>INDEX(Data!B:B,MATCH(MAX(Data!$A:$A),Data!$A:$A,0)-$D35)</f>
        <v>134.26116099999999</v>
      </c>
      <c r="C35" s="8">
        <f>INDEX(Data!G:G,MATCH(MAX(Data!$A:$A),Data!$A:$A,0)-$D35)</f>
        <v>141.44217399999999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" x14ac:dyDescent="0.2">
      <c r="A36" s="9">
        <f>INDEX(Data!A:A,MATCH(MAX(Data!$A:$A),Data!$A:$A,0)-$D36)</f>
        <v>45775</v>
      </c>
      <c r="B36" s="8">
        <f>INDEX(Data!B:B,MATCH(MAX(Data!$A:$A),Data!$A:$A,0)-$D36)</f>
        <v>133.8357</v>
      </c>
      <c r="C36" s="8">
        <f>INDEX(Data!G:G,MATCH(MAX(Data!$A:$A),Data!$A:$A,0)-$D36)</f>
        <v>140.81097600000001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" x14ac:dyDescent="0.2">
      <c r="A37" s="9">
        <f>INDEX(Data!A:A,MATCH(MAX(Data!$A:$A),Data!$A:$A,0)-$D37)</f>
        <v>45782</v>
      </c>
      <c r="B37" s="8">
        <f>INDEX(Data!B:B,MATCH(MAX(Data!$A:$A),Data!$A:$A,0)-$D37)</f>
        <v>133.18171299999997</v>
      </c>
      <c r="C37" s="8">
        <f>INDEX(Data!G:G,MATCH(MAX(Data!$A:$A),Data!$A:$A,0)-$D37)</f>
        <v>140.05547999999999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" x14ac:dyDescent="0.2">
      <c r="A38" s="9">
        <f>INDEX(Data!A:A,MATCH(MAX(Data!$A:$A),Data!$A:$A,0)-$D38)</f>
        <v>45789</v>
      </c>
      <c r="B38" s="8">
        <f>INDEX(Data!B:B,MATCH(MAX(Data!$A:$A),Data!$A:$A,0)-$D38)</f>
        <v>132.31878399999999</v>
      </c>
      <c r="C38" s="8">
        <f>INDEX(Data!G:G,MATCH(MAX(Data!$A:$A),Data!$A:$A,0)-$D38)</f>
        <v>139.19787699999998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" x14ac:dyDescent="0.2">
      <c r="A39" s="9">
        <f>INDEX(Data!A:A,MATCH(MAX(Data!$A:$A),Data!$A:$A,0)-$D39)</f>
        <v>45796</v>
      </c>
      <c r="B39" s="8">
        <f>INDEX(Data!B:B,MATCH(MAX(Data!$A:$A),Data!$A:$A,0)-$D39)</f>
        <v>132.074648</v>
      </c>
      <c r="C39" s="8">
        <f>INDEX(Data!G:G,MATCH(MAX(Data!$A:$A),Data!$A:$A,0)-$D39)</f>
        <v>138.57350100000002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" x14ac:dyDescent="0.2">
      <c r="A40" s="9">
        <f>INDEX(Data!A:A,MATCH(MAX(Data!$A:$A),Data!$A:$A,0)-$D40)</f>
        <v>45803</v>
      </c>
      <c r="B40" s="8">
        <f>INDEX(Data!B:B,MATCH(MAX(Data!$A:$A),Data!$A:$A,0)-$D40)</f>
        <v>131.99</v>
      </c>
      <c r="C40" s="8">
        <f>INDEX(Data!G:G,MATCH(MAX(Data!$A:$A),Data!$A:$A,0)-$D40)</f>
        <v>138.37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" x14ac:dyDescent="0.2">
      <c r="A41" s="9">
        <f>INDEX(Data!A:A,MATCH(MAX(Data!$A:$A),Data!$A:$A,0)-$D41)</f>
        <v>45810</v>
      </c>
      <c r="B41" s="8">
        <f>INDEX(Data!B:B,MATCH(MAX(Data!$A:$A),Data!$A:$A,0)-$D41)</f>
        <v>131.45446399999997</v>
      </c>
      <c r="C41" s="8">
        <f>INDEX(Data!G:G,MATCH(MAX(Data!$A:$A),Data!$A:$A,0)-$D41)</f>
        <v>138.08744300000001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" x14ac:dyDescent="0.2">
      <c r="A42" s="9">
        <f>INDEX(Data!A:A,MATCH(MAX(Data!$A:$A),Data!$A:$A,0)-$D42)</f>
        <v>45817</v>
      </c>
      <c r="B42" s="8">
        <f>INDEX(Data!B:B,MATCH(MAX(Data!$A:$A),Data!$A:$A,0)-$D42)</f>
        <v>131.347556</v>
      </c>
      <c r="C42" s="8">
        <f>INDEX(Data!G:G,MATCH(MAX(Data!$A:$A),Data!$A:$A,0)-$D42)</f>
        <v>137.53903200000002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" x14ac:dyDescent="0.2">
      <c r="A43" s="9">
        <f>INDEX(Data!A:A,MATCH(MAX(Data!$A:$A),Data!$A:$A,0)-$D43)</f>
        <v>45824</v>
      </c>
      <c r="B43" s="8">
        <f>INDEX(Data!B:B,MATCH(MAX(Data!$A:$A),Data!$A:$A,0)-$D43)</f>
        <v>131.39140800000001</v>
      </c>
      <c r="C43" s="8">
        <f>INDEX(Data!G:G,MATCH(MAX(Data!$A:$A),Data!$A:$A,0)-$D43)</f>
        <v>137.542314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" x14ac:dyDescent="0.2">
      <c r="A44" s="9">
        <f>INDEX(Data!A:A,MATCH(MAX(Data!$A:$A),Data!$A:$A,0)-$D44)</f>
        <v>45831</v>
      </c>
      <c r="B44" s="8">
        <f>INDEX(Data!B:B,MATCH(MAX(Data!$A:$A),Data!$A:$A,0)-$D44)</f>
        <v>132.33000000000001</v>
      </c>
      <c r="C44" s="8">
        <f>INDEX(Data!G:G,MATCH(MAX(Data!$A:$A),Data!$A:$A,0)-$D44)</f>
        <v>139.03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" x14ac:dyDescent="0.2">
      <c r="A45" s="9">
        <f>INDEX(Data!A:A,MATCH(MAX(Data!$A:$A),Data!$A:$A,0)-$D45)</f>
        <v>45838</v>
      </c>
      <c r="B45" s="8">
        <f>INDEX(Data!B:B,MATCH(MAX(Data!$A:$A),Data!$A:$A,0)-$D45)</f>
        <v>132.95441300000002</v>
      </c>
      <c r="C45" s="8">
        <f>INDEX(Data!G:G,MATCH(MAX(Data!$A:$A),Data!$A:$A,0)-$D45)</f>
        <v>140.26409099999998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" x14ac:dyDescent="0.2">
      <c r="A46" s="9">
        <f>INDEX(Data!A:A,MATCH(MAX(Data!$A:$A),Data!$A:$A,0)-$D46)</f>
        <v>45845</v>
      </c>
      <c r="B46" s="8">
        <f>INDEX(Data!B:B,MATCH(MAX(Data!$A:$A),Data!$A:$A,0)-$D46)</f>
        <v>133.18821600000001</v>
      </c>
      <c r="C46" s="8">
        <f>INDEX(Data!G:G,MATCH(MAX(Data!$A:$A),Data!$A:$A,0)-$D46)</f>
        <v>140.57684799999998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" x14ac:dyDescent="0.2">
      <c r="A47" s="9">
        <f>INDEX(Data!A:A,MATCH(MAX(Data!$A:$A),Data!$A:$A,0)-$D47)</f>
        <v>45852</v>
      </c>
      <c r="B47" s="8">
        <f>INDEX(Data!B:B,MATCH(MAX(Data!$A:$A),Data!$A:$A,0)-$D47)</f>
        <v>133.94999999999999</v>
      </c>
      <c r="C47" s="8">
        <f>INDEX(Data!G:G,MATCH(MAX(Data!$A:$A),Data!$A:$A,0)-$D47)</f>
        <v>141.1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" x14ac:dyDescent="0.2">
      <c r="A48" s="9">
        <f>INDEX(Data!A:A,MATCH(MAX(Data!$A:$A),Data!$A:$A,0)-$D48)</f>
        <v>45859</v>
      </c>
      <c r="B48" s="8">
        <f>INDEX(Data!B:B,MATCH(MAX(Data!$A:$A),Data!$A:$A,0)-$D48)</f>
        <v>134.09445300000002</v>
      </c>
      <c r="C48" s="8">
        <f>INDEX(Data!G:G,MATCH(MAX(Data!$A:$A),Data!$A:$A,0)-$D48)</f>
        <v>141.850977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" x14ac:dyDescent="0.2">
      <c r="A49" s="9">
        <f>INDEX(Data!A:A,MATCH(MAX(Data!$A:$A),Data!$A:$A,0)-$D49)</f>
        <v>45866</v>
      </c>
      <c r="B49" s="8">
        <f>INDEX(Data!B:B,MATCH(MAX(Data!$A:$A),Data!$A:$A,0)-$D49)</f>
        <v>134.24</v>
      </c>
      <c r="C49" s="8">
        <f>INDEX(Data!G:G,MATCH(MAX(Data!$A:$A),Data!$A:$A,0)-$D49)</f>
        <v>142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" x14ac:dyDescent="0.2">
      <c r="A50" s="9">
        <f>INDEX(Data!A:A,MATCH(MAX(Data!$A:$A),Data!$A:$A,0)-$D50)</f>
        <v>45873</v>
      </c>
      <c r="B50" s="8">
        <f>INDEX(Data!B:B,MATCH(MAX(Data!$A:$A),Data!$A:$A,0)-$D50)</f>
        <v>134.30000000000001</v>
      </c>
      <c r="C50" s="8">
        <f>INDEX(Data!G:G,MATCH(MAX(Data!$A:$A),Data!$A:$A,0)-$D50)</f>
        <v>142.13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" x14ac:dyDescent="0.2">
      <c r="A51" s="9">
        <f>INDEX(Data!A:A,MATCH(MAX(Data!$A:$A),Data!$A:$A,0)-$D51)</f>
        <v>45880</v>
      </c>
      <c r="B51" s="8">
        <f>INDEX(Data!B:B,MATCH(MAX(Data!$A:$A),Data!$A:$A,0)-$D51)</f>
        <v>134.38999999999999</v>
      </c>
      <c r="C51" s="8">
        <f>INDEX(Data!G:G,MATCH(MAX(Data!$A:$A),Data!$A:$A,0)-$D51)</f>
        <v>142.49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" x14ac:dyDescent="0.2">
      <c r="A52" s="9">
        <f>INDEX(Data!A:A,MATCH(MAX(Data!$A:$A),Data!$A:$A,0)-$D52)</f>
        <v>45887</v>
      </c>
      <c r="B52" s="8">
        <f>INDEX(Data!B:B,MATCH(MAX(Data!$A:$A),Data!$A:$A,0)-$D52)</f>
        <v>134.30053199999998</v>
      </c>
      <c r="C52" s="8">
        <f>INDEX(Data!G:G,MATCH(MAX(Data!$A:$A),Data!$A:$A,0)-$D52)</f>
        <v>142.49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" x14ac:dyDescent="0.2">
      <c r="A53" s="9">
        <f>INDEX(Data!A:A,MATCH(MAX(Data!$A:$A),Data!$A:$A,0)-$D53)</f>
        <v>45894</v>
      </c>
      <c r="B53" s="8">
        <f>INDEX(Data!B:B,MATCH(MAX(Data!$A:$A),Data!$A:$A,0)-$D53)</f>
        <v>133.91452700000002</v>
      </c>
      <c r="C53" s="8">
        <f>INDEX(Data!G:G,MATCH(MAX(Data!$A:$A),Data!$A:$A,0)-$D53)</f>
        <v>141.917306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" x14ac:dyDescent="0.2">
      <c r="A54" s="9">
        <f>INDEX(Data!A:A,MATCH(MAX(Data!$A:$A),Data!$A:$A,0)-$D54)</f>
        <v>45901</v>
      </c>
      <c r="B54" s="8">
        <f>INDEX(Data!B:B,MATCH(MAX(Data!$A:$A),Data!$A:$A,0)-$D54)</f>
        <v>133.860963</v>
      </c>
      <c r="C54" s="8">
        <f>INDEX(Data!G:G,MATCH(MAX(Data!$A:$A),Data!$A:$A,0)-$D54)</f>
        <v>141.65410799999998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" x14ac:dyDescent="0.2">
      <c r="A55" s="9">
        <f>INDEX(Data!A:A,MATCH(MAX(Data!$A:$A),Data!$A:$A,0)-$D55)</f>
        <v>45908</v>
      </c>
      <c r="B55" s="8">
        <f>INDEX(Data!B:B,MATCH(MAX(Data!$A:$A),Data!$A:$A,0)-$D55)</f>
        <v>133.72</v>
      </c>
      <c r="C55" s="8">
        <f>INDEX(Data!G:G,MATCH(MAX(Data!$A:$A),Data!$A:$A,0)-$D55)</f>
        <v>141.58000000000001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" x14ac:dyDescent="0.2">
      <c r="A56" s="9">
        <f>INDEX(Data!A:A,MATCH(MAX(Data!$A:$A),Data!$A:$A,0)-$D56)</f>
        <v>45915</v>
      </c>
      <c r="B56" s="8">
        <f>INDEX(Data!B:B,MATCH(MAX(Data!$A:$A),Data!$A:$A,0)-$D56)</f>
        <v>133.81</v>
      </c>
      <c r="C56" s="8">
        <f>INDEX(Data!G:G,MATCH(MAX(Data!$A:$A),Data!$A:$A,0)-$D56)</f>
        <v>141.69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" x14ac:dyDescent="0.2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" x14ac:dyDescent="0.2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75" x14ac:dyDescent="0.2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" x14ac:dyDescent="0.2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" x14ac:dyDescent="0.2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75" x14ac:dyDescent="0.2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" x14ac:dyDescent="0.2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" x14ac:dyDescent="0.2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" x14ac:dyDescent="0.2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" x14ac:dyDescent="0.2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" x14ac:dyDescent="0.2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" x14ac:dyDescent="0.2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" x14ac:dyDescent="0.2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" x14ac:dyDescent="0.2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" x14ac:dyDescent="0.2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" x14ac:dyDescent="0.2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" x14ac:dyDescent="0.2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" x14ac:dyDescent="0.2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" x14ac:dyDescent="0.2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" x14ac:dyDescent="0.2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" x14ac:dyDescent="0.2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" x14ac:dyDescent="0.2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" x14ac:dyDescent="0.2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" x14ac:dyDescent="0.2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" x14ac:dyDescent="0.2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" x14ac:dyDescent="0.2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" x14ac:dyDescent="0.2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" x14ac:dyDescent="0.2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" x14ac:dyDescent="0.2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" x14ac:dyDescent="0.2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" x14ac:dyDescent="0.2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" x14ac:dyDescent="0.2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" x14ac:dyDescent="0.2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" x14ac:dyDescent="0.2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" x14ac:dyDescent="0.2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" x14ac:dyDescent="0.2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" x14ac:dyDescent="0.2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" x14ac:dyDescent="0.2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" x14ac:dyDescent="0.2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" x14ac:dyDescent="0.2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" x14ac:dyDescent="0.2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" x14ac:dyDescent="0.2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" x14ac:dyDescent="0.2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" x14ac:dyDescent="0.2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" x14ac:dyDescent="0.2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" x14ac:dyDescent="0.2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" x14ac:dyDescent="0.2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" x14ac:dyDescent="0.2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" x14ac:dyDescent="0.2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" x14ac:dyDescent="0.2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" x14ac:dyDescent="0.2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" x14ac:dyDescent="0.2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" x14ac:dyDescent="0.2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" x14ac:dyDescent="0.2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" x14ac:dyDescent="0.2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" x14ac:dyDescent="0.2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" x14ac:dyDescent="0.2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" x14ac:dyDescent="0.2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" x14ac:dyDescent="0.2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" x14ac:dyDescent="0.2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" x14ac:dyDescent="0.2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" x14ac:dyDescent="0.2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" x14ac:dyDescent="0.2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" x14ac:dyDescent="0.2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" x14ac:dyDescent="0.2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" x14ac:dyDescent="0.2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" x14ac:dyDescent="0.2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" x14ac:dyDescent="0.2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" x14ac:dyDescent="0.2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" x14ac:dyDescent="0.2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" x14ac:dyDescent="0.2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" x14ac:dyDescent="0.2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" x14ac:dyDescent="0.2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" x14ac:dyDescent="0.2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" x14ac:dyDescent="0.2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" x14ac:dyDescent="0.2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" x14ac:dyDescent="0.2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" x14ac:dyDescent="0.2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" x14ac:dyDescent="0.2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" x14ac:dyDescent="0.2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" x14ac:dyDescent="0.2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" x14ac:dyDescent="0.2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" x14ac:dyDescent="0.2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" x14ac:dyDescent="0.2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" x14ac:dyDescent="0.2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" x14ac:dyDescent="0.2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" x14ac:dyDescent="0.2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" x14ac:dyDescent="0.2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" x14ac:dyDescent="0.2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" x14ac:dyDescent="0.2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" x14ac:dyDescent="0.2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" x14ac:dyDescent="0.2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" x14ac:dyDescent="0.2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" x14ac:dyDescent="0.2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" x14ac:dyDescent="0.2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" x14ac:dyDescent="0.2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" x14ac:dyDescent="0.2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" x14ac:dyDescent="0.2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" x14ac:dyDescent="0.2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" x14ac:dyDescent="0.2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" x14ac:dyDescent="0.2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" x14ac:dyDescent="0.2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" x14ac:dyDescent="0.2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" x14ac:dyDescent="0.2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" x14ac:dyDescent="0.2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" x14ac:dyDescent="0.2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" x14ac:dyDescent="0.2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" x14ac:dyDescent="0.2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" x14ac:dyDescent="0.2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" x14ac:dyDescent="0.2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" x14ac:dyDescent="0.2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" x14ac:dyDescent="0.2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" x14ac:dyDescent="0.2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" x14ac:dyDescent="0.2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" x14ac:dyDescent="0.2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" x14ac:dyDescent="0.2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" x14ac:dyDescent="0.2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" x14ac:dyDescent="0.2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" x14ac:dyDescent="0.2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" x14ac:dyDescent="0.2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" x14ac:dyDescent="0.2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" x14ac:dyDescent="0.2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" x14ac:dyDescent="0.2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" x14ac:dyDescent="0.2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" x14ac:dyDescent="0.2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" x14ac:dyDescent="0.2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" x14ac:dyDescent="0.2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" x14ac:dyDescent="0.2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" x14ac:dyDescent="0.2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" x14ac:dyDescent="0.2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" x14ac:dyDescent="0.2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" x14ac:dyDescent="0.2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" x14ac:dyDescent="0.2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" x14ac:dyDescent="0.2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" x14ac:dyDescent="0.2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" x14ac:dyDescent="0.2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" x14ac:dyDescent="0.2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" x14ac:dyDescent="0.2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" x14ac:dyDescent="0.2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" x14ac:dyDescent="0.2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" x14ac:dyDescent="0.2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" x14ac:dyDescent="0.2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" x14ac:dyDescent="0.2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" x14ac:dyDescent="0.2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" x14ac:dyDescent="0.2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" x14ac:dyDescent="0.2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" x14ac:dyDescent="0.2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" x14ac:dyDescent="0.2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" x14ac:dyDescent="0.2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" x14ac:dyDescent="0.2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" x14ac:dyDescent="0.2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" x14ac:dyDescent="0.2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" x14ac:dyDescent="0.2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" x14ac:dyDescent="0.2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" x14ac:dyDescent="0.2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" x14ac:dyDescent="0.2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" x14ac:dyDescent="0.2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" x14ac:dyDescent="0.2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" x14ac:dyDescent="0.2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" x14ac:dyDescent="0.2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" x14ac:dyDescent="0.2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" x14ac:dyDescent="0.2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" x14ac:dyDescent="0.2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" x14ac:dyDescent="0.2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" x14ac:dyDescent="0.2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" x14ac:dyDescent="0.2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" x14ac:dyDescent="0.2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" x14ac:dyDescent="0.2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" x14ac:dyDescent="0.2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" x14ac:dyDescent="0.2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" x14ac:dyDescent="0.2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" x14ac:dyDescent="0.2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" x14ac:dyDescent="0.2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" x14ac:dyDescent="0.2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" x14ac:dyDescent="0.2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" x14ac:dyDescent="0.2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" x14ac:dyDescent="0.2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" x14ac:dyDescent="0.2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" x14ac:dyDescent="0.2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" x14ac:dyDescent="0.2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" x14ac:dyDescent="0.2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" x14ac:dyDescent="0.2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" x14ac:dyDescent="0.2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" x14ac:dyDescent="0.2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" x14ac:dyDescent="0.2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" x14ac:dyDescent="0.2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" x14ac:dyDescent="0.2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" x14ac:dyDescent="0.2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" x14ac:dyDescent="0.2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" x14ac:dyDescent="0.2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" x14ac:dyDescent="0.2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" x14ac:dyDescent="0.2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" x14ac:dyDescent="0.2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" x14ac:dyDescent="0.2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" x14ac:dyDescent="0.2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" x14ac:dyDescent="0.2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" x14ac:dyDescent="0.2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" x14ac:dyDescent="0.2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" x14ac:dyDescent="0.2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" x14ac:dyDescent="0.2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" x14ac:dyDescent="0.2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" x14ac:dyDescent="0.2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" x14ac:dyDescent="0.2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" x14ac:dyDescent="0.2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" x14ac:dyDescent="0.2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" x14ac:dyDescent="0.2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" x14ac:dyDescent="0.2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" x14ac:dyDescent="0.2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" x14ac:dyDescent="0.2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" x14ac:dyDescent="0.2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" x14ac:dyDescent="0.2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" x14ac:dyDescent="0.2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" x14ac:dyDescent="0.2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" x14ac:dyDescent="0.2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" x14ac:dyDescent="0.2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" x14ac:dyDescent="0.2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" x14ac:dyDescent="0.2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" x14ac:dyDescent="0.2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" x14ac:dyDescent="0.2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" x14ac:dyDescent="0.2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" x14ac:dyDescent="0.2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" x14ac:dyDescent="0.2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" x14ac:dyDescent="0.2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" x14ac:dyDescent="0.2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" x14ac:dyDescent="0.2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" x14ac:dyDescent="0.2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" x14ac:dyDescent="0.2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" x14ac:dyDescent="0.2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" x14ac:dyDescent="0.2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" x14ac:dyDescent="0.2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" x14ac:dyDescent="0.2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" x14ac:dyDescent="0.2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" x14ac:dyDescent="0.2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" x14ac:dyDescent="0.2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" x14ac:dyDescent="0.2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" x14ac:dyDescent="0.2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" x14ac:dyDescent="0.2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" x14ac:dyDescent="0.2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" x14ac:dyDescent="0.2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" x14ac:dyDescent="0.2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" x14ac:dyDescent="0.2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" x14ac:dyDescent="0.2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" x14ac:dyDescent="0.2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" x14ac:dyDescent="0.2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" x14ac:dyDescent="0.2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" x14ac:dyDescent="0.2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" x14ac:dyDescent="0.2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" x14ac:dyDescent="0.2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" x14ac:dyDescent="0.2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" x14ac:dyDescent="0.2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" x14ac:dyDescent="0.2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" x14ac:dyDescent="0.2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" x14ac:dyDescent="0.2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" x14ac:dyDescent="0.2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" x14ac:dyDescent="0.2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" x14ac:dyDescent="0.2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" x14ac:dyDescent="0.2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" x14ac:dyDescent="0.2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" x14ac:dyDescent="0.2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" x14ac:dyDescent="0.2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" x14ac:dyDescent="0.2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" x14ac:dyDescent="0.2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" x14ac:dyDescent="0.2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" x14ac:dyDescent="0.2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" x14ac:dyDescent="0.2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" x14ac:dyDescent="0.2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" x14ac:dyDescent="0.2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" x14ac:dyDescent="0.2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" x14ac:dyDescent="0.2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" x14ac:dyDescent="0.2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" x14ac:dyDescent="0.2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" x14ac:dyDescent="0.2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" x14ac:dyDescent="0.2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" x14ac:dyDescent="0.2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" x14ac:dyDescent="0.2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" x14ac:dyDescent="0.2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" x14ac:dyDescent="0.2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" x14ac:dyDescent="0.2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" x14ac:dyDescent="0.2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" x14ac:dyDescent="0.2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" x14ac:dyDescent="0.2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" x14ac:dyDescent="0.2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" x14ac:dyDescent="0.2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" x14ac:dyDescent="0.2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" x14ac:dyDescent="0.2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" x14ac:dyDescent="0.2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" x14ac:dyDescent="0.2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" x14ac:dyDescent="0.2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" x14ac:dyDescent="0.2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" x14ac:dyDescent="0.2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" x14ac:dyDescent="0.2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" x14ac:dyDescent="0.2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" x14ac:dyDescent="0.2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" x14ac:dyDescent="0.2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" x14ac:dyDescent="0.2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" x14ac:dyDescent="0.2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" x14ac:dyDescent="0.2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" x14ac:dyDescent="0.2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" x14ac:dyDescent="0.2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" x14ac:dyDescent="0.2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" x14ac:dyDescent="0.2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" x14ac:dyDescent="0.2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" x14ac:dyDescent="0.2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" x14ac:dyDescent="0.2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" x14ac:dyDescent="0.2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" x14ac:dyDescent="0.2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" x14ac:dyDescent="0.2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" x14ac:dyDescent="0.2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" x14ac:dyDescent="0.2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" x14ac:dyDescent="0.2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" x14ac:dyDescent="0.2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" x14ac:dyDescent="0.2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" x14ac:dyDescent="0.2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" x14ac:dyDescent="0.2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" x14ac:dyDescent="0.2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" x14ac:dyDescent="0.2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" x14ac:dyDescent="0.2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" x14ac:dyDescent="0.2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" x14ac:dyDescent="0.2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" x14ac:dyDescent="0.2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" x14ac:dyDescent="0.2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" x14ac:dyDescent="0.2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" x14ac:dyDescent="0.2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" x14ac:dyDescent="0.2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" x14ac:dyDescent="0.2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" x14ac:dyDescent="0.2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" x14ac:dyDescent="0.2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" x14ac:dyDescent="0.2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" x14ac:dyDescent="0.2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" x14ac:dyDescent="0.2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" x14ac:dyDescent="0.2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" x14ac:dyDescent="0.2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" x14ac:dyDescent="0.2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" x14ac:dyDescent="0.2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" x14ac:dyDescent="0.2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" x14ac:dyDescent="0.2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" x14ac:dyDescent="0.2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" x14ac:dyDescent="0.2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" x14ac:dyDescent="0.2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" x14ac:dyDescent="0.2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" x14ac:dyDescent="0.2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" x14ac:dyDescent="0.2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" x14ac:dyDescent="0.2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" x14ac:dyDescent="0.2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" x14ac:dyDescent="0.2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" x14ac:dyDescent="0.2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" x14ac:dyDescent="0.2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" x14ac:dyDescent="0.2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" x14ac:dyDescent="0.2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" x14ac:dyDescent="0.2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" x14ac:dyDescent="0.2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" x14ac:dyDescent="0.2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" x14ac:dyDescent="0.2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" x14ac:dyDescent="0.2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" x14ac:dyDescent="0.2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" x14ac:dyDescent="0.2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" x14ac:dyDescent="0.2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" x14ac:dyDescent="0.2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" x14ac:dyDescent="0.2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" x14ac:dyDescent="0.2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" x14ac:dyDescent="0.2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" x14ac:dyDescent="0.2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" x14ac:dyDescent="0.2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" x14ac:dyDescent="0.2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" x14ac:dyDescent="0.2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" x14ac:dyDescent="0.2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" x14ac:dyDescent="0.2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" x14ac:dyDescent="0.2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" x14ac:dyDescent="0.2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" x14ac:dyDescent="0.2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" x14ac:dyDescent="0.2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" x14ac:dyDescent="0.2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" x14ac:dyDescent="0.2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" x14ac:dyDescent="0.2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" x14ac:dyDescent="0.2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" x14ac:dyDescent="0.2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" x14ac:dyDescent="0.2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" x14ac:dyDescent="0.2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" x14ac:dyDescent="0.2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" x14ac:dyDescent="0.2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" x14ac:dyDescent="0.2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" x14ac:dyDescent="0.2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" x14ac:dyDescent="0.2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" x14ac:dyDescent="0.2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" x14ac:dyDescent="0.2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" x14ac:dyDescent="0.2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" x14ac:dyDescent="0.2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" x14ac:dyDescent="0.2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" x14ac:dyDescent="0.2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" x14ac:dyDescent="0.2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" x14ac:dyDescent="0.2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" x14ac:dyDescent="0.2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" x14ac:dyDescent="0.2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" x14ac:dyDescent="0.2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" x14ac:dyDescent="0.2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" x14ac:dyDescent="0.2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" x14ac:dyDescent="0.2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" x14ac:dyDescent="0.2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" x14ac:dyDescent="0.2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" x14ac:dyDescent="0.2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" x14ac:dyDescent="0.2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" x14ac:dyDescent="0.2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" x14ac:dyDescent="0.2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" x14ac:dyDescent="0.2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" x14ac:dyDescent="0.2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" x14ac:dyDescent="0.2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" x14ac:dyDescent="0.2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" x14ac:dyDescent="0.2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" x14ac:dyDescent="0.2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" x14ac:dyDescent="0.2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" x14ac:dyDescent="0.2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" x14ac:dyDescent="0.2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" x14ac:dyDescent="0.2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" x14ac:dyDescent="0.2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" x14ac:dyDescent="0.2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" x14ac:dyDescent="0.2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" x14ac:dyDescent="0.2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" x14ac:dyDescent="0.2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" x14ac:dyDescent="0.2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" x14ac:dyDescent="0.2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" x14ac:dyDescent="0.2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" x14ac:dyDescent="0.2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" x14ac:dyDescent="0.2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" x14ac:dyDescent="0.2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" x14ac:dyDescent="0.2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" x14ac:dyDescent="0.2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" x14ac:dyDescent="0.2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" x14ac:dyDescent="0.2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" x14ac:dyDescent="0.2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" x14ac:dyDescent="0.2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" x14ac:dyDescent="0.2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" x14ac:dyDescent="0.2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" x14ac:dyDescent="0.2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" x14ac:dyDescent="0.2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" x14ac:dyDescent="0.2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" x14ac:dyDescent="0.2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" x14ac:dyDescent="0.2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" x14ac:dyDescent="0.2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" x14ac:dyDescent="0.2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" x14ac:dyDescent="0.2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" x14ac:dyDescent="0.2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" x14ac:dyDescent="0.2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" x14ac:dyDescent="0.2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" x14ac:dyDescent="0.2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" x14ac:dyDescent="0.2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" x14ac:dyDescent="0.2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" x14ac:dyDescent="0.2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" x14ac:dyDescent="0.2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" x14ac:dyDescent="0.2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" x14ac:dyDescent="0.2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" x14ac:dyDescent="0.2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" x14ac:dyDescent="0.2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" x14ac:dyDescent="0.2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" x14ac:dyDescent="0.2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" x14ac:dyDescent="0.2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" x14ac:dyDescent="0.2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" x14ac:dyDescent="0.2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" x14ac:dyDescent="0.2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" x14ac:dyDescent="0.2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" x14ac:dyDescent="0.2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" x14ac:dyDescent="0.2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" x14ac:dyDescent="0.2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" x14ac:dyDescent="0.2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" x14ac:dyDescent="0.2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" x14ac:dyDescent="0.2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" x14ac:dyDescent="0.2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" x14ac:dyDescent="0.2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" x14ac:dyDescent="0.2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" x14ac:dyDescent="0.2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" x14ac:dyDescent="0.2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" x14ac:dyDescent="0.2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" x14ac:dyDescent="0.2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" x14ac:dyDescent="0.2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" x14ac:dyDescent="0.2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" x14ac:dyDescent="0.2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" x14ac:dyDescent="0.2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" x14ac:dyDescent="0.2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" x14ac:dyDescent="0.2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" x14ac:dyDescent="0.2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" x14ac:dyDescent="0.2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" x14ac:dyDescent="0.2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" x14ac:dyDescent="0.2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" x14ac:dyDescent="0.2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" x14ac:dyDescent="0.2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" x14ac:dyDescent="0.2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" x14ac:dyDescent="0.2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" x14ac:dyDescent="0.2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" x14ac:dyDescent="0.2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" x14ac:dyDescent="0.2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" x14ac:dyDescent="0.2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" x14ac:dyDescent="0.2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" x14ac:dyDescent="0.2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" x14ac:dyDescent="0.2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" x14ac:dyDescent="0.2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" x14ac:dyDescent="0.2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" x14ac:dyDescent="0.2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" x14ac:dyDescent="0.2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" x14ac:dyDescent="0.2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" x14ac:dyDescent="0.2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" x14ac:dyDescent="0.2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" x14ac:dyDescent="0.2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" x14ac:dyDescent="0.2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" x14ac:dyDescent="0.2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" x14ac:dyDescent="0.2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" x14ac:dyDescent="0.2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" x14ac:dyDescent="0.2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" x14ac:dyDescent="0.2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" x14ac:dyDescent="0.2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" x14ac:dyDescent="0.2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" x14ac:dyDescent="0.2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" x14ac:dyDescent="0.2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" x14ac:dyDescent="0.2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" x14ac:dyDescent="0.2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" x14ac:dyDescent="0.2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" x14ac:dyDescent="0.2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" x14ac:dyDescent="0.2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" x14ac:dyDescent="0.2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" x14ac:dyDescent="0.2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" x14ac:dyDescent="0.2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" x14ac:dyDescent="0.2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" x14ac:dyDescent="0.2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" x14ac:dyDescent="0.2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" x14ac:dyDescent="0.2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" x14ac:dyDescent="0.2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" x14ac:dyDescent="0.2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" x14ac:dyDescent="0.2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" x14ac:dyDescent="0.2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" x14ac:dyDescent="0.2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" x14ac:dyDescent="0.2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" x14ac:dyDescent="0.2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" x14ac:dyDescent="0.2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" x14ac:dyDescent="0.2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" x14ac:dyDescent="0.2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" x14ac:dyDescent="0.2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" x14ac:dyDescent="0.2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" x14ac:dyDescent="0.2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" x14ac:dyDescent="0.2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" x14ac:dyDescent="0.2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" x14ac:dyDescent="0.2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" x14ac:dyDescent="0.2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" x14ac:dyDescent="0.2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" x14ac:dyDescent="0.2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" x14ac:dyDescent="0.2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" x14ac:dyDescent="0.2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" x14ac:dyDescent="0.2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" x14ac:dyDescent="0.2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" x14ac:dyDescent="0.2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" x14ac:dyDescent="0.2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" x14ac:dyDescent="0.2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" x14ac:dyDescent="0.2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" x14ac:dyDescent="0.2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" x14ac:dyDescent="0.2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" x14ac:dyDescent="0.2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" x14ac:dyDescent="0.2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" x14ac:dyDescent="0.2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" x14ac:dyDescent="0.2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" x14ac:dyDescent="0.2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" x14ac:dyDescent="0.2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" x14ac:dyDescent="0.2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" x14ac:dyDescent="0.2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" x14ac:dyDescent="0.2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" x14ac:dyDescent="0.2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" x14ac:dyDescent="0.2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" x14ac:dyDescent="0.2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" x14ac:dyDescent="0.2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" x14ac:dyDescent="0.2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" x14ac:dyDescent="0.2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" x14ac:dyDescent="0.2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" x14ac:dyDescent="0.2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" x14ac:dyDescent="0.2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" x14ac:dyDescent="0.2">
      <c r="G627" s="9">
        <f>IF(AND(ISNUMBER(Data!A1079),ISNUMBER(G626)),Data!A1079,NA())</f>
        <v>45271</v>
      </c>
      <c r="H627" s="8">
        <f>IF(AND(ISNUMBER(Data!B1079),ISNUMBER(H626)),Data!B1079,NA())</f>
        <v>143.79533700000002</v>
      </c>
      <c r="I627" s="8">
        <f>IF(AND(ISNUMBER(Data!G1079),ISNUMBER(I626)),Data!G1079,NA())</f>
        <v>152.00577899999999</v>
      </c>
    </row>
    <row r="628" spans="7:9" ht="15" x14ac:dyDescent="0.2">
      <c r="G628" s="9">
        <f>IF(AND(ISNUMBER(Data!A1080),ISNUMBER(G627)),Data!A1080,NA())</f>
        <v>45278</v>
      </c>
      <c r="H628" s="8">
        <f>IF(AND(ISNUMBER(Data!B1080),ISNUMBER(H627)),Data!B1080,NA())</f>
        <v>141.51442700000001</v>
      </c>
      <c r="I628" s="8">
        <f>IF(AND(ISNUMBER(Data!G1080),ISNUMBER(I627)),Data!G1080,NA())</f>
        <v>150.37846099999999</v>
      </c>
    </row>
    <row r="629" spans="7:9" ht="15" x14ac:dyDescent="0.2">
      <c r="G629" s="9">
        <f>IF(AND(ISNUMBER(Data!A1081),ISNUMBER(G628)),Data!A1081,NA())</f>
        <v>45285</v>
      </c>
      <c r="H629" s="8">
        <f>IF(AND(ISNUMBER(Data!B1081),ISNUMBER(H628)),Data!B1081,NA())</f>
        <v>140.325402</v>
      </c>
      <c r="I629" s="8">
        <f>IF(AND(ISNUMBER(Data!G1081),ISNUMBER(I628)),Data!G1081,NA())</f>
        <v>149.235826</v>
      </c>
    </row>
    <row r="630" spans="7:9" ht="15" x14ac:dyDescent="0.2">
      <c r="G630" s="9">
        <f>IF(AND(ISNUMBER(Data!A1082),ISNUMBER(G629)),Data!A1082,NA())</f>
        <v>45292</v>
      </c>
      <c r="H630" s="8">
        <f>IF(AND(ISNUMBER(Data!B1082),ISNUMBER(H629)),Data!B1082,NA())</f>
        <v>140.77874599999998</v>
      </c>
      <c r="I630" s="8">
        <f>IF(AND(ISNUMBER(Data!G1082),ISNUMBER(I629)),Data!G1082,NA())</f>
        <v>148.66493400000002</v>
      </c>
    </row>
    <row r="631" spans="7:9" ht="15" x14ac:dyDescent="0.2">
      <c r="G631" s="9">
        <f>IF(AND(ISNUMBER(Data!A1083),ISNUMBER(G630)),Data!A1083,NA())</f>
        <v>45299</v>
      </c>
      <c r="H631" s="8">
        <f>IF(AND(ISNUMBER(Data!B1083),ISNUMBER(H630)),Data!B1083,NA())</f>
        <v>139.71920299999999</v>
      </c>
      <c r="I631" s="8">
        <f>IF(AND(ISNUMBER(Data!G1083),ISNUMBER(I630)),Data!G1083,NA())</f>
        <v>148.212366</v>
      </c>
    </row>
    <row r="632" spans="7:9" ht="15" x14ac:dyDescent="0.2">
      <c r="G632" s="9">
        <f>IF(AND(ISNUMBER(Data!A1084),ISNUMBER(G631)),Data!A1084,NA())</f>
        <v>45306</v>
      </c>
      <c r="H632" s="8">
        <f>IF(AND(ISNUMBER(Data!B1084),ISNUMBER(H631)),Data!B1084,NA())</f>
        <v>139.48575999999997</v>
      </c>
      <c r="I632" s="8">
        <f>IF(AND(ISNUMBER(Data!G1084),ISNUMBER(I631)),Data!G1084,NA())</f>
        <v>147.92895900000002</v>
      </c>
    </row>
    <row r="633" spans="7:9" ht="15" x14ac:dyDescent="0.2">
      <c r="G633" s="9">
        <f>IF(AND(ISNUMBER(Data!A1085),ISNUMBER(G632)),Data!A1085,NA())</f>
        <v>45313</v>
      </c>
      <c r="H633" s="8">
        <f>IF(AND(ISNUMBER(Data!B1085),ISNUMBER(H632)),Data!B1085,NA())</f>
        <v>139.38785799999999</v>
      </c>
      <c r="I633" s="8">
        <f>IF(AND(ISNUMBER(Data!G1085),ISNUMBER(I632)),Data!G1085,NA())</f>
        <v>147.95832799999999</v>
      </c>
    </row>
    <row r="634" spans="7:9" ht="15" x14ac:dyDescent="0.2">
      <c r="G634" s="9">
        <f>IF(AND(ISNUMBER(Data!A1086),ISNUMBER(G633)),Data!A1086,NA())</f>
        <v>45320</v>
      </c>
      <c r="H634" s="8">
        <f>IF(AND(ISNUMBER(Data!B1086),ISNUMBER(H633)),Data!B1086,NA())</f>
        <v>139.90865399999998</v>
      </c>
      <c r="I634" s="8">
        <f>IF(AND(ISNUMBER(Data!G1086),ISNUMBER(I633)),Data!G1086,NA())</f>
        <v>148.55655999999999</v>
      </c>
    </row>
    <row r="635" spans="7:9" ht="15" x14ac:dyDescent="0.2">
      <c r="G635" s="9">
        <f>IF(AND(ISNUMBER(Data!A1087),ISNUMBER(G634)),Data!A1087,NA())</f>
        <v>45327</v>
      </c>
      <c r="H635" s="8">
        <f>IF(AND(ISNUMBER(Data!B1087),ISNUMBER(H634)),Data!B1087,NA())</f>
        <v>140.54664299999999</v>
      </c>
      <c r="I635" s="8">
        <f>IF(AND(ISNUMBER(Data!G1087),ISNUMBER(I634)),Data!G1087,NA())</f>
        <v>149.354702</v>
      </c>
    </row>
    <row r="636" spans="7:9" ht="15" x14ac:dyDescent="0.2">
      <c r="G636" s="9">
        <f>IF(AND(ISNUMBER(Data!A1088),ISNUMBER(G635)),Data!A1088,NA())</f>
        <v>45334</v>
      </c>
      <c r="H636" s="8">
        <f>IF(AND(ISNUMBER(Data!B1088),ISNUMBER(H635)),Data!B1088,NA())</f>
        <v>141.27642899999998</v>
      </c>
      <c r="I636" s="8">
        <f>IF(AND(ISNUMBER(Data!G1088),ISNUMBER(I635)),Data!G1088,NA())</f>
        <v>150.27635899999999</v>
      </c>
    </row>
    <row r="637" spans="7:9" ht="15" x14ac:dyDescent="0.2">
      <c r="G637" s="9">
        <f>IF(AND(ISNUMBER(Data!A1089),ISNUMBER(G636)),Data!A1089,NA())</f>
        <v>45341</v>
      </c>
      <c r="H637" s="8">
        <f>IF(AND(ISNUMBER(Data!B1089),ISNUMBER(H636)),Data!B1089,NA())</f>
        <v>142.859272</v>
      </c>
      <c r="I637" s="8">
        <f>IF(AND(ISNUMBER(Data!G1089),ISNUMBER(I636)),Data!G1089,NA())</f>
        <v>152.07956000000001</v>
      </c>
    </row>
    <row r="638" spans="7:9" ht="15" x14ac:dyDescent="0.2">
      <c r="G638" s="9">
        <f>IF(AND(ISNUMBER(Data!A1090),ISNUMBER(G637)),Data!A1090,NA())</f>
        <v>45348</v>
      </c>
      <c r="H638" s="8">
        <f>IF(AND(ISNUMBER(Data!B1090),ISNUMBER(H637)),Data!B1090,NA())</f>
        <v>143.96110000000002</v>
      </c>
      <c r="I638" s="8">
        <f>IF(AND(ISNUMBER(Data!G1090),ISNUMBER(I637)),Data!G1090,NA())</f>
        <v>153.29074700000001</v>
      </c>
    </row>
    <row r="639" spans="7:9" ht="15" x14ac:dyDescent="0.2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" x14ac:dyDescent="0.2">
      <c r="G640" s="9">
        <f>IF(AND(ISNUMBER(Data!A1092),ISNUMBER(G639)),Data!A1092,NA())</f>
        <v>45362</v>
      </c>
      <c r="H640" s="8">
        <f>IF(AND(ISNUMBER(Data!B1092),ISNUMBER(H639)),Data!B1092,NA())</f>
        <v>144.69928100000001</v>
      </c>
      <c r="I640" s="8">
        <f>IF(AND(ISNUMBER(Data!G1092),ISNUMBER(I639)),Data!G1092,NA())</f>
        <v>154.29267800000002</v>
      </c>
    </row>
    <row r="641" spans="7:9" ht="15" x14ac:dyDescent="0.2">
      <c r="G641" s="9">
        <f>IF(AND(ISNUMBER(Data!A1093),ISNUMBER(G640)),Data!A1093,NA())</f>
        <v>45369</v>
      </c>
      <c r="H641" s="8">
        <f>IF(AND(ISNUMBER(Data!B1093),ISNUMBER(H640)),Data!B1093,NA())</f>
        <v>144.73367199999998</v>
      </c>
      <c r="I641" s="8">
        <f>IF(AND(ISNUMBER(Data!G1093),ISNUMBER(I640)),Data!G1093,NA())</f>
        <v>153.80557499999998</v>
      </c>
    </row>
    <row r="642" spans="7:9" ht="15" x14ac:dyDescent="0.2">
      <c r="G642" s="9">
        <f>IF(AND(ISNUMBER(Data!A1094),ISNUMBER(G641)),Data!A1094,NA())</f>
        <v>45376</v>
      </c>
      <c r="H642" s="8">
        <f>IF(AND(ISNUMBER(Data!B1094),ISNUMBER(H641)),Data!B1094,NA())</f>
        <v>145.05787199999997</v>
      </c>
      <c r="I642" s="8">
        <f>IF(AND(ISNUMBER(Data!G1094),ISNUMBER(I641)),Data!G1094,NA())</f>
        <v>153.89622499999999</v>
      </c>
    </row>
    <row r="643" spans="7:9" ht="15" x14ac:dyDescent="0.2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" x14ac:dyDescent="0.2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" x14ac:dyDescent="0.2">
      <c r="G645" s="9">
        <f>IF(AND(ISNUMBER(Data!A1097),ISNUMBER(G644)),Data!A1097,NA())</f>
        <v>45397</v>
      </c>
      <c r="H645" s="8">
        <f>IF(AND(ISNUMBER(Data!B1097),ISNUMBER(H644)),Data!B1097,NA())</f>
        <v>148.48649800000001</v>
      </c>
      <c r="I645" s="8">
        <f>IF(AND(ISNUMBER(Data!G1097),ISNUMBER(I644)),Data!G1097,NA())</f>
        <v>157.45900800000001</v>
      </c>
    </row>
    <row r="646" spans="7:9" ht="15" x14ac:dyDescent="0.2">
      <c r="G646" s="9">
        <f>IF(AND(ISNUMBER(Data!A1098),ISNUMBER(G645)),Data!A1098,NA())</f>
        <v>45404</v>
      </c>
      <c r="H646" s="8">
        <f>IF(AND(ISNUMBER(Data!B1098),ISNUMBER(H645)),Data!B1098,NA())</f>
        <v>149.21421899999999</v>
      </c>
      <c r="I646" s="8">
        <f>IF(AND(ISNUMBER(Data!G1098),ISNUMBER(I645)),Data!G1098,NA())</f>
        <v>157.982561</v>
      </c>
    </row>
    <row r="647" spans="7:9" ht="15" x14ac:dyDescent="0.2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" x14ac:dyDescent="0.2">
      <c r="G648" s="9">
        <f>IF(AND(ISNUMBER(Data!A1100),ISNUMBER(G647)),Data!A1100,NA())</f>
        <v>45418</v>
      </c>
      <c r="H648" s="8">
        <f>IF(AND(ISNUMBER(Data!B1100),ISNUMBER(H647)),Data!B1100,NA())</f>
        <v>149.544085</v>
      </c>
      <c r="I648" s="8">
        <f>IF(AND(ISNUMBER(Data!G1100),ISNUMBER(I647)),Data!G1100,NA())</f>
        <v>157.63794300000001</v>
      </c>
    </row>
    <row r="649" spans="7:9" ht="15" x14ac:dyDescent="0.2">
      <c r="G649" s="9">
        <f>IF(AND(ISNUMBER(Data!A1101),ISNUMBER(G648)),Data!A1101,NA())</f>
        <v>45425</v>
      </c>
      <c r="H649" s="8">
        <f>IF(AND(ISNUMBER(Data!B1101),ISNUMBER(H648)),Data!B1101,NA())</f>
        <v>149.23194899999999</v>
      </c>
      <c r="I649" s="8">
        <f>IF(AND(ISNUMBER(Data!G1101),ISNUMBER(I648)),Data!G1101,NA())</f>
        <v>157.08067699999998</v>
      </c>
    </row>
    <row r="650" spans="7:9" ht="15" x14ac:dyDescent="0.2">
      <c r="G650" s="9">
        <f>IF(AND(ISNUMBER(Data!A1102),ISNUMBER(G649)),Data!A1102,NA())</f>
        <v>45432</v>
      </c>
      <c r="H650" s="8">
        <f>IF(AND(ISNUMBER(Data!B1102),ISNUMBER(H649)),Data!B1102,NA())</f>
        <v>148.83242899999999</v>
      </c>
      <c r="I650" s="8">
        <f>IF(AND(ISNUMBER(Data!G1102),ISNUMBER(I649)),Data!G1102,NA())</f>
        <v>156.211288</v>
      </c>
    </row>
    <row r="651" spans="7:9" ht="15" x14ac:dyDescent="0.2">
      <c r="G651" s="9">
        <f>IF(AND(ISNUMBER(Data!A1103),ISNUMBER(G650)),Data!A1103,NA())</f>
        <v>45439</v>
      </c>
      <c r="H651" s="8">
        <f>IF(AND(ISNUMBER(Data!B1103),ISNUMBER(H650)),Data!B1103,NA())</f>
        <v>147.64592100000002</v>
      </c>
      <c r="I651" s="8">
        <f>IF(AND(ISNUMBER(Data!G1103),ISNUMBER(I650)),Data!G1103,NA())</f>
        <v>154.304439</v>
      </c>
    </row>
    <row r="652" spans="7:9" ht="15" x14ac:dyDescent="0.2">
      <c r="G652" s="9">
        <f>IF(AND(ISNUMBER(Data!A1104),ISNUMBER(G651)),Data!A1104,NA())</f>
        <v>45446</v>
      </c>
      <c r="H652" s="8">
        <f>IF(AND(ISNUMBER(Data!B1104),ISNUMBER(H651)),Data!B1104,NA())</f>
        <v>147.26555999999999</v>
      </c>
      <c r="I652" s="8">
        <f>IF(AND(ISNUMBER(Data!G1104),ISNUMBER(I651)),Data!G1104,NA())</f>
        <v>153.26176600000002</v>
      </c>
    </row>
    <row r="653" spans="7:9" ht="15" x14ac:dyDescent="0.2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" x14ac:dyDescent="0.2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" x14ac:dyDescent="0.2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" x14ac:dyDescent="0.2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" x14ac:dyDescent="0.2">
      <c r="G657" s="9">
        <f>IF(AND(ISNUMBER(Data!A1109),ISNUMBER(G656)),Data!A1109,NA())</f>
        <v>45481</v>
      </c>
      <c r="H657" s="8">
        <f>IF(AND(ISNUMBER(Data!B1109),ISNUMBER(H656)),Data!B1109,NA())</f>
        <v>144.44523700000002</v>
      </c>
      <c r="I657" s="8">
        <f>IF(AND(ISNUMBER(Data!G1109),ISNUMBER(I656)),Data!G1109,NA())</f>
        <v>150.39364499999999</v>
      </c>
    </row>
    <row r="658" spans="7:9" ht="15" x14ac:dyDescent="0.2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" x14ac:dyDescent="0.2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" x14ac:dyDescent="0.2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" x14ac:dyDescent="0.2">
      <c r="G661" s="9">
        <f>IF(AND(ISNUMBER(Data!A1113),ISNUMBER(G660)),Data!A1113,NA())</f>
        <v>45509</v>
      </c>
      <c r="H661" s="8">
        <f>IF(AND(ISNUMBER(Data!B1113),ISNUMBER(H660)),Data!B1113,NA())</f>
        <v>143.42443</v>
      </c>
      <c r="I661" s="8">
        <f>IF(AND(ISNUMBER(Data!G1113),ISNUMBER(I660)),Data!G1113,NA())</f>
        <v>149.09860000000003</v>
      </c>
    </row>
    <row r="662" spans="7:9" ht="15" x14ac:dyDescent="0.2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" x14ac:dyDescent="0.2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" x14ac:dyDescent="0.2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" x14ac:dyDescent="0.2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" x14ac:dyDescent="0.2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" x14ac:dyDescent="0.2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" x14ac:dyDescent="0.2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" x14ac:dyDescent="0.2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" x14ac:dyDescent="0.2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" x14ac:dyDescent="0.2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" x14ac:dyDescent="0.2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" x14ac:dyDescent="0.2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" x14ac:dyDescent="0.2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" x14ac:dyDescent="0.2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" x14ac:dyDescent="0.2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" x14ac:dyDescent="0.2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" x14ac:dyDescent="0.2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" x14ac:dyDescent="0.2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" x14ac:dyDescent="0.2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" x14ac:dyDescent="0.2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" x14ac:dyDescent="0.2">
      <c r="G682" s="9">
        <f>IF(AND(ISNUMBER(Data!A1134),ISNUMBER(G681)),Data!A1134,NA())</f>
        <v>45656</v>
      </c>
      <c r="H682" s="8">
        <f>IF(AND(ISNUMBER(Data!B1134),ISNUMBER(H681)),Data!B1134,NA())</f>
        <v>136.491308</v>
      </c>
      <c r="I682" s="8">
        <f>IF(AND(ISNUMBER(Data!G1134),ISNUMBER(I681)),Data!G1134,NA())</f>
        <v>142.98101699999998</v>
      </c>
    </row>
    <row r="683" spans="7:9" ht="15" x14ac:dyDescent="0.2">
      <c r="G683" s="9">
        <f>IF(AND(ISNUMBER(Data!A1135),ISNUMBER(G682)),Data!A1135,NA())</f>
        <v>45663</v>
      </c>
      <c r="H683" s="8">
        <f>IF(AND(ISNUMBER(Data!B1135),ISNUMBER(H682)),Data!B1135,NA())</f>
        <v>136.60324699999998</v>
      </c>
      <c r="I683" s="8">
        <f>IF(AND(ISNUMBER(Data!G1135),ISNUMBER(I682)),Data!G1135,NA())</f>
        <v>143.295242</v>
      </c>
    </row>
    <row r="684" spans="7:9" ht="15" x14ac:dyDescent="0.2">
      <c r="G684" s="9">
        <f>IF(AND(ISNUMBER(Data!A1136),ISNUMBER(G683)),Data!A1136,NA())</f>
        <v>45670</v>
      </c>
      <c r="H684" s="8">
        <f>IF(AND(ISNUMBER(Data!B1136),ISNUMBER(H683)),Data!B1136,NA())</f>
        <v>136.509985</v>
      </c>
      <c r="I684" s="8">
        <f>IF(AND(ISNUMBER(Data!G1136),ISNUMBER(I683)),Data!G1136,NA())</f>
        <v>143.32843099999999</v>
      </c>
    </row>
    <row r="685" spans="7:9" ht="15" x14ac:dyDescent="0.2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" x14ac:dyDescent="0.2">
      <c r="G686" s="9">
        <f>IF(AND(ISNUMBER(Data!A1138),ISNUMBER(G685)),Data!A1138,NA())</f>
        <v>45684</v>
      </c>
      <c r="H686" s="8">
        <f>IF(AND(ISNUMBER(Data!B1138),ISNUMBER(H685)),Data!B1138,NA())</f>
        <v>138.36296499999997</v>
      </c>
      <c r="I686" s="8">
        <f>IF(AND(ISNUMBER(Data!G1138),ISNUMBER(I685)),Data!G1138,NA())</f>
        <v>145.574793</v>
      </c>
    </row>
    <row r="687" spans="7:9" ht="15" x14ac:dyDescent="0.2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" x14ac:dyDescent="0.2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" x14ac:dyDescent="0.2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" x14ac:dyDescent="0.2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" x14ac:dyDescent="0.2">
      <c r="G691" s="9">
        <f>IF(AND(ISNUMBER(Data!A1143),ISNUMBER(G690)),Data!A1143,NA())</f>
        <v>45719</v>
      </c>
      <c r="H691" s="8">
        <f>IF(AND(ISNUMBER(Data!B1143),ISNUMBER(H690)),Data!B1143,NA())</f>
        <v>139.612483</v>
      </c>
      <c r="I691" s="8">
        <f>IF(AND(ISNUMBER(Data!G1143),ISNUMBER(I690)),Data!G1143,NA())</f>
        <v>146.884027</v>
      </c>
    </row>
    <row r="692" spans="7:9" ht="15" x14ac:dyDescent="0.2">
      <c r="G692" s="9">
        <f>IF(AND(ISNUMBER(Data!A1144),ISNUMBER(G691)),Data!A1144,NA())</f>
        <v>45726</v>
      </c>
      <c r="H692" s="8">
        <f>IF(AND(ISNUMBER(Data!B1144),ISNUMBER(H691)),Data!B1144,NA())</f>
        <v>139.41696999999999</v>
      </c>
      <c r="I692" s="8">
        <f>IF(AND(ISNUMBER(Data!G1144),ISNUMBER(I691)),Data!G1144,NA())</f>
        <v>146.57529</v>
      </c>
    </row>
    <row r="693" spans="7:9" ht="15" x14ac:dyDescent="0.2">
      <c r="G693" s="9">
        <f>IF(AND(ISNUMBER(Data!A1145),ISNUMBER(G692)),Data!A1145,NA())</f>
        <v>45733</v>
      </c>
      <c r="H693" s="8">
        <f>IF(AND(ISNUMBER(Data!B1145),ISNUMBER(H692)),Data!B1145,NA())</f>
        <v>137.971654</v>
      </c>
      <c r="I693" s="8">
        <f>IF(AND(ISNUMBER(Data!G1145),ISNUMBER(I692)),Data!G1145,NA())</f>
        <v>145.38482700000003</v>
      </c>
    </row>
    <row r="694" spans="7:9" ht="15" x14ac:dyDescent="0.2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" x14ac:dyDescent="0.2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" x14ac:dyDescent="0.2">
      <c r="G696" s="9">
        <f>IF(AND(ISNUMBER(Data!A1148),ISNUMBER(G695)),Data!A1148,NA())</f>
        <v>45754</v>
      </c>
      <c r="H696" s="8">
        <f>IF(AND(ISNUMBER(Data!B1148),ISNUMBER(H695)),Data!B1148,NA())</f>
        <v>135.24951899999999</v>
      </c>
      <c r="I696" s="8">
        <f>IF(AND(ISNUMBER(Data!G1148),ISNUMBER(I695)),Data!G1148,NA())</f>
        <v>142.54169199999998</v>
      </c>
    </row>
    <row r="697" spans="7:9" ht="15" x14ac:dyDescent="0.2">
      <c r="G697" s="9">
        <f>IF(AND(ISNUMBER(Data!A1149),ISNUMBER(G696)),Data!A1149,NA())</f>
        <v>45761</v>
      </c>
      <c r="H697" s="8">
        <f>IF(AND(ISNUMBER(Data!B1149),ISNUMBER(H696)),Data!B1149,NA())</f>
        <v>134.847714</v>
      </c>
      <c r="I697" s="8">
        <f>IF(AND(ISNUMBER(Data!G1149),ISNUMBER(I696)),Data!G1149,NA())</f>
        <v>141.97461799999999</v>
      </c>
    </row>
    <row r="698" spans="7:9" ht="15" x14ac:dyDescent="0.2">
      <c r="G698" s="9">
        <f>IF(AND(ISNUMBER(Data!A1150),ISNUMBER(G697)),Data!A1150,NA())</f>
        <v>45768</v>
      </c>
      <c r="H698" s="8">
        <f>IF(AND(ISNUMBER(Data!B1150),ISNUMBER(H697)),Data!B1150,NA())</f>
        <v>134.26116099999999</v>
      </c>
      <c r="I698" s="8">
        <f>IF(AND(ISNUMBER(Data!G1150),ISNUMBER(I697)),Data!G1150,NA())</f>
        <v>141.44217399999999</v>
      </c>
    </row>
    <row r="699" spans="7:9" ht="15" x14ac:dyDescent="0.2">
      <c r="G699" s="9">
        <f>IF(AND(ISNUMBER(Data!A1151),ISNUMBER(G698)),Data!A1151,NA())</f>
        <v>45775</v>
      </c>
      <c r="H699" s="8">
        <f>IF(AND(ISNUMBER(Data!B1151),ISNUMBER(H698)),Data!B1151,NA())</f>
        <v>133.8357</v>
      </c>
      <c r="I699" s="8">
        <f>IF(AND(ISNUMBER(Data!G1151),ISNUMBER(I698)),Data!G1151,NA())</f>
        <v>140.81097600000001</v>
      </c>
    </row>
    <row r="700" spans="7:9" ht="15" x14ac:dyDescent="0.2">
      <c r="G700" s="9">
        <f>IF(AND(ISNUMBER(Data!A1152),ISNUMBER(G699)),Data!A1152,NA())</f>
        <v>45782</v>
      </c>
      <c r="H700" s="8">
        <f>IF(AND(ISNUMBER(Data!B1152),ISNUMBER(H699)),Data!B1152,NA())</f>
        <v>133.18171299999997</v>
      </c>
      <c r="I700" s="8">
        <f>IF(AND(ISNUMBER(Data!G1152),ISNUMBER(I699)),Data!G1152,NA())</f>
        <v>140.05547999999999</v>
      </c>
    </row>
    <row r="701" spans="7:9" ht="15" x14ac:dyDescent="0.2">
      <c r="G701" s="9">
        <f>IF(AND(ISNUMBER(Data!A1153),ISNUMBER(G700)),Data!A1153,NA())</f>
        <v>45789</v>
      </c>
      <c r="H701" s="8">
        <f>IF(AND(ISNUMBER(Data!B1153),ISNUMBER(H700)),Data!B1153,NA())</f>
        <v>132.31878399999999</v>
      </c>
      <c r="I701" s="8">
        <f>IF(AND(ISNUMBER(Data!G1153),ISNUMBER(I700)),Data!G1153,NA())</f>
        <v>139.19787699999998</v>
      </c>
    </row>
    <row r="702" spans="7:9" ht="15" x14ac:dyDescent="0.2">
      <c r="G702" s="9">
        <f>IF(AND(ISNUMBER(Data!A1154),ISNUMBER(G701)),Data!A1154,NA())</f>
        <v>45796</v>
      </c>
      <c r="H702" s="8">
        <f>IF(AND(ISNUMBER(Data!B1154),ISNUMBER(H701)),Data!B1154,NA())</f>
        <v>132.074648</v>
      </c>
      <c r="I702" s="8">
        <f>IF(AND(ISNUMBER(Data!G1154),ISNUMBER(I701)),Data!G1154,NA())</f>
        <v>138.57350100000002</v>
      </c>
    </row>
    <row r="703" spans="7:9" ht="15" x14ac:dyDescent="0.2">
      <c r="G703" s="9">
        <f>IF(AND(ISNUMBER(Data!A1155),ISNUMBER(G702)),Data!A1155,NA())</f>
        <v>45803</v>
      </c>
      <c r="H703" s="8">
        <f>IF(AND(ISNUMBER(Data!B1155),ISNUMBER(H702)),Data!B1155,NA())</f>
        <v>131.99</v>
      </c>
      <c r="I703" s="8">
        <f>IF(AND(ISNUMBER(Data!G1155),ISNUMBER(I702)),Data!G1155,NA())</f>
        <v>138.37</v>
      </c>
    </row>
    <row r="704" spans="7:9" ht="15" x14ac:dyDescent="0.2">
      <c r="G704" s="9">
        <f>IF(AND(ISNUMBER(Data!A1156),ISNUMBER(G703)),Data!A1156,NA())</f>
        <v>45810</v>
      </c>
      <c r="H704" s="8">
        <f>IF(AND(ISNUMBER(Data!B1156),ISNUMBER(H703)),Data!B1156,NA())</f>
        <v>131.45446399999997</v>
      </c>
      <c r="I704" s="8">
        <f>IF(AND(ISNUMBER(Data!G1156),ISNUMBER(I703)),Data!G1156,NA())</f>
        <v>138.08744300000001</v>
      </c>
    </row>
    <row r="705" spans="7:9" ht="15" x14ac:dyDescent="0.2">
      <c r="G705" s="9">
        <f>IF(AND(ISNUMBER(Data!A1157),ISNUMBER(G704)),Data!A1157,NA())</f>
        <v>45817</v>
      </c>
      <c r="H705" s="8">
        <f>IF(AND(ISNUMBER(Data!B1157),ISNUMBER(H704)),Data!B1157,NA())</f>
        <v>131.347556</v>
      </c>
      <c r="I705" s="8">
        <f>IF(AND(ISNUMBER(Data!G1157),ISNUMBER(I704)),Data!G1157,NA())</f>
        <v>137.53903200000002</v>
      </c>
    </row>
    <row r="706" spans="7:9" ht="15" x14ac:dyDescent="0.2">
      <c r="G706" s="9">
        <f>IF(AND(ISNUMBER(Data!A1158),ISNUMBER(G705)),Data!A1158,NA())</f>
        <v>45824</v>
      </c>
      <c r="H706" s="8">
        <f>IF(AND(ISNUMBER(Data!B1158),ISNUMBER(H705)),Data!B1158,NA())</f>
        <v>131.39140800000001</v>
      </c>
      <c r="I706" s="8">
        <f>IF(AND(ISNUMBER(Data!G1158),ISNUMBER(I705)),Data!G1158,NA())</f>
        <v>137.542314</v>
      </c>
    </row>
    <row r="707" spans="7:9" ht="15" x14ac:dyDescent="0.2">
      <c r="G707" s="9">
        <f>IF(AND(ISNUMBER(Data!A1159),ISNUMBER(G706)),Data!A1159,NA())</f>
        <v>45831</v>
      </c>
      <c r="H707" s="8">
        <f>IF(AND(ISNUMBER(Data!B1159),ISNUMBER(H706)),Data!B1159,NA())</f>
        <v>132.33000000000001</v>
      </c>
      <c r="I707" s="8">
        <f>IF(AND(ISNUMBER(Data!G1159),ISNUMBER(I706)),Data!G1159,NA())</f>
        <v>139.03</v>
      </c>
    </row>
    <row r="708" spans="7:9" ht="15" x14ac:dyDescent="0.2">
      <c r="G708" s="9">
        <f>IF(AND(ISNUMBER(Data!A1160),ISNUMBER(G707)),Data!A1160,NA())</f>
        <v>45838</v>
      </c>
      <c r="H708" s="8">
        <f>IF(AND(ISNUMBER(Data!B1160),ISNUMBER(H707)),Data!B1160,NA())</f>
        <v>132.95441300000002</v>
      </c>
      <c r="I708" s="8">
        <f>IF(AND(ISNUMBER(Data!G1160),ISNUMBER(I707)),Data!G1160,NA())</f>
        <v>140.26409099999998</v>
      </c>
    </row>
    <row r="709" spans="7:9" ht="15" x14ac:dyDescent="0.2">
      <c r="G709" s="9">
        <f>IF(AND(ISNUMBER(Data!A1161),ISNUMBER(G708)),Data!A1161,NA())</f>
        <v>45845</v>
      </c>
      <c r="H709" s="8">
        <f>IF(AND(ISNUMBER(Data!B1161),ISNUMBER(H708)),Data!B1161,NA())</f>
        <v>133.18821600000001</v>
      </c>
      <c r="I709" s="8">
        <f>IF(AND(ISNUMBER(Data!G1161),ISNUMBER(I708)),Data!G1161,NA())</f>
        <v>140.57684799999998</v>
      </c>
    </row>
    <row r="710" spans="7:9" ht="15" x14ac:dyDescent="0.2">
      <c r="G710" s="9">
        <f>IF(AND(ISNUMBER(Data!A1162),ISNUMBER(G709)),Data!A1162,NA())</f>
        <v>45852</v>
      </c>
      <c r="H710" s="8">
        <f>IF(AND(ISNUMBER(Data!B1162),ISNUMBER(H709)),Data!B1162,NA())</f>
        <v>133.94999999999999</v>
      </c>
      <c r="I710" s="8">
        <f>IF(AND(ISNUMBER(Data!G1162),ISNUMBER(I709)),Data!G1162,NA())</f>
        <v>141.1</v>
      </c>
    </row>
    <row r="711" spans="7:9" ht="15" x14ac:dyDescent="0.2">
      <c r="G711" s="9">
        <f>IF(AND(ISNUMBER(Data!A1163),ISNUMBER(G710)),Data!A1163,NA())</f>
        <v>45859</v>
      </c>
      <c r="H711" s="8">
        <f>IF(AND(ISNUMBER(Data!B1163),ISNUMBER(H710)),Data!B1163,NA())</f>
        <v>134.09445300000002</v>
      </c>
      <c r="I711" s="8">
        <f>IF(AND(ISNUMBER(Data!G1163),ISNUMBER(I710)),Data!G1163,NA())</f>
        <v>141.850977</v>
      </c>
    </row>
    <row r="712" spans="7:9" ht="15" x14ac:dyDescent="0.2">
      <c r="G712" s="9">
        <f>IF(AND(ISNUMBER(Data!A1164),ISNUMBER(G711)),Data!A1164,NA())</f>
        <v>45866</v>
      </c>
      <c r="H712" s="8">
        <f>IF(AND(ISNUMBER(Data!B1164),ISNUMBER(H711)),Data!B1164,NA())</f>
        <v>134.24</v>
      </c>
      <c r="I712" s="8">
        <f>IF(AND(ISNUMBER(Data!G1164),ISNUMBER(I711)),Data!G1164,NA())</f>
        <v>142</v>
      </c>
    </row>
    <row r="713" spans="7:9" ht="15" x14ac:dyDescent="0.2">
      <c r="G713" s="9">
        <f>IF(AND(ISNUMBER(Data!A1165),ISNUMBER(G712)),Data!A1165,NA())</f>
        <v>45873</v>
      </c>
      <c r="H713" s="8">
        <f>IF(AND(ISNUMBER(Data!B1165),ISNUMBER(H712)),Data!B1165,NA())</f>
        <v>134.30000000000001</v>
      </c>
      <c r="I713" s="8">
        <f>IF(AND(ISNUMBER(Data!G1165),ISNUMBER(I712)),Data!G1165,NA())</f>
        <v>142.13</v>
      </c>
    </row>
    <row r="714" spans="7:9" ht="15" x14ac:dyDescent="0.2">
      <c r="G714" s="9">
        <f>IF(AND(ISNUMBER(Data!A1166),ISNUMBER(G713)),Data!A1166,NA())</f>
        <v>45880</v>
      </c>
      <c r="H714" s="8">
        <f>IF(AND(ISNUMBER(Data!B1166),ISNUMBER(H713)),Data!B1166,NA())</f>
        <v>134.38999999999999</v>
      </c>
      <c r="I714" s="8">
        <f>IF(AND(ISNUMBER(Data!G1166),ISNUMBER(I713)),Data!G1166,NA())</f>
        <v>142.49</v>
      </c>
    </row>
    <row r="715" spans="7:9" ht="15" x14ac:dyDescent="0.2">
      <c r="G715" s="9">
        <f>IF(AND(ISNUMBER(Data!A1167),ISNUMBER(G714)),Data!A1167,NA())</f>
        <v>45887</v>
      </c>
      <c r="H715" s="8">
        <f>IF(AND(ISNUMBER(Data!B1167),ISNUMBER(H714)),Data!B1167,NA())</f>
        <v>134.30053199999998</v>
      </c>
      <c r="I715" s="8">
        <f>IF(AND(ISNUMBER(Data!G1167),ISNUMBER(I714)),Data!G1167,NA())</f>
        <v>142.49</v>
      </c>
    </row>
    <row r="716" spans="7:9" ht="15" x14ac:dyDescent="0.2">
      <c r="G716" s="9">
        <f>IF(AND(ISNUMBER(Data!A1168),ISNUMBER(G715)),Data!A1168,NA())</f>
        <v>45894</v>
      </c>
      <c r="H716" s="8">
        <f>IF(AND(ISNUMBER(Data!B1168),ISNUMBER(H715)),Data!B1168,NA())</f>
        <v>133.91452700000002</v>
      </c>
      <c r="I716" s="8">
        <f>IF(AND(ISNUMBER(Data!G1168),ISNUMBER(I715)),Data!G1168,NA())</f>
        <v>141.917306</v>
      </c>
    </row>
    <row r="717" spans="7:9" ht="15" x14ac:dyDescent="0.2">
      <c r="G717" s="9">
        <f>IF(AND(ISNUMBER(Data!A1169),ISNUMBER(G716)),Data!A1169,NA())</f>
        <v>45901</v>
      </c>
      <c r="H717" s="8">
        <f>IF(AND(ISNUMBER(Data!B1169),ISNUMBER(H716)),Data!B1169,NA())</f>
        <v>133.860963</v>
      </c>
      <c r="I717" s="8">
        <f>IF(AND(ISNUMBER(Data!G1169),ISNUMBER(I716)),Data!G1169,NA())</f>
        <v>141.65410799999998</v>
      </c>
    </row>
    <row r="718" spans="7:9" ht="15" x14ac:dyDescent="0.2">
      <c r="G718" s="9">
        <f>IF(AND(ISNUMBER(Data!A1170),ISNUMBER(G717)),Data!A1170,NA())</f>
        <v>45908</v>
      </c>
      <c r="H718" s="8">
        <f>IF(AND(ISNUMBER(Data!B1170),ISNUMBER(H717)),Data!B1170,NA())</f>
        <v>133.72</v>
      </c>
      <c r="I718" s="8">
        <f>IF(AND(ISNUMBER(Data!G1170),ISNUMBER(I717)),Data!G1170,NA())</f>
        <v>141.58000000000001</v>
      </c>
    </row>
    <row r="719" spans="7:9" ht="15" x14ac:dyDescent="0.2">
      <c r="G719" s="9">
        <f>IF(AND(ISNUMBER(Data!A1171),ISNUMBER(G718)),Data!A1171,NA())</f>
        <v>45915</v>
      </c>
      <c r="H719" s="8">
        <f>IF(AND(ISNUMBER(Data!B1171),ISNUMBER(H718)),Data!B1171,NA())</f>
        <v>133.81</v>
      </c>
      <c r="I719" s="8">
        <f>IF(AND(ISNUMBER(Data!G1171),ISNUMBER(I718)),Data!G1171,NA())</f>
        <v>141.69</v>
      </c>
    </row>
    <row r="720" spans="7:9" ht="15" x14ac:dyDescent="0.2">
      <c r="G720" s="9" t="e">
        <f>IF(AND(ISNUMBER(Data!A1172),ISNUMBER(G719)),Data!A1172,NA())</f>
        <v>#N/A</v>
      </c>
      <c r="H720" s="8" t="e">
        <f>IF(AND(ISNUMBER(Data!B1172),ISNUMBER(H719)),Data!B1172,NA())</f>
        <v>#N/A</v>
      </c>
      <c r="I720" s="8" t="e">
        <f>IF(AND(ISNUMBER(Data!G1172),ISNUMBER(I719)),Data!G1172,NA())</f>
        <v>#N/A</v>
      </c>
    </row>
    <row r="721" spans="7:9" ht="15" x14ac:dyDescent="0.2">
      <c r="G721" s="9" t="e">
        <f>IF(AND(ISNUMBER(Data!A1173),ISNUMBER(G720)),Data!A1173,NA())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" x14ac:dyDescent="0.2">
      <c r="G722" s="9" t="e">
        <f>IF(AND(ISNUMBER(Data!A1174),ISNUMBER(G721)),Data!A1174,NA())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" x14ac:dyDescent="0.2">
      <c r="G723" s="9" t="e">
        <f>IF(AND(ISNUMBER(Data!A1175),ISNUMBER(G722)),Data!A1175,NA())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" x14ac:dyDescent="0.2">
      <c r="G724" s="9" t="e">
        <f>IF(AND(ISNUMBER(Data!A1176),ISNUMBER(G723)),Data!A1176,NA())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" x14ac:dyDescent="0.2">
      <c r="G725" s="9" t="e">
        <f>IF(AND(ISNUMBER(Data!A1177),ISNUMBER(G724)),Data!A1177,NA())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" x14ac:dyDescent="0.2">
      <c r="G726" s="9" t="e">
        <f>IF(AND(ISNUMBER(Data!A1178),ISNUMBER(G725)),Data!A1178,NA())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" x14ac:dyDescent="0.2">
      <c r="G727" s="9" t="e">
        <f>IF(AND(ISNUMBER(Data!A1179),ISNUMBER(G726)),Data!A1179,NA())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" x14ac:dyDescent="0.2">
      <c r="G728" s="9" t="e">
        <f>IF(AND(ISNUMBER(Data!A1180),ISNUMBER(G727)),Data!A1180,NA())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" x14ac:dyDescent="0.2">
      <c r="G729" s="9" t="e">
        <f>IF(AND(ISNUMBER(Data!A1181),ISNUMBER(G728)),Data!A1181,NA())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" x14ac:dyDescent="0.2">
      <c r="G730" s="9" t="e">
        <f>IF(AND(ISNUMBER(Data!A1182),ISNUMBER(G729)),Data!A1182,NA())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" x14ac:dyDescent="0.2">
      <c r="G731" s="9" t="e">
        <f>IF(AND(ISNUMBER(Data!A1183),ISNUMBER(G730)),Data!A1183,NA())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" x14ac:dyDescent="0.2">
      <c r="G732" s="9" t="e">
        <f>IF(AND(ISNUMBER(Data!A1184),ISNUMBER(G731)),Data!A1184,NA())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" x14ac:dyDescent="0.2">
      <c r="G733" s="9" t="e">
        <f>IF(AND(ISNUMBER(Data!A1185),ISNUMBER(G732)),Data!A1185,NA())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" x14ac:dyDescent="0.2">
      <c r="G734" s="9" t="e">
        <f>IF(AND(ISNUMBER(Data!A1186),ISNUMBER(G733)),Data!A1186,NA())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" x14ac:dyDescent="0.2">
      <c r="G735" s="9" t="e">
        <f>IF(AND(ISNUMBER(Data!A1187),ISNUMBER(G734)),Data!A1187,NA())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" x14ac:dyDescent="0.2">
      <c r="G736" s="9" t="e">
        <f>IF(AND(ISNUMBER(Data!A1188),ISNUMBER(G735)),Data!A1188,NA())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" x14ac:dyDescent="0.2">
      <c r="G737" s="9" t="e">
        <f>IF(AND(ISNUMBER(Data!A1189),ISNUMBER(G736)),Data!A1189,NA())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" x14ac:dyDescent="0.2">
      <c r="G738" s="9" t="e">
        <f>IF(AND(ISNUMBER(Data!A1190),ISNUMBER(G737)),Data!A1190,NA())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" x14ac:dyDescent="0.2">
      <c r="G739" s="9" t="e">
        <f>IF(AND(ISNUMBER(Data!A1191),ISNUMBER(G738)),Data!A1191,NA())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" x14ac:dyDescent="0.2">
      <c r="G740" s="9" t="e">
        <f>IF(AND(ISNUMBER(Data!A1192),ISNUMBER(G739)),Data!A1192,NA())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" x14ac:dyDescent="0.2">
      <c r="G741" s="9" t="e">
        <f>IF(AND(ISNUMBER(Data!A1193),ISNUMBER(G740)),Data!A1193,NA())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" x14ac:dyDescent="0.2">
      <c r="G742" s="9" t="e">
        <f>IF(AND(ISNUMBER(Data!A1194),ISNUMBER(G741)),Data!A1194,NA())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" x14ac:dyDescent="0.2">
      <c r="G743" s="9" t="e">
        <f>IF(AND(ISNUMBER(Data!A1195),ISNUMBER(G742)),Data!A1195,NA())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" x14ac:dyDescent="0.2">
      <c r="G744" s="9" t="e">
        <f>IF(AND(ISNUMBER(Data!A1196),ISNUMBER(G743)),Data!A1196,NA())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" x14ac:dyDescent="0.2">
      <c r="G745" s="9" t="e">
        <f>IF(AND(ISNUMBER(Data!A1197),ISNUMBER(G744)),Data!A1197,NA())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" x14ac:dyDescent="0.2">
      <c r="G746" s="9" t="e">
        <f>IF(AND(ISNUMBER(Data!A1198),ISNUMBER(G745)),Data!A1198,NA())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" x14ac:dyDescent="0.2">
      <c r="G747" s="9" t="e">
        <f>IF(AND(ISNUMBER(Data!A1199),ISNUMBER(G746)),Data!A1199,NA())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" x14ac:dyDescent="0.2">
      <c r="G748" s="9" t="e">
        <f>IF(AND(ISNUMBER(Data!A1200),ISNUMBER(G747)),Data!A1200,NA())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" x14ac:dyDescent="0.2">
      <c r="G749" s="9" t="e">
        <f>IF(AND(ISNUMBER(Data!A1201),ISNUMBER(G748)),Data!A1201,NA())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" x14ac:dyDescent="0.2">
      <c r="G750" s="9" t="e">
        <f>IF(AND(ISNUMBER(Data!A1202),ISNUMBER(G749)),Data!A1202,NA())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" x14ac:dyDescent="0.2">
      <c r="G751" s="9" t="e">
        <f>IF(AND(ISNUMBER(Data!A1203),ISNUMBER(G750)),Data!A1203,NA())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" x14ac:dyDescent="0.2">
      <c r="G752" s="9" t="e">
        <f>IF(AND(ISNUMBER(Data!A1204),ISNUMBER(G751)),Data!A1204,NA())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" x14ac:dyDescent="0.2">
      <c r="G753" s="9" t="e">
        <f>IF(AND(ISNUMBER(Data!A1205),ISNUMBER(G752)),Data!A1205,NA())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" x14ac:dyDescent="0.2">
      <c r="G754" s="9" t="e">
        <f>IF(AND(ISNUMBER(Data!A1206),ISNUMBER(G753)),Data!A1206,NA())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" x14ac:dyDescent="0.2">
      <c r="G755" s="9" t="e">
        <f>IF(AND(ISNUMBER(Data!A1207),ISNUMBER(G754)),Data!A1207,NA())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" x14ac:dyDescent="0.2">
      <c r="G756" s="9" t="e">
        <f>IF(AND(ISNUMBER(Data!A1208),ISNUMBER(G755)),Data!A1208,NA())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" x14ac:dyDescent="0.2">
      <c r="G757" s="9" t="e">
        <f>IF(AND(ISNUMBER(Data!A1209),ISNUMBER(G756)),Data!A1209,NA())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" x14ac:dyDescent="0.2">
      <c r="G758" s="9" t="e">
        <f>IF(AND(ISNUMBER(Data!A1210),ISNUMBER(G757)),Data!A1210,NA())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" x14ac:dyDescent="0.2">
      <c r="G759" s="9" t="e">
        <f>IF(AND(ISNUMBER(Data!A1211),ISNUMBER(G758)),Data!A1211,NA())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" x14ac:dyDescent="0.2">
      <c r="G760" s="9" t="e">
        <f>IF(AND(ISNUMBER(Data!A1212),ISNUMBER(G759)),Data!A1212,NA())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" x14ac:dyDescent="0.2">
      <c r="G761" s="9" t="e">
        <f>IF(AND(ISNUMBER(Data!A1213),ISNUMBER(G760)),Data!A1213,NA())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" x14ac:dyDescent="0.2">
      <c r="G762" s="9" t="e">
        <f>IF(AND(ISNUMBER(Data!A1214),ISNUMBER(G761)),Data!A1214,NA())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" x14ac:dyDescent="0.2">
      <c r="G763" s="9" t="e">
        <f>IF(AND(ISNUMBER(Data!A1215),ISNUMBER(G762)),Data!A1215,NA())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" x14ac:dyDescent="0.2">
      <c r="G764" s="9" t="e">
        <f>IF(AND(ISNUMBER(Data!A1216),ISNUMBER(G763)),Data!A1216,NA())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" x14ac:dyDescent="0.2">
      <c r="G765" s="9" t="e">
        <f>IF(AND(ISNUMBER(Data!A1217),ISNUMBER(G764)),Data!A1217,NA())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" x14ac:dyDescent="0.2">
      <c r="G766" s="9" t="e">
        <f>IF(AND(ISNUMBER(Data!A1218),ISNUMBER(G765)),Data!A1218,NA())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" x14ac:dyDescent="0.2">
      <c r="G767" s="9" t="e">
        <f>IF(AND(ISNUMBER(Data!A1219),ISNUMBER(G766)),Data!A1219,NA())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" x14ac:dyDescent="0.2">
      <c r="G768" s="9" t="e">
        <f>IF(AND(ISNUMBER(Data!A1220),ISNUMBER(G767)),Data!A1220,NA())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" x14ac:dyDescent="0.2">
      <c r="G769" s="9" t="e">
        <f>IF(AND(ISNUMBER(Data!A1221),ISNUMBER(G768)),Data!A1221,NA())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" x14ac:dyDescent="0.2">
      <c r="G770" s="9" t="e">
        <f>IF(AND(ISNUMBER(Data!A1222),ISNUMBER(G769)),Data!A1222,NA())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" x14ac:dyDescent="0.2">
      <c r="G771" s="9" t="e">
        <f>IF(AND(ISNUMBER(Data!A1223),ISNUMBER(G770)),Data!A1223,NA())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" x14ac:dyDescent="0.2">
      <c r="G772" s="9" t="e">
        <f>IF(AND(ISNUMBER(Data!A1224),ISNUMBER(G771)),Data!A1224,NA())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" x14ac:dyDescent="0.2">
      <c r="G773" s="9" t="e">
        <f>IF(AND(ISNUMBER(Data!A1225),ISNUMBER(G772)),Data!A1225,NA())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" x14ac:dyDescent="0.2">
      <c r="G774" s="9" t="e">
        <f>IF(AND(ISNUMBER(Data!A1226),ISNUMBER(G773)),Data!A1226,NA())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" x14ac:dyDescent="0.2">
      <c r="G775" s="9" t="e">
        <f>IF(AND(ISNUMBER(Data!A1227),ISNUMBER(G774)),Data!A1227,NA())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" x14ac:dyDescent="0.2">
      <c r="G776" s="9" t="e">
        <f>IF(AND(ISNUMBER(Data!A1228),ISNUMBER(G775)),Data!A1228,NA())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" x14ac:dyDescent="0.2">
      <c r="G777" s="9" t="e">
        <f>IF(AND(ISNUMBER(Data!A1229),ISNUMBER(G776)),Data!A1229,NA())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" x14ac:dyDescent="0.2">
      <c r="G778" s="9" t="e">
        <f>IF(AND(ISNUMBER(Data!A1230),ISNUMBER(G777)),Data!A1230,NA())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" x14ac:dyDescent="0.2">
      <c r="G779" s="9" t="e">
        <f>IF(AND(ISNUMBER(Data!A1231),ISNUMBER(G778)),Data!A1231,NA())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" x14ac:dyDescent="0.2">
      <c r="G780" s="9" t="e">
        <f>IF(AND(ISNUMBER(Data!A1232),ISNUMBER(G779)),Data!A1232,NA())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" x14ac:dyDescent="0.2">
      <c r="G781" s="9" t="e">
        <f>IF(AND(ISNUMBER(Data!A1233),ISNUMBER(G780)),Data!A1233,NA())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" x14ac:dyDescent="0.2">
      <c r="G782" s="9" t="e">
        <f>IF(AND(ISNUMBER(Data!A1234),ISNUMBER(G781)),Data!A1234,NA())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" x14ac:dyDescent="0.2">
      <c r="G783" s="9" t="e">
        <f>IF(AND(ISNUMBER(Data!A1235),ISNUMBER(G782)),Data!A1235,NA())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" x14ac:dyDescent="0.2">
      <c r="G784" s="9" t="e">
        <f>IF(AND(ISNUMBER(Data!A1236),ISNUMBER(G783)),Data!A1236,NA())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" x14ac:dyDescent="0.2">
      <c r="G785" s="9" t="e">
        <f>IF(AND(ISNUMBER(Data!A1237),ISNUMBER(G784)),Data!A1237,NA())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" x14ac:dyDescent="0.2">
      <c r="G786" s="9" t="e">
        <f>IF(AND(ISNUMBER(Data!A1238),ISNUMBER(G785)),Data!A1238,NA())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" x14ac:dyDescent="0.2">
      <c r="G787" s="9" t="e">
        <f>IF(AND(ISNUMBER(Data!A1239),ISNUMBER(G786)),Data!A1239,NA())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" x14ac:dyDescent="0.2">
      <c r="G788" s="9" t="e">
        <f>IF(AND(ISNUMBER(Data!A1240),ISNUMBER(G787)),Data!A1240,NA())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" x14ac:dyDescent="0.2">
      <c r="G789" s="9" t="e">
        <f>IF(AND(ISNUMBER(Data!A1241),ISNUMBER(G788)),Data!A1241,NA())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" x14ac:dyDescent="0.2">
      <c r="G790" s="9" t="e">
        <f>IF(AND(ISNUMBER(Data!A1242),ISNUMBER(G789)),Data!A1242,NA())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" x14ac:dyDescent="0.2">
      <c r="G791" s="9" t="e">
        <f>IF(AND(ISNUMBER(Data!A1243),ISNUMBER(G790)),Data!A1243,NA())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" x14ac:dyDescent="0.2">
      <c r="G792" s="9" t="e">
        <f>IF(AND(ISNUMBER(Data!A1244),ISNUMBER(G791)),Data!A1244,NA())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" x14ac:dyDescent="0.2">
      <c r="G793" s="9" t="e">
        <f>IF(AND(ISNUMBER(Data!A1245),ISNUMBER(G792)),Data!A1245,NA())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" x14ac:dyDescent="0.2">
      <c r="G794" s="9" t="e">
        <f>IF(AND(ISNUMBER(Data!A1246),ISNUMBER(G793)),Data!A1246,NA())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" x14ac:dyDescent="0.2">
      <c r="G795" s="9" t="e">
        <f>IF(AND(ISNUMBER(Data!A1247),ISNUMBER(G794)),Data!A1247,NA())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" x14ac:dyDescent="0.2">
      <c r="G796" s="9" t="e">
        <f>IF(AND(ISNUMBER(Data!A1248),ISNUMBER(G795)),Data!A1248,NA())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" x14ac:dyDescent="0.2">
      <c r="G797" s="9" t="e">
        <f>IF(AND(ISNUMBER(Data!A1249),ISNUMBER(G796)),Data!A1249,NA())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" x14ac:dyDescent="0.2">
      <c r="G798" s="9" t="e">
        <f>IF(AND(ISNUMBER(Data!A1250),ISNUMBER(G797)),Data!A1250,NA())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" x14ac:dyDescent="0.2">
      <c r="G799" s="9" t="e">
        <f>IF(AND(ISNUMBER(Data!A1251),ISNUMBER(G798)),Data!A1251,NA())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" x14ac:dyDescent="0.2">
      <c r="G800" s="9" t="e">
        <f>IF(AND(ISNUMBER(Data!A1252),ISNUMBER(G799)),Data!A1252,NA())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" x14ac:dyDescent="0.2">
      <c r="G801" s="9" t="e">
        <f>IF(AND(ISNUMBER(Data!A1253),ISNUMBER(G800)),Data!A1253,NA())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" x14ac:dyDescent="0.2">
      <c r="G802" s="9" t="e">
        <f>IF(AND(ISNUMBER(Data!A1254),ISNUMBER(G801)),Data!A1254,NA())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" x14ac:dyDescent="0.2">
      <c r="G803" s="9" t="e">
        <f>IF(AND(ISNUMBER(Data!A1255),ISNUMBER(G802)),Data!A1255,NA())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" x14ac:dyDescent="0.2">
      <c r="G804" s="9" t="e">
        <f>IF(AND(ISNUMBER(Data!A1256),ISNUMBER(G803)),Data!A1256,NA())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" x14ac:dyDescent="0.2">
      <c r="G805" s="9" t="e">
        <f>IF(AND(ISNUMBER(Data!A1257),ISNUMBER(G804)),Data!A1257,NA())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" x14ac:dyDescent="0.2">
      <c r="G806" s="9" t="e">
        <f>IF(AND(ISNUMBER(Data!A1258),ISNUMBER(G805)),Data!A1258,NA())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" x14ac:dyDescent="0.2">
      <c r="G807" s="9" t="e">
        <f>IF(AND(ISNUMBER(Data!A1259),ISNUMBER(G806)),Data!A1259,NA())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" x14ac:dyDescent="0.2">
      <c r="G808" s="9" t="e">
        <f>IF(AND(ISNUMBER(Data!A1260),ISNUMBER(G807)),Data!A1260,NA())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" x14ac:dyDescent="0.2">
      <c r="G809" s="9" t="e">
        <f>IF(AND(ISNUMBER(Data!A1261),ISNUMBER(G808)),Data!A1261,NA())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" x14ac:dyDescent="0.2">
      <c r="G810" s="9" t="e">
        <f>IF(AND(ISNUMBER(Data!A1262),ISNUMBER(G809)),Data!A1262,NA())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" x14ac:dyDescent="0.2">
      <c r="G811" s="9" t="e">
        <f>IF(AND(ISNUMBER(Data!A1263),ISNUMBER(G810)),Data!A1263,NA())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" x14ac:dyDescent="0.2">
      <c r="G812" s="9" t="e">
        <f>IF(AND(ISNUMBER(Data!A1264),ISNUMBER(G811)),Data!A1264,NA())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" x14ac:dyDescent="0.2">
      <c r="G813" s="9" t="e">
        <f>IF(AND(ISNUMBER(Data!A1265),ISNUMBER(G812)),Data!A1265,NA())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" x14ac:dyDescent="0.2">
      <c r="G814" s="9" t="e">
        <f>IF(AND(ISNUMBER(Data!A1266),ISNUMBER(G813)),Data!A1266,NA())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" x14ac:dyDescent="0.2">
      <c r="G815" s="9" t="e">
        <f>IF(AND(ISNUMBER(Data!A1267),ISNUMBER(G814)),Data!A1267,NA())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" x14ac:dyDescent="0.2">
      <c r="G816" s="9" t="e">
        <f>IF(AND(ISNUMBER(Data!A1268),ISNUMBER(G815)),Data!A1268,NA())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" x14ac:dyDescent="0.2">
      <c r="G817" s="9" t="e">
        <f>IF(AND(ISNUMBER(Data!A1269),ISNUMBER(G816)),Data!A1269,NA())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" x14ac:dyDescent="0.2">
      <c r="G818" s="9" t="e">
        <f>IF(AND(ISNUMBER(Data!A1270),ISNUMBER(G817)),Data!A1270,NA())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" x14ac:dyDescent="0.2">
      <c r="G819" s="9" t="e">
        <f>IF(AND(ISNUMBER(Data!A1271),ISNUMBER(G818)),Data!A1271,NA())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" x14ac:dyDescent="0.2">
      <c r="G820" s="9" t="e">
        <f>IF(AND(ISNUMBER(Data!A1272),ISNUMBER(G819)),Data!A1272,NA())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" x14ac:dyDescent="0.2">
      <c r="G821" s="9" t="e">
        <f>IF(AND(ISNUMBER(Data!A1273),ISNUMBER(G820)),Data!A1273,NA())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" x14ac:dyDescent="0.2">
      <c r="G822" s="9" t="e">
        <f>IF(AND(ISNUMBER(Data!A1274),ISNUMBER(G821)),Data!A1274,NA())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" x14ac:dyDescent="0.2">
      <c r="G823" s="9" t="e">
        <f>IF(AND(ISNUMBER(Data!A1275),ISNUMBER(G822)),Data!A1275,NA())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" x14ac:dyDescent="0.2">
      <c r="G824" s="9" t="e">
        <f>IF(AND(ISNUMBER(Data!A1276),ISNUMBER(G823)),Data!A1276,NA())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" x14ac:dyDescent="0.2">
      <c r="G825" s="9" t="e">
        <f>IF(AND(ISNUMBER(Data!A1277),ISNUMBER(G824)),Data!A1277,NA())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" x14ac:dyDescent="0.2">
      <c r="G826" s="9" t="e">
        <f>IF(AND(ISNUMBER(Data!A1278),ISNUMBER(G825)),Data!A1278,NA())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" x14ac:dyDescent="0.2">
      <c r="G827" s="9" t="e">
        <f>IF(AND(ISNUMBER(Data!A1279),ISNUMBER(G826)),Data!A1279,NA())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" x14ac:dyDescent="0.2">
      <c r="G828" s="9" t="e">
        <f>IF(AND(ISNUMBER(Data!A1280),ISNUMBER(G827)),Data!A1280,NA())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" x14ac:dyDescent="0.2">
      <c r="G829" s="9" t="e">
        <f>IF(AND(ISNUMBER(Data!A1281),ISNUMBER(G828)),Data!A1281,NA())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" x14ac:dyDescent="0.2">
      <c r="G830" s="9" t="e">
        <f>IF(AND(ISNUMBER(Data!A1282),ISNUMBER(G829)),Data!A1282,NA())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" x14ac:dyDescent="0.2">
      <c r="G831" s="9" t="e">
        <f>IF(AND(ISNUMBER(Data!A1283),ISNUMBER(G830)),Data!A1283,NA())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" x14ac:dyDescent="0.2">
      <c r="G832" s="9" t="e">
        <f>IF(AND(ISNUMBER(Data!A1284),ISNUMBER(G831)),Data!A1284,NA())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" x14ac:dyDescent="0.2">
      <c r="G833" s="9" t="e">
        <f>IF(AND(ISNUMBER(Data!A1285),ISNUMBER(G832)),Data!A1285,NA())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" x14ac:dyDescent="0.2">
      <c r="G834" s="9" t="e">
        <f>IF(AND(ISNUMBER(Data!A1286),ISNUMBER(G833)),Data!A1286,NA())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" x14ac:dyDescent="0.2">
      <c r="G835" s="9" t="e">
        <f>IF(AND(ISNUMBER(Data!A1287),ISNUMBER(G834)),Data!A1287,NA())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" x14ac:dyDescent="0.2">
      <c r="G836" s="9" t="e">
        <f>IF(AND(ISNUMBER(Data!A1288),ISNUMBER(G835)),Data!A1288,NA())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" x14ac:dyDescent="0.2">
      <c r="G837" s="9" t="e">
        <f>IF(AND(ISNUMBER(Data!A1289),ISNUMBER(G836)),Data!A1289,NA())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" x14ac:dyDescent="0.2">
      <c r="G838" s="9" t="e">
        <f>IF(AND(ISNUMBER(Data!A1290),ISNUMBER(G837)),Data!A1290,NA())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" x14ac:dyDescent="0.2">
      <c r="G839" s="9" t="e">
        <f>IF(AND(ISNUMBER(Data!A1291),ISNUMBER(G838)),Data!A1291,NA())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" x14ac:dyDescent="0.2">
      <c r="G840" s="9" t="e">
        <f>IF(AND(ISNUMBER(Data!A1292),ISNUMBER(G839)),Data!A1292,NA())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" x14ac:dyDescent="0.2">
      <c r="G841" s="9" t="e">
        <f>IF(AND(ISNUMBER(Data!A1293),ISNUMBER(G840)),Data!A1293,NA())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" x14ac:dyDescent="0.2">
      <c r="G842" s="9" t="e">
        <f>IF(AND(ISNUMBER(Data!A1294),ISNUMBER(G841)),Data!A1294,NA())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" x14ac:dyDescent="0.2">
      <c r="G843" s="9" t="e">
        <f>IF(AND(ISNUMBER(Data!A1295),ISNUMBER(G842)),Data!A1295,NA())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" x14ac:dyDescent="0.2">
      <c r="G844" s="9" t="e">
        <f>IF(AND(ISNUMBER(Data!A1296),ISNUMBER(G843)),Data!A1296,NA())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" x14ac:dyDescent="0.2">
      <c r="G845" s="9" t="e">
        <f>IF(AND(ISNUMBER(Data!A1297),ISNUMBER(G844)),Data!A1297,NA())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" x14ac:dyDescent="0.2">
      <c r="G846" s="9" t="e">
        <f>IF(AND(ISNUMBER(Data!A1298),ISNUMBER(G845)),Data!A1298,NA())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" x14ac:dyDescent="0.2">
      <c r="G847" s="9" t="e">
        <f>IF(AND(ISNUMBER(Data!A1299),ISNUMBER(G846)),Data!A1299,NA())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" x14ac:dyDescent="0.2">
      <c r="G848" s="9" t="e">
        <f>IF(AND(ISNUMBER(Data!A1300),ISNUMBER(G847)),Data!A1300,NA())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" x14ac:dyDescent="0.2">
      <c r="G849" s="9" t="e">
        <f>IF(AND(ISNUMBER(Data!A1301),ISNUMBER(G848)),Data!A1301,NA())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" x14ac:dyDescent="0.2">
      <c r="G850" s="9" t="e">
        <f>IF(AND(ISNUMBER(Data!A1302),ISNUMBER(G849)),Data!A1302,NA())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" x14ac:dyDescent="0.2">
      <c r="G851" s="9" t="e">
        <f>IF(AND(ISNUMBER(Data!A1303),ISNUMBER(G850)),Data!A1303,NA())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" x14ac:dyDescent="0.2">
      <c r="G852" s="9" t="e">
        <f>IF(AND(ISNUMBER(Data!A1304),ISNUMBER(G851)),Data!A1304,NA())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" x14ac:dyDescent="0.2">
      <c r="G853" s="9" t="e">
        <f>IF(AND(ISNUMBER(Data!A1305),ISNUMBER(G852)),Data!A1305,NA())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" x14ac:dyDescent="0.2">
      <c r="G854" s="9" t="e">
        <f>IF(AND(ISNUMBER(Data!A1306),ISNUMBER(G853)),Data!A1306,NA())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" x14ac:dyDescent="0.2">
      <c r="G855" s="9" t="e">
        <f>IF(AND(ISNUMBER(Data!A1307),ISNUMBER(G854)),Data!A1307,NA())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" x14ac:dyDescent="0.2">
      <c r="G856" s="9" t="e">
        <f>IF(AND(ISNUMBER(Data!A1308),ISNUMBER(G855)),Data!A1308,NA())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" x14ac:dyDescent="0.2">
      <c r="G857" s="9" t="e">
        <f>IF(AND(ISNUMBER(Data!A1309),ISNUMBER(G856)),Data!A1309,NA())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" x14ac:dyDescent="0.2">
      <c r="G858" s="9" t="e">
        <f>IF(AND(ISNUMBER(Data!A1310),ISNUMBER(G857)),Data!A1310,NA())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" x14ac:dyDescent="0.2">
      <c r="G859" s="9" t="e">
        <f>IF(AND(ISNUMBER(Data!A1311),ISNUMBER(G858)),Data!A1311,NA())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" x14ac:dyDescent="0.2">
      <c r="G860" s="9" t="e">
        <f>IF(AND(ISNUMBER(Data!A1312),ISNUMBER(G859)),Data!A1312,NA())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" x14ac:dyDescent="0.2">
      <c r="G861" s="9" t="e">
        <f>IF(AND(ISNUMBER(Data!A1313),ISNUMBER(G860)),Data!A1313,NA())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" x14ac:dyDescent="0.2">
      <c r="G862" s="9" t="e">
        <f>IF(AND(ISNUMBER(Data!A1314),ISNUMBER(G861)),Data!A1314,NA())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" x14ac:dyDescent="0.2">
      <c r="G863" s="9" t="e">
        <f>IF(AND(ISNUMBER(Data!A1315),ISNUMBER(G862)),Data!A1315,NA())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" x14ac:dyDescent="0.2">
      <c r="G864" s="9" t="e">
        <f>IF(AND(ISNUMBER(Data!A1316),ISNUMBER(G863)),Data!A1316,NA())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" x14ac:dyDescent="0.2">
      <c r="G865" s="9" t="e">
        <f>IF(AND(ISNUMBER(Data!A1317),ISNUMBER(G864)),Data!A1317,NA())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" x14ac:dyDescent="0.2">
      <c r="G866" s="9" t="e">
        <f>IF(AND(ISNUMBER(Data!A1318),ISNUMBER(G865)),Data!A1318,NA())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" x14ac:dyDescent="0.2">
      <c r="G867" s="9" t="e">
        <f>IF(AND(ISNUMBER(Data!A1319),ISNUMBER(G866)),Data!A1319,NA())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" x14ac:dyDescent="0.2">
      <c r="G868" s="9" t="e">
        <f>IF(AND(ISNUMBER(Data!A1320),ISNUMBER(G867)),Data!A1320,NA())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" x14ac:dyDescent="0.2">
      <c r="G869" s="9" t="e">
        <f>IF(AND(ISNUMBER(Data!A1321),ISNUMBER(G868)),Data!A1321,NA())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" x14ac:dyDescent="0.2">
      <c r="G870" s="9" t="e">
        <f>IF(AND(ISNUMBER(Data!A1322),ISNUMBER(G869)),Data!A1322,NA())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" x14ac:dyDescent="0.2">
      <c r="G871" s="9" t="e">
        <f>IF(AND(ISNUMBER(Data!A1323),ISNUMBER(G870)),Data!A1323,NA())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" x14ac:dyDescent="0.2">
      <c r="G872" s="9" t="e">
        <f>IF(AND(ISNUMBER(Data!A1324),ISNUMBER(G871)),Data!A1324,NA())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" x14ac:dyDescent="0.2">
      <c r="G873" s="9" t="e">
        <f>IF(AND(ISNUMBER(Data!A1325),ISNUMBER(G872)),Data!A1325,NA())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" x14ac:dyDescent="0.2">
      <c r="G874" s="9" t="e">
        <f>IF(AND(ISNUMBER(Data!A1326),ISNUMBER(G873)),Data!A1326,NA())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" x14ac:dyDescent="0.2">
      <c r="G875" s="9" t="e">
        <f>IF(AND(ISNUMBER(Data!A1327),ISNUMBER(G874)),Data!A1327,NA())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" x14ac:dyDescent="0.2">
      <c r="G876" s="9" t="e">
        <f>IF(AND(ISNUMBER(Data!A1328),ISNUMBER(G875)),Data!A1328,NA())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" x14ac:dyDescent="0.2">
      <c r="G877" s="9" t="e">
        <f>IF(AND(ISNUMBER(Data!A1329),ISNUMBER(G876)),Data!A1329,NA())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" x14ac:dyDescent="0.2">
      <c r="G878" s="9" t="e">
        <f>IF(AND(ISNUMBER(Data!A1330),ISNUMBER(G877)),Data!A1330,NA())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" x14ac:dyDescent="0.2">
      <c r="G879" s="9" t="e">
        <f>IF(AND(ISNUMBER(Data!A1331),ISNUMBER(G878)),Data!A1331,NA())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" x14ac:dyDescent="0.2">
      <c r="G880" s="9" t="e">
        <f>IF(AND(ISNUMBER(Data!A1332),ISNUMBER(G879)),Data!A1332,NA())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" x14ac:dyDescent="0.2">
      <c r="G881" s="9" t="e">
        <f>IF(AND(ISNUMBER(Data!A1333),ISNUMBER(G880)),Data!A1333,NA())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" x14ac:dyDescent="0.2">
      <c r="G882" s="9" t="e">
        <f>IF(AND(ISNUMBER(Data!A1334),ISNUMBER(G881)),Data!A1334,NA())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" x14ac:dyDescent="0.2">
      <c r="G883" s="9" t="e">
        <f>IF(AND(ISNUMBER(Data!A1335),ISNUMBER(G882)),Data!A1335,NA())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" x14ac:dyDescent="0.2">
      <c r="G884" s="9" t="e">
        <f>IF(AND(ISNUMBER(Data!A1336),ISNUMBER(G883)),Data!A1336,NA())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" x14ac:dyDescent="0.2">
      <c r="G885" s="9" t="e">
        <f>IF(AND(ISNUMBER(Data!A1337),ISNUMBER(G884)),Data!A1337,NA())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" x14ac:dyDescent="0.2">
      <c r="G886" s="9" t="e">
        <f>IF(AND(ISNUMBER(Data!A1338),ISNUMBER(G885)),Data!A1338,NA())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" x14ac:dyDescent="0.2">
      <c r="G887" s="9" t="e">
        <f>IF(AND(ISNUMBER(Data!A1339),ISNUMBER(G886)),Data!A1339,NA())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" x14ac:dyDescent="0.2">
      <c r="G888" s="9" t="e">
        <f>IF(AND(ISNUMBER(Data!A1340),ISNUMBER(G887)),Data!A1340,NA())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" x14ac:dyDescent="0.2">
      <c r="G889" s="9" t="e">
        <f>IF(AND(ISNUMBER(Data!A1341),ISNUMBER(G888)),Data!A1341,NA())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" x14ac:dyDescent="0.2">
      <c r="G890" s="9" t="e">
        <f>IF(AND(ISNUMBER(Data!A1342),ISNUMBER(G889)),Data!A1342,NA())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" x14ac:dyDescent="0.2">
      <c r="G891" s="9" t="e">
        <f>IF(AND(ISNUMBER(Data!A1343),ISNUMBER(G890)),Data!A1343,NA())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" x14ac:dyDescent="0.2">
      <c r="G892" s="9" t="e">
        <f>IF(AND(ISNUMBER(Data!A1344),ISNUMBER(G891)),Data!A1344,NA())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" x14ac:dyDescent="0.2">
      <c r="G893" s="9" t="e">
        <f>IF(AND(ISNUMBER(Data!A1345),ISNUMBER(G892)),Data!A1345,NA())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" x14ac:dyDescent="0.2">
      <c r="G894" s="9" t="e">
        <f>IF(AND(ISNUMBER(Data!A1346),ISNUMBER(G893)),Data!A1346,NA())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" x14ac:dyDescent="0.2">
      <c r="G895" s="9" t="e">
        <f>IF(AND(ISNUMBER(Data!A1347),ISNUMBER(G894)),Data!A1347,NA())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" x14ac:dyDescent="0.2">
      <c r="G896" s="9" t="e">
        <f>IF(AND(ISNUMBER(Data!A1348),ISNUMBER(G895)),Data!A1348,NA())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" x14ac:dyDescent="0.2">
      <c r="G897" s="9" t="e">
        <f>IF(AND(ISNUMBER(Data!A1349),ISNUMBER(G896)),Data!A1349,NA())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" x14ac:dyDescent="0.2">
      <c r="G898" s="9" t="e">
        <f>IF(AND(ISNUMBER(Data!A1350),ISNUMBER(G897)),Data!A1350,NA())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" x14ac:dyDescent="0.2">
      <c r="G899" s="9" t="e">
        <f>IF(AND(ISNUMBER(Data!A1351),ISNUMBER(G898)),Data!A1351,NA())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" x14ac:dyDescent="0.2">
      <c r="G900" s="9" t="e">
        <f>IF(AND(ISNUMBER(Data!A1352),ISNUMBER(G899)),Data!A1352,NA())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" x14ac:dyDescent="0.2">
      <c r="G901" s="9" t="e">
        <f>IF(AND(ISNUMBER(Data!A1353),ISNUMBER(G900)),Data!A1353,NA())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" x14ac:dyDescent="0.2">
      <c r="G902" s="9" t="e">
        <f>IF(AND(ISNUMBER(Data!A1354),ISNUMBER(G901)),Data!A1354,NA())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" x14ac:dyDescent="0.2">
      <c r="G903" s="9" t="e">
        <f>IF(AND(ISNUMBER(Data!A1355),ISNUMBER(G902)),Data!A1355,NA())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" x14ac:dyDescent="0.2">
      <c r="G904" s="9" t="e">
        <f>IF(AND(ISNUMBER(Data!A1356),ISNUMBER(G903)),Data!A1356,NA())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" x14ac:dyDescent="0.2">
      <c r="G905" s="9" t="e">
        <f>IF(AND(ISNUMBER(Data!A1357),ISNUMBER(G904)),Data!A1357,NA())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" x14ac:dyDescent="0.2">
      <c r="G906" s="9" t="e">
        <f>IF(AND(ISNUMBER(Data!A1358),ISNUMBER(G905)),Data!A1358,NA())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" x14ac:dyDescent="0.2">
      <c r="G907" s="9" t="e">
        <f>IF(AND(ISNUMBER(Data!A1359),ISNUMBER(G906)),Data!A1359,NA())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" x14ac:dyDescent="0.2">
      <c r="G908" s="9" t="e">
        <f>IF(AND(ISNUMBER(Data!A1360),ISNUMBER(G907)),Data!A1360,NA())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" x14ac:dyDescent="0.2">
      <c r="G909" s="9" t="e">
        <f>IF(AND(ISNUMBER(Data!A1361),ISNUMBER(G908)),Data!A1361,NA())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" x14ac:dyDescent="0.2">
      <c r="G910" s="9" t="e">
        <f>IF(AND(ISNUMBER(Data!A1362),ISNUMBER(G909)),Data!A1362,NA())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" x14ac:dyDescent="0.2">
      <c r="G911" s="9" t="e">
        <f>IF(AND(ISNUMBER(Data!A1363),ISNUMBER(G910)),Data!A1363,NA())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" x14ac:dyDescent="0.2">
      <c r="G912" s="9" t="e">
        <f>IF(AND(ISNUMBER(Data!A1364),ISNUMBER(G911)),Data!A1364,NA())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" x14ac:dyDescent="0.2">
      <c r="G913" s="9" t="e">
        <f>IF(AND(ISNUMBER(Data!A1365),ISNUMBER(G912)),Data!A1365,NA())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" x14ac:dyDescent="0.2">
      <c r="G914" s="9" t="e">
        <f>IF(AND(ISNUMBER(Data!A1366),ISNUMBER(G913)),Data!A1366,NA())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" x14ac:dyDescent="0.2">
      <c r="G915" s="9" t="e">
        <f>IF(AND(ISNUMBER(Data!A1367),ISNUMBER(G914)),Data!A1367,NA())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" x14ac:dyDescent="0.2">
      <c r="G916" s="9" t="e">
        <f>IF(AND(ISNUMBER(Data!A1368),ISNUMBER(G915)),Data!A1368,NA())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" x14ac:dyDescent="0.2">
      <c r="G917" s="9" t="e">
        <f>IF(AND(ISNUMBER(Data!A1369),ISNUMBER(G916)),Data!A1369,NA())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" x14ac:dyDescent="0.2">
      <c r="G918" s="9" t="e">
        <f>IF(AND(ISNUMBER(Data!A1370),ISNUMBER(G917)),Data!A1370,NA())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" x14ac:dyDescent="0.2">
      <c r="G919" s="9" t="e">
        <f>IF(AND(ISNUMBER(Data!A1371),ISNUMBER(G918)),Data!A1371,NA())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" x14ac:dyDescent="0.2">
      <c r="G920" s="9" t="e">
        <f>IF(AND(ISNUMBER(Data!A1372),ISNUMBER(G919)),Data!A1372,NA())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" x14ac:dyDescent="0.2">
      <c r="G921" s="9" t="e">
        <f>IF(AND(ISNUMBER(Data!A1373),ISNUMBER(G920)),Data!A1373,NA())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" x14ac:dyDescent="0.2">
      <c r="G922" s="9" t="e">
        <f>IF(AND(ISNUMBER(Data!A1374),ISNUMBER(G921)),Data!A1374,NA())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" x14ac:dyDescent="0.2">
      <c r="G923" s="9" t="e">
        <f>IF(AND(ISNUMBER(Data!A1375),ISNUMBER(G922)),Data!A1375,NA())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" x14ac:dyDescent="0.2">
      <c r="G924" s="9" t="e">
        <f>IF(AND(ISNUMBER(Data!A1376),ISNUMBER(G923)),Data!A1376,NA())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" x14ac:dyDescent="0.2">
      <c r="G925" s="9" t="e">
        <f>IF(AND(ISNUMBER(Data!A1377),ISNUMBER(G924)),Data!A1377,NA())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" x14ac:dyDescent="0.2">
      <c r="G926" s="9" t="e">
        <f>IF(AND(ISNUMBER(Data!A1378),ISNUMBER(G925)),Data!A1378,NA())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" x14ac:dyDescent="0.2">
      <c r="G927" s="9" t="e">
        <f>IF(AND(ISNUMBER(Data!A1379),ISNUMBER(G926)),Data!A1379,NA())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" x14ac:dyDescent="0.2">
      <c r="G928" s="9" t="e">
        <f>IF(AND(ISNUMBER(Data!A1380),ISNUMBER(G927)),Data!A1380,NA())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" x14ac:dyDescent="0.2">
      <c r="G929" s="9" t="e">
        <f>IF(AND(ISNUMBER(Data!A1381),ISNUMBER(G928)),Data!A1381,NA())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" x14ac:dyDescent="0.2">
      <c r="G930" s="9" t="e">
        <f>IF(AND(ISNUMBER(Data!A1382),ISNUMBER(G929)),Data!A1382,NA())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" x14ac:dyDescent="0.2">
      <c r="G931" s="9" t="e">
        <f>IF(AND(ISNUMBER(Data!A1383),ISNUMBER(G930)),Data!A1383,NA())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" x14ac:dyDescent="0.2">
      <c r="G932" s="9" t="e">
        <f>IF(AND(ISNUMBER(Data!A1384),ISNUMBER(G931)),Data!A1384,NA())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" x14ac:dyDescent="0.2">
      <c r="G933" s="9" t="e">
        <f>IF(AND(ISNUMBER(Data!A1385),ISNUMBER(G932)),Data!A1385,NA())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" x14ac:dyDescent="0.2">
      <c r="G934" s="9" t="e">
        <f>IF(AND(ISNUMBER(Data!A1386),ISNUMBER(G933)),Data!A1386,NA())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" x14ac:dyDescent="0.2">
      <c r="G935" s="9" t="e">
        <f>IF(AND(ISNUMBER(Data!A1387),ISNUMBER(G934)),Data!A1387,NA())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" x14ac:dyDescent="0.2">
      <c r="G936" s="9" t="e">
        <f>IF(AND(ISNUMBER(Data!A1388),ISNUMBER(G935)),Data!A1388,NA())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" x14ac:dyDescent="0.2">
      <c r="G937" s="9" t="e">
        <f>IF(AND(ISNUMBER(Data!A1389),ISNUMBER(G936)),Data!A1389,NA())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" x14ac:dyDescent="0.2">
      <c r="G938" s="9" t="e">
        <f>IF(AND(ISNUMBER(Data!A1390),ISNUMBER(G937)),Data!A1390,NA())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" x14ac:dyDescent="0.2">
      <c r="G939" s="9" t="e">
        <f>IF(AND(ISNUMBER(Data!A1391),ISNUMBER(G938)),Data!A1391,NA())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" x14ac:dyDescent="0.2">
      <c r="G940" s="9" t="e">
        <f>IF(AND(ISNUMBER(Data!A1392),ISNUMBER(G939)),Data!A1392,NA())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" x14ac:dyDescent="0.2">
      <c r="G941" s="9" t="e">
        <f>IF(AND(ISNUMBER(Data!A1393),ISNUMBER(G940)),Data!A1393,NA())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" x14ac:dyDescent="0.2">
      <c r="G942" s="9" t="e">
        <f>IF(AND(ISNUMBER(Data!A1394),ISNUMBER(G941)),Data!A1394,NA())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" x14ac:dyDescent="0.2">
      <c r="G943" s="9" t="e">
        <f>IF(AND(ISNUMBER(Data!A1395),ISNUMBER(G942)),Data!A1395,NA())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" x14ac:dyDescent="0.2">
      <c r="G944" s="9" t="e">
        <f>IF(AND(ISNUMBER(Data!A1396),ISNUMBER(G943)),Data!A1396,NA())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" x14ac:dyDescent="0.2">
      <c r="G945" s="9" t="e">
        <f>IF(AND(ISNUMBER(Data!A1397),ISNUMBER(G944)),Data!A1397,NA())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" x14ac:dyDescent="0.2">
      <c r="G946" s="9" t="e">
        <f>IF(AND(ISNUMBER(Data!A1398),ISNUMBER(G945)),Data!A1398,NA())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" x14ac:dyDescent="0.2">
      <c r="G947" s="9" t="e">
        <f>IF(AND(ISNUMBER(Data!A1399),ISNUMBER(G946)),Data!A1399,NA())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" x14ac:dyDescent="0.2">
      <c r="G948" s="9" t="e">
        <f>IF(AND(ISNUMBER(Data!A1400),ISNUMBER(G947)),Data!A1400,NA())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" x14ac:dyDescent="0.2">
      <c r="G949" s="9" t="e">
        <f>IF(AND(ISNUMBER(Data!A1401),ISNUMBER(G948)),Data!A1401,NA())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" x14ac:dyDescent="0.2">
      <c r="G950" s="9" t="e">
        <f>IF(AND(ISNUMBER(Data!A1402),ISNUMBER(G949)),Data!A1402,NA())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" x14ac:dyDescent="0.2">
      <c r="G951" s="9" t="e">
        <f>IF(AND(ISNUMBER(Data!A1403),ISNUMBER(G950)),Data!A1403,NA())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" x14ac:dyDescent="0.2">
      <c r="G952" s="9" t="e">
        <f>IF(AND(ISNUMBER(Data!A1404),ISNUMBER(G951)),Data!A1404,NA())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" x14ac:dyDescent="0.2">
      <c r="G953" s="9" t="e">
        <f>IF(AND(ISNUMBER(Data!A1405),ISNUMBER(G952)),Data!A1405,NA())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" x14ac:dyDescent="0.2">
      <c r="G954" s="9" t="e">
        <f>IF(AND(ISNUMBER(Data!A1406),ISNUMBER(G953)),Data!A1406,NA())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" x14ac:dyDescent="0.2">
      <c r="G955" s="9" t="e">
        <f>IF(AND(ISNUMBER(Data!A1407),ISNUMBER(G954)),Data!A1407,NA())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" x14ac:dyDescent="0.2">
      <c r="G956" s="9" t="e">
        <f>IF(AND(ISNUMBER(Data!A1408),ISNUMBER(G955)),Data!A1408,NA())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" x14ac:dyDescent="0.2">
      <c r="G957" s="9" t="e">
        <f>IF(AND(ISNUMBER(Data!A1409),ISNUMBER(G956)),Data!A1409,NA())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" x14ac:dyDescent="0.2">
      <c r="G958" s="9" t="e">
        <f>IF(AND(ISNUMBER(Data!A1410),ISNUMBER(G957)),Data!A1410,NA())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" x14ac:dyDescent="0.2">
      <c r="G959" s="9" t="e">
        <f>IF(AND(ISNUMBER(Data!A1411),ISNUMBER(G958)),Data!A1411,NA())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" x14ac:dyDescent="0.2">
      <c r="G960" s="9" t="e">
        <f>IF(AND(ISNUMBER(Data!A1412),ISNUMBER(G959)),Data!A1412,NA())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" x14ac:dyDescent="0.2">
      <c r="G961" s="9" t="e">
        <f>IF(AND(ISNUMBER(Data!A1413),ISNUMBER(G960)),Data!A1413,NA())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" x14ac:dyDescent="0.2">
      <c r="G962" s="9" t="e">
        <f>IF(AND(ISNUMBER(Data!A1414),ISNUMBER(G961)),Data!A1414,NA())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" x14ac:dyDescent="0.2">
      <c r="G963" s="9" t="e">
        <f>IF(AND(ISNUMBER(Data!A1415),ISNUMBER(G962)),Data!A1415,NA())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" x14ac:dyDescent="0.2">
      <c r="G964" s="9" t="e">
        <f>IF(AND(ISNUMBER(Data!A1416),ISNUMBER(G963)),Data!A1416,NA())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" x14ac:dyDescent="0.2">
      <c r="G965" s="9" t="e">
        <f>IF(AND(ISNUMBER(Data!A1417),ISNUMBER(G964)),Data!A1417,NA())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" x14ac:dyDescent="0.2">
      <c r="G966" s="9" t="e">
        <f>IF(AND(ISNUMBER(Data!A1418),ISNUMBER(G965)),Data!A1418,NA())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" x14ac:dyDescent="0.2">
      <c r="G967" s="9" t="e">
        <f>IF(AND(ISNUMBER(Data!A1419),ISNUMBER(G966)),Data!A1419,NA())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" x14ac:dyDescent="0.2">
      <c r="G968" s="9" t="e">
        <f>IF(AND(ISNUMBER(Data!A1420),ISNUMBER(G967)),Data!A1420,NA())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" x14ac:dyDescent="0.2">
      <c r="G969" s="9" t="e">
        <f>IF(AND(ISNUMBER(Data!A1421),ISNUMBER(G968)),Data!A1421,NA())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" x14ac:dyDescent="0.2">
      <c r="G970" s="9" t="e">
        <f>IF(AND(ISNUMBER(Data!A1422),ISNUMBER(G969)),Data!A1422,NA())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" x14ac:dyDescent="0.2">
      <c r="G971" s="9" t="e">
        <f>IF(AND(ISNUMBER(Data!A1423),ISNUMBER(G970)),Data!A1423,NA())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" x14ac:dyDescent="0.2">
      <c r="G972" s="9" t="e">
        <f>IF(AND(ISNUMBER(Data!A1424),ISNUMBER(G971)),Data!A1424,NA())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" x14ac:dyDescent="0.2">
      <c r="G973" s="9" t="e">
        <f>IF(AND(ISNUMBER(Data!A1425),ISNUMBER(G972)),Data!A1425,NA())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" x14ac:dyDescent="0.2">
      <c r="G974" s="9" t="e">
        <f>IF(AND(ISNUMBER(Data!A1426),ISNUMBER(G973)),Data!A1426,NA())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" x14ac:dyDescent="0.2">
      <c r="G975" s="9" t="e">
        <f>IF(AND(ISNUMBER(Data!A1427),ISNUMBER(G974)),Data!A1427,NA())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" x14ac:dyDescent="0.2">
      <c r="G976" s="9" t="e">
        <f>IF(AND(ISNUMBER(Data!A1428),ISNUMBER(G975)),Data!A1428,NA())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" x14ac:dyDescent="0.2">
      <c r="G977" s="9" t="e">
        <f>IF(AND(ISNUMBER(Data!A1429),ISNUMBER(G976)),Data!A1429,NA())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" x14ac:dyDescent="0.2">
      <c r="G978" s="9" t="e">
        <f>IF(AND(ISNUMBER(Data!A1430),ISNUMBER(G977)),Data!A1430,NA())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" x14ac:dyDescent="0.2">
      <c r="G979" s="9" t="e">
        <f>IF(AND(ISNUMBER(Data!A1431),ISNUMBER(G978)),Data!A1431,NA())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" x14ac:dyDescent="0.2">
      <c r="G980" s="9" t="e">
        <f>IF(AND(ISNUMBER(Data!A1432),ISNUMBER(G979)),Data!A1432,NA())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" x14ac:dyDescent="0.2">
      <c r="G981" s="9" t="e">
        <f>IF(AND(ISNUMBER(Data!A1433),ISNUMBER(G980)),Data!A1433,NA())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" x14ac:dyDescent="0.2">
      <c r="G982" s="9" t="e">
        <f>IF(AND(ISNUMBER(Data!A1434),ISNUMBER(G981)),Data!A1434,NA())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" x14ac:dyDescent="0.2">
      <c r="G983" s="9" t="e">
        <f>IF(AND(ISNUMBER(Data!A1435),ISNUMBER(G982)),Data!A1435,NA())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" x14ac:dyDescent="0.2">
      <c r="G984" s="9" t="e">
        <f>IF(AND(ISNUMBER(Data!A1436),ISNUMBER(G983)),Data!A1436,NA())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" x14ac:dyDescent="0.2">
      <c r="G985" s="9" t="e">
        <f>IF(AND(ISNUMBER(Data!A1437),ISNUMBER(G984)),Data!A1437,NA())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" x14ac:dyDescent="0.2">
      <c r="G986" s="9" t="e">
        <f>IF(AND(ISNUMBER(Data!A1438),ISNUMBER(G985)),Data!A1438,NA())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" x14ac:dyDescent="0.2">
      <c r="G987" s="9" t="e">
        <f>IF(AND(ISNUMBER(Data!A1439),ISNUMBER(G986)),Data!A1439,NA())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" x14ac:dyDescent="0.2">
      <c r="G988" s="9" t="e">
        <f>IF(AND(ISNUMBER(Data!A1440),ISNUMBER(G987)),Data!A1440,NA())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" x14ac:dyDescent="0.2">
      <c r="G989" s="9" t="e">
        <f>IF(AND(ISNUMBER(Data!A1441),ISNUMBER(G988)),Data!A1441,NA())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" x14ac:dyDescent="0.2">
      <c r="G990" s="9" t="e">
        <f>IF(AND(ISNUMBER(Data!A1442),ISNUMBER(G989)),Data!A1442,NA())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" x14ac:dyDescent="0.2">
      <c r="G991" s="9" t="e">
        <f>IF(AND(ISNUMBER(Data!A1443),ISNUMBER(G990)),Data!A1443,NA())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" x14ac:dyDescent="0.2">
      <c r="G992" s="9" t="e">
        <f>IF(AND(ISNUMBER(Data!A1444),ISNUMBER(G991)),Data!A1444,NA())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" x14ac:dyDescent="0.2">
      <c r="G993" s="9" t="e">
        <f>IF(AND(ISNUMBER(Data!A1445),ISNUMBER(G992)),Data!A1445,NA())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" x14ac:dyDescent="0.2">
      <c r="G994" s="9" t="e">
        <f>IF(AND(ISNUMBER(Data!A1446),ISNUMBER(G993)),Data!A1446,NA())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" x14ac:dyDescent="0.2">
      <c r="G995" s="9" t="e">
        <f>IF(AND(ISNUMBER(Data!A1447),ISNUMBER(G994)),Data!A1447,NA())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" x14ac:dyDescent="0.2">
      <c r="G996" s="9" t="e">
        <f>IF(AND(ISNUMBER(Data!A1448),ISNUMBER(G995)),Data!A1448,NA())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" x14ac:dyDescent="0.2">
      <c r="G997" s="9" t="e">
        <f>IF(AND(ISNUMBER(Data!A1449),ISNUMBER(G996)),Data!A1449,NA())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" x14ac:dyDescent="0.2">
      <c r="G998" s="9" t="e">
        <f>IF(AND(ISNUMBER(Data!A1450),ISNUMBER(G997)),Data!A1450,NA())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" x14ac:dyDescent="0.2">
      <c r="G999" s="9" t="e">
        <f>IF(AND(ISNUMBER(Data!A1451),ISNUMBER(G998)),Data!A1451,NA())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" x14ac:dyDescent="0.2">
      <c r="G1000" s="9" t="e">
        <f>IF(AND(ISNUMBER(Data!A1452),ISNUMBER(G999)),Data!A1452,NA())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Callum Slater (Energy Security)</cp:lastModifiedBy>
  <cp:revision/>
  <dcterms:created xsi:type="dcterms:W3CDTF">2008-09-08T09:14:27Z</dcterms:created>
  <dcterms:modified xsi:type="dcterms:W3CDTF">2025-09-15T13:39:46Z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