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lhitchcock1\Downloads\"/>
    </mc:Choice>
  </mc:AlternateContent>
  <xr:revisionPtr revIDLastSave="0" documentId="8_{5B5777A5-4CB4-4534-B4B7-01957E15A0D8}" xr6:coauthVersionLast="47" xr6:coauthVersionMax="47" xr10:uidLastSave="{00000000-0000-0000-0000-000000000000}"/>
  <bookViews>
    <workbookView xWindow="3260" yWindow="3260" windowWidth="17280" windowHeight="10690" xr2:uid="{CDE7D510-D68F-4988-B2FD-F58F25A669E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M27" i="1"/>
  <c r="R26" i="1"/>
  <c r="O26" i="1"/>
  <c r="R25" i="1"/>
  <c r="O25" i="1"/>
  <c r="C25" i="1"/>
  <c r="B25" i="1"/>
  <c r="R24" i="1"/>
  <c r="O24" i="1"/>
  <c r="R23" i="1"/>
  <c r="O23" i="1"/>
  <c r="R22" i="1"/>
  <c r="O22" i="1"/>
  <c r="R21" i="1"/>
  <c r="O21" i="1"/>
  <c r="R20" i="1"/>
  <c r="O20" i="1"/>
  <c r="R19" i="1"/>
  <c r="O19" i="1"/>
  <c r="R18" i="1"/>
  <c r="O18" i="1"/>
  <c r="C18" i="1"/>
  <c r="B18" i="1"/>
  <c r="R17" i="1"/>
  <c r="O17" i="1"/>
  <c r="R16" i="1"/>
  <c r="O16" i="1"/>
  <c r="R15" i="1"/>
  <c r="O15" i="1"/>
  <c r="C15" i="1"/>
  <c r="B15" i="1"/>
  <c r="R14" i="1"/>
  <c r="O14" i="1"/>
  <c r="R13" i="1"/>
  <c r="O13" i="1"/>
  <c r="R12" i="1"/>
  <c r="O12" i="1"/>
  <c r="R11" i="1"/>
  <c r="O11" i="1"/>
  <c r="R10" i="1"/>
  <c r="O10" i="1"/>
  <c r="R9" i="1"/>
  <c r="O9" i="1"/>
  <c r="R8" i="1"/>
  <c r="O8" i="1"/>
  <c r="R7" i="1"/>
  <c r="O7" i="1"/>
  <c r="R6" i="1"/>
  <c r="O6" i="1"/>
  <c r="R5" i="1"/>
  <c r="O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 Aaminah</author>
  </authors>
  <commentList>
    <comment ref="B4" authorId="0" shapeId="0" xr:uid="{84EFF63C-F76B-43AF-B4CD-FE84E7ABB8CE}">
      <text>
        <r>
          <rPr>
            <sz val="9"/>
            <color indexed="81"/>
            <rFont val="Tahoma"/>
            <family val="2"/>
          </rPr>
          <t>Data taken from AR 22/23 with some amendments where known</t>
        </r>
      </text>
    </comment>
    <comment ref="C4" authorId="0" shapeId="0" xr:uid="{BF2B52F5-B586-42A5-95C7-83C0433696FE}">
      <text>
        <r>
          <rPr>
            <sz val="9"/>
            <color indexed="81"/>
            <rFont val="Tahoma"/>
            <family val="2"/>
          </rPr>
          <t>Data taken from AR 23/24 with some amendments where known</t>
        </r>
      </text>
    </comment>
  </commentList>
</comments>
</file>

<file path=xl/sharedStrings.xml><?xml version="1.0" encoding="utf-8"?>
<sst xmlns="http://schemas.openxmlformats.org/spreadsheetml/2006/main" count="44" uniqueCount="44">
  <si>
    <t>Previous years data for comparison:</t>
  </si>
  <si>
    <t>Current Data:</t>
  </si>
  <si>
    <r>
      <rPr>
        <b/>
        <sz val="11"/>
        <color theme="1"/>
        <rFont val="Aptos Narrow"/>
        <family val="2"/>
        <scheme val="minor"/>
      </rPr>
      <t>FMS provider name</t>
    </r>
    <r>
      <rPr>
        <sz val="11"/>
        <color theme="1"/>
        <rFont val="Aptos Narrow"/>
        <family val="2"/>
        <scheme val="minor"/>
      </rPr>
      <t xml:space="preserve"> (the provider may supply more than one version or brand of software, visit the FMS comparison matrix for for information))</t>
    </r>
  </si>
  <si>
    <t>Number of Trusts per FMS supplier 2022/23</t>
  </si>
  <si>
    <t>Number of Trusts per FMS supplier 2023/24</t>
  </si>
  <si>
    <t>Number of Trusts per FMS supplier 2024/25</t>
  </si>
  <si>
    <t>Number of Academies per FMS supplier 2024/25?</t>
  </si>
  <si>
    <t>Average trust size</t>
  </si>
  <si>
    <t>Trust who submitted using automation 2020/21</t>
  </si>
  <si>
    <t>Trust who submitted using automation 2021/22</t>
  </si>
  <si>
    <t>Trust who submitted using automation 2022/23</t>
  </si>
  <si>
    <t>Trust who submitted using automation 2023/24</t>
  </si>
  <si>
    <t xml:space="preserve">Trusts who HAVE adopted the CoA FY 2023/24 </t>
  </si>
  <si>
    <t>% of total market - Trusts</t>
  </si>
  <si>
    <t>% of total market - Academies</t>
  </si>
  <si>
    <t>% of customers using CoA</t>
  </si>
  <si>
    <t>CoA adoption rate - Sector average</t>
  </si>
  <si>
    <t>Access / HCSS</t>
  </si>
  <si>
    <t>Blucar</t>
  </si>
  <si>
    <t>Bromcom</t>
  </si>
  <si>
    <t>Civica</t>
  </si>
  <si>
    <t>ESS</t>
  </si>
  <si>
    <t>Hoge 100</t>
  </si>
  <si>
    <t>Iplicit</t>
  </si>
  <si>
    <t>IRIS (formerly PSF)</t>
  </si>
  <si>
    <t>Quickbooks</t>
  </si>
  <si>
    <t>Sage (from Chess ICT)</t>
  </si>
  <si>
    <t>Sage (from TSG - includes previous Dayta clients)</t>
  </si>
  <si>
    <t>Sage (from ION – Sage Intacct for Education)</t>
  </si>
  <si>
    <t>Sage (from Solutions for Accounting)</t>
  </si>
  <si>
    <t>Sage Direct/Other</t>
  </si>
  <si>
    <t>STAR</t>
  </si>
  <si>
    <t>Unit4 Enterprise Resource Planning (formerly Agresso)</t>
  </si>
  <si>
    <t>Xero (provided by MLG)</t>
  </si>
  <si>
    <t>Xero for Education (provided by Thorne Widgery)</t>
  </si>
  <si>
    <t>Xero (provided by Xeinadin)</t>
  </si>
  <si>
    <t>Xero Direct/Other</t>
  </si>
  <si>
    <t>Other FMS software providers (=&gt;3)</t>
  </si>
  <si>
    <t>Not submitted/Closed/closing</t>
  </si>
  <si>
    <t>TOTALS</t>
  </si>
  <si>
    <t>Supplier variance to CoA adoption rate</t>
  </si>
  <si>
    <r>
      <rPr>
        <b/>
        <sz val="11"/>
        <color theme="1"/>
        <rFont val="Aptos Narrow"/>
        <family val="2"/>
        <scheme val="minor"/>
      </rPr>
      <t>Other FMS providers for 2024/25 include:</t>
    </r>
    <r>
      <rPr>
        <sz val="11"/>
        <color theme="1"/>
        <rFont val="Aptos Narrow"/>
        <family val="2"/>
        <scheme val="minor"/>
      </rPr>
      <t xml:space="preserve"> Anagram Encore (1), Arbor (2), BluQube (2), Capita Entrust (Providing Access) (2), Liberty Accounts (1), Microsoft NAVision (1), Open Accounts (3), Opera 3 (1), Oracle (2), Pegasus Opera (1), Sage (from GCC Innova) (3), Sage (from Impress Solutions) (2), Sage (from Schools Choice) (3), Sage (from Virtas) (1), SAP (3), SIPS Education (providing Access) 91), Sun Systems (Lake) (3), VT Software (1), WCBS (1), Xero (provided by Streets) 1), Xero (provided by Nicholsons) (1), Xero (provided by William Giles) (3)</t>
    </r>
  </si>
  <si>
    <t>Final FMS software providers (alphabetical order) - as captured in AR 23/24</t>
  </si>
  <si>
    <t>% of customers using automation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</si>
</sst>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b/>
      <i/>
      <sz val="11"/>
      <name val="Aptos Narrow"/>
      <family val="2"/>
      <scheme val="minor"/>
    </font>
    <font>
      <b/>
      <sz val="11"/>
      <name val="Aptos Narrow"/>
      <family val="2"/>
      <scheme val="minor"/>
    </font>
    <font>
      <i/>
      <sz val="11"/>
      <color theme="1"/>
      <name val="Aptos Narrow"/>
      <family val="2"/>
      <scheme val="minor"/>
    </font>
    <font>
      <b/>
      <i/>
      <sz val="11"/>
      <color theme="1"/>
      <name val="Aptos Narrow"/>
      <family val="2"/>
      <scheme val="minor"/>
    </font>
    <font>
      <sz val="9"/>
      <color indexed="81"/>
      <name val="Tahoma"/>
      <family val="2"/>
    </font>
  </fonts>
  <fills count="8">
    <fill>
      <patternFill patternType="none"/>
    </fill>
    <fill>
      <patternFill patternType="gray125"/>
    </fill>
    <fill>
      <patternFill patternType="solid">
        <fgColor rgb="FFCFDCE3"/>
        <bgColor indexed="64"/>
      </patternFill>
    </fill>
    <fill>
      <patternFill patternType="solid">
        <fgColor theme="0"/>
        <bgColor indexed="64"/>
      </patternFill>
    </fill>
    <fill>
      <patternFill patternType="solid">
        <fgColor theme="0"/>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3" fillId="0" borderId="0" xfId="0" applyFont="1" applyAlignment="1">
      <alignment horizontal="left"/>
    </xf>
    <xf numFmtId="0" fontId="2" fillId="0" borderId="0" xfId="0" applyFont="1" applyAlignment="1">
      <alignment horizontal="left"/>
    </xf>
    <xf numFmtId="0" fontId="2" fillId="0" borderId="0" xfId="0" applyFont="1"/>
    <xf numFmtId="0" fontId="0" fillId="2" borderId="1" xfId="0" applyFill="1" applyBorder="1" applyAlignment="1">
      <alignmen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5" fillId="0" borderId="0" xfId="0" applyFont="1" applyAlignment="1">
      <alignment horizontal="center" wrapText="1"/>
    </xf>
    <xf numFmtId="0" fontId="5" fillId="2" borderId="1" xfId="0" applyFont="1" applyFill="1" applyBorder="1" applyAlignment="1">
      <alignment horizontal="center" wrapText="1"/>
    </xf>
    <xf numFmtId="164" fontId="2" fillId="2" borderId="1" xfId="1" applyNumberFormat="1" applyFont="1" applyFill="1" applyBorder="1" applyAlignment="1">
      <alignment horizontal="center" wrapText="1"/>
    </xf>
    <xf numFmtId="164" fontId="2" fillId="2" borderId="2" xfId="1"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3" borderId="4" xfId="0" applyFill="1" applyBorder="1"/>
    <xf numFmtId="0" fontId="6" fillId="4" borderId="5" xfId="0" applyFont="1" applyFill="1" applyBorder="1"/>
    <xf numFmtId="0" fontId="6" fillId="4" borderId="6" xfId="0" applyFont="1" applyFill="1" applyBorder="1"/>
    <xf numFmtId="0" fontId="0" fillId="3" borderId="0" xfId="0" applyFill="1"/>
    <xf numFmtId="0" fontId="0" fillId="5" borderId="7" xfId="0" applyFill="1" applyBorder="1"/>
    <xf numFmtId="0" fontId="6" fillId="5" borderId="5" xfId="0" applyFont="1" applyFill="1" applyBorder="1"/>
    <xf numFmtId="0" fontId="6" fillId="5" borderId="6" xfId="0" applyFont="1" applyFill="1" applyBorder="1"/>
    <xf numFmtId="0" fontId="0" fillId="5" borderId="0" xfId="0" applyFill="1"/>
    <xf numFmtId="0" fontId="0" fillId="3" borderId="7" xfId="0" applyFill="1" applyBorder="1"/>
    <xf numFmtId="0" fontId="6" fillId="3" borderId="5" xfId="0" applyFont="1" applyFill="1" applyBorder="1"/>
    <xf numFmtId="0" fontId="6" fillId="3" borderId="6" xfId="0" applyFont="1" applyFill="1" applyBorder="1"/>
    <xf numFmtId="0" fontId="6" fillId="6" borderId="5" xfId="0" applyFont="1" applyFill="1" applyBorder="1"/>
    <xf numFmtId="0" fontId="6" fillId="6" borderId="6" xfId="0" applyFont="1" applyFill="1" applyBorder="1"/>
    <xf numFmtId="0" fontId="0" fillId="5" borderId="8" xfId="0" applyFill="1" applyBorder="1" applyAlignment="1">
      <alignment wrapText="1"/>
    </xf>
    <xf numFmtId="0" fontId="2" fillId="0" borderId="9" xfId="0" applyFont="1" applyBorder="1"/>
    <xf numFmtId="0" fontId="7" fillId="0" borderId="9" xfId="0" applyFont="1" applyBorder="1"/>
    <xf numFmtId="0" fontId="7" fillId="0" borderId="10" xfId="0" applyFont="1" applyBorder="1"/>
    <xf numFmtId="1" fontId="2" fillId="0" borderId="11" xfId="0" applyNumberFormat="1" applyFont="1" applyBorder="1"/>
    <xf numFmtId="0" fontId="2" fillId="0" borderId="11" xfId="0" applyFont="1" applyBorder="1"/>
    <xf numFmtId="9" fontId="2" fillId="0" borderId="11" xfId="0" applyNumberFormat="1" applyFont="1" applyBorder="1"/>
    <xf numFmtId="0" fontId="2" fillId="7" borderId="11" xfId="0" applyFont="1" applyFill="1" applyBorder="1"/>
    <xf numFmtId="0" fontId="2" fillId="7" borderId="10" xfId="0" applyFont="1" applyFill="1" applyBorder="1"/>
    <xf numFmtId="0" fontId="0" fillId="0" borderId="0" xfId="0" applyAlignment="1">
      <alignment horizontal="left" vertical="top" wrapText="1"/>
    </xf>
    <xf numFmtId="1" fontId="2" fillId="0" borderId="0" xfId="0" applyNumberFormat="1" applyFont="1"/>
    <xf numFmtId="9" fontId="2" fillId="0" borderId="0" xfId="0" applyNumberFormat="1" applyFont="1"/>
    <xf numFmtId="9" fontId="0" fillId="0" borderId="0" xfId="2" applyFont="1" applyFill="1" applyAlignment="1">
      <alignment horizontal="right" vertical="top" wrapText="1"/>
    </xf>
    <xf numFmtId="0" fontId="0" fillId="3" borderId="12" xfId="0" applyFill="1" applyBorder="1"/>
    <xf numFmtId="1" fontId="0" fillId="3" borderId="12" xfId="0" applyNumberFormat="1" applyFill="1" applyBorder="1"/>
    <xf numFmtId="9" fontId="0" fillId="3" borderId="12" xfId="2" applyFont="1" applyFill="1" applyBorder="1"/>
    <xf numFmtId="0" fontId="0" fillId="5" borderId="12" xfId="0" applyFill="1" applyBorder="1"/>
    <xf numFmtId="1" fontId="0" fillId="5" borderId="12" xfId="0" applyNumberFormat="1" applyFill="1" applyBorder="1"/>
    <xf numFmtId="9" fontId="0" fillId="5" borderId="12" xfId="2" applyFont="1" applyFill="1" applyBorder="1"/>
  </cellXfs>
  <cellStyles count="3">
    <cellStyle name="Comma" xfId="1" builtinId="3"/>
    <cellStyle name="Normal" xfId="0" builtinId="0"/>
    <cellStyle name="Per cent" xfId="2" builtinId="5"/>
  </cellStyles>
  <dxfs count="6">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rgb="FFCFDCE3"/>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rgb="FFCFDCE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03B394-D479-4CF6-8B0E-2A10477B742D}" name="Table2" displayName="Table2" ref="A4:C27" totalsRowShown="0" headerRowDxfId="5" headerRowBorderDxfId="4" tableBorderDxfId="3">
  <autoFilter ref="A4:C27" xr:uid="{AF03B394-D479-4CF6-8B0E-2A10477B742D}"/>
  <tableColumns count="3">
    <tableColumn id="1" xr3:uid="{D1C87E8B-91CA-43B6-9455-A3CA25135115}" name="FMS provider name (the provider may supply more than one version or brand of software, visit the FMS comparison matrix for for information))"/>
    <tableColumn id="2" xr3:uid="{5014BC09-BAEA-4F11-BF7C-F576EA127CB5}" name="Number of Trusts per FMS supplier 2022/23"/>
    <tableColumn id="3" xr3:uid="{15C45E89-3929-4D42-BF49-FF6A7103C266}" name="Number of Trusts per FMS supplier 2023/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D7C2E1-FE33-4BE3-B33F-8CB247F5D436}" name="Table3" displayName="Table3" ref="E4:R27" totalsRowShown="0" headerRowDxfId="2" headerRowBorderDxfId="1" tableBorderDxfId="0">
  <autoFilter ref="E4:R27" xr:uid="{3AD7C2E1-FE33-4BE3-B33F-8CB247F5D436}"/>
  <tableColumns count="14">
    <tableColumn id="1" xr3:uid="{E46B6290-95F2-48B1-AC9C-CAB4265CD832}" name="Number of Trusts per FMS supplier 2024/25"/>
    <tableColumn id="2" xr3:uid="{61CB0176-E01F-4695-A18A-BB6A4ADED8D1}" name="Number of Academies per FMS supplier 2024/25?"/>
    <tableColumn id="3" xr3:uid="{3832FBFC-E2FD-4BF5-9593-B4BA5D76C0C2}" name="Average trust size"/>
    <tableColumn id="4" xr3:uid="{7305F5AA-D8AE-4891-AE7F-D9BD588790A6}" name="Trust who submitted using automation 2020/21"/>
    <tableColumn id="5" xr3:uid="{3B325A64-E352-4757-BD97-26BA499C235E}" name="Trust who submitted using automation 2021/22"/>
    <tableColumn id="6" xr3:uid="{44AC6631-84B8-48A1-B064-F35286F7E78A}" name="Trust who submitted using automation 2022/23"/>
    <tableColumn id="7" xr3:uid="{3E450922-DCF0-4839-8199-D15684F69B48}" name="Trust who submitted using automation 2023/24"/>
    <tableColumn id="8" xr3:uid="{EB34DF49-D64F-4495-9EDF-04BC5CB47351}" name="Trusts who HAVE adopted the CoA FY 2023/24 "/>
    <tableColumn id="9" xr3:uid="{F65D993C-E539-4AA0-ADC8-76DB7A091F7F}" name="% of total market - Trusts"/>
    <tableColumn id="10" xr3:uid="{8CB3D8BE-74C1-4445-8344-8149767F5D9C}" name="% of total market - Academies"/>
    <tableColumn id="11" xr3:uid="{31CE8213-D016-47C2-87F8-2ED7A6D9909D}" name="% of customers using CoA"/>
    <tableColumn id="12" xr3:uid="{0D7B65AC-72D4-46FF-921C-2D5042216DE4}" name="CoA adoption rate - Sector average"/>
    <tableColumn id="13" xr3:uid="{ED845B69-440C-4A93-A46C-79C5649DFCF4}" name="Supplier variance to CoA adoption rate"/>
    <tableColumn id="14" xr3:uid="{CA3F773C-773D-4961-93FF-0ECECDC95B9E}" name="% of customers using automation 23/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245A-AA8D-4DF9-B8C2-EDD774CA5C4D}">
  <dimension ref="A1:R32"/>
  <sheetViews>
    <sheetView tabSelected="1" workbookViewId="0"/>
  </sheetViews>
  <sheetFormatPr defaultRowHeight="14.5" x14ac:dyDescent="0.35"/>
  <cols>
    <col min="1" max="1" width="57.81640625" customWidth="1"/>
    <col min="2" max="2" width="18.453125" customWidth="1"/>
    <col min="3" max="3" width="17.81640625" customWidth="1"/>
    <col min="4" max="4" width="2" customWidth="1"/>
    <col min="5" max="5" width="21.54296875" customWidth="1"/>
    <col min="6" max="6" width="19.81640625" customWidth="1"/>
    <col min="7" max="7" width="18" customWidth="1"/>
    <col min="8" max="8" width="23.54296875" customWidth="1"/>
    <col min="9" max="9" width="23.1796875" customWidth="1"/>
    <col min="10" max="10" width="23" customWidth="1"/>
    <col min="11" max="11" width="18.81640625" customWidth="1"/>
    <col min="12" max="12" width="20.7265625" customWidth="1"/>
    <col min="13" max="13" width="19.26953125" customWidth="1"/>
    <col min="14" max="14" width="19.1796875" customWidth="1"/>
    <col min="15" max="15" width="21.7265625" customWidth="1"/>
    <col min="16" max="16" width="23.81640625" customWidth="1"/>
    <col min="17" max="17" width="18.453125" customWidth="1"/>
    <col min="18" max="18" width="21" customWidth="1"/>
  </cols>
  <sheetData>
    <row r="1" spans="1:18" ht="18.5" x14ac:dyDescent="0.45">
      <c r="A1" s="1" t="s">
        <v>42</v>
      </c>
      <c r="B1" s="1"/>
      <c r="C1" s="1"/>
      <c r="D1" s="1"/>
    </row>
    <row r="2" spans="1:18" x14ac:dyDescent="0.35">
      <c r="A2" s="2"/>
      <c r="B2" s="2"/>
      <c r="C2" s="2"/>
      <c r="D2" s="2"/>
    </row>
    <row r="3" spans="1:18" x14ac:dyDescent="0.35">
      <c r="A3" s="2"/>
      <c r="B3" s="2" t="s">
        <v>0</v>
      </c>
      <c r="C3" s="2"/>
      <c r="D3" s="2"/>
      <c r="E3" s="3" t="s">
        <v>1</v>
      </c>
    </row>
    <row r="4" spans="1:18" ht="43.5" x14ac:dyDescent="0.35">
      <c r="A4" s="4" t="s">
        <v>2</v>
      </c>
      <c r="B4" s="5" t="s">
        <v>3</v>
      </c>
      <c r="C4" s="6" t="s">
        <v>4</v>
      </c>
      <c r="D4" s="7"/>
      <c r="E4" s="8" t="s">
        <v>5</v>
      </c>
      <c r="F4" s="9" t="s">
        <v>6</v>
      </c>
      <c r="G4" s="10" t="s">
        <v>7</v>
      </c>
      <c r="H4" s="10" t="s">
        <v>8</v>
      </c>
      <c r="I4" s="10" t="s">
        <v>9</v>
      </c>
      <c r="J4" s="10" t="s">
        <v>10</v>
      </c>
      <c r="K4" s="10" t="s">
        <v>11</v>
      </c>
      <c r="L4" s="10" t="s">
        <v>12</v>
      </c>
      <c r="M4" s="11" t="s">
        <v>13</v>
      </c>
      <c r="N4" s="11" t="s">
        <v>14</v>
      </c>
      <c r="O4" s="11" t="s">
        <v>15</v>
      </c>
      <c r="P4" s="11" t="s">
        <v>16</v>
      </c>
      <c r="Q4" s="11" t="s">
        <v>40</v>
      </c>
      <c r="R4" s="12" t="s">
        <v>43</v>
      </c>
    </row>
    <row r="5" spans="1:18" s="16" customFormat="1" x14ac:dyDescent="0.35">
      <c r="A5" s="13" t="s">
        <v>17</v>
      </c>
      <c r="B5" s="14">
        <v>478</v>
      </c>
      <c r="C5" s="15">
        <v>465</v>
      </c>
      <c r="E5" s="39">
        <v>588</v>
      </c>
      <c r="F5" s="39">
        <v>2463</v>
      </c>
      <c r="G5" s="40">
        <v>4.1887755102040813</v>
      </c>
      <c r="H5" s="39">
        <v>7</v>
      </c>
      <c r="I5" s="39">
        <v>21</v>
      </c>
      <c r="J5" s="39">
        <v>24</v>
      </c>
      <c r="K5" s="39">
        <v>26</v>
      </c>
      <c r="L5" s="39">
        <v>474</v>
      </c>
      <c r="M5" s="41">
        <v>0.2441860465116279</v>
      </c>
      <c r="N5" s="41">
        <v>0.2179646017699115</v>
      </c>
      <c r="O5" s="41">
        <f t="shared" ref="O5:O26" si="0">L5/E5</f>
        <v>0.80612244897959184</v>
      </c>
      <c r="P5" s="41">
        <v>0.6191860465116279</v>
      </c>
      <c r="Q5" s="41">
        <v>0.18693640246796395</v>
      </c>
      <c r="R5" s="41">
        <f>K5/E5</f>
        <v>4.4217687074829932E-2</v>
      </c>
    </row>
    <row r="6" spans="1:18" s="20" customFormat="1" x14ac:dyDescent="0.35">
      <c r="A6" s="17" t="s">
        <v>18</v>
      </c>
      <c r="B6" s="18">
        <v>9</v>
      </c>
      <c r="C6" s="19">
        <v>12</v>
      </c>
      <c r="E6" s="42">
        <v>6</v>
      </c>
      <c r="F6" s="42">
        <v>15</v>
      </c>
      <c r="G6" s="43">
        <v>2.5</v>
      </c>
      <c r="H6" s="42">
        <v>0</v>
      </c>
      <c r="I6" s="42">
        <v>0</v>
      </c>
      <c r="J6" s="42">
        <v>0</v>
      </c>
      <c r="K6" s="42">
        <v>0</v>
      </c>
      <c r="L6" s="42">
        <v>3</v>
      </c>
      <c r="M6" s="44">
        <v>2.4916943521594683E-3</v>
      </c>
      <c r="N6" s="44">
        <v>1.3274336283185841E-3</v>
      </c>
      <c r="O6" s="44">
        <f t="shared" si="0"/>
        <v>0.5</v>
      </c>
      <c r="P6" s="44">
        <v>0.6191860465116279</v>
      </c>
      <c r="Q6" s="44">
        <v>-0.1191860465116279</v>
      </c>
      <c r="R6" s="44">
        <f t="shared" ref="R6:R26" si="1">K6/E6</f>
        <v>0</v>
      </c>
    </row>
    <row r="7" spans="1:18" s="16" customFormat="1" x14ac:dyDescent="0.35">
      <c r="A7" s="21" t="s">
        <v>19</v>
      </c>
      <c r="B7" s="14">
        <v>9</v>
      </c>
      <c r="C7" s="15">
        <v>13</v>
      </c>
      <c r="E7" s="39">
        <v>12</v>
      </c>
      <c r="F7" s="39">
        <v>25</v>
      </c>
      <c r="G7" s="40">
        <v>2.0833333333333335</v>
      </c>
      <c r="H7" s="39">
        <v>0</v>
      </c>
      <c r="I7" s="39">
        <v>0</v>
      </c>
      <c r="J7" s="39">
        <v>0</v>
      </c>
      <c r="K7" s="39">
        <v>0</v>
      </c>
      <c r="L7" s="39">
        <v>12</v>
      </c>
      <c r="M7" s="41">
        <v>4.9833887043189366E-3</v>
      </c>
      <c r="N7" s="41">
        <v>2.2123893805309734E-3</v>
      </c>
      <c r="O7" s="41">
        <f t="shared" si="0"/>
        <v>1</v>
      </c>
      <c r="P7" s="41">
        <v>0.6191860465116279</v>
      </c>
      <c r="Q7" s="41">
        <v>0.3808139534883721</v>
      </c>
      <c r="R7" s="41">
        <f t="shared" si="1"/>
        <v>0</v>
      </c>
    </row>
    <row r="8" spans="1:18" s="20" customFormat="1" x14ac:dyDescent="0.35">
      <c r="A8" s="17" t="s">
        <v>20</v>
      </c>
      <c r="B8" s="18">
        <v>180</v>
      </c>
      <c r="C8" s="19">
        <v>149</v>
      </c>
      <c r="E8" s="42">
        <v>94</v>
      </c>
      <c r="F8" s="42">
        <v>394</v>
      </c>
      <c r="G8" s="43">
        <v>4.1914893617021276</v>
      </c>
      <c r="H8" s="42">
        <v>0</v>
      </c>
      <c r="I8" s="42">
        <v>0</v>
      </c>
      <c r="J8" s="42">
        <v>0</v>
      </c>
      <c r="K8" s="42">
        <v>0</v>
      </c>
      <c r="L8" s="42">
        <v>52</v>
      </c>
      <c r="M8" s="44">
        <v>3.9036544850498338E-2</v>
      </c>
      <c r="N8" s="44">
        <v>3.4867256637168144E-2</v>
      </c>
      <c r="O8" s="44">
        <f t="shared" si="0"/>
        <v>0.55319148936170215</v>
      </c>
      <c r="P8" s="44">
        <v>0.6191860465116279</v>
      </c>
      <c r="Q8" s="44">
        <v>-6.5994557149925748E-2</v>
      </c>
      <c r="R8" s="44">
        <f t="shared" si="1"/>
        <v>0</v>
      </c>
    </row>
    <row r="9" spans="1:18" s="16" customFormat="1" x14ac:dyDescent="0.35">
      <c r="A9" s="21" t="s">
        <v>21</v>
      </c>
      <c r="B9" s="14">
        <v>452</v>
      </c>
      <c r="C9" s="15">
        <v>417</v>
      </c>
      <c r="E9" s="39">
        <v>312</v>
      </c>
      <c r="F9" s="39">
        <v>501</v>
      </c>
      <c r="G9" s="40">
        <v>1.6057692307692308</v>
      </c>
      <c r="H9" s="39">
        <v>2</v>
      </c>
      <c r="I9" s="39">
        <v>0</v>
      </c>
      <c r="J9" s="39">
        <v>3</v>
      </c>
      <c r="K9" s="39">
        <v>2</v>
      </c>
      <c r="L9" s="39">
        <v>116</v>
      </c>
      <c r="M9" s="41">
        <v>0.12956810631229235</v>
      </c>
      <c r="N9" s="41">
        <v>4.4336283185840708E-2</v>
      </c>
      <c r="O9" s="41">
        <f t="shared" si="0"/>
        <v>0.37179487179487181</v>
      </c>
      <c r="P9" s="41">
        <v>0.6191860465116279</v>
      </c>
      <c r="Q9" s="41">
        <v>-0.24739117471675609</v>
      </c>
      <c r="R9" s="41">
        <f t="shared" si="1"/>
        <v>6.41025641025641E-3</v>
      </c>
    </row>
    <row r="10" spans="1:18" s="20" customFormat="1" x14ac:dyDescent="0.35">
      <c r="A10" s="17" t="s">
        <v>22</v>
      </c>
      <c r="B10" s="18">
        <v>55</v>
      </c>
      <c r="C10" s="19">
        <v>85</v>
      </c>
      <c r="E10" s="42">
        <v>89</v>
      </c>
      <c r="F10" s="42">
        <v>497</v>
      </c>
      <c r="G10" s="43">
        <v>5.584269662921348</v>
      </c>
      <c r="H10" s="42">
        <v>3</v>
      </c>
      <c r="I10" s="42">
        <v>8</v>
      </c>
      <c r="J10" s="42">
        <v>9</v>
      </c>
      <c r="K10" s="42">
        <v>16</v>
      </c>
      <c r="L10" s="42">
        <v>70</v>
      </c>
      <c r="M10" s="44">
        <v>3.6960132890365448E-2</v>
      </c>
      <c r="N10" s="44">
        <v>4.398230088495575E-2</v>
      </c>
      <c r="O10" s="44">
        <f t="shared" si="0"/>
        <v>0.7865168539325843</v>
      </c>
      <c r="P10" s="44">
        <v>0.6191860465116279</v>
      </c>
      <c r="Q10" s="44">
        <v>0.16733080742095641</v>
      </c>
      <c r="R10" s="44">
        <f t="shared" si="1"/>
        <v>0.1797752808988764</v>
      </c>
    </row>
    <row r="11" spans="1:18" s="16" customFormat="1" x14ac:dyDescent="0.35">
      <c r="A11" s="21" t="s">
        <v>23</v>
      </c>
      <c r="B11" s="14">
        <v>0</v>
      </c>
      <c r="C11" s="15">
        <v>5</v>
      </c>
      <c r="E11" s="39">
        <v>15</v>
      </c>
      <c r="F11" s="39">
        <v>224</v>
      </c>
      <c r="G11" s="40">
        <v>14.933333333333334</v>
      </c>
      <c r="H11" s="39">
        <v>0</v>
      </c>
      <c r="I11" s="39">
        <v>0</v>
      </c>
      <c r="J11" s="39">
        <v>0</v>
      </c>
      <c r="K11" s="39">
        <v>0</v>
      </c>
      <c r="L11" s="39">
        <v>12</v>
      </c>
      <c r="M11" s="41">
        <v>6.2292358803986711E-3</v>
      </c>
      <c r="N11" s="41">
        <v>1.9823008849557521E-2</v>
      </c>
      <c r="O11" s="41">
        <f t="shared" si="0"/>
        <v>0.8</v>
      </c>
      <c r="P11" s="41">
        <v>0.6191860465116279</v>
      </c>
      <c r="Q11" s="41">
        <v>0.18081395348837215</v>
      </c>
      <c r="R11" s="41">
        <f t="shared" si="1"/>
        <v>0</v>
      </c>
    </row>
    <row r="12" spans="1:18" s="20" customFormat="1" x14ac:dyDescent="0.35">
      <c r="A12" s="17" t="s">
        <v>24</v>
      </c>
      <c r="B12" s="18">
        <v>779</v>
      </c>
      <c r="C12" s="19">
        <v>745</v>
      </c>
      <c r="E12" s="42">
        <v>698</v>
      </c>
      <c r="F12" s="42">
        <v>4655</v>
      </c>
      <c r="G12" s="43">
        <v>6.6690544412607453</v>
      </c>
      <c r="H12" s="42">
        <v>0</v>
      </c>
      <c r="I12" s="42">
        <v>0</v>
      </c>
      <c r="J12" s="42">
        <v>8</v>
      </c>
      <c r="K12" s="42">
        <v>9</v>
      </c>
      <c r="L12" s="42">
        <v>373</v>
      </c>
      <c r="M12" s="44">
        <v>0.28986710963455148</v>
      </c>
      <c r="N12" s="44">
        <v>0.41194690265486728</v>
      </c>
      <c r="O12" s="44">
        <f t="shared" si="0"/>
        <v>0.53438395415472784</v>
      </c>
      <c r="P12" s="44">
        <v>0.6191860465116279</v>
      </c>
      <c r="Q12" s="44">
        <v>-8.4802092356900061E-2</v>
      </c>
      <c r="R12" s="44">
        <f t="shared" si="1"/>
        <v>1.2893982808022923E-2</v>
      </c>
    </row>
    <row r="13" spans="1:18" s="16" customFormat="1" x14ac:dyDescent="0.35">
      <c r="A13" s="21" t="s">
        <v>25</v>
      </c>
      <c r="B13" s="14">
        <v>9</v>
      </c>
      <c r="C13" s="15">
        <v>6</v>
      </c>
      <c r="E13" s="39">
        <v>5</v>
      </c>
      <c r="F13" s="39">
        <v>5</v>
      </c>
      <c r="G13" s="40">
        <v>1</v>
      </c>
      <c r="H13" s="39">
        <v>0</v>
      </c>
      <c r="I13" s="39">
        <v>0</v>
      </c>
      <c r="J13" s="39">
        <v>0</v>
      </c>
      <c r="K13" s="39">
        <v>0</v>
      </c>
      <c r="L13" s="39">
        <v>1</v>
      </c>
      <c r="M13" s="41">
        <v>2.0764119601328905E-3</v>
      </c>
      <c r="N13" s="41">
        <v>4.4247787610619468E-4</v>
      </c>
      <c r="O13" s="41">
        <f t="shared" si="0"/>
        <v>0.2</v>
      </c>
      <c r="P13" s="41">
        <v>0.6191860465116279</v>
      </c>
      <c r="Q13" s="41">
        <v>-0.41918604651162789</v>
      </c>
      <c r="R13" s="41">
        <f t="shared" si="1"/>
        <v>0</v>
      </c>
    </row>
    <row r="14" spans="1:18" s="20" customFormat="1" x14ac:dyDescent="0.35">
      <c r="A14" s="17" t="s">
        <v>26</v>
      </c>
      <c r="B14" s="18">
        <v>4</v>
      </c>
      <c r="C14" s="19">
        <v>4</v>
      </c>
      <c r="E14" s="42">
        <v>7</v>
      </c>
      <c r="F14" s="42">
        <v>62</v>
      </c>
      <c r="G14" s="43">
        <v>8.8571428571428577</v>
      </c>
      <c r="H14" s="42">
        <v>0</v>
      </c>
      <c r="I14" s="42">
        <v>0</v>
      </c>
      <c r="J14" s="42">
        <v>0</v>
      </c>
      <c r="K14" s="42">
        <v>0</v>
      </c>
      <c r="L14" s="42">
        <v>4</v>
      </c>
      <c r="M14" s="44">
        <v>2.9069767441860465E-3</v>
      </c>
      <c r="N14" s="44">
        <v>5.4867256637168137E-3</v>
      </c>
      <c r="O14" s="44">
        <f t="shared" si="0"/>
        <v>0.5714285714285714</v>
      </c>
      <c r="P14" s="44">
        <v>0.6191860465116279</v>
      </c>
      <c r="Q14" s="44">
        <v>-4.77574750830565E-2</v>
      </c>
      <c r="R14" s="44">
        <f t="shared" si="1"/>
        <v>0</v>
      </c>
    </row>
    <row r="15" spans="1:18" s="16" customFormat="1" x14ac:dyDescent="0.35">
      <c r="A15" s="21" t="s">
        <v>27</v>
      </c>
      <c r="B15" s="14">
        <f>129+11</f>
        <v>140</v>
      </c>
      <c r="C15" s="15">
        <f>103+10</f>
        <v>113</v>
      </c>
      <c r="E15" s="39">
        <v>108</v>
      </c>
      <c r="F15" s="39">
        <v>387</v>
      </c>
      <c r="G15" s="40">
        <v>3.5833333333333335</v>
      </c>
      <c r="H15" s="39">
        <v>1</v>
      </c>
      <c r="I15" s="39">
        <v>12</v>
      </c>
      <c r="J15" s="39">
        <v>9</v>
      </c>
      <c r="K15" s="39">
        <v>5</v>
      </c>
      <c r="L15" s="39">
        <v>88</v>
      </c>
      <c r="M15" s="41">
        <v>4.4850498338870434E-2</v>
      </c>
      <c r="N15" s="41">
        <v>3.4247787610619466E-2</v>
      </c>
      <c r="O15" s="41">
        <f t="shared" si="0"/>
        <v>0.81481481481481477</v>
      </c>
      <c r="P15" s="41">
        <v>0.6191860465116279</v>
      </c>
      <c r="Q15" s="41">
        <v>0.19562876830318687</v>
      </c>
      <c r="R15" s="41">
        <f t="shared" si="1"/>
        <v>4.6296296296296294E-2</v>
      </c>
    </row>
    <row r="16" spans="1:18" s="20" customFormat="1" x14ac:dyDescent="0.35">
      <c r="A16" s="17" t="s">
        <v>28</v>
      </c>
      <c r="B16" s="18">
        <v>3</v>
      </c>
      <c r="C16" s="19">
        <v>27</v>
      </c>
      <c r="E16" s="42">
        <v>49</v>
      </c>
      <c r="F16" s="42">
        <v>617</v>
      </c>
      <c r="G16" s="43">
        <v>12.591836734693878</v>
      </c>
      <c r="H16" s="42">
        <v>0</v>
      </c>
      <c r="I16" s="42">
        <v>0</v>
      </c>
      <c r="J16" s="42">
        <v>0</v>
      </c>
      <c r="K16" s="42">
        <v>4</v>
      </c>
      <c r="L16" s="42">
        <v>40</v>
      </c>
      <c r="M16" s="44">
        <v>2.0348837209302327E-2</v>
      </c>
      <c r="N16" s="44">
        <v>5.4601769911504422E-2</v>
      </c>
      <c r="O16" s="44">
        <f t="shared" si="0"/>
        <v>0.81632653061224492</v>
      </c>
      <c r="P16" s="44">
        <v>0.6191860465116279</v>
      </c>
      <c r="Q16" s="44">
        <v>0.19714048410061702</v>
      </c>
      <c r="R16" s="44">
        <f t="shared" si="1"/>
        <v>8.1632653061224483E-2</v>
      </c>
    </row>
    <row r="17" spans="1:18" s="16" customFormat="1" x14ac:dyDescent="0.35">
      <c r="A17" s="21" t="s">
        <v>29</v>
      </c>
      <c r="B17" s="22">
        <v>7</v>
      </c>
      <c r="C17" s="23">
        <v>7</v>
      </c>
      <c r="E17" s="39">
        <v>10</v>
      </c>
      <c r="F17" s="39">
        <v>84</v>
      </c>
      <c r="G17" s="40">
        <v>8.4</v>
      </c>
      <c r="H17" s="39">
        <v>0</v>
      </c>
      <c r="I17" s="39">
        <v>0</v>
      </c>
      <c r="J17" s="39">
        <v>0</v>
      </c>
      <c r="K17" s="39">
        <v>0</v>
      </c>
      <c r="L17" s="39">
        <v>9</v>
      </c>
      <c r="M17" s="41">
        <v>4.152823920265781E-3</v>
      </c>
      <c r="N17" s="41">
        <v>7.4336283185840709E-3</v>
      </c>
      <c r="O17" s="41">
        <f t="shared" si="0"/>
        <v>0.9</v>
      </c>
      <c r="P17" s="41">
        <v>0.6191860465116279</v>
      </c>
      <c r="Q17" s="41">
        <v>0.28081395348837213</v>
      </c>
      <c r="R17" s="41">
        <f t="shared" si="1"/>
        <v>0</v>
      </c>
    </row>
    <row r="18" spans="1:18" s="20" customFormat="1" x14ac:dyDescent="0.35">
      <c r="A18" s="17" t="s">
        <v>30</v>
      </c>
      <c r="B18" s="24">
        <f>197+74</f>
        <v>271</v>
      </c>
      <c r="C18" s="25">
        <f>165+60</f>
        <v>225</v>
      </c>
      <c r="E18" s="42">
        <v>167</v>
      </c>
      <c r="F18" s="42">
        <v>518</v>
      </c>
      <c r="G18" s="43">
        <v>3.1017964071856285</v>
      </c>
      <c r="H18" s="42">
        <v>1</v>
      </c>
      <c r="I18" s="42">
        <v>0</v>
      </c>
      <c r="J18" s="42">
        <v>0</v>
      </c>
      <c r="K18" s="42">
        <v>0</v>
      </c>
      <c r="L18" s="42">
        <v>68</v>
      </c>
      <c r="M18" s="44">
        <v>6.9352159468438535E-2</v>
      </c>
      <c r="N18" s="44">
        <v>4.5840707964601768E-2</v>
      </c>
      <c r="O18" s="44">
        <f t="shared" si="0"/>
        <v>0.40718562874251496</v>
      </c>
      <c r="P18" s="44">
        <v>0.6191860465116279</v>
      </c>
      <c r="Q18" s="44">
        <v>-0.21200041776911294</v>
      </c>
      <c r="R18" s="44">
        <f t="shared" si="1"/>
        <v>0</v>
      </c>
    </row>
    <row r="19" spans="1:18" s="16" customFormat="1" x14ac:dyDescent="0.35">
      <c r="A19" s="21" t="s">
        <v>31</v>
      </c>
      <c r="B19" s="22">
        <v>0</v>
      </c>
      <c r="C19" s="23">
        <v>0</v>
      </c>
      <c r="E19" s="39">
        <v>4</v>
      </c>
      <c r="F19" s="39">
        <v>22</v>
      </c>
      <c r="G19" s="40">
        <v>5.5</v>
      </c>
      <c r="H19" s="39">
        <v>0</v>
      </c>
      <c r="I19" s="39">
        <v>0</v>
      </c>
      <c r="J19" s="39">
        <v>0</v>
      </c>
      <c r="K19" s="39">
        <v>0</v>
      </c>
      <c r="L19" s="39">
        <v>0</v>
      </c>
      <c r="M19" s="41">
        <v>1.6611295681063123E-3</v>
      </c>
      <c r="N19" s="41">
        <v>1.9469026548672567E-3</v>
      </c>
      <c r="O19" s="41">
        <f t="shared" si="0"/>
        <v>0</v>
      </c>
      <c r="P19" s="41">
        <v>0.6191860465116279</v>
      </c>
      <c r="Q19" s="41">
        <v>-0.6191860465116279</v>
      </c>
      <c r="R19" s="41">
        <f t="shared" si="1"/>
        <v>0</v>
      </c>
    </row>
    <row r="20" spans="1:18" s="20" customFormat="1" x14ac:dyDescent="0.35">
      <c r="A20" s="17" t="s">
        <v>32</v>
      </c>
      <c r="B20" s="18">
        <v>19</v>
      </c>
      <c r="C20" s="19">
        <v>14</v>
      </c>
      <c r="E20" s="42">
        <v>11</v>
      </c>
      <c r="F20" s="42">
        <v>46</v>
      </c>
      <c r="G20" s="43">
        <v>4.1818181818181817</v>
      </c>
      <c r="H20" s="42">
        <v>0</v>
      </c>
      <c r="I20" s="42">
        <v>0</v>
      </c>
      <c r="J20" s="42">
        <v>0</v>
      </c>
      <c r="K20" s="42">
        <v>0</v>
      </c>
      <c r="L20" s="42">
        <v>2</v>
      </c>
      <c r="M20" s="44">
        <v>4.5681063122923592E-3</v>
      </c>
      <c r="N20" s="44">
        <v>4.0707964601769909E-3</v>
      </c>
      <c r="O20" s="44">
        <f t="shared" si="0"/>
        <v>0.18181818181818182</v>
      </c>
      <c r="P20" s="44">
        <v>0.6191860465116279</v>
      </c>
      <c r="Q20" s="44">
        <v>-0.43736786469344607</v>
      </c>
      <c r="R20" s="44">
        <f t="shared" si="1"/>
        <v>0</v>
      </c>
    </row>
    <row r="21" spans="1:18" s="16" customFormat="1" x14ac:dyDescent="0.35">
      <c r="A21" s="21" t="s">
        <v>33</v>
      </c>
      <c r="B21" s="14">
        <v>8</v>
      </c>
      <c r="C21" s="15">
        <v>8</v>
      </c>
      <c r="E21" s="39">
        <v>11</v>
      </c>
      <c r="F21" s="39">
        <v>26</v>
      </c>
      <c r="G21" s="40">
        <v>2.3636363636363638</v>
      </c>
      <c r="H21" s="39">
        <v>0</v>
      </c>
      <c r="I21" s="39">
        <v>0</v>
      </c>
      <c r="J21" s="39">
        <v>0</v>
      </c>
      <c r="K21" s="39">
        <v>0</v>
      </c>
      <c r="L21" s="39">
        <v>9</v>
      </c>
      <c r="M21" s="41">
        <v>4.5681063122923592E-3</v>
      </c>
      <c r="N21" s="41">
        <v>2.3008849557522122E-3</v>
      </c>
      <c r="O21" s="41">
        <f t="shared" si="0"/>
        <v>0.81818181818181823</v>
      </c>
      <c r="P21" s="41">
        <v>0.6191860465116279</v>
      </c>
      <c r="Q21" s="41">
        <v>0.19899577167019034</v>
      </c>
      <c r="R21" s="41">
        <f t="shared" si="1"/>
        <v>0</v>
      </c>
    </row>
    <row r="22" spans="1:18" s="20" customFormat="1" x14ac:dyDescent="0.35">
      <c r="A22" s="17" t="s">
        <v>34</v>
      </c>
      <c r="B22" s="18">
        <v>66</v>
      </c>
      <c r="C22" s="19">
        <v>93</v>
      </c>
      <c r="E22" s="42">
        <v>119</v>
      </c>
      <c r="F22" s="42">
        <v>331</v>
      </c>
      <c r="G22" s="43">
        <v>2.7815126050420167</v>
      </c>
      <c r="H22" s="42">
        <v>0</v>
      </c>
      <c r="I22" s="42">
        <v>1</v>
      </c>
      <c r="J22" s="42">
        <v>5</v>
      </c>
      <c r="K22" s="42">
        <v>12</v>
      </c>
      <c r="L22" s="42">
        <v>93</v>
      </c>
      <c r="M22" s="44">
        <v>4.9418604651162788E-2</v>
      </c>
      <c r="N22" s="44">
        <v>2.9292035398230089E-2</v>
      </c>
      <c r="O22" s="44">
        <f t="shared" si="0"/>
        <v>0.78151260504201681</v>
      </c>
      <c r="P22" s="44">
        <v>0.6191860465116279</v>
      </c>
      <c r="Q22" s="44">
        <v>0.16232655853038891</v>
      </c>
      <c r="R22" s="44">
        <f t="shared" si="1"/>
        <v>0.10084033613445378</v>
      </c>
    </row>
    <row r="23" spans="1:18" s="16" customFormat="1" x14ac:dyDescent="0.35">
      <c r="A23" s="21" t="s">
        <v>35</v>
      </c>
      <c r="B23" s="22">
        <v>0</v>
      </c>
      <c r="C23" s="23">
        <v>0</v>
      </c>
      <c r="E23" s="39">
        <v>4</v>
      </c>
      <c r="F23" s="39">
        <v>4</v>
      </c>
      <c r="G23" s="40">
        <v>1</v>
      </c>
      <c r="H23" s="39">
        <v>0</v>
      </c>
      <c r="I23" s="39">
        <v>0</v>
      </c>
      <c r="J23" s="39">
        <v>0</v>
      </c>
      <c r="K23" s="39">
        <v>0</v>
      </c>
      <c r="L23" s="39">
        <v>4</v>
      </c>
      <c r="M23" s="41">
        <v>1.6611295681063123E-3</v>
      </c>
      <c r="N23" s="41">
        <v>3.5398230088495576E-4</v>
      </c>
      <c r="O23" s="41">
        <f t="shared" si="0"/>
        <v>1</v>
      </c>
      <c r="P23" s="41">
        <v>0.6191860465116279</v>
      </c>
      <c r="Q23" s="41">
        <v>0.3808139534883721</v>
      </c>
      <c r="R23" s="41">
        <f t="shared" si="1"/>
        <v>0</v>
      </c>
    </row>
    <row r="24" spans="1:18" s="20" customFormat="1" x14ac:dyDescent="0.35">
      <c r="A24" s="17" t="s">
        <v>36</v>
      </c>
      <c r="B24" s="24">
        <v>54</v>
      </c>
      <c r="C24" s="25">
        <v>48</v>
      </c>
      <c r="E24" s="42">
        <v>39</v>
      </c>
      <c r="F24" s="42">
        <v>143</v>
      </c>
      <c r="G24" s="43">
        <v>3.6666666666666665</v>
      </c>
      <c r="H24" s="42">
        <v>2</v>
      </c>
      <c r="I24" s="42">
        <v>1</v>
      </c>
      <c r="J24" s="42">
        <v>1</v>
      </c>
      <c r="K24" s="42">
        <v>0</v>
      </c>
      <c r="L24" s="42">
        <v>30</v>
      </c>
      <c r="M24" s="44">
        <v>1.6196013289036543E-2</v>
      </c>
      <c r="N24" s="44">
        <v>1.2654867256637168E-2</v>
      </c>
      <c r="O24" s="44">
        <f t="shared" si="0"/>
        <v>0.76923076923076927</v>
      </c>
      <c r="P24" s="44">
        <v>0.6191860465116279</v>
      </c>
      <c r="Q24" s="44">
        <v>0.15004472271914138</v>
      </c>
      <c r="R24" s="44">
        <f t="shared" si="1"/>
        <v>0</v>
      </c>
    </row>
    <row r="25" spans="1:18" s="16" customFormat="1" x14ac:dyDescent="0.35">
      <c r="A25" s="21" t="s">
        <v>37</v>
      </c>
      <c r="B25" s="22">
        <f>53+3</f>
        <v>56</v>
      </c>
      <c r="C25" s="23">
        <f>38+5</f>
        <v>43</v>
      </c>
      <c r="E25" s="39">
        <v>39</v>
      </c>
      <c r="F25" s="39">
        <v>245</v>
      </c>
      <c r="G25" s="40">
        <v>6.2820512820512819</v>
      </c>
      <c r="H25" s="39">
        <v>0</v>
      </c>
      <c r="I25" s="39">
        <v>0</v>
      </c>
      <c r="J25" s="39">
        <v>0</v>
      </c>
      <c r="K25" s="39">
        <v>0</v>
      </c>
      <c r="L25" s="39">
        <v>20</v>
      </c>
      <c r="M25" s="41">
        <v>1.6196013289036543E-2</v>
      </c>
      <c r="N25" s="41">
        <v>2.168141592920354E-2</v>
      </c>
      <c r="O25" s="41">
        <f t="shared" si="0"/>
        <v>0.51282051282051277</v>
      </c>
      <c r="P25" s="41">
        <v>0.6191860465116279</v>
      </c>
      <c r="Q25" s="41">
        <v>-0.10636553369111512</v>
      </c>
      <c r="R25" s="41">
        <f t="shared" si="1"/>
        <v>0</v>
      </c>
    </row>
    <row r="26" spans="1:18" s="20" customFormat="1" x14ac:dyDescent="0.35">
      <c r="A26" s="26" t="s">
        <v>38</v>
      </c>
      <c r="B26" s="24">
        <v>0</v>
      </c>
      <c r="C26" s="25">
        <v>35</v>
      </c>
      <c r="E26" s="42">
        <v>21</v>
      </c>
      <c r="F26" s="42">
        <v>36</v>
      </c>
      <c r="G26" s="43">
        <v>1.7142857142857142</v>
      </c>
      <c r="H26" s="42">
        <v>0</v>
      </c>
      <c r="I26" s="42">
        <v>0</v>
      </c>
      <c r="J26" s="42">
        <v>0</v>
      </c>
      <c r="K26" s="42">
        <v>0</v>
      </c>
      <c r="L26" s="42">
        <v>11</v>
      </c>
      <c r="M26" s="44">
        <v>8.7209302325581394E-3</v>
      </c>
      <c r="N26" s="44">
        <v>3.185840707964602E-3</v>
      </c>
      <c r="O26" s="44">
        <f t="shared" si="0"/>
        <v>0.52380952380952384</v>
      </c>
      <c r="P26" s="44">
        <v>0.6191860465116279</v>
      </c>
      <c r="Q26" s="44">
        <v>-9.5376522702104061E-2</v>
      </c>
      <c r="R26" s="44">
        <f t="shared" si="1"/>
        <v>0</v>
      </c>
    </row>
    <row r="27" spans="1:18" s="3" customFormat="1" x14ac:dyDescent="0.35">
      <c r="A27" s="27" t="s">
        <v>39</v>
      </c>
      <c r="B27" s="28">
        <v>2599</v>
      </c>
      <c r="C27" s="29">
        <v>2514</v>
      </c>
      <c r="E27" s="27">
        <v>2408</v>
      </c>
      <c r="F27" s="27">
        <v>11300</v>
      </c>
      <c r="G27" s="30">
        <v>4.6926910299003319</v>
      </c>
      <c r="H27" s="31">
        <v>16</v>
      </c>
      <c r="I27" s="31">
        <v>43</v>
      </c>
      <c r="J27" s="31">
        <v>59</v>
      </c>
      <c r="K27" s="31">
        <v>74</v>
      </c>
      <c r="L27" s="31">
        <v>1491</v>
      </c>
      <c r="M27" s="32">
        <f>SUM(M5:M26)</f>
        <v>0.99999999999999978</v>
      </c>
      <c r="N27" s="32">
        <f>SUM(N5:N26)</f>
        <v>0.99999999999999989</v>
      </c>
      <c r="O27" s="33"/>
      <c r="P27" s="33"/>
      <c r="Q27" s="33"/>
      <c r="R27" s="34"/>
    </row>
    <row r="28" spans="1:18" x14ac:dyDescent="0.35">
      <c r="A28" s="3"/>
      <c r="B28" s="35"/>
      <c r="C28" s="35"/>
      <c r="D28" s="35"/>
      <c r="E28" s="3"/>
      <c r="F28" s="3"/>
      <c r="G28" s="36"/>
      <c r="H28" s="3"/>
      <c r="I28" s="3"/>
      <c r="J28" s="3"/>
      <c r="K28" s="3"/>
      <c r="L28" s="3"/>
      <c r="M28" s="37"/>
      <c r="N28" s="37"/>
    </row>
    <row r="29" spans="1:18" ht="130.5" x14ac:dyDescent="0.35">
      <c r="A29" s="35" t="s">
        <v>41</v>
      </c>
      <c r="B29" s="35"/>
      <c r="C29" s="35"/>
      <c r="D29" s="35"/>
      <c r="E29" s="35"/>
      <c r="F29" s="35"/>
      <c r="G29" s="35"/>
      <c r="H29" s="35"/>
      <c r="I29" s="35"/>
      <c r="J29" s="35"/>
      <c r="K29" s="35"/>
      <c r="L29" s="35"/>
      <c r="M29" s="37"/>
      <c r="N29" s="37"/>
    </row>
    <row r="30" spans="1:18" x14ac:dyDescent="0.35">
      <c r="A30" s="35"/>
      <c r="B30" s="35"/>
      <c r="C30" s="35"/>
      <c r="D30" s="35"/>
      <c r="E30" s="35"/>
      <c r="F30" s="35"/>
      <c r="G30" s="35"/>
      <c r="H30" s="35"/>
      <c r="I30" s="35"/>
      <c r="J30" s="35"/>
      <c r="K30" s="35"/>
      <c r="L30" s="35"/>
      <c r="M30" s="37"/>
      <c r="N30" s="37"/>
    </row>
    <row r="31" spans="1:18" x14ac:dyDescent="0.35">
      <c r="A31" s="35"/>
      <c r="B31" s="35"/>
      <c r="C31" s="35"/>
      <c r="D31" s="35"/>
      <c r="E31" s="35"/>
      <c r="F31" s="38"/>
      <c r="G31" s="35"/>
      <c r="H31" s="35"/>
      <c r="I31" s="35"/>
      <c r="J31" s="35"/>
      <c r="K31" s="35"/>
      <c r="L31" s="35"/>
      <c r="M31" s="37"/>
      <c r="N31" s="37"/>
    </row>
    <row r="32" spans="1:18" x14ac:dyDescent="0.35">
      <c r="A32" s="35"/>
      <c r="E32" s="35"/>
      <c r="F32" s="38"/>
      <c r="G32" s="35"/>
      <c r="H32" s="35"/>
      <c r="I32" s="35"/>
      <c r="J32" s="35"/>
      <c r="K32" s="35"/>
      <c r="L32" s="35"/>
      <c r="M32" s="37"/>
      <c r="N32" s="37"/>
    </row>
  </sheetData>
  <pageMargins left="0.7" right="0.7" top="0.75" bottom="0.75" header="0.3" footer="0.3"/>
  <legacyDrawing r:id="rId1"/>
  <tableParts count="2">
    <tablePart r:id="rId2"/>
    <tablePart r:id="rId3"/>
  </tableParts>
</worksheet>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FMS software providers</dc:title>
  <dc:creator>Department for Education</dc:creator>
  <cp:lastModifiedBy>HITCHCOCK, Liz1</cp:lastModifiedBy>
  <dcterms:created xsi:type="dcterms:W3CDTF">2025-08-27T13:43:18Z</dcterms:created>
  <dcterms:modified xsi:type="dcterms:W3CDTF">2025-09-12T13:41:13Z</dcterms:modified>
</cp:coreProperties>
</file>