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codeName="ThisWorkbook"/>
  <mc:AlternateContent xmlns:mc="http://schemas.openxmlformats.org/markup-compatibility/2006">
    <mc:Choice Requires="x15">
      <x15ac:absPath xmlns:x15ac="http://schemas.microsoft.com/office/spreadsheetml/2010/11/ac" url="https://beisgov.sharepoint.com/sites/OEUPRI-OS/Shared Documents/Legislation and Regulation (12.05.05.05)/UK ETS/METS ( previously PMRV)/Unreasonable costs tools/OPRED/"/>
    </mc:Choice>
  </mc:AlternateContent>
  <xr:revisionPtr revIDLastSave="0" documentId="8_{EAAE074E-31FC-4744-91FF-0FDBAA9FE226}" xr6:coauthVersionLast="47" xr6:coauthVersionMax="47" xr10:uidLastSave="{00000000-0000-0000-0000-000000000000}"/>
  <bookViews>
    <workbookView xWindow="-120" yWindow="-120" windowWidth="29040" windowHeight="15720" tabRatio="786" firstSheet="1" activeTab="1" xr2:uid="{00000000-000D-0000-FFFF-FFFF00000000}"/>
  </bookViews>
  <sheets>
    <sheet name="Guidelines and conditions" sheetId="10" r:id="rId1"/>
    <sheet name="ToolUnreasonableCosts" sheetId="64" r:id="rId2"/>
    <sheet name="Sheet1" sheetId="65" state="hidden" r:id="rId3"/>
    <sheet name="EUwideConstants" sheetId="52" state="hidden" r:id="rId4"/>
    <sheet name="MSParameters" sheetId="57" state="hidden" r:id="rId5"/>
    <sheet name="Translations" sheetId="56" state="hidden" r:id="rId6"/>
    <sheet name="VersionDocumentation" sheetId="54" state="hidden" r:id="rId7"/>
  </sheets>
  <externalReferences>
    <externalReference r:id="rId8"/>
  </externalReferences>
  <definedNames>
    <definedName name="_xlnm._FilterDatabase" localSheetId="4" hidden="1">MSParameters!#REF!</definedName>
    <definedName name="_xlnm._FilterDatabase" localSheetId="5" hidden="1">Translations!$A$1:$C$91</definedName>
    <definedName name="CNTR_SmallEmitter">ToolUnreasonableCosts!#REF!</definedName>
    <definedName name="CNTR_TrueFalse">ToolUnreasonableCosts!#REF!</definedName>
    <definedName name="EUconst_ERR_Inconsistent">EUwideConstants!$B$14</definedName>
    <definedName name="EUconst_UncertaintyThresholds">EUwideConstants!$A$5:$A$12</definedName>
    <definedName name="Improvement_Methodology">MSParameters!$A$4:$A$10</definedName>
    <definedName name="Installation_with_low_emissions?">ToolUnreasonableCosts!$F$11</definedName>
    <definedName name="JUMP_b_Guidelines_Top">'Guidelines and conditions'!$A$5</definedName>
    <definedName name="JUMP_I_Top">ToolUnreasonableCosts!$C$6</definedName>
    <definedName name="_xlnm.Print_Area" localSheetId="0">'Guidelines and conditions'!$A$4:$L$47</definedName>
    <definedName name="_xlnm.Print_Area" localSheetId="1">ToolUnreasonableCosts!$B$5:$O$70</definedName>
    <definedName name="_xlnm.Print_Area" localSheetId="6">VersionDocumentation!$A$1:$E$92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0" l="1"/>
  <c r="B20" i="10"/>
  <c r="B19" i="10"/>
  <c r="N55" i="64" l="1"/>
  <c r="F24" i="64"/>
  <c r="E26" i="64"/>
  <c r="H54" i="64" l="1"/>
  <c r="H43" i="64"/>
  <c r="K42" i="64"/>
  <c r="M42" i="64"/>
  <c r="N42" i="64"/>
  <c r="K53" i="64"/>
  <c r="M53" i="64"/>
  <c r="N53" i="64"/>
  <c r="N66" i="64" l="1"/>
  <c r="I104" i="64" l="1"/>
  <c r="I142" i="64"/>
  <c r="I180" i="64"/>
  <c r="G215" i="64"/>
  <c r="I215" i="64"/>
  <c r="K215" i="64"/>
  <c r="I65" i="64"/>
  <c r="B14" i="52" l="1"/>
  <c r="B30" i="54"/>
  <c r="B29" i="54"/>
  <c r="B28" i="54"/>
  <c r="B27" i="54"/>
  <c r="B26" i="54"/>
  <c r="B25" i="54"/>
  <c r="B24" i="54"/>
  <c r="B23" i="54"/>
  <c r="B22" i="54"/>
  <c r="J205" i="64"/>
  <c r="J195" i="64"/>
  <c r="J170" i="64"/>
  <c r="J160" i="64"/>
  <c r="J132" i="64"/>
  <c r="J122" i="64"/>
  <c r="J94" i="64"/>
  <c r="J84" i="64"/>
  <c r="J54" i="64"/>
  <c r="J43" i="64"/>
  <c r="F23" i="64"/>
  <c r="E22" i="64"/>
  <c r="G34" i="64"/>
  <c r="E218" i="64"/>
  <c r="N216" i="64"/>
  <c r="E216" i="64"/>
  <c r="E213" i="64"/>
  <c r="L211" i="64"/>
  <c r="N210" i="64"/>
  <c r="N207" i="64"/>
  <c r="N206" i="64"/>
  <c r="I205" i="64"/>
  <c r="N209" i="64" s="1"/>
  <c r="H205" i="64"/>
  <c r="N204" i="64"/>
  <c r="M204" i="64"/>
  <c r="K204" i="64"/>
  <c r="H204" i="64"/>
  <c r="N208" i="64" s="1"/>
  <c r="E204" i="64"/>
  <c r="E203" i="64"/>
  <c r="L201" i="64"/>
  <c r="N200" i="64"/>
  <c r="N197" i="64"/>
  <c r="N196" i="64"/>
  <c r="I195" i="64"/>
  <c r="N199" i="64" s="1"/>
  <c r="H195" i="64"/>
  <c r="N194" i="64"/>
  <c r="M194" i="64"/>
  <c r="K194" i="64"/>
  <c r="H194" i="64"/>
  <c r="N198" i="64" s="1"/>
  <c r="E194" i="64"/>
  <c r="E193" i="64"/>
  <c r="E186" i="64"/>
  <c r="E183" i="64"/>
  <c r="N181" i="64"/>
  <c r="E181" i="64"/>
  <c r="K180" i="64"/>
  <c r="G180" i="64"/>
  <c r="E178" i="64"/>
  <c r="L176" i="64"/>
  <c r="N175" i="64"/>
  <c r="N172" i="64"/>
  <c r="N171" i="64"/>
  <c r="I170" i="64"/>
  <c r="H170" i="64"/>
  <c r="N174" i="64" s="1"/>
  <c r="N169" i="64"/>
  <c r="M169" i="64"/>
  <c r="K169" i="64"/>
  <c r="H169" i="64"/>
  <c r="N173" i="64" s="1"/>
  <c r="E169" i="64"/>
  <c r="E168" i="64"/>
  <c r="L166" i="64"/>
  <c r="N165" i="64"/>
  <c r="N162" i="64"/>
  <c r="N161" i="64"/>
  <c r="I160" i="64"/>
  <c r="H160" i="64"/>
  <c r="N164" i="64" s="1"/>
  <c r="N159" i="64"/>
  <c r="M159" i="64"/>
  <c r="K159" i="64"/>
  <c r="H159" i="64"/>
  <c r="N163" i="64" s="1"/>
  <c r="E159" i="64"/>
  <c r="E158" i="64"/>
  <c r="E156" i="64"/>
  <c r="E148" i="64"/>
  <c r="C110" i="64"/>
  <c r="C148" i="64" s="1"/>
  <c r="C186" i="64" s="1"/>
  <c r="E145" i="64"/>
  <c r="N143" i="64"/>
  <c r="E143" i="64"/>
  <c r="K142" i="64"/>
  <c r="G142" i="64"/>
  <c r="E140" i="64"/>
  <c r="L138" i="64"/>
  <c r="N137" i="64"/>
  <c r="N134" i="64"/>
  <c r="N133" i="64"/>
  <c r="I132" i="64"/>
  <c r="H132" i="64"/>
  <c r="N136" i="64" s="1"/>
  <c r="N131" i="64"/>
  <c r="M131" i="64"/>
  <c r="K131" i="64"/>
  <c r="H131" i="64"/>
  <c r="N135" i="64" s="1"/>
  <c r="E131" i="64"/>
  <c r="E130" i="64"/>
  <c r="L128" i="64"/>
  <c r="N127" i="64"/>
  <c r="N124" i="64"/>
  <c r="N123" i="64"/>
  <c r="I122" i="64"/>
  <c r="H122" i="64"/>
  <c r="N126" i="64" s="1"/>
  <c r="N121" i="64"/>
  <c r="M121" i="64"/>
  <c r="K121" i="64"/>
  <c r="H121" i="64"/>
  <c r="N125" i="64" s="1"/>
  <c r="E121" i="64"/>
  <c r="E120" i="64"/>
  <c r="E118" i="64"/>
  <c r="E110" i="64"/>
  <c r="E107" i="64"/>
  <c r="N105" i="64"/>
  <c r="E105" i="64"/>
  <c r="K104" i="64"/>
  <c r="G104" i="64"/>
  <c r="E102" i="64"/>
  <c r="L100" i="64"/>
  <c r="N99" i="64"/>
  <c r="N96" i="64"/>
  <c r="N95" i="64"/>
  <c r="I94" i="64"/>
  <c r="N98" i="64" s="1"/>
  <c r="H94" i="64"/>
  <c r="N93" i="64"/>
  <c r="M93" i="64"/>
  <c r="K93" i="64"/>
  <c r="H93" i="64"/>
  <c r="N97" i="64" s="1"/>
  <c r="E93" i="64"/>
  <c r="E92" i="64"/>
  <c r="L90" i="64"/>
  <c r="N89" i="64"/>
  <c r="N86" i="64"/>
  <c r="N85" i="64"/>
  <c r="I84" i="64"/>
  <c r="N88" i="64" s="1"/>
  <c r="H84" i="64"/>
  <c r="N83" i="64"/>
  <c r="M83" i="64"/>
  <c r="K83" i="64"/>
  <c r="H83" i="64"/>
  <c r="N87" i="64" s="1"/>
  <c r="E83" i="64"/>
  <c r="E82" i="64"/>
  <c r="E80" i="64"/>
  <c r="E72" i="64"/>
  <c r="N59" i="64"/>
  <c r="N58" i="64"/>
  <c r="N57" i="64"/>
  <c r="N56" i="64"/>
  <c r="I54" i="64"/>
  <c r="H53" i="64"/>
  <c r="E53" i="64"/>
  <c r="N48" i="64"/>
  <c r="N47" i="64"/>
  <c r="N46" i="64"/>
  <c r="N45" i="64"/>
  <c r="N44" i="64"/>
  <c r="E67" i="64"/>
  <c r="B10" i="10"/>
  <c r="D12" i="64"/>
  <c r="A3" i="56"/>
  <c r="A4" i="56"/>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3" i="64"/>
  <c r="H42" i="64"/>
  <c r="G38" i="64"/>
  <c r="G36" i="64"/>
  <c r="G33" i="64"/>
  <c r="L60" i="64"/>
  <c r="E42" i="64"/>
  <c r="E69" i="64"/>
  <c r="E66" i="64"/>
  <c r="K65" i="64"/>
  <c r="G65" i="64"/>
  <c r="E62" i="64"/>
  <c r="E52" i="64"/>
  <c r="E51" i="64"/>
  <c r="L49" i="64"/>
  <c r="E41" i="64"/>
  <c r="E40" i="64"/>
  <c r="F30" i="64"/>
  <c r="E30" i="64"/>
  <c r="G37" i="64"/>
  <c r="G35" i="64"/>
  <c r="G32" i="64"/>
  <c r="F31" i="64"/>
  <c r="E31" i="64"/>
  <c r="F28" i="64"/>
  <c r="F27" i="64"/>
  <c r="E25" i="64"/>
  <c r="E21" i="64"/>
  <c r="E18" i="64"/>
  <c r="C6" i="64"/>
  <c r="B9" i="10"/>
  <c r="B5" i="10"/>
  <c r="C2" i="10"/>
  <c r="I1" i="10"/>
  <c r="C1" i="10"/>
  <c r="E3" i="64"/>
  <c r="I2" i="64"/>
  <c r="E2" i="64"/>
  <c r="C3" i="54"/>
  <c r="N90" i="64" l="1"/>
  <c r="N166" i="64"/>
  <c r="N176" i="64"/>
  <c r="N201" i="64"/>
  <c r="N211" i="64"/>
  <c r="N49" i="64"/>
  <c r="N60" i="64"/>
  <c r="N100" i="64"/>
  <c r="N128" i="64"/>
  <c r="N138" i="64"/>
  <c r="N62" i="64" l="1"/>
  <c r="I69" i="64" s="1"/>
  <c r="N213" i="64"/>
  <c r="I218" i="64" s="1"/>
  <c r="N178" i="64"/>
  <c r="I183" i="64" s="1"/>
  <c r="N140" i="64"/>
  <c r="I145" i="64" s="1"/>
  <c r="N102" i="64"/>
  <c r="I107" i="6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500-000001000000}">
      <text>
        <r>
          <rPr>
            <b/>
            <sz val="8"/>
            <color indexed="81"/>
            <rFont val="Tahoma"/>
            <family val="2"/>
          </rPr>
          <t>Final link to be added as soon as available in the OJ.</t>
        </r>
      </text>
    </comment>
    <comment ref="B19" authorId="0" shapeId="0" xr:uid="{00000000-0006-0000-0500-000002000000}">
      <text>
        <r>
          <rPr>
            <b/>
            <sz val="8"/>
            <color indexed="81"/>
            <rFont val="Tahoma"/>
            <family val="2"/>
          </rPr>
          <t>Final link to be added as soon as available.</t>
        </r>
      </text>
    </comment>
  </commentList>
</comments>
</file>

<file path=xl/sharedStrings.xml><?xml version="1.0" encoding="utf-8"?>
<sst xmlns="http://schemas.openxmlformats.org/spreadsheetml/2006/main" count="381" uniqueCount="306">
  <si>
    <t>Regulation (EU) 2019/331 (Free Allocation Regulation) describes under Annex VII the acceptable data monitoring methods; where the chosen method is not the highest achievable accuracy the Operator may provide evidence of unreasonable cost of implementing. This tool is designed to calculate whether costs are unreasonable in accordance with Annex VII 4.2. 
The tool has been updated to account for the implementation of the FAR by the The Greenhouse Gas Emissions Scheme Order (2020).</t>
  </si>
  <si>
    <t>Improvement Factor</t>
  </si>
  <si>
    <t>1)The default rule is that the improvement factor is “1% of the most recently determined sub-installation’s annual allocation free of charge”.
As this value may be relatively high, operators can choose other, more specific improvement factors (shown below)
2) In case of source streams (including waste gases or other internal source streams), the improvement factor is 1% of its CO2 “content” (i.e. carbon content multiplied by 3.664 [t CO2 / t C]).
3) For emissions determined by CEMS the improvement factor is 1% of the emissions of the respective emission source.
4) For measureable heat, the improvement factor is 1% of heat multiplied by the heat benchmark
5) For electricity quantities, 1% of the relevant annual amount of electricity multiplied by 0.376 t CO2 /MWh;
6) For activity levels of product benchmark sub-installations (i.e. for the amounts of production): 1% of the activity level multiplied by the product benchmark.</t>
  </si>
  <si>
    <t>Investment Cost</t>
  </si>
  <si>
    <t>Investment costs of e.g. a new meter or sampling system</t>
  </si>
  <si>
    <t>Annual Operating and Maintenance Costs</t>
  </si>
  <si>
    <t>Operating and maintenance costs e.g. maintenance, spare parts, personnel costs etc. These should be detailed in the Explanation of Costs.</t>
  </si>
  <si>
    <t>Depreciation period</t>
  </si>
  <si>
    <t>According to Annex VII (4.2) of the FAR this period should be based on the economic lifetime of the investment. Whenever 'Investment Cost' is inputted into the table the depreciation period should be specified.</t>
  </si>
  <si>
    <t xml:space="preserve">UK ETS fixed price </t>
  </si>
  <si>
    <t>The FAR refers to euros, however the UK ETS Order amended this to GBP when assessing unreasonable costs.</t>
  </si>
  <si>
    <t>Justification</t>
  </si>
  <si>
    <t>Where the costs exceed the benefit, costs are considered unreasonable. However, there is a de-minimis threshold defined. If all costs as defined below cumulatively do not exceed the threshold, they are considered reasonable. This threshold is £2000 per year for normal installations, and £500 for “installations with low emissions” as defined by MRR Article 47.</t>
  </si>
  <si>
    <t>OPRED</t>
  </si>
  <si>
    <t>Change made:</t>
  </si>
  <si>
    <t>Removed reference to exchange rate and added UK ETS fixed price information.</t>
  </si>
  <si>
    <t>ausblenden</t>
  </si>
  <si>
    <t>Information about the Installation</t>
  </si>
  <si>
    <t>In accordance with AnnexVII 4.2 Unreasonable Costs - Please specifiy which sub-installation the justification applies to and describe the measurement which you are claiming unreasonable cost below:</t>
  </si>
  <si>
    <t>Installation with low emissions?</t>
  </si>
  <si>
    <t>In accordance with FAR Annex VII 4.2 improvements shall not be deemed to incur unreasonable costs up to an accumulated amount of £2000 per year. For installations with low emissions (i.e. installations with &lt; 25,000 t CO2e per year) this threshold is £500 per year.</t>
  </si>
  <si>
    <t>(a)Which Sub-installation does this apply to?</t>
  </si>
  <si>
    <t>(b)Data set to which the improvement applies?</t>
  </si>
  <si>
    <t>(c)Describe the measurement?</t>
  </si>
  <si>
    <t>(d)Select the parameter against which the improvement factor is considered:</t>
  </si>
  <si>
    <t>(a)</t>
  </si>
  <si>
    <t>-</t>
  </si>
  <si>
    <t>=</t>
  </si>
  <si>
    <t>(c)</t>
  </si>
  <si>
    <t>Factor which the improvement factor is considered (from drop down list in (d))</t>
  </si>
  <si>
    <t>(d)</t>
  </si>
  <si>
    <t>x</t>
  </si>
  <si>
    <t>(e)</t>
  </si>
  <si>
    <t>(a) Which Sub-installation does this apply to?</t>
  </si>
  <si>
    <t>(b) Data set to which the improvement applies?</t>
  </si>
  <si>
    <t>(d)Select the parameter against which the improvement factor is considered</t>
  </si>
  <si>
    <t>(b)</t>
  </si>
  <si>
    <t>(d) Select the parameter against which the improvement factor is considered</t>
  </si>
  <si>
    <t>Sheet for EU wide constants</t>
  </si>
  <si>
    <t>EUconst_UncertaintyThresholds</t>
  </si>
  <si>
    <t>EUconst_ERR_Inconsistent</t>
  </si>
  <si>
    <t>MS are free to use this sheet</t>
  </si>
  <si>
    <t>Most recently determined allocation of sub-installation</t>
  </si>
  <si>
    <t xml:space="preserve">Annual emissions monitored by measurement based methodology </t>
  </si>
  <si>
    <t>Fuel/material containing carbon = carbon in annual quantity of material* 3.664</t>
  </si>
  <si>
    <t>Measurable heat = annual amount of measurable heat *heat benchmark</t>
  </si>
  <si>
    <t>non-measurable heat = annual amount of non-measurable heat*fuel benchmark</t>
  </si>
  <si>
    <t>Electricity = amount of electricity *0.376</t>
  </si>
  <si>
    <t>Quantity of product= preliminary allocation for 1st year* current benchmark</t>
  </si>
  <si>
    <t>Quantification of products, fuels and other materials corroborating data</t>
  </si>
  <si>
    <t>Quantification of products, fuels and other materials primary data</t>
  </si>
  <si>
    <t>Quantification of Energy Flows (measurable or non-measurable heat, electricity) corroborating data</t>
  </si>
  <si>
    <t>Quantification of Energy Flows (measurable or non-measurable heat, electricity) primary data</t>
  </si>
  <si>
    <t>Determination of properties of products, fuels and other materials primary data</t>
  </si>
  <si>
    <t>Determination of properties of products, fuels and other materials corroborating data</t>
  </si>
  <si>
    <t>#</t>
  </si>
  <si>
    <t>TEXT (Language Version)</t>
  </si>
  <si>
    <t>English Version (Original)</t>
  </si>
  <si>
    <t>Information about the installation</t>
  </si>
  <si>
    <t>Tools - Unreasonable costs</t>
  </si>
  <si>
    <t>Template version information:</t>
  </si>
  <si>
    <t>Template provided by:</t>
  </si>
  <si>
    <t>Publication date:</t>
  </si>
  <si>
    <t>Language version:</t>
  </si>
  <si>
    <t>Reference filename:</t>
  </si>
  <si>
    <t>Navigation area:</t>
  </si>
  <si>
    <t>Previous sheet</t>
  </si>
  <si>
    <t>Next sheet</t>
  </si>
  <si>
    <t>Top of sheet</t>
  </si>
  <si>
    <t>GUIDELINES AND CONDITIONS</t>
  </si>
  <si>
    <t>The Directive can be downloaded from:</t>
  </si>
  <si>
    <t>Directive 2003/87/EC of the European Parliament and of the Council of 13 October 2003 establishing a system for greenhouse gas emission allowance trading within the Union and amending Council Directive 96/61/EC (Text with EEA relevance)</t>
  </si>
  <si>
    <t>The Monitoring and Reporting Regulation (Commission Regulation (EU) No 2018/2066 of 19 December 2018, hereinafter the "MRR"), defines further requirements for monitoring and reporting. The MRR can be downloaded from:</t>
  </si>
  <si>
    <t>Commission Implementing Regulation (EU) 2018/2066 of 19 December 2018 on the monitoring and reporting of greenhouse gas emissions pursuant to Directive 2003/87/EC of the European Parliament and of the Council and amending Commission Regulation (EU) No 601/2012 (Text with EEA relevance)</t>
  </si>
  <si>
    <t>All guidance documents on the Monitoring and Reporting Regulation can be found at:</t>
  </si>
  <si>
    <t>UK Emissions Trading Scheme (UK ETS): technical guidance and tools - GOV.UK</t>
  </si>
  <si>
    <t>Information sources:</t>
  </si>
  <si>
    <t>EU Websites:</t>
  </si>
  <si>
    <t>EU-Legislation:</t>
  </si>
  <si>
    <t xml:space="preserve">http://eur-lex.europa.eu/en/index.htm </t>
  </si>
  <si>
    <t>UK ETS general:</t>
  </si>
  <si>
    <t>https://www.gov.uk/environment/climate-change-energy-emissions#services</t>
  </si>
  <si>
    <t xml:space="preserve">Monitoring and Reporting in the UK ETS: </t>
  </si>
  <si>
    <t>Other Websites:</t>
  </si>
  <si>
    <t>&lt;to be provided by Member State&gt;</t>
  </si>
  <si>
    <t>Helpdesk:</t>
  </si>
  <si>
    <t>&lt;to be provided by Member State, if relevant&gt;</t>
  </si>
  <si>
    <t>How to use this file:</t>
  </si>
  <si>
    <t>Colour codes and fonts:</t>
  </si>
  <si>
    <t>Black bold text:</t>
  </si>
  <si>
    <t>This is text provided by the Commission template. It should be kept as it is.</t>
  </si>
  <si>
    <t>Smaller italic text:</t>
  </si>
  <si>
    <t>This text gives further explanations. Member States may add further explanations in MS specific versions of the template.</t>
  </si>
  <si>
    <t>Light yellow fields indicate that an input is optional.</t>
  </si>
  <si>
    <t>Green fields show automatically calculated results. Red text indicates error messages (missing data etc.).</t>
  </si>
  <si>
    <t>Shaded fields indicate that an input in another field makes the input here not relevant.</t>
  </si>
  <si>
    <t>Grey shaded areas should be filled by Member States before publishing a customised version of the template.</t>
  </si>
  <si>
    <t>Light grey areas are dedicated for navigation and hyperlinks.</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</si>
  <si>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</si>
  <si>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</si>
  <si>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</si>
  <si>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UK ETS installation) to ensure that correct data is reported to the competent authority.</t>
  </si>
  <si>
    <t>UK specific guidance is listed here:</t>
  </si>
  <si>
    <t>Directive 2003/87/EC (the "ETS Directive") requires operators of installations which are included in the UK Emission Trading Scheme (the UK ETS) to hold a valid GHG emission permit issued by the relevant Competent Authority and to monitor and report their emissions, and have the reports verified in accordance with Article 15 of the EU ETS Directive and the Regulation pursuant to that Article.</t>
  </si>
  <si>
    <t>This file constitutes a tool developed by the Commission services for the purpose of harmonising the determination of Unreasonable Costs in accordance with Article 18 of the MRR.</t>
  </si>
  <si>
    <t>This is the final version of the tool for calculating Unreasonable Costs, dated 09 September 2025.</t>
  </si>
  <si>
    <t>https://www.gov.uk/guidance/oil-and-gas-offshore-environmental-legislation#greenhouse-gas-emissions-trading-scheme-ets</t>
  </si>
  <si>
    <t>Sum</t>
  </si>
  <si>
    <t>Tool - Unreasonable costs</t>
  </si>
  <si>
    <t xml:space="preserve">  </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</si>
  <si>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</si>
  <si>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</si>
  <si>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Uncertainty currently achieved:</t>
  </si>
  <si>
    <t>Uncertainty related to the tier required:</t>
  </si>
  <si>
    <t>Types of costs</t>
  </si>
  <si>
    <t xml:space="preserve">Please note that for the assessment of unreasonable costs only 'additional costs' are relevant. </t>
  </si>
  <si>
    <t>To assess e.g. the incurrence of unreasonable costs related to the frequency of analyses only the costs for additional analyses are relevant here.</t>
  </si>
  <si>
    <t>In order to only consider "additional" costs you may:</t>
  </si>
  <si>
    <t>enter current costs or costs of the reference system under i. and costs related to new equipment or measures under ii.</t>
  </si>
  <si>
    <t>only enter the additional costs under ii.</t>
  </si>
  <si>
    <t>Type of costs</t>
  </si>
  <si>
    <t>It can be distinguished between:</t>
  </si>
  <si>
    <t>Investment costs: These are the investment costs of e.g. a new measurement equipment or a sampling system.</t>
  </si>
  <si>
    <t>O&amp;M costs: These are the operating &amp; maintenance costs of e.g. the measurement equipment.</t>
  </si>
  <si>
    <t>Any other costs: These are any other relevant annual costs, e.g. the cost of analyses.</t>
  </si>
  <si>
    <t>Brief description</t>
  </si>
  <si>
    <t>Please enter here a brief description. This description should also include information on e.g. the depreciation period of investments costs, the number of analyses per year the costs are related to, etc.</t>
  </si>
  <si>
    <t>i. Current or reference costs</t>
  </si>
  <si>
    <t>Please enter here the costs related to your current methodology or equipment OR, when comparing two or more options, the costs related to the reference.</t>
  </si>
  <si>
    <t>Annual costs [£]</t>
  </si>
  <si>
    <t>ii. Costs of the new equipment or new measures</t>
  </si>
  <si>
    <t>Please enter here the costs related to new or additional measures or new equipment which would lead to an improvement.</t>
  </si>
  <si>
    <t>Annual costs (Sum of all "additional" costs)</t>
  </si>
  <si>
    <t>UKA price [£/t CO2e]</t>
  </si>
  <si>
    <t>Average annual emissions</t>
  </si>
  <si>
    <t>Improvement factor</t>
  </si>
  <si>
    <t>Annual Benefits</t>
  </si>
  <si>
    <t>Costs are unreasonable?</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</si>
  <si>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</si>
  <si>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</si>
  <si>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</si>
  <si>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Investment costs</t>
  </si>
  <si>
    <t>O&amp;M costs [£/year]</t>
  </si>
  <si>
    <t>Other costs [£/year]</t>
  </si>
  <si>
    <t>Investment costs [£]</t>
  </si>
  <si>
    <t>depreciation period [years]</t>
  </si>
  <si>
    <t>In accordance with Article 18(4) of Regulation (EU) No. 2018/2066 improvements shall not be deemed to incur unreasonable costs up to an accumulated amount of £2000 per reporting period. For installations with low emissions (i.e. installations with &lt; 25,000 t CO2e per year) this threshold is £500 per reporting period.</t>
  </si>
  <si>
    <t>Interest rate: This is the interest rate associated with the investment entered as %. Entries here are optional.</t>
  </si>
  <si>
    <t>i.e. the difference between the current costs and the cost of a more accurate or reliable piece of equipment, OR</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</si>
  <si>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</si>
  <si>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interest rate [%]</t>
  </si>
  <si>
    <t>inconsistent!</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</si>
  <si>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</si>
  <si>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</si>
  <si>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</si>
  <si>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</si>
  <si>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</si>
  <si>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</si>
  <si>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</si>
  <si>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</si>
  <si>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</si>
  <si>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</si>
  <si>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</si>
  <si>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</si>
  <si>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</si>
  <si>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</si>
  <si>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</si>
  <si>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</si>
  <si>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</si>
  <si>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</si>
  <si>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</si>
  <si>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</si>
  <si>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</si>
  <si>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</si>
  <si>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</si>
  <si>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</si>
  <si>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</si>
  <si>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</si>
  <si>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</si>
  <si>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</si>
  <si>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</si>
  <si>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</si>
  <si>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</si>
  <si>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Tool UC</t>
  </si>
  <si>
    <t>Version list</t>
  </si>
  <si>
    <t>Reference File Name</t>
  </si>
  <si>
    <t>Version comments</t>
  </si>
  <si>
    <t>First Draft by UBA</t>
  </si>
  <si>
    <t>Second Draft by UBA</t>
  </si>
  <si>
    <t>Published on website</t>
  </si>
  <si>
    <t>Published on OPRED website</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</si>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</sst>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F800]dddd\,\ mmmm\ dd\,\ yyyy"/>
  </numFmts>
  <fonts count="56">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b/>
      <sz val="11"/>
      <color theme="1"/>
      <name val="Arial"/>
      <family val="2"/>
    </font>
    <font>
      <b/>
      <i/>
      <sz val="12"/>
      <color indexed="18"/>
      <name val="Arial"/>
      <family val="2"/>
    </font>
    <font>
      <sz val="12"/>
      <color theme="1"/>
      <name val="Arial"/>
      <family val="2"/>
    </font>
    <font>
      <b/>
      <sz val="10"/>
      <color theme="1"/>
      <name val="Arial"/>
      <family val="2"/>
    </font>
    <font>
      <b/>
      <sz val="12"/>
      <color theme="1"/>
      <name val="Arial"/>
      <family val="2"/>
    </font>
    <font>
      <sz val="10"/>
      <color rgb="FFFF0000"/>
      <name val="Arial"/>
      <family val="2"/>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BFBFBF"/>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right/>
      <top style="dotted">
        <color indexed="64"/>
      </top>
      <bottom/>
      <diagonal/>
    </border>
  </borders>
  <cellStyleXfs count="25">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5" fillId="0" borderId="0"/>
    <xf numFmtId="0" fontId="52" fillId="0" borderId="0"/>
  </cellStyleXfs>
  <cellXfs count="343">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4" fillId="0" borderId="0" xfId="0" applyFont="1"/>
    <xf numFmtId="0" fontId="2" fillId="0" borderId="0" xfId="0" applyFont="1"/>
    <xf numFmtId="0" fontId="4" fillId="13" borderId="0" xfId="0" applyFont="1" applyFill="1" applyAlignment="1">
      <alignment horizontal="left" vertical="top" wrapText="1"/>
    </xf>
    <xf numFmtId="0" fontId="33"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6" fillId="13" borderId="0" xfId="0" applyFont="1" applyFill="1" applyAlignment="1">
      <alignment horizontal="center" vertical="top"/>
    </xf>
    <xf numFmtId="0" fontId="0" fillId="19" borderId="0" xfId="0" applyFill="1"/>
    <xf numFmtId="0" fontId="5" fillId="13" borderId="0" xfId="0" quotePrefix="1" applyFont="1" applyFill="1" applyAlignment="1">
      <alignment horizontal="right" vertical="top" wrapText="1"/>
    </xf>
    <xf numFmtId="0" fontId="26" fillId="13" borderId="0" xfId="0" applyFont="1" applyFill="1" applyAlignment="1">
      <alignment horizontal="left" vertical="top" wrapText="1"/>
    </xf>
    <xf numFmtId="0" fontId="39" fillId="13" borderId="0" xfId="0" applyFont="1" applyFill="1" applyAlignment="1">
      <alignment horizontal="left" vertical="top" wrapText="1"/>
    </xf>
    <xf numFmtId="0" fontId="22" fillId="13" borderId="0" xfId="15" applyFont="1" applyFill="1" applyAlignment="1" applyProtection="1">
      <alignment horizontal="left" vertical="top" wrapText="1"/>
    </xf>
    <xf numFmtId="0" fontId="36" fillId="13" borderId="0" xfId="0" applyFont="1" applyFill="1" applyAlignment="1">
      <alignment horizontal="left" vertical="top" wrapText="1"/>
    </xf>
    <xf numFmtId="0" fontId="2" fillId="13" borderId="0" xfId="20" applyFill="1" applyAlignment="1">
      <alignment horizontal="left" vertical="center" wrapText="1"/>
    </xf>
    <xf numFmtId="0" fontId="0" fillId="13" borderId="35" xfId="0" applyFill="1" applyBorder="1" applyAlignment="1">
      <alignment horizontal="left" vertical="center" wrapText="1"/>
    </xf>
    <xf numFmtId="0" fontId="0" fillId="13" borderId="36" xfId="0" applyFill="1" applyBorder="1" applyAlignment="1">
      <alignment horizontal="left" vertical="center" wrapText="1"/>
    </xf>
    <xf numFmtId="0" fontId="0" fillId="13" borderId="37" xfId="0" applyFill="1" applyBorder="1" applyAlignment="1">
      <alignment horizontal="left" vertical="center" wrapText="1"/>
    </xf>
    <xf numFmtId="0" fontId="9" fillId="13" borderId="0" xfId="0" applyFont="1" applyFill="1" applyAlignment="1">
      <alignment horizontal="left" vertical="top" wrapText="1"/>
    </xf>
    <xf numFmtId="0" fontId="37" fillId="13" borderId="0" xfId="0" applyFont="1" applyFill="1" applyAlignment="1">
      <alignment horizontal="left" vertical="top" wrapText="1"/>
    </xf>
    <xf numFmtId="0" fontId="38" fillId="13" borderId="0" xfId="0" applyFont="1" applyFill="1" applyAlignment="1">
      <alignment horizontal="left" vertical="top" wrapText="1"/>
    </xf>
    <xf numFmtId="0" fontId="29" fillId="13" borderId="8" xfId="0" applyFont="1" applyFill="1" applyBorder="1" applyAlignment="1">
      <alignment horizontal="left" vertical="top" wrapText="1"/>
    </xf>
    <xf numFmtId="0" fontId="4" fillId="13" borderId="0" xfId="0" applyFont="1" applyFill="1" applyAlignment="1">
      <alignment horizontal="left" wrapText="1"/>
    </xf>
    <xf numFmtId="0" fontId="34" fillId="13" borderId="34" xfId="0" quotePrefix="1" applyFont="1" applyFill="1" applyBorder="1" applyAlignment="1">
      <alignment horizontal="left" vertical="top" wrapText="1"/>
    </xf>
    <xf numFmtId="0" fontId="0" fillId="0" borderId="38" xfId="0" applyBorder="1" applyAlignment="1">
      <alignment horizontal="center" vertical="top"/>
    </xf>
    <xf numFmtId="14" fontId="0" fillId="17" borderId="39"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4" fillId="13" borderId="0" xfId="0" applyFont="1" applyFill="1" applyAlignment="1">
      <alignment vertical="center"/>
    </xf>
    <xf numFmtId="0" fontId="4" fillId="13" borderId="0" xfId="0" applyFont="1" applyFill="1" applyAlignment="1">
      <alignment horizontal="righ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31" fillId="13" borderId="40" xfId="0" applyFont="1" applyFill="1" applyBorder="1" applyAlignment="1">
      <alignment horizontal="center" vertical="center"/>
    </xf>
    <xf numFmtId="0" fontId="2" fillId="21" borderId="41"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2" fillId="13" borderId="0" xfId="0" applyFont="1" applyFill="1" applyAlignment="1">
      <alignment vertical="center"/>
    </xf>
    <xf numFmtId="0" fontId="0" fillId="13" borderId="0" xfId="0" applyFill="1" applyAlignment="1">
      <alignment horizontal="center" vertical="center"/>
    </xf>
    <xf numFmtId="0" fontId="4" fillId="13" borderId="0" xfId="0" applyFont="1" applyFill="1" applyAlignment="1">
      <alignment vertical="center"/>
    </xf>
    <xf numFmtId="0" fontId="2" fillId="13" borderId="42" xfId="0" applyFont="1" applyFill="1" applyBorder="1"/>
    <xf numFmtId="0" fontId="30" fillId="13" borderId="42" xfId="0" applyFont="1" applyFill="1" applyBorder="1" applyAlignment="1">
      <alignment vertical="top" wrapText="1"/>
    </xf>
    <xf numFmtId="0" fontId="0" fillId="13" borderId="42" xfId="0" applyFill="1" applyBorder="1" applyAlignment="1">
      <alignment vertical="center"/>
    </xf>
    <xf numFmtId="0" fontId="0" fillId="13" borderId="42" xfId="0" applyFill="1" applyBorder="1" applyAlignment="1">
      <alignment vertical="center" wrapText="1"/>
    </xf>
    <xf numFmtId="0" fontId="0" fillId="20" borderId="43" xfId="0" applyFill="1" applyBorder="1"/>
    <xf numFmtId="0" fontId="0" fillId="20" borderId="43" xfId="0" applyFill="1" applyBorder="1" applyAlignment="1">
      <alignment horizontal="center" vertical="center"/>
    </xf>
    <xf numFmtId="0" fontId="0" fillId="20" borderId="43" xfId="0" applyFill="1" applyBorder="1" applyAlignment="1">
      <alignment horizontal="center"/>
    </xf>
    <xf numFmtId="0" fontId="0" fillId="20" borderId="44" xfId="0" applyFill="1" applyBorder="1"/>
    <xf numFmtId="0" fontId="0" fillId="14" borderId="45" xfId="0" applyFill="1" applyBorder="1" applyAlignment="1">
      <alignment vertical="center"/>
    </xf>
    <xf numFmtId="0" fontId="0" fillId="20" borderId="45" xfId="0" applyFill="1" applyBorder="1"/>
    <xf numFmtId="0" fontId="0" fillId="20" borderId="48" xfId="0" applyFill="1" applyBorder="1"/>
    <xf numFmtId="0" fontId="6" fillId="20" borderId="43" xfId="0" applyFont="1" applyFill="1" applyBorder="1" applyAlignment="1">
      <alignment vertical="center"/>
    </xf>
    <xf numFmtId="0" fontId="0" fillId="13" borderId="45" xfId="0" applyFill="1" applyBorder="1"/>
    <xf numFmtId="0" fontId="0" fillId="13" borderId="45" xfId="0" applyFill="1" applyBorder="1" applyAlignment="1">
      <alignment vertical="center"/>
    </xf>
    <xf numFmtId="0" fontId="0" fillId="20" borderId="45" xfId="0" applyFill="1" applyBorder="1" applyAlignment="1">
      <alignment vertical="center"/>
    </xf>
    <xf numFmtId="0" fontId="4" fillId="13" borderId="49" xfId="0" applyFont="1" applyFill="1" applyBorder="1" applyAlignment="1">
      <alignment vertical="center"/>
    </xf>
    <xf numFmtId="0" fontId="2" fillId="13" borderId="44" xfId="0" applyFont="1" applyFill="1" applyBorder="1"/>
    <xf numFmtId="0" fontId="2" fillId="13" borderId="0" xfId="0" applyFont="1" applyFill="1" applyAlignment="1">
      <alignment vertical="center" wrapText="1"/>
    </xf>
    <xf numFmtId="0" fontId="2" fillId="18" borderId="25" xfId="0" applyFont="1" applyFill="1" applyBorder="1"/>
    <xf numFmtId="14" fontId="0" fillId="17" borderId="51" xfId="0" applyNumberFormat="1" applyFill="1" applyBorder="1" applyAlignment="1">
      <alignment horizontal="center"/>
    </xf>
    <xf numFmtId="0" fontId="49" fillId="13" borderId="0" xfId="0" applyFont="1" applyFill="1" applyAlignment="1">
      <alignment vertical="top"/>
    </xf>
    <xf numFmtId="0" fontId="0" fillId="0" borderId="0" xfId="0" applyAlignment="1">
      <alignment wrapText="1"/>
    </xf>
    <xf numFmtId="0" fontId="0" fillId="24" borderId="0" xfId="0" applyFill="1"/>
    <xf numFmtId="0" fontId="0" fillId="25" borderId="0" xfId="0" applyFill="1" applyAlignment="1">
      <alignment vertical="center"/>
    </xf>
    <xf numFmtId="0" fontId="43" fillId="14" borderId="0" xfId="0" applyFont="1" applyFill="1" applyAlignment="1">
      <alignment horizontal="left" vertical="center" wrapText="1"/>
    </xf>
    <xf numFmtId="0" fontId="0" fillId="0" borderId="0" xfId="0" quotePrefix="1"/>
    <xf numFmtId="0" fontId="20" fillId="0" borderId="8" xfId="21" applyFont="1" applyBorder="1" applyAlignment="1">
      <alignment wrapText="1"/>
    </xf>
    <xf numFmtId="0" fontId="4" fillId="16" borderId="13" xfId="0" applyFont="1" applyFill="1" applyBorder="1" applyAlignment="1">
      <alignment horizontal="left" wrapText="1"/>
    </xf>
    <xf numFmtId="0" fontId="36" fillId="13" borderId="0" xfId="0" applyFont="1" applyFill="1" applyAlignment="1">
      <alignment horizontal="left" wrapText="1"/>
    </xf>
    <xf numFmtId="0" fontId="37" fillId="13" borderId="0" xfId="0" applyFont="1" applyFill="1" applyAlignment="1">
      <alignment horizontal="left" wrapText="1"/>
    </xf>
    <xf numFmtId="0" fontId="4" fillId="23" borderId="12" xfId="0" applyFont="1" applyFill="1" applyBorder="1" applyAlignment="1">
      <alignment horizontal="left" vertical="center" wrapText="1"/>
    </xf>
    <xf numFmtId="0" fontId="4" fillId="13" borderId="12" xfId="0" applyFont="1" applyFill="1" applyBorder="1" applyAlignment="1">
      <alignment horizontal="left" vertical="center" wrapText="1"/>
    </xf>
    <xf numFmtId="0" fontId="0" fillId="13" borderId="0" xfId="0" applyFill="1" applyAlignment="1">
      <alignment horizontal="center" vertical="center" wrapText="1"/>
    </xf>
    <xf numFmtId="0" fontId="2" fillId="25" borderId="38" xfId="0" applyFont="1" applyFill="1" applyBorder="1" applyAlignment="1">
      <alignment horizontal="center" vertical="center" wrapText="1"/>
    </xf>
    <xf numFmtId="10" fontId="2" fillId="26" borderId="38" xfId="19" applyNumberFormat="1" applyFont="1" applyFill="1" applyBorder="1" applyAlignment="1" applyProtection="1">
      <alignment horizontal="center" vertical="center" wrapText="1"/>
    </xf>
    <xf numFmtId="0" fontId="4" fillId="26" borderId="40" xfId="0" applyFont="1" applyFill="1" applyBorder="1" applyAlignment="1">
      <alignment vertical="center"/>
    </xf>
    <xf numFmtId="0" fontId="5" fillId="13" borderId="0" xfId="0" applyFont="1" applyFill="1" applyAlignment="1">
      <alignment vertical="center" wrapText="1"/>
    </xf>
    <xf numFmtId="0" fontId="46" fillId="13" borderId="0" xfId="0" applyFont="1" applyFill="1" applyAlignment="1">
      <alignment vertical="center" wrapText="1"/>
    </xf>
    <xf numFmtId="0" fontId="30" fillId="13" borderId="42" xfId="0" applyFont="1" applyFill="1" applyBorder="1" applyAlignment="1">
      <alignment vertical="center" wrapText="1"/>
    </xf>
    <xf numFmtId="0" fontId="30" fillId="20" borderId="0" xfId="0" applyFont="1" applyFill="1" applyAlignment="1">
      <alignment vertical="center" wrapText="1"/>
    </xf>
    <xf numFmtId="0" fontId="0" fillId="14" borderId="0" xfId="0" applyFill="1" applyAlignment="1">
      <alignment vertical="center" wrapText="1"/>
    </xf>
    <xf numFmtId="0" fontId="0" fillId="13" borderId="45" xfId="0" applyFill="1" applyBorder="1" applyAlignment="1">
      <alignment vertical="center" wrapText="1"/>
    </xf>
    <xf numFmtId="49" fontId="28" fillId="13" borderId="0" xfId="0" applyNumberFormat="1" applyFont="1" applyFill="1" applyAlignment="1">
      <alignment vertical="center"/>
    </xf>
    <xf numFmtId="0" fontId="34" fillId="13" borderId="0" xfId="0" applyFont="1" applyFill="1" applyAlignment="1">
      <alignment vertical="center" wrapText="1"/>
    </xf>
    <xf numFmtId="0" fontId="49" fillId="13" borderId="42" xfId="0" applyFont="1" applyFill="1" applyBorder="1" applyAlignment="1">
      <alignment vertical="center" wrapText="1"/>
    </xf>
    <xf numFmtId="0" fontId="2" fillId="13" borderId="53" xfId="0" applyFont="1" applyFill="1" applyBorder="1" applyAlignment="1">
      <alignment horizontal="center" vertical="center" wrapText="1"/>
    </xf>
    <xf numFmtId="0" fontId="2" fillId="13" borderId="49" xfId="0" applyFont="1" applyFill="1" applyBorder="1" applyAlignment="1">
      <alignment horizontal="center" vertical="center" wrapText="1"/>
    </xf>
    <xf numFmtId="0" fontId="2" fillId="13" borderId="49" xfId="0" applyFont="1" applyFill="1" applyBorder="1" applyAlignment="1">
      <alignment vertical="center" wrapText="1"/>
    </xf>
    <xf numFmtId="0" fontId="2" fillId="13" borderId="52" xfId="0" quotePrefix="1" applyFont="1" applyFill="1" applyBorder="1" applyAlignment="1">
      <alignment horizontal="center" vertical="center" wrapText="1"/>
    </xf>
    <xf numFmtId="4" fontId="4" fillId="26" borderId="40" xfId="0" applyNumberFormat="1" applyFont="1" applyFill="1" applyBorder="1" applyAlignment="1">
      <alignment horizontal="center" vertical="center" wrapText="1"/>
    </xf>
    <xf numFmtId="0" fontId="31" fillId="13" borderId="0" xfId="0" applyFont="1" applyFill="1" applyAlignment="1">
      <alignment horizontal="center" vertical="center"/>
    </xf>
    <xf numFmtId="0" fontId="42" fillId="25" borderId="0" xfId="0" applyFont="1" applyFill="1" applyAlignment="1">
      <alignment vertical="top"/>
    </xf>
    <xf numFmtId="0" fontId="42" fillId="25" borderId="0" xfId="0" applyFont="1" applyFill="1" applyAlignment="1">
      <alignment horizontal="center" vertical="center"/>
    </xf>
    <xf numFmtId="0" fontId="42" fillId="25" borderId="0" xfId="0" applyFont="1" applyFill="1" applyAlignment="1">
      <alignment vertical="center"/>
    </xf>
    <xf numFmtId="0" fontId="2" fillId="13" borderId="45" xfId="0" applyFont="1" applyFill="1" applyBorder="1" applyAlignment="1">
      <alignment vertical="center"/>
    </xf>
    <xf numFmtId="0" fontId="36" fillId="13" borderId="0" xfId="0" applyFont="1" applyFill="1" applyAlignment="1">
      <alignment horizontal="center" vertical="center"/>
    </xf>
    <xf numFmtId="0" fontId="49" fillId="13" borderId="42" xfId="0" applyFont="1" applyFill="1" applyBorder="1"/>
    <xf numFmtId="0" fontId="21" fillId="13" borderId="44" xfId="0" applyFont="1" applyFill="1" applyBorder="1" applyAlignment="1">
      <alignment horizontal="left" vertical="center" wrapText="1"/>
    </xf>
    <xf numFmtId="0" fontId="2" fillId="13" borderId="0" xfId="0" applyFont="1" applyFill="1" applyAlignment="1">
      <alignment horizontal="left" vertical="center"/>
    </xf>
    <xf numFmtId="0" fontId="4" fillId="13" borderId="0" xfId="0" applyFont="1" applyFill="1" applyAlignment="1">
      <alignment horizontal="left" vertical="center"/>
    </xf>
    <xf numFmtId="0" fontId="4" fillId="13" borderId="49" xfId="0" applyFont="1" applyFill="1" applyBorder="1" applyAlignment="1">
      <alignment horizontal="left" vertical="center"/>
    </xf>
    <xf numFmtId="0" fontId="4" fillId="13" borderId="0" xfId="0" quotePrefix="1" applyFont="1" applyFill="1" applyAlignment="1">
      <alignment horizontal="center" vertical="center"/>
    </xf>
    <xf numFmtId="0" fontId="21" fillId="13" borderId="48" xfId="0" applyFont="1" applyFill="1" applyBorder="1" applyAlignment="1">
      <alignment horizontal="left" vertical="center" wrapText="1"/>
    </xf>
    <xf numFmtId="0" fontId="21" fillId="13" borderId="54" xfId="0" applyFont="1" applyFill="1" applyBorder="1" applyAlignment="1">
      <alignment horizontal="center" vertical="center" wrapText="1"/>
    </xf>
    <xf numFmtId="0" fontId="0" fillId="20" borderId="0" xfId="0" applyFill="1" applyAlignment="1">
      <alignment vertical="center"/>
    </xf>
    <xf numFmtId="0" fontId="21" fillId="13" borderId="35" xfId="0" applyFont="1" applyFill="1" applyBorder="1" applyAlignment="1">
      <alignment horizontal="left" vertical="center" wrapText="1"/>
    </xf>
    <xf numFmtId="0" fontId="21" fillId="13" borderId="54" xfId="0" applyFont="1" applyFill="1" applyBorder="1" applyAlignment="1">
      <alignment horizontal="left" vertical="center" wrapText="1"/>
    </xf>
    <xf numFmtId="0" fontId="21" fillId="13" borderId="55" xfId="0" applyFont="1" applyFill="1" applyBorder="1" applyAlignment="1">
      <alignment horizontal="left" vertical="center" wrapText="1"/>
    </xf>
    <xf numFmtId="0" fontId="0" fillId="25" borderId="0" xfId="0" applyFill="1"/>
    <xf numFmtId="0" fontId="0" fillId="0" borderId="0" xfId="0" applyAlignment="1">
      <alignment vertical="center" wrapText="1"/>
    </xf>
    <xf numFmtId="0" fontId="0" fillId="25" borderId="0" xfId="0" applyFill="1" applyAlignment="1">
      <alignment vertical="center" wrapText="1"/>
    </xf>
    <xf numFmtId="1" fontId="27" fillId="27" borderId="56" xfId="0" applyNumberFormat="1" applyFont="1" applyFill="1" applyBorder="1" applyAlignment="1" applyProtection="1">
      <alignment horizontal="center" vertical="center" wrapText="1"/>
      <protection locked="0"/>
    </xf>
    <xf numFmtId="1" fontId="27" fillId="27" borderId="57" xfId="0" applyNumberFormat="1" applyFont="1" applyFill="1" applyBorder="1" applyAlignment="1" applyProtection="1">
      <alignment horizontal="center" vertical="center" wrapText="1"/>
      <protection locked="0"/>
    </xf>
    <xf numFmtId="1" fontId="27" fillId="27" borderId="58" xfId="0" applyNumberFormat="1" applyFont="1" applyFill="1" applyBorder="1" applyAlignment="1" applyProtection="1">
      <alignment horizontal="center" vertical="center" wrapText="1"/>
      <protection locked="0"/>
    </xf>
    <xf numFmtId="9" fontId="30" fillId="20" borderId="0" xfId="0" applyNumberFormat="1" applyFont="1" applyFill="1" applyAlignment="1">
      <alignment vertical="center" wrapText="1"/>
    </xf>
    <xf numFmtId="164" fontId="0" fillId="25" borderId="0" xfId="0" applyNumberFormat="1" applyFill="1" applyAlignment="1">
      <alignment vertical="center"/>
    </xf>
    <xf numFmtId="1" fontId="27" fillId="27" borderId="59" xfId="0" applyNumberFormat="1" applyFont="1" applyFill="1" applyBorder="1" applyAlignment="1" applyProtection="1">
      <alignment horizontal="center" vertical="center" wrapText="1"/>
      <protection locked="0"/>
    </xf>
    <xf numFmtId="1" fontId="27" fillId="27" borderId="60" xfId="0" applyNumberFormat="1" applyFont="1" applyFill="1" applyBorder="1" applyAlignment="1" applyProtection="1">
      <alignment horizontal="center" vertical="center" wrapText="1"/>
      <protection locked="0"/>
    </xf>
    <xf numFmtId="1" fontId="27" fillId="27" borderId="61" xfId="0" applyNumberFormat="1" applyFont="1" applyFill="1" applyBorder="1" applyAlignment="1" applyProtection="1">
      <alignment horizontal="center" vertical="center" wrapText="1"/>
      <protection locked="0"/>
    </xf>
    <xf numFmtId="0" fontId="21" fillId="13" borderId="62" xfId="0" applyFont="1" applyFill="1" applyBorder="1" applyAlignment="1">
      <alignment horizontal="center" vertical="center" wrapText="1"/>
    </xf>
    <xf numFmtId="0" fontId="21" fillId="13" borderId="58" xfId="0" applyFont="1" applyFill="1" applyBorder="1" applyAlignment="1">
      <alignment horizontal="center" vertical="center" wrapText="1"/>
    </xf>
    <xf numFmtId="4" fontId="2" fillId="26" borderId="63" xfId="0" applyNumberFormat="1" applyFont="1" applyFill="1" applyBorder="1" applyAlignment="1">
      <alignment horizontal="center" vertical="center" wrapText="1"/>
    </xf>
    <xf numFmtId="4" fontId="2" fillId="26" borderId="64" xfId="0" applyNumberFormat="1" applyFont="1" applyFill="1" applyBorder="1" applyAlignment="1">
      <alignment horizontal="center" vertical="center" wrapText="1"/>
    </xf>
    <xf numFmtId="4" fontId="2" fillId="26" borderId="65" xfId="0" applyNumberFormat="1" applyFont="1" applyFill="1" applyBorder="1" applyAlignment="1">
      <alignment horizontal="center" vertical="center" wrapText="1"/>
    </xf>
    <xf numFmtId="0" fontId="21" fillId="13" borderId="58" xfId="0" applyFont="1" applyFill="1" applyBorder="1" applyAlignment="1">
      <alignment horizontal="left" vertical="center" wrapText="1"/>
    </xf>
    <xf numFmtId="49" fontId="2" fillId="20" borderId="38" xfId="0" applyNumberFormat="1" applyFont="1" applyFill="1" applyBorder="1" applyAlignment="1">
      <alignment horizontal="center"/>
    </xf>
    <xf numFmtId="0" fontId="23" fillId="0" borderId="0" xfId="0" applyFont="1"/>
    <xf numFmtId="0" fontId="2" fillId="24" borderId="0" xfId="0" applyFont="1" applyFill="1"/>
    <xf numFmtId="10" fontId="48" fillId="20" borderId="0" xfId="0" applyNumberFormat="1" applyFont="1" applyFill="1" applyAlignment="1">
      <alignment horizontal="center"/>
    </xf>
    <xf numFmtId="0" fontId="2" fillId="20" borderId="0" xfId="0" applyFont="1" applyFill="1" applyAlignment="1">
      <alignment horizontal="left"/>
    </xf>
    <xf numFmtId="3" fontId="2" fillId="27" borderId="39" xfId="0" applyNumberFormat="1" applyFont="1" applyFill="1" applyBorder="1" applyAlignment="1" applyProtection="1">
      <alignment horizontal="center" vertical="center" wrapText="1"/>
      <protection locked="0"/>
    </xf>
    <xf numFmtId="0" fontId="0" fillId="14" borderId="0" xfId="0" applyFill="1" applyAlignment="1">
      <alignment horizontal="center"/>
    </xf>
    <xf numFmtId="0" fontId="2" fillId="0" borderId="0" xfId="0" applyFont="1" applyAlignment="1">
      <alignment wrapText="1"/>
    </xf>
    <xf numFmtId="49" fontId="4" fillId="13" borderId="40" xfId="0" applyNumberFormat="1" applyFont="1" applyFill="1" applyBorder="1" applyAlignment="1">
      <alignment horizontal="center" vertical="center" wrapText="1"/>
    </xf>
    <xf numFmtId="0" fontId="4" fillId="13" borderId="40" xfId="0" applyFont="1" applyFill="1" applyBorder="1" applyAlignment="1">
      <alignment horizontal="center" wrapText="1"/>
    </xf>
    <xf numFmtId="0" fontId="4" fillId="25" borderId="40" xfId="0" applyFont="1" applyFill="1" applyBorder="1" applyAlignment="1">
      <alignment horizontal="center" vertical="center" wrapText="1"/>
    </xf>
    <xf numFmtId="0" fontId="47" fillId="0" borderId="0" xfId="0" applyFont="1" applyAlignment="1">
      <alignment horizontal="left" vertical="top" wrapText="1"/>
    </xf>
    <xf numFmtId="0" fontId="47" fillId="0" borderId="0" xfId="0" applyFont="1" applyAlignment="1">
      <alignment horizontal="left" vertical="top"/>
    </xf>
    <xf numFmtId="0" fontId="47" fillId="13" borderId="0" xfId="0" applyFont="1" applyFill="1" applyAlignment="1">
      <alignment horizontal="left" vertical="top"/>
    </xf>
    <xf numFmtId="0" fontId="21" fillId="25" borderId="0" xfId="0" applyFont="1" applyFill="1" applyAlignment="1" applyProtection="1">
      <alignment horizontal="center" vertical="center" wrapText="1"/>
      <protection locked="0"/>
    </xf>
    <xf numFmtId="10" fontId="2" fillId="25" borderId="0" xfId="19" applyNumberFormat="1" applyFont="1" applyFill="1" applyBorder="1" applyAlignment="1" applyProtection="1">
      <alignment horizontal="center" vertical="center" wrapText="1"/>
      <protection locked="0"/>
    </xf>
    <xf numFmtId="0" fontId="47" fillId="0" borderId="40" xfId="0" applyFont="1" applyBorder="1" applyAlignment="1">
      <alignment horizontal="left" vertical="top" wrapText="1"/>
    </xf>
    <xf numFmtId="0" fontId="47" fillId="13" borderId="40" xfId="0" applyFont="1" applyFill="1" applyBorder="1" applyAlignment="1">
      <alignment horizontal="left" vertical="top" wrapText="1"/>
    </xf>
    <xf numFmtId="0" fontId="2" fillId="25" borderId="45" xfId="0" applyFont="1" applyFill="1" applyBorder="1" applyAlignment="1">
      <alignment vertical="center"/>
    </xf>
    <xf numFmtId="0" fontId="3" fillId="25" borderId="0" xfId="0" applyFont="1" applyFill="1" applyAlignment="1">
      <alignment horizontal="center" vertical="center"/>
    </xf>
    <xf numFmtId="0" fontId="3" fillId="25" borderId="0" xfId="0" applyFont="1" applyFill="1" applyAlignment="1">
      <alignment horizontal="left" vertical="center"/>
    </xf>
    <xf numFmtId="0" fontId="49" fillId="25" borderId="42" xfId="0" applyFont="1" applyFill="1" applyBorder="1"/>
    <xf numFmtId="0" fontId="51" fillId="13" borderId="40" xfId="0" applyFont="1" applyFill="1" applyBorder="1" applyAlignment="1">
      <alignment horizontal="left" vertical="center" wrapText="1"/>
    </xf>
    <xf numFmtId="0" fontId="38" fillId="13" borderId="0" xfId="0" applyFont="1" applyFill="1" applyAlignment="1">
      <alignment horizontal="justify" vertical="top" wrapText="1"/>
    </xf>
    <xf numFmtId="0" fontId="41" fillId="13" borderId="0" xfId="0" applyFont="1" applyFill="1" applyAlignment="1">
      <alignment horizontal="left" vertical="top" wrapText="1"/>
    </xf>
    <xf numFmtId="0" fontId="36"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center"/>
    </xf>
    <xf numFmtId="0" fontId="0" fillId="0" borderId="0" xfId="0" applyAlignment="1">
      <alignment vertical="center"/>
    </xf>
    <xf numFmtId="14" fontId="0" fillId="0" borderId="0" xfId="0" applyNumberFormat="1" applyAlignment="1">
      <alignment horizontal="left" vertical="center"/>
    </xf>
    <xf numFmtId="0" fontId="2" fillId="25" borderId="0" xfId="0" applyFont="1" applyFill="1" applyAlignment="1">
      <alignment vertical="top"/>
    </xf>
    <xf numFmtId="0" fontId="37" fillId="25" borderId="0" xfId="0" applyFont="1" applyFill="1" applyAlignment="1">
      <alignment horizontal="justify" vertical="top" wrapText="1"/>
    </xf>
    <xf numFmtId="0" fontId="0" fillId="25" borderId="0" xfId="0" applyFill="1" applyAlignment="1">
      <alignment vertical="top" wrapText="1"/>
    </xf>
    <xf numFmtId="0" fontId="4" fillId="13" borderId="0" xfId="0" applyFont="1" applyFill="1" applyAlignment="1">
      <alignment vertical="top"/>
    </xf>
    <xf numFmtId="0" fontId="36" fillId="13" borderId="0" xfId="0" applyFont="1" applyFill="1" applyAlignment="1">
      <alignment horizontal="justify" vertical="top" wrapText="1"/>
    </xf>
    <xf numFmtId="0" fontId="4" fillId="25" borderId="0" xfId="0" applyFont="1" applyFill="1" applyAlignment="1">
      <alignment vertical="top"/>
    </xf>
    <xf numFmtId="0" fontId="4" fillId="25" borderId="0" xfId="0" applyFont="1" applyFill="1" applyAlignment="1">
      <alignment horizontal="justify" vertical="top" wrapText="1"/>
    </xf>
    <xf numFmtId="0" fontId="36" fillId="25" borderId="0" xfId="0" applyFont="1" applyFill="1" applyAlignment="1">
      <alignment horizontal="justify" vertical="top" wrapText="1"/>
    </xf>
    <xf numFmtId="0" fontId="53" fillId="0" borderId="0" xfId="24" applyFont="1" applyAlignment="1">
      <alignment vertical="top" wrapText="1"/>
    </xf>
    <xf numFmtId="0" fontId="54" fillId="0" borderId="0" xfId="24" applyFont="1" applyAlignment="1">
      <alignment vertical="top" wrapText="1"/>
    </xf>
    <xf numFmtId="0" fontId="2" fillId="25" borderId="0" xfId="0" applyFont="1" applyFill="1" applyAlignment="1">
      <alignment horizontal="justify" vertical="top" wrapText="1"/>
    </xf>
    <xf numFmtId="0" fontId="2" fillId="13" borderId="0" xfId="0" applyFont="1" applyFill="1" applyAlignment="1">
      <alignment horizontal="justify" vertical="top" wrapText="1"/>
    </xf>
    <xf numFmtId="0" fontId="2" fillId="13" borderId="0" xfId="0" applyFont="1" applyFill="1" applyAlignment="1">
      <alignment horizontal="left" vertical="top" wrapText="1"/>
    </xf>
    <xf numFmtId="0" fontId="2" fillId="24" borderId="0" xfId="0" applyFont="1" applyFill="1" applyAlignment="1">
      <alignment vertical="center"/>
    </xf>
    <xf numFmtId="0" fontId="2" fillId="25" borderId="0" xfId="0" applyFont="1" applyFill="1" applyAlignment="1">
      <alignment vertical="center"/>
    </xf>
    <xf numFmtId="0" fontId="2" fillId="20" borderId="0" xfId="0" applyFont="1" applyFill="1" applyAlignment="1">
      <alignment vertical="center"/>
    </xf>
    <xf numFmtId="0" fontId="25" fillId="13" borderId="42" xfId="0" applyFont="1" applyFill="1" applyBorder="1" applyAlignment="1">
      <alignment vertical="center"/>
    </xf>
    <xf numFmtId="0" fontId="2" fillId="14" borderId="0" xfId="0" applyFont="1" applyFill="1" applyAlignment="1">
      <alignment vertical="center"/>
    </xf>
    <xf numFmtId="0" fontId="2" fillId="13" borderId="0" xfId="0" applyFont="1" applyFill="1" applyAlignment="1">
      <alignment horizontal="center" vertical="center"/>
    </xf>
    <xf numFmtId="0" fontId="2" fillId="13" borderId="49" xfId="0" applyFont="1" applyFill="1" applyBorder="1" applyAlignment="1">
      <alignment vertical="center"/>
    </xf>
    <xf numFmtId="0" fontId="2" fillId="13" borderId="52" xfId="0" applyFont="1" applyFill="1" applyBorder="1" applyAlignment="1">
      <alignment vertical="center"/>
    </xf>
    <xf numFmtId="0" fontId="2" fillId="13" borderId="42" xfId="0" applyFont="1" applyFill="1" applyBorder="1" applyAlignment="1">
      <alignment vertical="center"/>
    </xf>
    <xf numFmtId="0" fontId="2" fillId="14" borderId="0" xfId="0" applyFont="1" applyFill="1" applyAlignment="1">
      <alignment vertical="top"/>
    </xf>
    <xf numFmtId="0" fontId="2" fillId="13" borderId="45" xfId="0" applyFont="1" applyFill="1" applyBorder="1" applyAlignment="1">
      <alignment vertical="top"/>
    </xf>
    <xf numFmtId="0" fontId="2" fillId="13" borderId="42" xfId="0" applyFont="1" applyFill="1" applyBorder="1" applyAlignment="1">
      <alignment vertical="top"/>
    </xf>
    <xf numFmtId="0" fontId="2" fillId="13" borderId="50" xfId="0" applyFont="1" applyFill="1" applyBorder="1" applyAlignment="1">
      <alignment vertical="top"/>
    </xf>
    <xf numFmtId="0" fontId="2" fillId="13" borderId="46" xfId="0" applyFont="1" applyFill="1" applyBorder="1" applyAlignment="1">
      <alignment horizontal="center" vertical="center"/>
    </xf>
    <xf numFmtId="0" fontId="2" fillId="13" borderId="46" xfId="0" applyFont="1" applyFill="1" applyBorder="1" applyAlignment="1">
      <alignment vertical="center"/>
    </xf>
    <xf numFmtId="0" fontId="2" fillId="13" borderId="46" xfId="0" applyFont="1" applyFill="1" applyBorder="1" applyAlignment="1">
      <alignment vertical="top"/>
    </xf>
    <xf numFmtId="0" fontId="2" fillId="13" borderId="47" xfId="0" applyFont="1" applyFill="1" applyBorder="1" applyAlignment="1">
      <alignment vertical="top"/>
    </xf>
    <xf numFmtId="0" fontId="2" fillId="25" borderId="0" xfId="0" applyFont="1" applyFill="1" applyAlignment="1">
      <alignment horizontal="center" vertical="center"/>
    </xf>
    <xf numFmtId="0" fontId="40" fillId="13" borderId="0" xfId="0" applyFont="1" applyFill="1" applyAlignment="1">
      <alignment horizontal="left" vertical="top" wrapText="1"/>
    </xf>
    <xf numFmtId="0" fontId="2" fillId="13" borderId="0" xfId="0" applyFont="1" applyFill="1" applyAlignment="1">
      <alignment vertical="top" wrapText="1"/>
    </xf>
    <xf numFmtId="0" fontId="5" fillId="13" borderId="0" xfId="0" applyFont="1" applyFill="1" applyAlignment="1">
      <alignment horizontal="left" vertical="center" wrapText="1"/>
    </xf>
    <xf numFmtId="0" fontId="5" fillId="13" borderId="34" xfId="0" applyFont="1" applyFill="1" applyBorder="1" applyAlignment="1">
      <alignment horizontal="left" vertical="top" wrapText="1"/>
    </xf>
    <xf numFmtId="4" fontId="27" fillId="27" borderId="35" xfId="0" applyNumberFormat="1" applyFont="1" applyFill="1" applyBorder="1" applyAlignment="1" applyProtection="1">
      <alignment horizontal="center" vertical="center" wrapText="1"/>
      <protection locked="0"/>
    </xf>
    <xf numFmtId="4" fontId="27" fillId="27" borderId="37" xfId="0" applyNumberFormat="1" applyFont="1" applyFill="1" applyBorder="1" applyAlignment="1" applyProtection="1">
      <alignment horizontal="center" vertical="center" wrapText="1"/>
      <protection locked="0"/>
    </xf>
    <xf numFmtId="0" fontId="5" fillId="13" borderId="0" xfId="0" applyFont="1" applyFill="1" applyAlignment="1">
      <alignment horizontal="left" vertical="top" wrapText="1"/>
    </xf>
    <xf numFmtId="0" fontId="34" fillId="13" borderId="34" xfId="0" quotePrefix="1" applyFont="1" applyFill="1" applyBorder="1" applyAlignment="1">
      <alignment horizontal="right" vertical="top" wrapText="1"/>
    </xf>
    <xf numFmtId="0" fontId="34" fillId="13" borderId="0" xfId="0" quotePrefix="1" applyFont="1" applyFill="1" applyAlignment="1">
      <alignment horizontal="right" vertical="top" wrapText="1"/>
    </xf>
    <xf numFmtId="0" fontId="47" fillId="13" borderId="0" xfId="0" applyFont="1" applyFill="1" applyAlignment="1">
      <alignment horizontal="left" vertical="top" wrapText="1"/>
    </xf>
    <xf numFmtId="0" fontId="4" fillId="13" borderId="0" xfId="0" applyFont="1" applyFill="1" applyAlignment="1">
      <alignment horizontal="left" vertical="center" wrapText="1"/>
    </xf>
    <xf numFmtId="0" fontId="9" fillId="13" borderId="0" xfId="0" applyFont="1" applyFill="1" applyAlignment="1">
      <alignment horizontal="left" vertical="center" wrapText="1"/>
    </xf>
    <xf numFmtId="0" fontId="34" fillId="13" borderId="0" xfId="0" applyFont="1" applyFill="1" applyAlignment="1">
      <alignment horizontal="left" vertical="center" wrapText="1"/>
    </xf>
    <xf numFmtId="4" fontId="27" fillId="27" borderId="36" xfId="0" applyNumberFormat="1" applyFont="1" applyFill="1" applyBorder="1" applyAlignment="1" applyProtection="1">
      <alignment horizontal="center" vertical="center" wrapText="1"/>
      <protection locked="0"/>
    </xf>
    <xf numFmtId="0" fontId="4" fillId="13" borderId="49" xfId="0" applyFont="1" applyFill="1" applyBorder="1" applyAlignment="1">
      <alignment horizontal="left" vertical="center" wrapText="1"/>
    </xf>
    <xf numFmtId="0" fontId="2" fillId="13" borderId="19" xfId="0" applyFont="1" applyFill="1" applyBorder="1" applyAlignment="1">
      <alignment horizontal="left" vertical="top"/>
    </xf>
    <xf numFmtId="0" fontId="2" fillId="13" borderId="20" xfId="0" applyFont="1" applyFill="1" applyBorder="1" applyAlignment="1">
      <alignment horizontal="left" vertical="top"/>
    </xf>
    <xf numFmtId="0" fontId="2" fillId="13" borderId="21" xfId="0" applyFont="1" applyFill="1" applyBorder="1" applyAlignment="1">
      <alignment horizontal="left" vertical="top"/>
    </xf>
    <xf numFmtId="0" fontId="2" fillId="13" borderId="38" xfId="0" applyFont="1" applyFill="1" applyBorder="1" applyAlignment="1">
      <alignment horizontal="left" vertical="top"/>
    </xf>
    <xf numFmtId="0" fontId="55" fillId="0" borderId="0" xfId="0" applyFont="1"/>
    <xf numFmtId="0" fontId="7" fillId="0" borderId="0" xfId="15" applyAlignment="1" applyProtection="1"/>
    <xf numFmtId="0" fontId="7" fillId="0" borderId="0" xfId="15" applyAlignment="1" applyProtection="1">
      <alignment wrapText="1"/>
    </xf>
    <xf numFmtId="0" fontId="7" fillId="13" borderId="0" xfId="15" applyFill="1" applyAlignment="1" applyProtection="1">
      <alignment horizontal="left" wrapText="1"/>
    </xf>
    <xf numFmtId="0" fontId="7" fillId="28" borderId="66" xfId="15" applyFill="1" applyBorder="1" applyAlignment="1" applyProtection="1">
      <alignment horizontal="center" vertical="top" wrapText="1"/>
    </xf>
    <xf numFmtId="0" fontId="7" fillId="28" borderId="12" xfId="15" applyFill="1" applyBorder="1" applyAlignment="1" applyProtection="1">
      <alignment horizontal="center"/>
    </xf>
    <xf numFmtId="0" fontId="7" fillId="28" borderId="14" xfId="15" applyFill="1" applyBorder="1" applyAlignment="1" applyProtection="1">
      <alignment horizontal="center"/>
    </xf>
    <xf numFmtId="0" fontId="7" fillId="28" borderId="68" xfId="15" applyFill="1" applyBorder="1" applyAlignment="1" applyProtection="1">
      <alignment horizontal="center" vertical="top" wrapText="1"/>
    </xf>
    <xf numFmtId="0" fontId="7" fillId="28" borderId="69" xfId="15" applyFill="1" applyBorder="1" applyAlignment="1" applyProtection="1">
      <alignment horizontal="center" vertical="top" wrapText="1"/>
    </xf>
    <xf numFmtId="0" fontId="53" fillId="0" borderId="80" xfId="24" applyFont="1" applyBorder="1" applyAlignment="1">
      <alignment vertical="top" wrapText="1"/>
    </xf>
    <xf numFmtId="0" fontId="54" fillId="0" borderId="80" xfId="24" applyFont="1" applyBorder="1" applyAlignment="1">
      <alignment vertical="top" wrapText="1"/>
    </xf>
    <xf numFmtId="0" fontId="53" fillId="0" borderId="79" xfId="24" applyFont="1" applyBorder="1" applyAlignment="1">
      <alignment vertical="top" wrapText="1"/>
    </xf>
    <xf numFmtId="0" fontId="54" fillId="0" borderId="79" xfId="24" applyFont="1" applyBorder="1" applyAlignment="1">
      <alignment vertical="top" wrapText="1"/>
    </xf>
    <xf numFmtId="0" fontId="9" fillId="13" borderId="0" xfId="0" applyFont="1" applyFill="1" applyAlignment="1">
      <alignment vertical="top" wrapText="1"/>
    </xf>
    <xf numFmtId="0" fontId="37" fillId="13" borderId="0" xfId="0" applyFont="1" applyFill="1" applyAlignment="1">
      <alignment horizontal="justify" vertical="top" wrapText="1"/>
    </xf>
    <xf numFmtId="0" fontId="7" fillId="28" borderId="67" xfId="15" applyFill="1" applyBorder="1" applyAlignment="1" applyProtection="1">
      <alignment horizontal="center" vertical="top" wrapText="1"/>
    </xf>
    <xf numFmtId="0" fontId="40" fillId="13" borderId="0" xfId="0" applyFont="1" applyFill="1" applyAlignment="1">
      <alignment horizontal="left" vertical="top" wrapText="1"/>
    </xf>
    <xf numFmtId="0" fontId="2" fillId="13" borderId="0" xfId="0" applyFont="1" applyFill="1" applyAlignment="1">
      <alignment vertical="top" wrapText="1"/>
    </xf>
    <xf numFmtId="0" fontId="25" fillId="13" borderId="0" xfId="0" applyFont="1" applyFill="1" applyAlignment="1">
      <alignment horizontal="left" vertical="top" wrapText="1"/>
    </xf>
    <xf numFmtId="0" fontId="4" fillId="25" borderId="0" xfId="0" applyFont="1" applyFill="1" applyAlignment="1">
      <alignment horizontal="left" vertical="top" wrapText="1"/>
    </xf>
    <xf numFmtId="0" fontId="4" fillId="25" borderId="0" xfId="0" applyFont="1" applyFill="1" applyAlignment="1">
      <alignment vertical="top" wrapText="1"/>
    </xf>
    <xf numFmtId="0" fontId="4" fillId="28" borderId="48" xfId="0" applyFont="1" applyFill="1" applyBorder="1" applyAlignment="1">
      <alignment horizontal="center" vertical="top" wrapText="1"/>
    </xf>
    <xf numFmtId="0" fontId="0" fillId="28" borderId="44" xfId="0" applyFill="1" applyBorder="1" applyAlignment="1">
      <alignment horizontal="center" vertical="top" wrapText="1"/>
    </xf>
    <xf numFmtId="0" fontId="0" fillId="28" borderId="45" xfId="0" applyFill="1" applyBorder="1" applyAlignment="1">
      <alignment horizontal="center" vertical="top" wrapText="1"/>
    </xf>
    <xf numFmtId="0" fontId="0" fillId="28" borderId="42" xfId="0" applyFill="1" applyBorder="1" applyAlignment="1">
      <alignment horizontal="center" vertical="top" wrapText="1"/>
    </xf>
    <xf numFmtId="0" fontId="0" fillId="28" borderId="50" xfId="0" applyFill="1" applyBorder="1" applyAlignment="1">
      <alignment horizontal="center" vertical="top" wrapText="1"/>
    </xf>
    <xf numFmtId="0" fontId="0" fillId="28" borderId="47" xfId="0" applyFill="1" applyBorder="1" applyAlignment="1">
      <alignment horizontal="center" vertical="top" wrapText="1"/>
    </xf>
    <xf numFmtId="0" fontId="4" fillId="28" borderId="12" xfId="0" applyFont="1" applyFill="1" applyBorder="1" applyAlignment="1">
      <alignment horizontal="center"/>
    </xf>
    <xf numFmtId="0" fontId="4" fillId="28" borderId="14" xfId="0" applyFont="1" applyFill="1" applyBorder="1" applyAlignment="1">
      <alignment horizontal="center"/>
    </xf>
    <xf numFmtId="0" fontId="7" fillId="28" borderId="70" xfId="15" applyFill="1" applyBorder="1" applyAlignment="1" applyProtection="1">
      <alignment horizontal="center" vertical="top" wrapText="1"/>
    </xf>
    <xf numFmtId="0" fontId="7" fillId="28" borderId="71" xfId="15" applyFill="1" applyBorder="1" applyAlignment="1" applyProtection="1">
      <alignment horizontal="center" vertical="top" wrapText="1"/>
    </xf>
    <xf numFmtId="0" fontId="4" fillId="28" borderId="13" xfId="0" applyFont="1" applyFill="1" applyBorder="1" applyAlignment="1">
      <alignment horizontal="center"/>
    </xf>
    <xf numFmtId="0" fontId="4" fillId="13" borderId="19" xfId="0" applyFont="1" applyFill="1" applyBorder="1" applyAlignment="1">
      <alignment horizontal="left" vertical="top"/>
    </xf>
    <xf numFmtId="0" fontId="4" fillId="13" borderId="20" xfId="0" applyFont="1" applyFill="1" applyBorder="1" applyAlignment="1">
      <alignment horizontal="left" vertical="top"/>
    </xf>
    <xf numFmtId="0" fontId="4" fillId="13" borderId="21" xfId="0" applyFont="1" applyFill="1" applyBorder="1" applyAlignment="1">
      <alignment horizontal="left" vertical="top"/>
    </xf>
    <xf numFmtId="0" fontId="2" fillId="13" borderId="19" xfId="0" applyFont="1" applyFill="1" applyBorder="1" applyAlignment="1">
      <alignment horizontal="left" vertical="top"/>
    </xf>
    <xf numFmtId="0" fontId="2" fillId="13" borderId="20" xfId="0" applyFont="1" applyFill="1" applyBorder="1" applyAlignment="1">
      <alignment horizontal="left" vertical="top"/>
    </xf>
    <xf numFmtId="0" fontId="2" fillId="13" borderId="21" xfId="0" applyFont="1" applyFill="1" applyBorder="1" applyAlignment="1">
      <alignment horizontal="left" vertical="top"/>
    </xf>
    <xf numFmtId="0" fontId="2" fillId="13" borderId="19" xfId="0" applyFont="1" applyFill="1" applyBorder="1" applyAlignment="1">
      <alignment horizontal="left" vertical="top" wrapText="1"/>
    </xf>
    <xf numFmtId="0" fontId="2" fillId="13" borderId="20" xfId="0" applyFont="1" applyFill="1" applyBorder="1" applyAlignment="1">
      <alignment horizontal="left" vertical="top" wrapText="1"/>
    </xf>
    <xf numFmtId="0" fontId="2" fillId="13" borderId="21" xfId="0" applyFont="1" applyFill="1" applyBorder="1" applyAlignment="1">
      <alignment horizontal="left" vertical="top" wrapText="1"/>
    </xf>
    <xf numFmtId="165" fontId="2" fillId="13" borderId="19" xfId="0" applyNumberFormat="1" applyFont="1" applyFill="1" applyBorder="1" applyAlignment="1">
      <alignment horizontal="left" vertical="top"/>
    </xf>
    <xf numFmtId="165" fontId="2" fillId="13" borderId="20" xfId="0" applyNumberFormat="1" applyFont="1" applyFill="1" applyBorder="1" applyAlignment="1">
      <alignment horizontal="left" vertical="top"/>
    </xf>
    <xf numFmtId="165" fontId="2" fillId="13" borderId="21" xfId="0" applyNumberFormat="1" applyFont="1" applyFill="1" applyBorder="1" applyAlignment="1">
      <alignment horizontal="left" vertical="top"/>
    </xf>
    <xf numFmtId="0" fontId="27" fillId="27" borderId="37" xfId="0" applyFont="1" applyFill="1" applyBorder="1" applyAlignment="1" applyProtection="1">
      <alignment horizontal="left" vertical="center"/>
      <protection locked="0"/>
    </xf>
    <xf numFmtId="0" fontId="27" fillId="27" borderId="32" xfId="0" applyFont="1" applyFill="1" applyBorder="1" applyAlignment="1" applyProtection="1">
      <alignment horizontal="left" vertical="center"/>
      <protection locked="0"/>
    </xf>
    <xf numFmtId="10" fontId="2" fillId="27" borderId="12" xfId="19" applyNumberFormat="1" applyFont="1" applyFill="1" applyBorder="1" applyAlignment="1" applyProtection="1">
      <alignment horizontal="center" vertical="center" wrapText="1"/>
      <protection locked="0"/>
    </xf>
    <xf numFmtId="10" fontId="2" fillId="27" borderId="13" xfId="19" applyNumberFormat="1" applyFont="1" applyFill="1" applyBorder="1" applyAlignment="1" applyProtection="1">
      <alignment horizontal="center" vertical="center" wrapText="1"/>
      <protection locked="0"/>
    </xf>
    <xf numFmtId="10" fontId="2" fillId="27" borderId="14" xfId="19" applyNumberFormat="1" applyFont="1" applyFill="1" applyBorder="1" applyAlignment="1" applyProtection="1">
      <alignment horizontal="center" vertical="center" wrapText="1"/>
      <protection locked="0"/>
    </xf>
    <xf numFmtId="0" fontId="21" fillId="27" borderId="12" xfId="0" applyFont="1" applyFill="1" applyBorder="1" applyAlignment="1" applyProtection="1">
      <alignment horizontal="center" vertical="center" wrapText="1"/>
      <protection locked="0"/>
    </xf>
    <xf numFmtId="0" fontId="21" fillId="27" borderId="13" xfId="0" applyFont="1" applyFill="1" applyBorder="1" applyAlignment="1" applyProtection="1">
      <alignment horizontal="center" vertical="center" wrapText="1"/>
      <protection locked="0"/>
    </xf>
    <xf numFmtId="0" fontId="21" fillId="27" borderId="14" xfId="0" applyFont="1" applyFill="1" applyBorder="1" applyAlignment="1" applyProtection="1">
      <alignment horizontal="center" vertical="center" wrapText="1"/>
      <protection locked="0"/>
    </xf>
    <xf numFmtId="4" fontId="27" fillId="27" borderId="36" xfId="0" applyNumberFormat="1" applyFont="1" applyFill="1" applyBorder="1" applyAlignment="1" applyProtection="1">
      <alignment horizontal="center" vertical="center" wrapText="1"/>
      <protection locked="0"/>
    </xf>
    <xf numFmtId="4" fontId="27" fillId="27" borderId="31" xfId="0" applyNumberFormat="1" applyFont="1" applyFill="1" applyBorder="1" applyAlignment="1" applyProtection="1">
      <alignment horizontal="center" vertical="center" wrapText="1"/>
      <protection locked="0"/>
    </xf>
    <xf numFmtId="4" fontId="27" fillId="27" borderId="37" xfId="0" applyNumberFormat="1" applyFont="1" applyFill="1" applyBorder="1" applyAlignment="1" applyProtection="1">
      <alignment horizontal="center" vertical="center" wrapText="1"/>
      <protection locked="0"/>
    </xf>
    <xf numFmtId="4" fontId="27" fillId="27" borderId="33" xfId="0" applyNumberFormat="1" applyFont="1" applyFill="1" applyBorder="1" applyAlignment="1" applyProtection="1">
      <alignment horizontal="center" vertical="center" wrapText="1"/>
      <protection locked="0"/>
    </xf>
    <xf numFmtId="0" fontId="21" fillId="13" borderId="72" xfId="0" applyFont="1" applyFill="1" applyBorder="1" applyAlignment="1">
      <alignment horizontal="center" vertical="center" wrapText="1"/>
    </xf>
    <xf numFmtId="0" fontId="21" fillId="13" borderId="73" xfId="0" applyFont="1" applyFill="1" applyBorder="1" applyAlignment="1">
      <alignment horizontal="center" vertical="center" wrapText="1"/>
    </xf>
    <xf numFmtId="4" fontId="27" fillId="27" borderId="35" xfId="0" applyNumberFormat="1" applyFont="1" applyFill="1" applyBorder="1" applyAlignment="1" applyProtection="1">
      <alignment horizontal="center" vertical="center" wrapText="1"/>
      <protection locked="0"/>
    </xf>
    <xf numFmtId="4" fontId="27" fillId="27" borderId="30" xfId="0" applyNumberFormat="1" applyFont="1" applyFill="1" applyBorder="1" applyAlignment="1" applyProtection="1">
      <alignment horizontal="center" vertical="center" wrapText="1"/>
      <protection locked="0"/>
    </xf>
    <xf numFmtId="0" fontId="21" fillId="13" borderId="74" xfId="0" applyFont="1" applyFill="1" applyBorder="1" applyAlignment="1">
      <alignment horizontal="center" vertical="center" wrapText="1"/>
    </xf>
    <xf numFmtId="0" fontId="21" fillId="13" borderId="75" xfId="0" applyFont="1" applyFill="1" applyBorder="1" applyAlignment="1">
      <alignment horizontal="center" vertical="center" wrapText="1"/>
    </xf>
    <xf numFmtId="0" fontId="21" fillId="13" borderId="76"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44"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7" xfId="0" applyFont="1" applyFill="1" applyBorder="1" applyAlignment="1">
      <alignment horizontal="center" vertical="center" wrapText="1"/>
    </xf>
    <xf numFmtId="0" fontId="47" fillId="13" borderId="0" xfId="0" applyFont="1" applyFill="1" applyAlignment="1">
      <alignment horizontal="left" vertical="top" wrapText="1"/>
    </xf>
    <xf numFmtId="0" fontId="4" fillId="13" borderId="0" xfId="0" applyFont="1" applyFill="1" applyAlignment="1">
      <alignment horizontal="left" vertical="center" wrapText="1"/>
    </xf>
    <xf numFmtId="0" fontId="21" fillId="13" borderId="77" xfId="0" applyFont="1" applyFill="1" applyBorder="1" applyAlignment="1">
      <alignment horizontal="center" vertical="center" wrapText="1"/>
    </xf>
    <xf numFmtId="0" fontId="27" fillId="27" borderId="35" xfId="0" applyFont="1" applyFill="1" applyBorder="1" applyAlignment="1" applyProtection="1">
      <alignment horizontal="left" vertical="center"/>
      <protection locked="0"/>
    </xf>
    <xf numFmtId="0" fontId="27" fillId="27" borderId="29" xfId="0" applyFont="1" applyFill="1" applyBorder="1" applyAlignment="1" applyProtection="1">
      <alignment horizontal="left" vertical="center"/>
      <protection locked="0"/>
    </xf>
    <xf numFmtId="0" fontId="27" fillId="27" borderId="36" xfId="0" applyFont="1" applyFill="1" applyBorder="1" applyAlignment="1" applyProtection="1">
      <alignment horizontal="left" vertical="center"/>
      <protection locked="0"/>
    </xf>
    <xf numFmtId="0" fontId="27" fillId="27" borderId="20" xfId="0" applyFont="1" applyFill="1" applyBorder="1" applyAlignment="1" applyProtection="1">
      <alignment horizontal="left" vertical="center"/>
      <protection locked="0"/>
    </xf>
    <xf numFmtId="0" fontId="21" fillId="13" borderId="43"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4" fillId="13" borderId="49" xfId="0" applyFont="1" applyFill="1" applyBorder="1" applyAlignment="1">
      <alignment horizontal="left" vertical="center" wrapText="1"/>
    </xf>
    <xf numFmtId="0" fontId="4" fillId="13" borderId="78" xfId="0" applyFont="1" applyFill="1" applyBorder="1" applyAlignment="1">
      <alignment horizontal="left" vertical="center" wrapText="1"/>
    </xf>
    <xf numFmtId="0" fontId="21" fillId="27" borderId="12" xfId="0" applyFont="1" applyFill="1" applyBorder="1" applyAlignment="1" applyProtection="1">
      <alignment horizontal="left" vertical="center" wrapText="1"/>
      <protection locked="0"/>
    </xf>
    <xf numFmtId="0" fontId="21" fillId="27" borderId="14" xfId="0" applyFont="1" applyFill="1" applyBorder="1" applyAlignment="1" applyProtection="1">
      <alignment horizontal="left" vertical="center" wrapText="1"/>
      <protection locked="0"/>
    </xf>
    <xf numFmtId="0" fontId="5" fillId="13" borderId="0" xfId="0" applyFont="1" applyFill="1" applyAlignment="1">
      <alignment horizontal="left" vertical="center" wrapText="1"/>
    </xf>
    <xf numFmtId="0" fontId="5" fillId="13" borderId="0" xfId="0" applyFont="1" applyFill="1" applyAlignment="1">
      <alignment horizontal="left" vertical="top" wrapText="1"/>
    </xf>
    <xf numFmtId="0" fontId="34" fillId="13" borderId="0" xfId="0" applyFont="1" applyFill="1" applyAlignment="1">
      <alignment horizontal="left" vertical="center" wrapText="1"/>
    </xf>
    <xf numFmtId="0" fontId="3" fillId="22" borderId="0" xfId="0" applyFont="1" applyFill="1" applyAlignment="1">
      <alignment horizontal="left" vertical="center"/>
    </xf>
    <xf numFmtId="0" fontId="5" fillId="13" borderId="34" xfId="0" applyFont="1" applyFill="1" applyBorder="1" applyAlignment="1">
      <alignment horizontal="left" vertical="top" wrapText="1"/>
    </xf>
    <xf numFmtId="0" fontId="50" fillId="13" borderId="0" xfId="0" applyFont="1" applyFill="1" applyAlignment="1">
      <alignment horizontal="left" vertical="center" wrapText="1"/>
    </xf>
    <xf numFmtId="0" fontId="51" fillId="13" borderId="12" xfId="0" applyFont="1" applyFill="1" applyBorder="1" applyAlignment="1" applyProtection="1">
      <alignment horizontal="center" vertical="center" wrapText="1"/>
      <protection locked="0"/>
    </xf>
    <xf numFmtId="0" fontId="51" fillId="13" borderId="14" xfId="0" applyFont="1" applyFill="1" applyBorder="1" applyAlignment="1" applyProtection="1">
      <alignment horizontal="center" vertical="center" wrapText="1"/>
      <protection locked="0"/>
    </xf>
    <xf numFmtId="0" fontId="4" fillId="28" borderId="48" xfId="0" applyFont="1" applyFill="1" applyBorder="1" applyAlignment="1">
      <alignment horizontal="center" vertical="center" wrapText="1"/>
    </xf>
    <xf numFmtId="0" fontId="2" fillId="28" borderId="43" xfId="0" applyFont="1" applyFill="1" applyBorder="1" applyAlignment="1">
      <alignment horizontal="center" vertical="center" wrapText="1"/>
    </xf>
    <xf numFmtId="0" fontId="2" fillId="28" borderId="44" xfId="0" applyFont="1" applyFill="1" applyBorder="1" applyAlignment="1">
      <alignment horizontal="center" vertical="center" wrapText="1"/>
    </xf>
    <xf numFmtId="0" fontId="0" fillId="28" borderId="45" xfId="0" applyFill="1" applyBorder="1" applyAlignment="1">
      <alignment horizontal="center" vertical="center" wrapText="1"/>
    </xf>
    <xf numFmtId="0" fontId="0" fillId="28" borderId="0" xfId="0" applyFill="1" applyAlignment="1">
      <alignment horizontal="center" vertical="center" wrapText="1"/>
    </xf>
    <xf numFmtId="0" fontId="0" fillId="28" borderId="42" xfId="0" applyFill="1" applyBorder="1" applyAlignment="1">
      <alignment horizontal="center" vertical="center" wrapText="1"/>
    </xf>
    <xf numFmtId="0" fontId="0" fillId="28" borderId="50" xfId="0" applyFill="1" applyBorder="1" applyAlignment="1">
      <alignment horizontal="center" vertical="center" wrapText="1"/>
    </xf>
    <xf numFmtId="0" fontId="0" fillId="28" borderId="46" xfId="0" applyFill="1" applyBorder="1" applyAlignment="1">
      <alignment horizontal="center" vertical="center" wrapText="1"/>
    </xf>
    <xf numFmtId="0" fontId="0" fillId="28" borderId="47" xfId="0" applyFill="1" applyBorder="1" applyAlignment="1">
      <alignment horizontal="center" vertical="center" wrapText="1"/>
    </xf>
    <xf numFmtId="0" fontId="9" fillId="13" borderId="0" xfId="0" applyFont="1" applyFill="1" applyAlignment="1">
      <alignment horizontal="left" vertical="center" wrapText="1"/>
    </xf>
    <xf numFmtId="10" fontId="4" fillId="27" borderId="12" xfId="19" applyNumberFormat="1" applyFont="1" applyFill="1" applyBorder="1" applyAlignment="1" applyProtection="1">
      <alignment horizontal="center" vertical="center" wrapText="1"/>
      <protection locked="0"/>
    </xf>
    <xf numFmtId="10" fontId="4" fillId="27" borderId="14" xfId="19" applyNumberFormat="1" applyFont="1" applyFill="1" applyBorder="1" applyAlignment="1" applyProtection="1">
      <alignment horizontal="center" vertical="center" wrapText="1"/>
      <protection locked="0"/>
    </xf>
    <xf numFmtId="0" fontId="34" fillId="13" borderId="34" xfId="0" quotePrefix="1" applyFont="1" applyFill="1" applyBorder="1" applyAlignment="1">
      <alignment horizontal="right" vertical="top" wrapText="1"/>
    </xf>
    <xf numFmtId="0" fontId="34" fillId="13" borderId="0" xfId="0" quotePrefix="1" applyFont="1" applyFill="1" applyAlignment="1">
      <alignment horizontal="right" vertical="top" wrapText="1"/>
    </xf>
  </cellXfs>
  <cellStyles count="25">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rmal 2" xfId="24" xr:uid="{00000000-0005-0000-0000-000012000000}"/>
    <cellStyle name="Note" xfId="18" xr:uid="{00000000-0005-0000-0000-000013000000}"/>
    <cellStyle name="Per cent" xfId="19" builtinId="5"/>
    <cellStyle name="Standard 2" xfId="20" xr:uid="{00000000-0005-0000-0000-000015000000}"/>
    <cellStyle name="Standard_Outline NIMs template 10-09-30" xfId="21" xr:uid="{00000000-0005-0000-0000-000016000000}"/>
    <cellStyle name="Title" xfId="22" xr:uid="{00000000-0005-0000-0000-000017000000}"/>
    <cellStyle name="Обычный_CRF2002 (1)" xfId="23" xr:uid="{00000000-0005-0000-0000-000018000000}"/>
  </cellStyles>
  <dxfs count="2">
    <dxf>
      <fill>
        <patternFill>
          <bgColor rgb="FFFF0000"/>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beisgov.sharepoint.com/sites/OEUPRI-OS/Shared%20Documents/Legislation%20and%20Regulation%20(12.05.05.05)/UK%20ETS/METS%20(%20previously%20PMRV)/Unreasonable%20costs%20tools/OPRED/Unreasonable_costs_tool_uk-ets%20MRR_OPRED%2015052024.xlsx" TargetMode="External"/><Relationship Id="rId2" Type="http://schemas.microsoft.com/office/2019/04/relationships/externalLinkLongPath" Target="Unreasonable_costs_tool_uk-ets%20MRR_OPRED%2015052024.xlsx?4259979F" TargetMode="External"/><Relationship Id="rId1" Type="http://schemas.openxmlformats.org/officeDocument/2006/relationships/externalLinkPath" Target="file:///\\4259979F\Unreasonable_costs_tool_uk-ets%20MRR_OPRED%2015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Guidelines and conditions"/>
      <sheetName val="ToolUnreasonableCosts"/>
      <sheetName val="EUwideConstants"/>
      <sheetName val="Translations"/>
      <sheetName val="VersionDocumentation"/>
    </sheetNames>
    <sheetDataSet>
      <sheetData sheetId="0"/>
      <sheetData sheetId="1"/>
      <sheetData sheetId="2"/>
      <sheetData sheetId="3">
        <row r="4">
          <cell r="B4" t="str">
            <v>Template version information:</v>
          </cell>
        </row>
        <row r="5">
          <cell r="B5" t="str">
            <v>Template provided by:</v>
          </cell>
        </row>
        <row r="6">
          <cell r="B6" t="str">
            <v>Publication date:</v>
          </cell>
        </row>
      </sheetData>
      <sheetData sheetId="4"/>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overnment/collections/uk-emissions-trading-scheme-uk-ets-technical-guidance-and-tools" TargetMode="External"/><Relationship Id="rId7" Type="http://schemas.openxmlformats.org/officeDocument/2006/relationships/comments" Target="../comments1.xml"/><Relationship Id="rId2" Type="http://schemas.openxmlformats.org/officeDocument/2006/relationships/hyperlink" Target="https://www.legislation.gov.uk/eur/2018/2066/contents" TargetMode="External"/><Relationship Id="rId1" Type="http://schemas.openxmlformats.org/officeDocument/2006/relationships/hyperlink" Target="https://www.legislation.gov.uk/eudr/2003/87/contents" TargetMode="External"/><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hyperlink" Target="https://www.gov.uk/environment/climate-change-energy-emission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55"/>
  <sheetViews>
    <sheetView zoomScale="85" zoomScaleNormal="85" zoomScaleSheetLayoutView="100" workbookViewId="0">
      <pane ySplit="3" topLeftCell="A10" activePane="bottomLeft" state="frozen"/>
      <selection pane="bottomLeft" activeCell="O18" sqref="O18"/>
      <selection activeCell="C45" sqref="C45"/>
    </sheetView>
  </sheetViews>
  <sheetFormatPr defaultColWidth="11.42578125" defaultRowHeight="12.75"/>
  <cols>
    <col min="1" max="2" width="4.7109375" style="4" customWidth="1"/>
    <col min="3" max="12" width="12.7109375" style="4" customWidth="1"/>
    <col min="13" max="13" width="4.7109375" style="4" customWidth="1"/>
    <col min="14" max="16384" width="11.42578125" style="4"/>
  </cols>
  <sheetData>
    <row r="1" spans="1:13" s="2" customFormat="1" ht="13.5" thickBot="1">
      <c r="A1" s="262"/>
      <c r="B1" s="263"/>
      <c r="C1" s="272" t="str">
        <f>Translations!$B$9</f>
        <v>Navigation area:</v>
      </c>
      <c r="D1" s="269"/>
      <c r="E1" s="246"/>
      <c r="F1" s="247"/>
      <c r="G1" s="246"/>
      <c r="H1" s="247"/>
      <c r="I1" s="246" t="str">
        <f>Translations!$B$11</f>
        <v>Next sheet</v>
      </c>
      <c r="J1" s="247"/>
      <c r="K1" s="268"/>
      <c r="L1" s="269"/>
      <c r="M1" s="1"/>
    </row>
    <row r="2" spans="1:13" s="2" customFormat="1">
      <c r="A2" s="264"/>
      <c r="B2" s="265"/>
      <c r="C2" s="256" t="str">
        <f>Translations!$B$12</f>
        <v>Top of sheet</v>
      </c>
      <c r="D2" s="245"/>
      <c r="E2" s="245"/>
      <c r="F2" s="245"/>
      <c r="G2" s="245"/>
      <c r="H2" s="245"/>
      <c r="I2" s="245"/>
      <c r="J2" s="245"/>
      <c r="K2" s="270"/>
      <c r="L2" s="271"/>
      <c r="M2" s="1"/>
    </row>
    <row r="3" spans="1:13" s="2" customFormat="1" ht="13.5" thickBot="1">
      <c r="A3" s="266"/>
      <c r="B3" s="267"/>
      <c r="C3" s="256"/>
      <c r="D3" s="245"/>
      <c r="E3" s="245"/>
      <c r="F3" s="245"/>
      <c r="G3" s="245"/>
      <c r="H3" s="245"/>
      <c r="I3" s="245"/>
      <c r="J3" s="245"/>
      <c r="K3" s="248"/>
      <c r="L3" s="249"/>
      <c r="M3" s="1"/>
    </row>
    <row r="4" spans="1:13" s="5" customFormat="1" ht="15.75" customHeight="1">
      <c r="B4" s="39"/>
      <c r="C4" s="63"/>
    </row>
    <row r="5" spans="1:13" ht="18">
      <c r="B5" s="254" t="str">
        <f>Translations!$B$13</f>
        <v>GUIDELINES AND CONDITIONS</v>
      </c>
      <c r="C5" s="254"/>
      <c r="D5" s="254"/>
      <c r="E5" s="254"/>
      <c r="F5" s="254"/>
      <c r="G5" s="254"/>
      <c r="H5" s="254"/>
      <c r="I5" s="254"/>
      <c r="J5" s="254"/>
    </row>
    <row r="6" spans="1:13">
      <c r="B6" s="258"/>
      <c r="C6" s="258"/>
      <c r="D6" s="258"/>
      <c r="E6" s="258"/>
      <c r="F6" s="258"/>
      <c r="G6" s="258"/>
      <c r="H6" s="258"/>
      <c r="I6" s="258"/>
      <c r="J6" s="258"/>
      <c r="K6" s="258"/>
      <c r="L6" s="258"/>
    </row>
    <row r="7" spans="1:13" ht="79.5" customHeight="1">
      <c r="A7" s="42">
        <v>1</v>
      </c>
      <c r="B7" s="255" t="s">
        <v>0</v>
      </c>
      <c r="C7" s="255"/>
      <c r="D7" s="255"/>
      <c r="E7" s="255"/>
      <c r="F7" s="255"/>
      <c r="G7" s="255"/>
      <c r="H7" s="255"/>
      <c r="I7" s="255"/>
      <c r="J7" s="255"/>
      <c r="K7" s="255"/>
      <c r="L7" s="255"/>
      <c r="M7" s="95"/>
    </row>
    <row r="8" spans="1:13" ht="12.75" customHeight="1">
      <c r="A8" s="42"/>
      <c r="B8" s="255"/>
      <c r="C8" s="255"/>
      <c r="D8" s="255"/>
      <c r="E8" s="255"/>
      <c r="F8" s="255"/>
      <c r="G8" s="255"/>
      <c r="H8" s="255"/>
      <c r="I8" s="255"/>
      <c r="J8" s="255"/>
      <c r="K8" s="255"/>
      <c r="L8" s="255"/>
    </row>
    <row r="9" spans="1:13" ht="15.75" customHeight="1">
      <c r="A9" s="130">
        <v>2</v>
      </c>
      <c r="B9" s="257" t="str">
        <f>Translations!$B$31</f>
        <v>How to use this file:</v>
      </c>
      <c r="C9" s="257"/>
      <c r="D9" s="257"/>
      <c r="E9" s="257"/>
      <c r="F9" s="257"/>
      <c r="G9" s="257"/>
      <c r="H9" s="257"/>
      <c r="I9" s="257"/>
      <c r="J9" s="257"/>
      <c r="K9" s="257"/>
      <c r="L9" s="257"/>
    </row>
    <row r="10" spans="1:13" ht="51" customHeight="1">
      <c r="A10" s="42"/>
      <c r="B10" s="259" t="str">
        <f>Translations!$B$43</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0" s="260"/>
      <c r="D10" s="260"/>
      <c r="E10" s="260"/>
      <c r="F10" s="260"/>
      <c r="G10" s="260"/>
      <c r="H10" s="260"/>
      <c r="I10" s="260"/>
      <c r="J10" s="260"/>
      <c r="K10" s="260"/>
      <c r="L10" s="261"/>
    </row>
    <row r="11" spans="1:13">
      <c r="A11" s="42"/>
      <c r="B11" s="183"/>
      <c r="C11" s="183"/>
      <c r="D11" s="183"/>
      <c r="E11" s="183"/>
      <c r="F11" s="183"/>
      <c r="G11" s="183"/>
      <c r="H11" s="183"/>
      <c r="I11" s="183"/>
      <c r="J11" s="183"/>
      <c r="K11" s="183"/>
      <c r="L11" s="183"/>
    </row>
    <row r="12" spans="1:13" s="194" customFormat="1" ht="192" customHeight="1">
      <c r="C12" s="252" t="s">
        <v>1</v>
      </c>
      <c r="D12" s="253"/>
      <c r="E12" s="252" t="s">
        <v>2</v>
      </c>
      <c r="F12" s="252"/>
      <c r="G12" s="252"/>
      <c r="H12" s="252"/>
      <c r="I12" s="252"/>
      <c r="J12" s="252"/>
      <c r="K12" s="252"/>
      <c r="L12" s="195"/>
    </row>
    <row r="13" spans="1:13" s="194" customFormat="1" ht="24.75" customHeight="1">
      <c r="C13" s="252" t="s">
        <v>3</v>
      </c>
      <c r="D13" s="253"/>
      <c r="E13" s="252" t="s">
        <v>4</v>
      </c>
      <c r="F13" s="252"/>
      <c r="G13" s="252"/>
      <c r="H13" s="252"/>
      <c r="I13" s="252"/>
      <c r="J13" s="252"/>
      <c r="K13" s="252"/>
      <c r="L13" s="195"/>
    </row>
    <row r="14" spans="1:13" s="196" customFormat="1" ht="34.5" customHeight="1">
      <c r="C14" s="252" t="s">
        <v>5</v>
      </c>
      <c r="D14" s="253"/>
      <c r="E14" s="252" t="s">
        <v>6</v>
      </c>
      <c r="F14" s="252"/>
      <c r="G14" s="252"/>
      <c r="H14" s="252"/>
      <c r="I14" s="252"/>
      <c r="J14" s="252"/>
      <c r="K14" s="252"/>
      <c r="L14" s="197"/>
    </row>
    <row r="15" spans="1:13" s="196" customFormat="1" ht="44.25" customHeight="1">
      <c r="C15" s="252" t="s">
        <v>7</v>
      </c>
      <c r="D15" s="253"/>
      <c r="E15" s="252" t="s">
        <v>8</v>
      </c>
      <c r="F15" s="252"/>
      <c r="G15" s="252"/>
      <c r="H15" s="252"/>
      <c r="I15" s="252"/>
      <c r="J15" s="252"/>
      <c r="K15" s="252"/>
      <c r="L15" s="197"/>
    </row>
    <row r="16" spans="1:13" s="196" customFormat="1" ht="45.75" customHeight="1">
      <c r="C16" s="252" t="s">
        <v>9</v>
      </c>
      <c r="D16" s="253"/>
      <c r="E16" s="252" t="s">
        <v>10</v>
      </c>
      <c r="F16" s="252"/>
      <c r="G16" s="252"/>
      <c r="H16" s="252"/>
      <c r="I16" s="252"/>
      <c r="J16" s="252"/>
      <c r="K16" s="252"/>
      <c r="L16" s="198"/>
    </row>
    <row r="17" spans="1:12" s="196" customFormat="1" ht="54.75" customHeight="1">
      <c r="C17" s="199" t="s">
        <v>11</v>
      </c>
      <c r="D17" s="200"/>
      <c r="E17" s="250" t="s">
        <v>12</v>
      </c>
      <c r="F17" s="251"/>
      <c r="G17" s="251"/>
      <c r="H17" s="251"/>
      <c r="I17" s="251"/>
      <c r="J17" s="251"/>
      <c r="K17" s="251"/>
      <c r="L17" s="197"/>
    </row>
    <row r="18" spans="1:12" s="191" customFormat="1">
      <c r="C18" s="193"/>
      <c r="D18" s="193"/>
      <c r="E18" s="192"/>
      <c r="F18" s="201"/>
      <c r="G18" s="201"/>
      <c r="H18" s="201"/>
      <c r="I18" s="201"/>
      <c r="J18" s="201"/>
      <c r="K18" s="201"/>
      <c r="L18" s="201"/>
    </row>
    <row r="19" spans="1:12" ht="15.75" customHeight="1">
      <c r="A19" s="130">
        <v>3</v>
      </c>
      <c r="B19" s="273" t="str">
        <f>[1]Translations!$B$4</f>
        <v>Template version information:</v>
      </c>
      <c r="C19" s="274"/>
      <c r="D19" s="274"/>
      <c r="E19" s="274"/>
      <c r="F19" s="274"/>
      <c r="G19" s="274"/>
      <c r="H19" s="274"/>
      <c r="I19" s="275"/>
    </row>
    <row r="20" spans="1:12" ht="17.25" customHeight="1">
      <c r="A20" s="42"/>
      <c r="B20" s="276" t="str">
        <f>[1]Translations!$B$5</f>
        <v>Template provided by:</v>
      </c>
      <c r="C20" s="277"/>
      <c r="D20" s="277"/>
      <c r="E20" s="278"/>
      <c r="F20" s="276" t="s">
        <v>13</v>
      </c>
      <c r="G20" s="277"/>
      <c r="H20" s="277"/>
      <c r="I20" s="278"/>
      <c r="J20" s="202"/>
      <c r="K20" s="202"/>
      <c r="L20" s="202"/>
    </row>
    <row r="21" spans="1:12" ht="32.25" customHeight="1">
      <c r="A21" s="42"/>
      <c r="B21" s="240" t="s">
        <v>14</v>
      </c>
      <c r="C21" s="237"/>
      <c r="D21" s="238"/>
      <c r="E21" s="239"/>
      <c r="F21" s="279" t="s">
        <v>15</v>
      </c>
      <c r="G21" s="280"/>
      <c r="H21" s="280"/>
      <c r="I21" s="281"/>
      <c r="J21" s="202"/>
      <c r="K21" s="202"/>
      <c r="L21" s="202"/>
    </row>
    <row r="22" spans="1:12" ht="18" customHeight="1">
      <c r="B22" s="276" t="str">
        <f>[1]Translations!$B$6</f>
        <v>Publication date:</v>
      </c>
      <c r="C22" s="277"/>
      <c r="D22" s="277"/>
      <c r="E22" s="278"/>
      <c r="F22" s="282">
        <v>45911</v>
      </c>
      <c r="G22" s="283"/>
      <c r="H22" s="283"/>
      <c r="I22" s="284"/>
      <c r="J22" s="203"/>
      <c r="K22" s="203"/>
    </row>
    <row r="23" spans="1:12" ht="89.25" customHeight="1">
      <c r="A23" s="42"/>
    </row>
    <row r="24" spans="1:12" ht="15.75">
      <c r="B24" s="222"/>
      <c r="C24" s="222"/>
      <c r="D24" s="222"/>
      <c r="E24" s="222"/>
      <c r="F24" s="222"/>
      <c r="G24" s="222"/>
      <c r="H24" s="222"/>
      <c r="I24" s="222"/>
      <c r="J24" s="222"/>
      <c r="K24" s="222"/>
      <c r="L24" s="222"/>
    </row>
    <row r="25" spans="1:12" s="187" customFormat="1">
      <c r="A25" s="185"/>
      <c r="B25" s="186"/>
      <c r="C25" s="186"/>
      <c r="D25" s="186"/>
      <c r="E25" s="186"/>
      <c r="F25" s="186"/>
      <c r="G25" s="186"/>
      <c r="H25" s="186"/>
      <c r="I25" s="186"/>
      <c r="J25" s="186"/>
      <c r="K25" s="186"/>
      <c r="L25" s="186"/>
    </row>
    <row r="26" spans="1:12" s="187" customFormat="1">
      <c r="B26" s="186"/>
      <c r="C26" s="186"/>
      <c r="D26" s="186"/>
      <c r="E26" s="186"/>
      <c r="F26" s="186"/>
      <c r="G26" s="186"/>
      <c r="H26" s="186"/>
      <c r="I26" s="186"/>
      <c r="J26" s="186"/>
      <c r="K26" s="186"/>
      <c r="L26" s="186"/>
    </row>
    <row r="27" spans="1:12" s="187" customFormat="1">
      <c r="B27" s="186"/>
      <c r="C27" s="186"/>
      <c r="D27" s="186"/>
      <c r="E27" s="186"/>
      <c r="F27" s="186"/>
      <c r="G27" s="186"/>
      <c r="H27" s="186"/>
      <c r="I27" s="186"/>
      <c r="J27" s="186"/>
      <c r="K27" s="186"/>
      <c r="L27" s="186"/>
    </row>
    <row r="28" spans="1:12" s="187" customFormat="1">
      <c r="B28" s="186"/>
      <c r="C28" s="186"/>
      <c r="D28" s="186"/>
      <c r="E28" s="186"/>
      <c r="F28" s="186"/>
      <c r="G28" s="186"/>
      <c r="H28" s="186"/>
      <c r="I28" s="186"/>
      <c r="J28" s="186"/>
      <c r="K28" s="186"/>
      <c r="L28" s="186"/>
    </row>
    <row r="29" spans="1:12" s="187" customFormat="1">
      <c r="B29" s="186"/>
      <c r="C29" s="186"/>
      <c r="D29" s="186"/>
      <c r="E29" s="186"/>
      <c r="F29" s="186"/>
      <c r="G29" s="186"/>
      <c r="H29" s="186"/>
      <c r="I29" s="186"/>
      <c r="J29" s="186"/>
      <c r="K29" s="186"/>
      <c r="L29" s="186"/>
    </row>
    <row r="30" spans="1:12" s="187" customFormat="1">
      <c r="B30" s="186"/>
      <c r="C30" s="186"/>
      <c r="D30" s="186"/>
      <c r="E30" s="186"/>
      <c r="F30" s="186"/>
      <c r="G30" s="186"/>
      <c r="H30" s="186"/>
      <c r="I30" s="186"/>
      <c r="J30" s="186"/>
      <c r="K30" s="186"/>
      <c r="L30" s="186"/>
    </row>
    <row r="31" spans="1:12" s="187" customFormat="1">
      <c r="B31" s="186"/>
      <c r="C31" s="186"/>
      <c r="D31" s="186"/>
      <c r="E31" s="186"/>
      <c r="F31" s="186"/>
      <c r="G31" s="186"/>
      <c r="H31" s="186"/>
      <c r="I31" s="186"/>
      <c r="J31" s="186"/>
      <c r="K31" s="186"/>
      <c r="L31" s="186"/>
    </row>
    <row r="32" spans="1:12" s="187" customFormat="1">
      <c r="B32" s="186"/>
      <c r="C32" s="186"/>
      <c r="D32" s="186"/>
      <c r="E32" s="186"/>
      <c r="F32" s="186"/>
      <c r="G32" s="186"/>
      <c r="H32" s="186"/>
      <c r="I32" s="186"/>
      <c r="J32" s="186"/>
      <c r="K32" s="186"/>
      <c r="L32" s="186"/>
    </row>
    <row r="33" spans="2:12" s="187" customFormat="1">
      <c r="B33" s="186"/>
      <c r="C33" s="186"/>
      <c r="D33" s="186"/>
      <c r="E33" s="186"/>
      <c r="F33" s="186"/>
      <c r="G33" s="186"/>
      <c r="H33" s="186"/>
      <c r="I33" s="186"/>
      <c r="J33" s="186"/>
      <c r="K33" s="186"/>
      <c r="L33" s="186"/>
    </row>
    <row r="34" spans="2:12" s="187" customFormat="1">
      <c r="B34" s="186"/>
      <c r="C34" s="186"/>
      <c r="D34" s="186"/>
      <c r="E34" s="186"/>
      <c r="F34" s="186"/>
      <c r="G34" s="186"/>
      <c r="H34" s="186"/>
      <c r="I34" s="186"/>
      <c r="J34" s="186"/>
      <c r="K34" s="186"/>
      <c r="L34" s="186"/>
    </row>
    <row r="35" spans="2:12" s="187" customFormat="1">
      <c r="B35" s="186"/>
      <c r="C35" s="186"/>
      <c r="D35" s="186"/>
      <c r="E35" s="186"/>
      <c r="F35" s="186"/>
      <c r="G35" s="186"/>
      <c r="H35" s="186"/>
      <c r="I35" s="186"/>
      <c r="J35" s="186"/>
      <c r="K35" s="186"/>
      <c r="L35" s="186"/>
    </row>
    <row r="36" spans="2:12" s="187" customFormat="1">
      <c r="B36" s="186"/>
      <c r="C36" s="186"/>
      <c r="D36" s="186"/>
      <c r="E36" s="186"/>
      <c r="F36" s="186"/>
      <c r="G36" s="186"/>
      <c r="H36" s="186"/>
      <c r="I36" s="186"/>
      <c r="J36" s="186"/>
      <c r="K36" s="186"/>
      <c r="L36" s="186"/>
    </row>
    <row r="37" spans="2:12" s="187" customFormat="1">
      <c r="B37" s="186"/>
      <c r="C37" s="186"/>
      <c r="D37" s="186"/>
      <c r="E37" s="186"/>
      <c r="F37" s="186"/>
      <c r="G37" s="186"/>
      <c r="H37" s="186"/>
      <c r="I37" s="186"/>
      <c r="J37" s="186"/>
      <c r="K37" s="186"/>
      <c r="L37" s="186"/>
    </row>
    <row r="38" spans="2:12" s="187" customFormat="1">
      <c r="B38" s="186"/>
      <c r="C38" s="186"/>
      <c r="D38" s="186"/>
      <c r="E38" s="186"/>
      <c r="F38" s="186"/>
      <c r="G38" s="186"/>
      <c r="H38" s="186"/>
      <c r="I38" s="186"/>
      <c r="J38" s="186"/>
      <c r="K38" s="186"/>
      <c r="L38" s="186"/>
    </row>
    <row r="39" spans="2:12" s="187" customFormat="1">
      <c r="B39" s="186"/>
      <c r="C39" s="186"/>
      <c r="D39" s="186"/>
      <c r="E39" s="186"/>
      <c r="F39" s="186"/>
      <c r="G39" s="186"/>
      <c r="H39" s="186"/>
      <c r="I39" s="186"/>
      <c r="J39" s="186"/>
      <c r="K39" s="186"/>
      <c r="L39" s="186"/>
    </row>
    <row r="40" spans="2:12" s="187" customFormat="1">
      <c r="B40" s="186"/>
      <c r="C40" s="186"/>
      <c r="D40" s="186"/>
      <c r="E40" s="186"/>
      <c r="F40" s="186"/>
      <c r="G40" s="186"/>
      <c r="H40" s="186"/>
      <c r="I40" s="186"/>
      <c r="J40" s="186"/>
      <c r="K40" s="186"/>
      <c r="L40" s="186"/>
    </row>
    <row r="41" spans="2:12" s="187" customFormat="1">
      <c r="B41" s="186"/>
      <c r="C41" s="186"/>
      <c r="D41" s="186"/>
      <c r="E41" s="186"/>
      <c r="F41" s="186"/>
      <c r="G41" s="186"/>
      <c r="H41" s="186"/>
      <c r="I41" s="186"/>
      <c r="J41" s="186"/>
      <c r="K41" s="186"/>
      <c r="L41" s="186"/>
    </row>
    <row r="42" spans="2:12" s="187" customFormat="1">
      <c r="B42" s="186"/>
      <c r="C42" s="186"/>
      <c r="D42" s="186"/>
      <c r="E42" s="186"/>
      <c r="F42" s="186"/>
      <c r="G42" s="186"/>
      <c r="H42" s="186"/>
      <c r="I42" s="186"/>
      <c r="J42" s="186"/>
      <c r="K42" s="186"/>
      <c r="L42" s="186"/>
    </row>
    <row r="43" spans="2:12" s="187" customFormat="1">
      <c r="B43" s="186"/>
      <c r="C43" s="186"/>
      <c r="D43" s="186"/>
      <c r="E43" s="186"/>
      <c r="F43" s="186"/>
      <c r="G43" s="186"/>
      <c r="H43" s="186"/>
      <c r="I43" s="186"/>
      <c r="J43" s="186"/>
      <c r="K43" s="186"/>
      <c r="L43" s="186"/>
    </row>
    <row r="44" spans="2:12" s="187" customFormat="1">
      <c r="B44" s="186"/>
      <c r="C44" s="186"/>
      <c r="D44" s="186"/>
      <c r="E44" s="186"/>
      <c r="F44" s="186"/>
      <c r="G44" s="186"/>
      <c r="H44" s="186"/>
      <c r="I44" s="186"/>
      <c r="J44" s="186"/>
      <c r="K44" s="186"/>
      <c r="L44" s="186"/>
    </row>
    <row r="45" spans="2:12" s="187" customFormat="1">
      <c r="B45" s="186"/>
      <c r="C45" s="186"/>
      <c r="D45" s="186"/>
      <c r="E45" s="186"/>
      <c r="F45" s="186"/>
      <c r="G45" s="186"/>
      <c r="H45" s="186"/>
      <c r="I45" s="186"/>
      <c r="J45" s="186"/>
      <c r="K45" s="186"/>
      <c r="L45" s="186"/>
    </row>
    <row r="46" spans="2:12" s="187" customFormat="1">
      <c r="B46" s="186"/>
      <c r="C46" s="186"/>
      <c r="D46" s="186"/>
      <c r="E46" s="186"/>
      <c r="F46" s="186"/>
      <c r="G46" s="186"/>
      <c r="H46" s="186"/>
      <c r="I46" s="186"/>
      <c r="J46" s="186"/>
      <c r="K46" s="186"/>
      <c r="L46" s="186"/>
    </row>
    <row r="47" spans="2:12" s="187" customFormat="1"/>
    <row r="48" spans="2:12" s="187" customFormat="1"/>
    <row r="49" spans="1:12" s="187" customFormat="1">
      <c r="B49" s="188"/>
      <c r="C49" s="189"/>
      <c r="D49" s="189"/>
      <c r="E49" s="189"/>
      <c r="F49" s="189"/>
      <c r="G49" s="189"/>
      <c r="H49" s="189"/>
      <c r="I49" s="189"/>
      <c r="J49" s="189"/>
      <c r="K49" s="189"/>
      <c r="L49" s="189"/>
    </row>
    <row r="50" spans="1:12" s="189" customFormat="1">
      <c r="A50" s="185"/>
      <c r="B50" s="144"/>
      <c r="C50" s="144"/>
      <c r="D50" s="144"/>
      <c r="E50" s="144"/>
    </row>
    <row r="51" spans="1:12" s="189" customFormat="1">
      <c r="B51" s="144"/>
      <c r="C51" s="144"/>
      <c r="D51" s="144"/>
      <c r="E51" s="144"/>
      <c r="F51" s="190"/>
    </row>
    <row r="52" spans="1:12" s="189" customFormat="1">
      <c r="B52" s="144"/>
      <c r="C52" s="144"/>
      <c r="D52" s="144"/>
      <c r="E52" s="144"/>
    </row>
    <row r="53" spans="1:12" s="189" customFormat="1">
      <c r="B53" s="144"/>
      <c r="C53" s="144"/>
      <c r="D53" s="144"/>
      <c r="E53" s="144"/>
    </row>
    <row r="54" spans="1:12" s="189" customFormat="1"/>
    <row r="55" spans="1:12" s="5" customFormat="1">
      <c r="B55" s="4"/>
      <c r="C55" s="4"/>
      <c r="D55" s="4"/>
      <c r="E55" s="4"/>
      <c r="F55" s="4"/>
      <c r="G55" s="4"/>
      <c r="H55" s="4"/>
      <c r="I55" s="4"/>
      <c r="J55" s="4"/>
      <c r="K55" s="4"/>
      <c r="L55" s="4"/>
    </row>
  </sheetData>
  <sheetProtection formatCells="0" formatColumns="0" formatRows="0"/>
  <mergeCells count="39">
    <mergeCell ref="B19:I19"/>
    <mergeCell ref="B20:E20"/>
    <mergeCell ref="F20:I20"/>
    <mergeCell ref="F21:I21"/>
    <mergeCell ref="B22:E22"/>
    <mergeCell ref="F22:I22"/>
    <mergeCell ref="C3:D3"/>
    <mergeCell ref="B9:L9"/>
    <mergeCell ref="C15:D15"/>
    <mergeCell ref="B6:L6"/>
    <mergeCell ref="B8:L8"/>
    <mergeCell ref="B10:L10"/>
    <mergeCell ref="A1:B3"/>
    <mergeCell ref="I3:J3"/>
    <mergeCell ref="I1:J1"/>
    <mergeCell ref="K1:L1"/>
    <mergeCell ref="C2:D2"/>
    <mergeCell ref="E2:F2"/>
    <mergeCell ref="G2:H2"/>
    <mergeCell ref="G3:H3"/>
    <mergeCell ref="K2:L2"/>
    <mergeCell ref="C1:D1"/>
    <mergeCell ref="E17:K17"/>
    <mergeCell ref="C16:D16"/>
    <mergeCell ref="E16:K16"/>
    <mergeCell ref="B5:J5"/>
    <mergeCell ref="E15:K15"/>
    <mergeCell ref="E14:K14"/>
    <mergeCell ref="E13:K13"/>
    <mergeCell ref="E12:K12"/>
    <mergeCell ref="C12:D12"/>
    <mergeCell ref="C13:D13"/>
    <mergeCell ref="C14:D14"/>
    <mergeCell ref="B7:L7"/>
    <mergeCell ref="I2:J2"/>
    <mergeCell ref="E1:F1"/>
    <mergeCell ref="G1:H1"/>
    <mergeCell ref="E3:F3"/>
    <mergeCell ref="K3:L3"/>
  </mergeCells>
  <phoneticPr fontId="8" type="noConversion"/>
  <hyperlinks>
    <hyperlink ref="C2:D2" location="JUMP_b_Guidelines_Top" display="Top of sheet" xr:uid="{00000000-0004-0000-0000-000000000000}"/>
    <hyperlink ref="I1:J1" location="JUMP_I_Top" display="JUMP_I_Top" xr:uid="{00000000-0004-0000-0000-000001000000}"/>
  </hyperlinks>
  <pageMargins left="0.78740157480314965" right="0.78740157480314965" top="0.78740157480314965" bottom="0.78740157480314965" header="0.39370078740157483" footer="0.39370078740157483"/>
  <pageSetup paperSize="9" scale="63" fitToHeight="0" orientation="portrait" r:id="rId1"/>
  <headerFooter alignWithMargins="0">
    <oddHeader>&amp;L&amp;F, &amp;A&amp;C&amp;"Calibri"&amp;10&amp;K000000 PUBLIC&amp;1#_x000D_&amp;R&amp;D, &amp;T</oddHeader>
    <oddFooter>&amp;C&amp;P / &amp;N_x000D_&amp;1#&amp;"Calibri"&amp;10&amp;K000000 PUBLIC</oddFooter>
  </headerFooter>
  <rowBreaks count="1" manualBreakCount="1">
    <brk id="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3"/>
  <sheetViews>
    <sheetView tabSelected="1" topLeftCell="B1" zoomScale="85" zoomScaleNormal="85" workbookViewId="0">
      <pane ySplit="4" topLeftCell="A5" activePane="bottomLeft" state="frozen"/>
      <selection pane="bottomLeft" activeCell="F17" sqref="F17:G17"/>
    </sheetView>
  </sheetViews>
  <sheetFormatPr defaultColWidth="11.42578125" defaultRowHeight="12.75"/>
  <cols>
    <col min="1" max="1" width="2.7109375" style="126" hidden="1" customWidth="1"/>
    <col min="2" max="2" width="2.7109375" style="126" customWidth="1"/>
    <col min="3" max="3" width="4.7109375" style="127" customWidth="1"/>
    <col min="4" max="4" width="5.28515625" style="128" customWidth="1"/>
    <col min="5" max="5" width="25.28515625" style="126" customWidth="1"/>
    <col min="6" max="6" width="12.7109375" style="126" customWidth="1"/>
    <col min="7" max="7" width="13.28515625" style="126" customWidth="1"/>
    <col min="8" max="8" width="11.140625" style="126" customWidth="1"/>
    <col min="9" max="9" width="46.5703125" style="126" customWidth="1"/>
    <col min="10" max="14" width="12.7109375" style="126" customWidth="1"/>
    <col min="15" max="15" width="7.7109375" style="126" customWidth="1"/>
    <col min="16" max="16" width="39" style="126" hidden="1" customWidth="1"/>
    <col min="17" max="17" width="12.7109375" style="126" hidden="1" customWidth="1"/>
    <col min="18" max="16384" width="11.42578125" style="143"/>
  </cols>
  <sheetData>
    <row r="1" spans="1:19" ht="13.5" hidden="1" thickBot="1">
      <c r="A1" s="11" t="s">
        <v>16</v>
      </c>
      <c r="B1" s="85"/>
      <c r="C1" s="80"/>
      <c r="D1" s="86"/>
      <c r="E1" s="79"/>
      <c r="F1" s="79"/>
      <c r="G1" s="81"/>
      <c r="H1" s="81"/>
      <c r="I1" s="79"/>
      <c r="J1" s="79"/>
      <c r="K1" s="79"/>
      <c r="L1" s="79"/>
      <c r="M1" s="79"/>
      <c r="N1" s="79"/>
      <c r="O1" s="82"/>
      <c r="P1" s="11" t="s">
        <v>16</v>
      </c>
      <c r="Q1" s="11" t="s">
        <v>16</v>
      </c>
    </row>
    <row r="2" spans="1:19" ht="13.5" thickBot="1">
      <c r="A2" s="11"/>
      <c r="B2" s="329"/>
      <c r="C2" s="330"/>
      <c r="D2" s="331"/>
      <c r="E2" s="268" t="str">
        <f>Translations!$B$9</f>
        <v>Navigation area:</v>
      </c>
      <c r="F2" s="269"/>
      <c r="G2" s="246"/>
      <c r="H2" s="247"/>
      <c r="I2" s="246" t="str">
        <f>Translations!$B$10</f>
        <v>Previous sheet</v>
      </c>
      <c r="J2" s="247"/>
      <c r="K2" s="246"/>
      <c r="L2" s="247"/>
      <c r="M2" s="268"/>
      <c r="N2" s="269"/>
      <c r="O2" s="91"/>
      <c r="P2" s="10"/>
      <c r="Q2" s="10"/>
    </row>
    <row r="3" spans="1:19">
      <c r="A3" s="11"/>
      <c r="B3" s="332"/>
      <c r="C3" s="333"/>
      <c r="D3" s="334"/>
      <c r="E3" s="245" t="str">
        <f>Translations!$B$12</f>
        <v>Top of sheet</v>
      </c>
      <c r="F3" s="245"/>
      <c r="G3" s="245"/>
      <c r="H3" s="245"/>
      <c r="I3" s="245"/>
      <c r="J3" s="245"/>
      <c r="K3" s="245"/>
      <c r="L3" s="245"/>
      <c r="M3" s="270"/>
      <c r="N3" s="271"/>
      <c r="O3" s="75"/>
      <c r="P3" s="10"/>
      <c r="Q3" s="10"/>
    </row>
    <row r="4" spans="1:19" ht="13.5" customHeight="1" thickBot="1">
      <c r="A4" s="11"/>
      <c r="B4" s="335"/>
      <c r="C4" s="336"/>
      <c r="D4" s="337"/>
      <c r="E4" s="245"/>
      <c r="F4" s="245"/>
      <c r="G4" s="245"/>
      <c r="H4" s="245"/>
      <c r="I4" s="245"/>
      <c r="J4" s="245"/>
      <c r="K4" s="245"/>
      <c r="L4" s="245"/>
      <c r="M4" s="248"/>
      <c r="N4" s="249"/>
      <c r="O4" s="75"/>
      <c r="P4" s="10"/>
      <c r="Q4" s="10"/>
    </row>
    <row r="5" spans="1:19" ht="15" customHeight="1">
      <c r="A5" s="10"/>
      <c r="B5" s="87"/>
      <c r="C5" s="71"/>
      <c r="D5" s="73"/>
      <c r="E5" s="2"/>
      <c r="F5" s="3"/>
      <c r="G5" s="3"/>
      <c r="H5" s="3"/>
      <c r="I5" s="2"/>
      <c r="J5" s="2"/>
      <c r="K5" s="2"/>
      <c r="L5" s="2"/>
      <c r="M5" s="1"/>
      <c r="N5" s="1"/>
      <c r="O5" s="75"/>
      <c r="P5" s="10"/>
      <c r="Q5" s="10"/>
    </row>
    <row r="6" spans="1:19" ht="25.5" customHeight="1">
      <c r="A6" s="40"/>
      <c r="B6" s="88"/>
      <c r="C6" s="338" t="str">
        <f>Translations!$B$53</f>
        <v>Tool - Unreasonable costs</v>
      </c>
      <c r="D6" s="338"/>
      <c r="E6" s="338"/>
      <c r="F6" s="338"/>
      <c r="G6" s="338"/>
      <c r="H6" s="338"/>
      <c r="I6" s="338"/>
      <c r="J6" s="338"/>
      <c r="K6" s="338"/>
      <c r="L6" s="338"/>
      <c r="M6" s="338"/>
      <c r="N6" s="338"/>
      <c r="O6" s="77"/>
      <c r="P6" s="10"/>
      <c r="Q6" s="10"/>
    </row>
    <row r="7" spans="1:19" ht="18" customHeight="1">
      <c r="A7" s="40"/>
      <c r="B7" s="88"/>
      <c r="C7" s="233"/>
      <c r="D7" s="233"/>
      <c r="E7" s="233"/>
      <c r="F7" s="233"/>
      <c r="G7" s="233"/>
      <c r="H7" s="233"/>
      <c r="I7" s="233"/>
      <c r="J7" s="233"/>
      <c r="K7" s="233"/>
      <c r="L7" s="233"/>
      <c r="M7" s="233"/>
      <c r="N7" s="233"/>
      <c r="O7" s="77"/>
      <c r="P7" s="10"/>
      <c r="Q7" s="97"/>
    </row>
    <row r="8" spans="1:19" s="72" customFormat="1" ht="18" customHeight="1">
      <c r="A8" s="83"/>
      <c r="B8" s="129"/>
      <c r="C8" s="70">
        <v>1</v>
      </c>
      <c r="D8" s="324" t="s">
        <v>17</v>
      </c>
      <c r="E8" s="324"/>
      <c r="F8" s="324"/>
      <c r="G8" s="324"/>
      <c r="H8" s="324"/>
      <c r="I8" s="324"/>
      <c r="J8" s="324"/>
      <c r="K8" s="324"/>
      <c r="L8" s="324"/>
      <c r="M8" s="324"/>
      <c r="N8" s="324"/>
      <c r="O8" s="131"/>
      <c r="P8" s="204"/>
      <c r="Q8" s="97"/>
      <c r="R8" s="143"/>
      <c r="S8" s="143"/>
    </row>
    <row r="9" spans="1:19" ht="15" customHeight="1">
      <c r="A9" s="40"/>
      <c r="B9" s="88"/>
      <c r="C9" s="233"/>
      <c r="D9" s="233"/>
      <c r="E9" s="233"/>
      <c r="F9" s="233"/>
      <c r="G9" s="233"/>
      <c r="H9" s="233"/>
      <c r="I9" s="233"/>
      <c r="J9" s="233"/>
      <c r="K9" s="233"/>
      <c r="L9" s="233"/>
      <c r="M9" s="233"/>
      <c r="N9" s="233"/>
      <c r="O9" s="77"/>
      <c r="P9" s="10"/>
      <c r="Q9" s="97"/>
    </row>
    <row r="10" spans="1:19" ht="31.5" customHeight="1" thickBot="1">
      <c r="A10" s="10"/>
      <c r="B10" s="87"/>
      <c r="C10" s="73"/>
      <c r="D10" s="223"/>
      <c r="E10" s="326" t="s">
        <v>18</v>
      </c>
      <c r="F10" s="326"/>
      <c r="G10" s="326"/>
      <c r="H10" s="326"/>
      <c r="I10" s="326"/>
      <c r="J10" s="326"/>
      <c r="K10" s="326"/>
      <c r="L10" s="326"/>
      <c r="M10" s="326"/>
      <c r="N10" s="326"/>
      <c r="O10" s="131"/>
      <c r="P10" s="97"/>
      <c r="Q10" s="97"/>
    </row>
    <row r="11" spans="1:19" ht="30.75" customHeight="1">
      <c r="A11" s="10"/>
      <c r="B11" s="87"/>
      <c r="C11" s="73"/>
      <c r="D11" s="223"/>
      <c r="E11" s="182" t="s">
        <v>19</v>
      </c>
      <c r="F11" s="327"/>
      <c r="G11" s="328"/>
      <c r="H11" s="224"/>
      <c r="I11" s="322" t="s">
        <v>20</v>
      </c>
      <c r="J11" s="322"/>
      <c r="K11" s="322"/>
      <c r="L11" s="322"/>
      <c r="M11" s="322"/>
      <c r="N11" s="322"/>
      <c r="O11" s="131"/>
      <c r="P11" s="97"/>
      <c r="Q11" s="97"/>
    </row>
    <row r="12" spans="1:19" s="72" customFormat="1" ht="18" customHeight="1">
      <c r="A12" s="83"/>
      <c r="B12" s="129"/>
      <c r="C12" s="70">
        <v>2</v>
      </c>
      <c r="D12" s="324" t="str">
        <f>Translations!$B$3</f>
        <v>Tools - Unreasonable costs</v>
      </c>
      <c r="E12" s="324"/>
      <c r="F12" s="324"/>
      <c r="G12" s="324"/>
      <c r="H12" s="324"/>
      <c r="I12" s="324"/>
      <c r="J12" s="324"/>
      <c r="K12" s="324"/>
      <c r="L12" s="324"/>
      <c r="M12" s="324"/>
      <c r="N12" s="324"/>
      <c r="O12" s="131"/>
      <c r="P12" s="204"/>
      <c r="Q12" s="204"/>
      <c r="R12" s="143"/>
      <c r="S12" s="143"/>
    </row>
    <row r="13" spans="1:19" s="128" customFormat="1" ht="18" customHeight="1" thickBot="1">
      <c r="A13" s="98"/>
      <c r="B13" s="178"/>
      <c r="C13" s="179"/>
      <c r="D13" s="180"/>
      <c r="E13" s="180"/>
      <c r="F13" s="180"/>
      <c r="G13" s="180"/>
      <c r="H13" s="180"/>
      <c r="I13" s="180"/>
      <c r="J13" s="180"/>
      <c r="K13" s="180"/>
      <c r="L13" s="180"/>
      <c r="M13" s="180"/>
      <c r="N13" s="180"/>
      <c r="O13" s="181"/>
      <c r="P13" s="205"/>
      <c r="Q13" s="205"/>
      <c r="R13" s="143"/>
      <c r="S13" s="143"/>
    </row>
    <row r="14" spans="1:19" ht="25.5">
      <c r="A14" s="40"/>
      <c r="B14" s="88"/>
      <c r="C14" s="67">
        <v>1</v>
      </c>
      <c r="D14" s="233"/>
      <c r="E14" s="176" t="s">
        <v>21</v>
      </c>
      <c r="F14" s="287"/>
      <c r="G14" s="288"/>
      <c r="H14" s="288"/>
      <c r="I14" s="288"/>
      <c r="J14" s="288"/>
      <c r="K14" s="288"/>
      <c r="L14" s="288"/>
      <c r="M14" s="288"/>
      <c r="N14" s="289"/>
      <c r="O14" s="77"/>
      <c r="P14" s="10"/>
      <c r="Q14" s="166"/>
    </row>
    <row r="15" spans="1:19" ht="25.5">
      <c r="A15" s="40"/>
      <c r="B15" s="88"/>
      <c r="C15" s="233"/>
      <c r="D15" s="233"/>
      <c r="E15" s="176" t="s">
        <v>22</v>
      </c>
      <c r="F15" s="287"/>
      <c r="G15" s="288"/>
      <c r="H15" s="288"/>
      <c r="I15" s="288"/>
      <c r="J15" s="288"/>
      <c r="K15" s="288"/>
      <c r="L15" s="288"/>
      <c r="M15" s="288"/>
      <c r="N15" s="289"/>
      <c r="O15" s="77"/>
      <c r="P15" s="10"/>
      <c r="Q15" s="166"/>
    </row>
    <row r="16" spans="1:19" ht="25.5">
      <c r="A16" s="40"/>
      <c r="B16" s="88"/>
      <c r="C16" s="233"/>
      <c r="D16" s="233"/>
      <c r="E16" s="177" t="s">
        <v>23</v>
      </c>
      <c r="F16" s="287"/>
      <c r="G16" s="288"/>
      <c r="H16" s="288"/>
      <c r="I16" s="288"/>
      <c r="J16" s="288"/>
      <c r="K16" s="288"/>
      <c r="L16" s="288"/>
      <c r="M16" s="288"/>
      <c r="N16" s="289"/>
      <c r="O16" s="77"/>
      <c r="P16" s="10"/>
      <c r="Q16" s="166"/>
    </row>
    <row r="17" spans="1:17" ht="63.75" customHeight="1">
      <c r="A17" s="40"/>
      <c r="B17" s="88"/>
      <c r="C17" s="233"/>
      <c r="D17" s="233"/>
      <c r="E17" s="177" t="s">
        <v>24</v>
      </c>
      <c r="F17" s="339"/>
      <c r="G17" s="340"/>
      <c r="H17" s="175"/>
      <c r="I17" s="175"/>
      <c r="J17" s="175"/>
      <c r="K17" s="175"/>
      <c r="L17" s="175"/>
      <c r="M17" s="175"/>
      <c r="N17" s="175"/>
      <c r="O17" s="77"/>
      <c r="P17" s="10"/>
      <c r="Q17" s="166"/>
    </row>
    <row r="18" spans="1:17" s="98" customFormat="1" ht="15.75" customHeight="1">
      <c r="A18" s="40"/>
      <c r="B18" s="88"/>
      <c r="C18" s="5"/>
      <c r="D18" s="5"/>
      <c r="E18" s="308" t="str">
        <f>Translations!$B$54</f>
        <v xml:space="preserve">  </v>
      </c>
      <c r="F18" s="308"/>
      <c r="G18" s="308"/>
      <c r="H18" s="308"/>
      <c r="I18" s="308"/>
      <c r="J18" s="308"/>
      <c r="K18" s="308"/>
      <c r="L18" s="308"/>
      <c r="M18" s="308"/>
      <c r="N18" s="308"/>
      <c r="O18" s="77"/>
      <c r="P18" s="40"/>
      <c r="Q18" s="40"/>
    </row>
    <row r="19" spans="1:17" s="98" customFormat="1" ht="5.0999999999999996" customHeight="1">
      <c r="A19" s="40"/>
      <c r="B19" s="88"/>
      <c r="C19" s="125"/>
      <c r="D19" s="5"/>
      <c r="E19" s="111"/>
      <c r="F19" s="111"/>
      <c r="G19" s="111"/>
      <c r="H19" s="111"/>
      <c r="I19" s="111"/>
      <c r="J19" s="111"/>
      <c r="K19" s="111"/>
      <c r="L19" s="111"/>
      <c r="M19" s="111"/>
      <c r="N19" s="111"/>
      <c r="O19" s="77"/>
      <c r="P19" s="40"/>
      <c r="Q19" s="40"/>
    </row>
    <row r="20" spans="1:17" s="98" customFormat="1" ht="5.0999999999999996" customHeight="1">
      <c r="A20" s="40"/>
      <c r="B20" s="88"/>
      <c r="C20" s="73"/>
      <c r="D20" s="5"/>
      <c r="E20" s="112"/>
      <c r="F20" s="112"/>
      <c r="G20" s="112"/>
      <c r="H20" s="112"/>
      <c r="I20" s="112"/>
      <c r="J20" s="111"/>
      <c r="K20" s="111"/>
      <c r="L20" s="111"/>
      <c r="M20" s="111"/>
      <c r="N20" s="111"/>
      <c r="O20" s="77"/>
      <c r="P20" s="40"/>
      <c r="Q20" s="40"/>
    </row>
    <row r="21" spans="1:17" s="98" customFormat="1" ht="12.75" customHeight="1">
      <c r="A21" s="40"/>
      <c r="B21" s="88"/>
      <c r="C21" s="73"/>
      <c r="D21" s="41" t="s">
        <v>25</v>
      </c>
      <c r="E21" s="309" t="str">
        <f>Translations!$B$59</f>
        <v>Types of costs</v>
      </c>
      <c r="F21" s="309"/>
      <c r="G21" s="309"/>
      <c r="H21" s="309"/>
      <c r="I21" s="309"/>
      <c r="J21" s="309"/>
      <c r="K21" s="309"/>
      <c r="L21" s="309"/>
      <c r="M21" s="309"/>
      <c r="N21" s="309"/>
      <c r="O21" s="77"/>
      <c r="P21" s="40"/>
      <c r="Q21" s="40"/>
    </row>
    <row r="22" spans="1:17" s="98" customFormat="1" ht="12.75" customHeight="1">
      <c r="A22" s="40"/>
      <c r="B22" s="88"/>
      <c r="C22" s="73"/>
      <c r="D22" s="5"/>
      <c r="E22" s="323" t="str">
        <f>Translations!$B$60</f>
        <v xml:space="preserve">Please note that for the assessment of unreasonable costs only 'additional costs' are relevant. </v>
      </c>
      <c r="F22" s="323"/>
      <c r="G22" s="323"/>
      <c r="H22" s="323"/>
      <c r="I22" s="323"/>
      <c r="J22" s="323"/>
      <c r="K22" s="323"/>
      <c r="L22" s="323"/>
      <c r="M22" s="323"/>
      <c r="N22" s="323"/>
      <c r="O22" s="77"/>
      <c r="P22" s="40"/>
      <c r="Q22" s="40"/>
    </row>
    <row r="23" spans="1:17" s="98" customFormat="1" ht="12.75" customHeight="1">
      <c r="A23" s="40"/>
      <c r="B23" s="88"/>
      <c r="C23" s="73"/>
      <c r="D23" s="5"/>
      <c r="E23" s="44" t="s">
        <v>26</v>
      </c>
      <c r="F23" s="321" t="str">
        <f>Translations!$B$94</f>
        <v>i.e. the difference between the current costs and the cost of a more accurate or reliable piece of equipment, OR</v>
      </c>
      <c r="G23" s="321"/>
      <c r="H23" s="321"/>
      <c r="I23" s="321"/>
      <c r="J23" s="321"/>
      <c r="K23" s="321"/>
      <c r="L23" s="321"/>
      <c r="M23" s="321"/>
      <c r="N23" s="321"/>
      <c r="O23" s="77"/>
      <c r="P23" s="40"/>
      <c r="Q23" s="40"/>
    </row>
    <row r="24" spans="1:17" s="98" customFormat="1" ht="25.5" customHeight="1">
      <c r="A24" s="40"/>
      <c r="B24" s="88"/>
      <c r="C24" s="73"/>
      <c r="D24" s="5"/>
      <c r="E24" s="44" t="s">
        <v>26</v>
      </c>
      <c r="F24" s="321" t="str">
        <f>Translations!$B$95</f>
        <v>where the operator has to replace equipment anyway, and has the choice between different investment options, only the costs of the more expensive (but more accurate or reliable) equipment less the costs that would be incurred to replace the equipment anyway should be considered.</v>
      </c>
      <c r="G24" s="321"/>
      <c r="H24" s="321"/>
      <c r="I24" s="321"/>
      <c r="J24" s="321"/>
      <c r="K24" s="321"/>
      <c r="L24" s="321"/>
      <c r="M24" s="321"/>
      <c r="N24" s="321"/>
      <c r="O24" s="77"/>
      <c r="P24" s="40"/>
      <c r="Q24" s="40"/>
    </row>
    <row r="25" spans="1:17" s="98" customFormat="1" ht="12.75" customHeight="1">
      <c r="A25" s="40"/>
      <c r="B25" s="88"/>
      <c r="C25" s="73"/>
      <c r="D25" s="5"/>
      <c r="E25" s="321" t="str">
        <f>Translations!$B$61</f>
        <v>To assess e.g. the incurrence of unreasonable costs related to the frequency of analyses only the costs for additional analyses are relevant here.</v>
      </c>
      <c r="F25" s="321"/>
      <c r="G25" s="321"/>
      <c r="H25" s="321"/>
      <c r="I25" s="321"/>
      <c r="J25" s="321"/>
      <c r="K25" s="321"/>
      <c r="L25" s="321"/>
      <c r="M25" s="321"/>
      <c r="N25" s="321"/>
      <c r="O25" s="77"/>
      <c r="P25" s="40"/>
      <c r="Q25" s="40"/>
    </row>
    <row r="26" spans="1:17" s="98" customFormat="1" ht="12.75" customHeight="1">
      <c r="A26" s="40"/>
      <c r="B26" s="88"/>
      <c r="C26" s="73"/>
      <c r="D26" s="5"/>
      <c r="E26" s="321" t="str">
        <f>Translations!$B$62</f>
        <v>In order to only consider "additional" costs you may:</v>
      </c>
      <c r="F26" s="321"/>
      <c r="G26" s="321"/>
      <c r="H26" s="321"/>
      <c r="I26" s="321"/>
      <c r="J26" s="321"/>
      <c r="K26" s="321"/>
      <c r="L26" s="321"/>
      <c r="M26" s="321"/>
      <c r="N26" s="321"/>
      <c r="O26" s="77"/>
      <c r="P26" s="40"/>
      <c r="Q26" s="40"/>
    </row>
    <row r="27" spans="1:17" s="98" customFormat="1" ht="12.75" customHeight="1">
      <c r="A27" s="40"/>
      <c r="B27" s="88"/>
      <c r="C27" s="73"/>
      <c r="D27" s="5"/>
      <c r="E27" s="44" t="s">
        <v>26</v>
      </c>
      <c r="F27" s="321" t="str">
        <f>Translations!$B$63</f>
        <v>enter current costs or costs of the reference system under i. and costs related to new equipment or measures under ii.</v>
      </c>
      <c r="G27" s="321"/>
      <c r="H27" s="321"/>
      <c r="I27" s="321"/>
      <c r="J27" s="321"/>
      <c r="K27" s="321"/>
      <c r="L27" s="321"/>
      <c r="M27" s="321"/>
      <c r="N27" s="321"/>
      <c r="O27" s="77"/>
      <c r="P27" s="40"/>
      <c r="Q27" s="40"/>
    </row>
    <row r="28" spans="1:17" s="98" customFormat="1" ht="12.75" customHeight="1">
      <c r="A28" s="40"/>
      <c r="B28" s="88"/>
      <c r="C28" s="73"/>
      <c r="D28" s="5"/>
      <c r="E28" s="44" t="s">
        <v>26</v>
      </c>
      <c r="F28" s="321" t="str">
        <f>Translations!$B$64</f>
        <v>only enter the additional costs under ii.</v>
      </c>
      <c r="G28" s="321"/>
      <c r="H28" s="321"/>
      <c r="I28" s="321"/>
      <c r="J28" s="321"/>
      <c r="K28" s="321"/>
      <c r="L28" s="321"/>
      <c r="M28" s="321"/>
      <c r="N28" s="321"/>
      <c r="O28" s="77"/>
      <c r="P28" s="40"/>
      <c r="Q28" s="40"/>
    </row>
    <row r="29" spans="1:17" s="98" customFormat="1" ht="5.0999999999999996" customHeight="1">
      <c r="A29" s="40"/>
      <c r="B29" s="88"/>
      <c r="C29" s="73"/>
      <c r="D29" s="5"/>
      <c r="E29" s="118"/>
      <c r="F29" s="111"/>
      <c r="G29" s="111"/>
      <c r="H29" s="111"/>
      <c r="I29" s="111"/>
      <c r="J29" s="111"/>
      <c r="K29" s="111"/>
      <c r="L29" s="111"/>
      <c r="M29" s="5"/>
      <c r="N29" s="111"/>
      <c r="O29" s="77"/>
      <c r="P29" s="40"/>
      <c r="Q29" s="40"/>
    </row>
    <row r="30" spans="1:17" s="98" customFormat="1" ht="25.5" customHeight="1">
      <c r="A30" s="89"/>
      <c r="B30" s="88"/>
      <c r="C30" s="5"/>
      <c r="D30" s="5"/>
      <c r="E30" s="229" t="str">
        <f>Translations!$B$70</f>
        <v>Brief description</v>
      </c>
      <c r="F30" s="325" t="str">
        <f>Translations!$B$71</f>
        <v>Please enter here a brief description. This description should also include information on e.g. the depreciation period of investments costs, the number of analyses per year the costs are related to, etc.</v>
      </c>
      <c r="G30" s="325"/>
      <c r="H30" s="325"/>
      <c r="I30" s="325"/>
      <c r="J30" s="325"/>
      <c r="K30" s="325"/>
      <c r="L30" s="325"/>
      <c r="M30" s="325"/>
      <c r="N30" s="325"/>
      <c r="O30" s="113"/>
      <c r="P30" s="206"/>
      <c r="Q30" s="114"/>
    </row>
    <row r="31" spans="1:17" s="98" customFormat="1" ht="12.75" customHeight="1">
      <c r="A31" s="89"/>
      <c r="B31" s="88"/>
      <c r="C31" s="5"/>
      <c r="D31" s="5"/>
      <c r="E31" s="341" t="str">
        <f>Translations!$B$65</f>
        <v>Type of costs</v>
      </c>
      <c r="F31" s="325" t="str">
        <f>Translations!$B$66</f>
        <v>It can be distinguished between:</v>
      </c>
      <c r="G31" s="325"/>
      <c r="H31" s="325"/>
      <c r="I31" s="325"/>
      <c r="J31" s="325"/>
      <c r="K31" s="325"/>
      <c r="L31" s="325"/>
      <c r="M31" s="325"/>
      <c r="N31" s="325"/>
      <c r="O31" s="113"/>
      <c r="P31" s="206"/>
      <c r="Q31" s="114"/>
    </row>
    <row r="32" spans="1:17" s="98" customFormat="1" ht="12.75" customHeight="1">
      <c r="A32" s="89"/>
      <c r="B32" s="88"/>
      <c r="C32" s="5"/>
      <c r="D32" s="5"/>
      <c r="E32" s="342"/>
      <c r="F32" s="44" t="s">
        <v>26</v>
      </c>
      <c r="G32" s="322" t="str">
        <f>Translations!$B$67</f>
        <v>Investment costs: These are the investment costs of e.g. a new measurement equipment or a sampling system.</v>
      </c>
      <c r="H32" s="322"/>
      <c r="I32" s="322"/>
      <c r="J32" s="322"/>
      <c r="K32" s="322"/>
      <c r="L32" s="322"/>
      <c r="M32" s="322"/>
      <c r="N32" s="322"/>
      <c r="O32" s="113"/>
      <c r="P32" s="206"/>
      <c r="Q32" s="114"/>
    </row>
    <row r="33" spans="1:18" s="98" customFormat="1" ht="38.85" customHeight="1">
      <c r="A33" s="89"/>
      <c r="B33" s="88"/>
      <c r="C33" s="5"/>
      <c r="D33" s="5"/>
      <c r="E33" s="342"/>
      <c r="F33" s="44" t="s">
        <v>26</v>
      </c>
      <c r="G33" s="322" t="str">
        <f>Translations!$B$83</f>
        <v>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3" s="322"/>
      <c r="I33" s="322"/>
      <c r="J33" s="322"/>
      <c r="K33" s="322"/>
      <c r="L33" s="322"/>
      <c r="M33" s="322"/>
      <c r="N33" s="322"/>
      <c r="O33" s="119"/>
      <c r="P33" s="206"/>
      <c r="Q33" s="114"/>
    </row>
    <row r="34" spans="1:18" s="98" customFormat="1" ht="12.75" customHeight="1">
      <c r="A34" s="89"/>
      <c r="B34" s="88"/>
      <c r="C34" s="5"/>
      <c r="D34" s="5"/>
      <c r="E34" s="342"/>
      <c r="F34" s="44" t="s">
        <v>26</v>
      </c>
      <c r="G34" s="322" t="str">
        <f>Translations!$B$93</f>
        <v>Interest rate: This is the interest rate associated with the investment entered as %. Entries here are optional.</v>
      </c>
      <c r="H34" s="322"/>
      <c r="I34" s="322"/>
      <c r="J34" s="322"/>
      <c r="K34" s="322"/>
      <c r="L34" s="322"/>
      <c r="M34" s="322"/>
      <c r="N34" s="322"/>
      <c r="O34" s="119"/>
      <c r="P34" s="206"/>
      <c r="Q34" s="114"/>
    </row>
    <row r="35" spans="1:18" s="98" customFormat="1" ht="12.75" customHeight="1">
      <c r="A35" s="89"/>
      <c r="B35" s="88"/>
      <c r="C35" s="5"/>
      <c r="D35" s="5"/>
      <c r="E35" s="342"/>
      <c r="F35" s="44" t="s">
        <v>26</v>
      </c>
      <c r="G35" s="322" t="str">
        <f>Translations!$B$68</f>
        <v>O&amp;M costs: These are the operating &amp; maintenance costs of e.g. the measurement equipment.</v>
      </c>
      <c r="H35" s="322"/>
      <c r="I35" s="322"/>
      <c r="J35" s="322"/>
      <c r="K35" s="322"/>
      <c r="L35" s="322"/>
      <c r="M35" s="322"/>
      <c r="N35" s="322"/>
      <c r="O35" s="113"/>
      <c r="P35" s="206"/>
      <c r="Q35" s="114"/>
    </row>
    <row r="36" spans="1:18" s="98" customFormat="1" ht="38.85" customHeight="1">
      <c r="A36" s="89"/>
      <c r="B36" s="88"/>
      <c r="C36" s="5"/>
      <c r="D36" s="5"/>
      <c r="E36" s="342"/>
      <c r="F36" s="44"/>
      <c r="G36" s="322" t="str">
        <f>Translations!$B$84</f>
        <v>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v>
      </c>
      <c r="H36" s="322"/>
      <c r="I36" s="322"/>
      <c r="J36" s="322"/>
      <c r="K36" s="322"/>
      <c r="L36" s="322"/>
      <c r="M36" s="322"/>
      <c r="N36" s="322"/>
      <c r="O36" s="113"/>
      <c r="P36" s="206"/>
      <c r="Q36" s="114"/>
    </row>
    <row r="37" spans="1:18" s="98" customFormat="1" ht="12.75" customHeight="1">
      <c r="A37" s="89"/>
      <c r="B37" s="88"/>
      <c r="C37" s="5"/>
      <c r="D37" s="5"/>
      <c r="E37" s="342"/>
      <c r="F37" s="44" t="s">
        <v>26</v>
      </c>
      <c r="G37" s="322" t="str">
        <f>Translations!$B$69</f>
        <v>Any other costs: These are any other relevant annual costs, e.g. the cost of analyses.</v>
      </c>
      <c r="H37" s="322"/>
      <c r="I37" s="322"/>
      <c r="J37" s="322"/>
      <c r="K37" s="322"/>
      <c r="L37" s="322"/>
      <c r="M37" s="322"/>
      <c r="N37" s="322"/>
      <c r="O37" s="113"/>
      <c r="P37" s="206"/>
      <c r="Q37" s="114"/>
    </row>
    <row r="38" spans="1:18" s="98" customFormat="1" ht="50.1" customHeight="1">
      <c r="A38" s="139"/>
      <c r="B38" s="88"/>
      <c r="C38" s="5"/>
      <c r="D38" s="5"/>
      <c r="E38" s="230"/>
      <c r="F38" s="44"/>
      <c r="G38" s="322" t="str">
        <f>Translations!$B$85</f>
        <v>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v>
      </c>
      <c r="H38" s="322"/>
      <c r="I38" s="322"/>
      <c r="J38" s="322"/>
      <c r="K38" s="322"/>
      <c r="L38" s="322"/>
      <c r="M38" s="322"/>
      <c r="N38" s="322"/>
      <c r="O38" s="113"/>
      <c r="P38" s="206"/>
      <c r="Q38" s="149"/>
      <c r="R38" s="150"/>
    </row>
    <row r="39" spans="1:18" s="98" customFormat="1" ht="5.0999999999999996" customHeight="1">
      <c r="A39" s="40"/>
      <c r="B39" s="88"/>
      <c r="C39" s="73"/>
      <c r="D39" s="5"/>
      <c r="E39" s="111"/>
      <c r="F39" s="111"/>
      <c r="G39" s="111"/>
      <c r="H39" s="111"/>
      <c r="I39" s="111"/>
      <c r="J39" s="111"/>
      <c r="K39" s="111"/>
      <c r="L39" s="111"/>
      <c r="M39" s="5"/>
      <c r="N39" s="111"/>
      <c r="O39" s="77"/>
      <c r="P39" s="40"/>
      <c r="Q39" s="40"/>
    </row>
    <row r="40" spans="1:18" s="98" customFormat="1">
      <c r="A40" s="40"/>
      <c r="B40" s="88"/>
      <c r="C40" s="73"/>
      <c r="D40" s="5"/>
      <c r="E40" s="38" t="str">
        <f>Translations!$B$72</f>
        <v>i. Current or reference costs</v>
      </c>
      <c r="F40" s="111"/>
      <c r="G40" s="111"/>
      <c r="H40" s="111"/>
      <c r="I40" s="111"/>
      <c r="J40" s="111"/>
      <c r="K40" s="111"/>
      <c r="L40" s="111"/>
      <c r="M40" s="5"/>
      <c r="N40" s="111"/>
      <c r="O40" s="77"/>
      <c r="P40" s="40"/>
      <c r="Q40" s="40"/>
    </row>
    <row r="41" spans="1:18" s="98" customFormat="1" ht="12.75" customHeight="1" thickBot="1">
      <c r="A41" s="40"/>
      <c r="B41" s="88"/>
      <c r="C41" s="73"/>
      <c r="D41" s="5"/>
      <c r="E41" s="321" t="str">
        <f>Translations!$B$73</f>
        <v>Please enter here the costs related to your current methodology or equipment OR, when comparing two or more options, the costs related to the reference.</v>
      </c>
      <c r="F41" s="321"/>
      <c r="G41" s="321"/>
      <c r="H41" s="321"/>
      <c r="I41" s="321"/>
      <c r="J41" s="321"/>
      <c r="K41" s="321"/>
      <c r="L41" s="321"/>
      <c r="M41" s="321"/>
      <c r="N41" s="321"/>
      <c r="O41" s="77"/>
      <c r="P41" s="40"/>
      <c r="Q41" s="40"/>
    </row>
    <row r="42" spans="1:18" s="98" customFormat="1" ht="15" customHeight="1">
      <c r="A42" s="40"/>
      <c r="B42" s="88"/>
      <c r="C42" s="73"/>
      <c r="D42" s="5"/>
      <c r="E42" s="304" t="str">
        <f>Translations!$B$70</f>
        <v>Brief description</v>
      </c>
      <c r="F42" s="315"/>
      <c r="G42" s="315"/>
      <c r="H42" s="301" t="str">
        <f>Translations!$B$86</f>
        <v>Investment costs</v>
      </c>
      <c r="I42" s="302"/>
      <c r="J42" s="303"/>
      <c r="K42" s="304" t="str">
        <f>Translations!$B$87</f>
        <v>O&amp;M costs [£/year]</v>
      </c>
      <c r="L42" s="305"/>
      <c r="M42" s="297" t="str">
        <f>Translations!$B$88</f>
        <v>Other costs [£/year]</v>
      </c>
      <c r="N42" s="297" t="str">
        <f>Translations!$B$74</f>
        <v>Annual costs [£]</v>
      </c>
      <c r="O42" s="77"/>
      <c r="P42" s="40"/>
      <c r="Q42" s="40"/>
    </row>
    <row r="43" spans="1:18" s="145" customFormat="1" ht="52.5" customHeight="1" thickBot="1">
      <c r="A43" s="115"/>
      <c r="B43" s="116"/>
      <c r="C43" s="107"/>
      <c r="D43" s="144"/>
      <c r="E43" s="306"/>
      <c r="F43" s="316"/>
      <c r="G43" s="316"/>
      <c r="H43" s="138" t="str">
        <f>Translations!$B$89</f>
        <v>Investment costs [£]</v>
      </c>
      <c r="I43" s="154" t="str">
        <f>Translations!$B$90</f>
        <v>depreciation period [years]</v>
      </c>
      <c r="J43" s="155" t="str">
        <f>Translations!$B$96</f>
        <v>interest rate [%]</v>
      </c>
      <c r="K43" s="306"/>
      <c r="L43" s="307"/>
      <c r="M43" s="298"/>
      <c r="N43" s="310"/>
      <c r="O43" s="78"/>
      <c r="P43" s="115"/>
      <c r="Q43" s="115"/>
    </row>
    <row r="44" spans="1:18" s="98" customFormat="1" ht="15" customHeight="1">
      <c r="A44" s="40"/>
      <c r="B44" s="88"/>
      <c r="C44" s="73"/>
      <c r="D44" s="38"/>
      <c r="E44" s="311"/>
      <c r="F44" s="312"/>
      <c r="G44" s="312"/>
      <c r="H44" s="226"/>
      <c r="I44" s="151"/>
      <c r="J44" s="146"/>
      <c r="K44" s="299"/>
      <c r="L44" s="300"/>
      <c r="M44" s="226"/>
      <c r="N44" s="156" t="str">
        <f>IF(COUNT(H44:M44)&gt;0,IF(COUNT(H44:I44)=2,IF(J44&gt;0,-PMT(J44/100,I44,H44),H44/I44),0)+K44+M44,"")</f>
        <v/>
      </c>
      <c r="O44" s="119"/>
      <c r="P44" s="40"/>
      <c r="Q44" s="40"/>
    </row>
    <row r="45" spans="1:18" s="98" customFormat="1" ht="12.75" customHeight="1">
      <c r="A45" s="40"/>
      <c r="B45" s="88"/>
      <c r="C45" s="73"/>
      <c r="D45" s="5"/>
      <c r="E45" s="313"/>
      <c r="F45" s="314"/>
      <c r="G45" s="314"/>
      <c r="H45" s="235"/>
      <c r="I45" s="152"/>
      <c r="J45" s="147"/>
      <c r="K45" s="293"/>
      <c r="L45" s="294"/>
      <c r="M45" s="235"/>
      <c r="N45" s="157" t="str">
        <f>IF(COUNT(H45:M45)&gt;0,IF(COUNT(H45:I45)=2,IF(J45&gt;0,-PMT(J45/100,I45,H45),H45/I45),0)+K45+M45,"")</f>
        <v/>
      </c>
      <c r="O45" s="77"/>
      <c r="P45" s="40"/>
      <c r="Q45" s="40"/>
    </row>
    <row r="46" spans="1:18" s="98" customFormat="1" ht="12.75" customHeight="1">
      <c r="A46" s="40"/>
      <c r="B46" s="88"/>
      <c r="C46" s="73"/>
      <c r="D46" s="5"/>
      <c r="E46" s="313"/>
      <c r="F46" s="314"/>
      <c r="G46" s="314"/>
      <c r="H46" s="235"/>
      <c r="I46" s="152"/>
      <c r="J46" s="147"/>
      <c r="K46" s="293"/>
      <c r="L46" s="294"/>
      <c r="M46" s="235"/>
      <c r="N46" s="157" t="str">
        <f>IF(COUNT(H46:M46)&gt;0,IF(COUNT(H46:I46)=2,IF(J46&gt;0,-PMT(J46/100,I46,H46),H46/I46),0)+K46+M46,"")</f>
        <v/>
      </c>
      <c r="O46" s="77"/>
      <c r="P46" s="40"/>
      <c r="Q46" s="40"/>
    </row>
    <row r="47" spans="1:18" s="98" customFormat="1" ht="12.75" customHeight="1">
      <c r="A47" s="40"/>
      <c r="B47" s="88"/>
      <c r="C47" s="73"/>
      <c r="D47" s="5"/>
      <c r="E47" s="313"/>
      <c r="F47" s="314"/>
      <c r="G47" s="314"/>
      <c r="H47" s="235"/>
      <c r="I47" s="152"/>
      <c r="J47" s="147"/>
      <c r="K47" s="293"/>
      <c r="L47" s="294"/>
      <c r="M47" s="235"/>
      <c r="N47" s="157" t="str">
        <f>IF(COUNT(H47:M47)&gt;0,IF(COUNT(H47:I47)=2,IF(J47&gt;0,-PMT(J47/100,I47,H47),H47/I47),0)+K47+M47,"")</f>
        <v/>
      </c>
      <c r="O47" s="77"/>
      <c r="P47" s="40"/>
      <c r="Q47" s="40"/>
    </row>
    <row r="48" spans="1:18" s="98" customFormat="1" ht="12.75" customHeight="1" thickBot="1">
      <c r="A48" s="40"/>
      <c r="B48" s="88"/>
      <c r="C48" s="73"/>
      <c r="D48" s="5"/>
      <c r="E48" s="285"/>
      <c r="F48" s="286"/>
      <c r="G48" s="286"/>
      <c r="H48" s="227"/>
      <c r="I48" s="153"/>
      <c r="J48" s="148"/>
      <c r="K48" s="295"/>
      <c r="L48" s="296"/>
      <c r="M48" s="227"/>
      <c r="N48" s="158" t="str">
        <f>IF(COUNT(H48:M48)&gt;0,IF(COUNT(H48:I48)=2,IF(J48&gt;0,-PMT(J48/100,I48,H48),H48/I48),0)+K48+M48,"")</f>
        <v/>
      </c>
      <c r="O48" s="77"/>
      <c r="P48" s="40"/>
      <c r="Q48" s="40"/>
    </row>
    <row r="49" spans="1:17" s="98" customFormat="1" ht="12.75" customHeight="1" thickBot="1">
      <c r="A49" s="40"/>
      <c r="B49" s="88"/>
      <c r="C49" s="73"/>
      <c r="D49" s="5"/>
      <c r="E49" s="111"/>
      <c r="F49" s="111"/>
      <c r="G49" s="111"/>
      <c r="H49" s="111"/>
      <c r="I49" s="111"/>
      <c r="J49" s="111"/>
      <c r="K49" s="111"/>
      <c r="L49" s="64" t="str">
        <f>Translations!$B$52</f>
        <v>Sum</v>
      </c>
      <c r="M49" s="136" t="s">
        <v>27</v>
      </c>
      <c r="N49" s="124" t="str">
        <f>IF(COUNT(N44:N48)&gt;0,SUM(N44:N48),"")</f>
        <v/>
      </c>
      <c r="O49" s="77"/>
      <c r="P49" s="40"/>
      <c r="Q49" s="40"/>
    </row>
    <row r="50" spans="1:17" s="98" customFormat="1" ht="5.0999999999999996" customHeight="1">
      <c r="A50" s="40"/>
      <c r="B50" s="88"/>
      <c r="C50" s="73"/>
      <c r="D50" s="5"/>
      <c r="E50" s="73"/>
      <c r="F50" s="73"/>
      <c r="G50" s="73"/>
      <c r="H50" s="73"/>
      <c r="I50" s="73"/>
      <c r="J50" s="73"/>
      <c r="K50" s="73"/>
      <c r="L50" s="73"/>
      <c r="M50" s="73"/>
      <c r="N50" s="73"/>
      <c r="O50" s="207"/>
      <c r="P50" s="40"/>
      <c r="Q50" s="40"/>
    </row>
    <row r="51" spans="1:17" s="98" customFormat="1" ht="15" customHeight="1">
      <c r="A51" s="40"/>
      <c r="B51" s="88"/>
      <c r="C51" s="73"/>
      <c r="D51" s="5"/>
      <c r="E51" s="38" t="str">
        <f>Translations!$B$75</f>
        <v>ii. Costs of the new equipment or new measures</v>
      </c>
      <c r="F51" s="5"/>
      <c r="G51" s="117"/>
      <c r="H51" s="5"/>
      <c r="I51" s="5"/>
      <c r="J51" s="5"/>
      <c r="K51" s="5"/>
      <c r="L51" s="5"/>
      <c r="M51" s="5"/>
      <c r="N51" s="5"/>
      <c r="O51" s="207"/>
      <c r="P51" s="40"/>
      <c r="Q51" s="40"/>
    </row>
    <row r="52" spans="1:17" s="98" customFormat="1" ht="12.75" customHeight="1" thickBot="1">
      <c r="A52" s="40"/>
      <c r="B52" s="88"/>
      <c r="C52" s="73"/>
      <c r="D52" s="5"/>
      <c r="E52" s="321" t="str">
        <f>Translations!$B$76</f>
        <v>Please enter here the costs related to new or additional measures or new equipment which would lead to an improvement.</v>
      </c>
      <c r="F52" s="321"/>
      <c r="G52" s="321"/>
      <c r="H52" s="321"/>
      <c r="I52" s="321"/>
      <c r="J52" s="321"/>
      <c r="K52" s="321"/>
      <c r="L52" s="321"/>
      <c r="M52" s="321"/>
      <c r="N52" s="321"/>
      <c r="O52" s="77"/>
      <c r="P52" s="40"/>
      <c r="Q52" s="40"/>
    </row>
    <row r="53" spans="1:17" s="98" customFormat="1" ht="12.75" customHeight="1">
      <c r="A53" s="40"/>
      <c r="B53" s="88"/>
      <c r="C53" s="73"/>
      <c r="D53" s="5"/>
      <c r="E53" s="304" t="str">
        <f>Translations!$B$70</f>
        <v>Brief description</v>
      </c>
      <c r="F53" s="315"/>
      <c r="G53" s="315"/>
      <c r="H53" s="301" t="str">
        <f>Translations!$B$86</f>
        <v>Investment costs</v>
      </c>
      <c r="I53" s="302"/>
      <c r="J53" s="303"/>
      <c r="K53" s="304" t="str">
        <f>Translations!$B$87</f>
        <v>O&amp;M costs [£/year]</v>
      </c>
      <c r="L53" s="305"/>
      <c r="M53" s="297" t="str">
        <f>Translations!$B$88</f>
        <v>Other costs [£/year]</v>
      </c>
      <c r="N53" s="297" t="str">
        <f>Translations!$B$74</f>
        <v>Annual costs [£]</v>
      </c>
      <c r="O53" s="77"/>
      <c r="P53" s="40"/>
      <c r="Q53" s="40"/>
    </row>
    <row r="54" spans="1:17" s="145" customFormat="1" ht="24">
      <c r="A54" s="115"/>
      <c r="B54" s="116"/>
      <c r="C54" s="107"/>
      <c r="D54" s="144"/>
      <c r="E54" s="306"/>
      <c r="F54" s="316"/>
      <c r="G54" s="316"/>
      <c r="H54" s="138" t="str">
        <f>Translations!$B$89</f>
        <v>Investment costs [£]</v>
      </c>
      <c r="I54" s="154" t="str">
        <f>Translations!$B$90</f>
        <v>depreciation period [years]</v>
      </c>
      <c r="J54" s="155" t="str">
        <f>Translations!$B$96</f>
        <v>interest rate [%]</v>
      </c>
      <c r="K54" s="306"/>
      <c r="L54" s="307"/>
      <c r="M54" s="298"/>
      <c r="N54" s="298"/>
      <c r="O54" s="78"/>
      <c r="P54" s="115"/>
      <c r="Q54" s="115"/>
    </row>
    <row r="55" spans="1:17" s="98" customFormat="1" ht="15" customHeight="1">
      <c r="A55" s="40"/>
      <c r="B55" s="88"/>
      <c r="C55" s="73"/>
      <c r="D55" s="38"/>
      <c r="E55" s="311"/>
      <c r="F55" s="312"/>
      <c r="G55" s="312"/>
      <c r="H55" s="226"/>
      <c r="I55" s="151"/>
      <c r="J55" s="146"/>
      <c r="K55" s="299"/>
      <c r="L55" s="300"/>
      <c r="M55" s="226"/>
      <c r="N55" s="156" t="str">
        <f>IF(COUNT(H55:M55)&gt;0,IF(COUNT(H55:I55)=2,IF(J55&gt;0,-PMT(J55/100,I55,H55),H55/I55),0)+K55+M55,"")</f>
        <v/>
      </c>
      <c r="O55" s="77"/>
      <c r="P55" s="40"/>
      <c r="Q55" s="40"/>
    </row>
    <row r="56" spans="1:17" s="98" customFormat="1" ht="12.75" customHeight="1">
      <c r="A56" s="40"/>
      <c r="B56" s="88"/>
      <c r="C56" s="73"/>
      <c r="D56" s="5"/>
      <c r="E56" s="313"/>
      <c r="F56" s="314"/>
      <c r="G56" s="314"/>
      <c r="H56" s="226"/>
      <c r="I56" s="151"/>
      <c r="J56" s="146"/>
      <c r="K56" s="299"/>
      <c r="L56" s="300"/>
      <c r="M56" s="226"/>
      <c r="N56" s="157" t="str">
        <f>IF(COUNT(H56:M56)&gt;0,IF(COUNT(H56:I56)=2,IF(J56&gt;0,-PMT(J56/100,I56,H56),H56/I56),0)+K56+M56,"")</f>
        <v/>
      </c>
      <c r="O56" s="77"/>
      <c r="P56" s="40"/>
      <c r="Q56" s="40"/>
    </row>
    <row r="57" spans="1:17" s="98" customFormat="1" ht="12.75" customHeight="1">
      <c r="A57" s="40"/>
      <c r="B57" s="88"/>
      <c r="C57" s="73"/>
      <c r="D57" s="5"/>
      <c r="E57" s="313"/>
      <c r="F57" s="314"/>
      <c r="G57" s="314"/>
      <c r="H57" s="235"/>
      <c r="I57" s="152"/>
      <c r="J57" s="147"/>
      <c r="K57" s="293"/>
      <c r="L57" s="294"/>
      <c r="M57" s="235"/>
      <c r="N57" s="157" t="str">
        <f>IF(COUNT(H57:M57)&gt;0,IF(COUNT(H57:I57)=2,IF(J57&gt;0,-PMT(J57/100,I57,H57),H57/I57),0)+K57+M57,"")</f>
        <v/>
      </c>
      <c r="O57" s="77"/>
      <c r="P57" s="40"/>
      <c r="Q57" s="40"/>
    </row>
    <row r="58" spans="1:17" s="98" customFormat="1" ht="12.75" customHeight="1">
      <c r="A58" s="40"/>
      <c r="B58" s="88"/>
      <c r="C58" s="73"/>
      <c r="D58" s="5"/>
      <c r="E58" s="313"/>
      <c r="F58" s="314"/>
      <c r="G58" s="314"/>
      <c r="H58" s="235"/>
      <c r="I58" s="152"/>
      <c r="J58" s="147"/>
      <c r="K58" s="293"/>
      <c r="L58" s="294"/>
      <c r="M58" s="235"/>
      <c r="N58" s="157" t="str">
        <f>IF(COUNT(H58:M58)&gt;0,IF(COUNT(H58:I58)=2,IF(J58&gt;0,-PMT(J58/100,I58,H58),H58/I58),0)+K58+M58,"")</f>
        <v/>
      </c>
      <c r="O58" s="77"/>
      <c r="P58" s="40"/>
      <c r="Q58" s="40"/>
    </row>
    <row r="59" spans="1:17" s="98" customFormat="1" ht="12.75" customHeight="1">
      <c r="A59" s="40"/>
      <c r="B59" s="88"/>
      <c r="C59" s="73"/>
      <c r="D59" s="5"/>
      <c r="E59" s="285"/>
      <c r="F59" s="286"/>
      <c r="G59" s="286"/>
      <c r="H59" s="227"/>
      <c r="I59" s="153"/>
      <c r="J59" s="148"/>
      <c r="K59" s="295"/>
      <c r="L59" s="296"/>
      <c r="M59" s="227"/>
      <c r="N59" s="158" t="str">
        <f>IF(COUNT(H59:M59)&gt;0,IF(COUNT(H59:I59)=2,IF(J59&gt;0,-PMT(J59/100,I59,H59),H59/I59),0)+K59+M59,"")</f>
        <v/>
      </c>
      <c r="O59" s="77"/>
      <c r="P59" s="40"/>
      <c r="Q59" s="40"/>
    </row>
    <row r="60" spans="1:17" s="98" customFormat="1" ht="15" customHeight="1" thickBot="1">
      <c r="A60" s="40"/>
      <c r="B60" s="88"/>
      <c r="C60" s="73"/>
      <c r="D60" s="73"/>
      <c r="E60" s="73"/>
      <c r="F60" s="73"/>
      <c r="G60" s="73"/>
      <c r="H60" s="73"/>
      <c r="I60" s="73"/>
      <c r="J60" s="73"/>
      <c r="K60" s="73"/>
      <c r="L60" s="64" t="str">
        <f>Translations!$B$52</f>
        <v>Sum</v>
      </c>
      <c r="M60" s="136" t="s">
        <v>27</v>
      </c>
      <c r="N60" s="124" t="str">
        <f>IF(COUNT(N55:N59)&gt;0,SUM(N55:N59),"")</f>
        <v/>
      </c>
      <c r="O60" s="77"/>
      <c r="P60" s="40"/>
      <c r="Q60" s="40"/>
    </row>
    <row r="61" spans="1:17" s="98" customFormat="1" ht="15" customHeight="1" thickBot="1">
      <c r="A61" s="40"/>
      <c r="B61" s="88"/>
      <c r="C61" s="73"/>
      <c r="D61" s="73"/>
      <c r="E61" s="73"/>
      <c r="F61" s="73"/>
      <c r="G61" s="73"/>
      <c r="H61" s="73"/>
      <c r="I61" s="73"/>
      <c r="J61" s="73"/>
      <c r="K61" s="73"/>
      <c r="L61" s="73"/>
      <c r="M61" s="73"/>
      <c r="N61" s="73"/>
      <c r="O61" s="77"/>
      <c r="P61" s="40"/>
      <c r="Q61" s="40"/>
    </row>
    <row r="62" spans="1:17" s="98" customFormat="1" ht="15" customHeight="1" thickBot="1">
      <c r="A62" s="40"/>
      <c r="B62" s="88"/>
      <c r="C62" s="73"/>
      <c r="D62" s="41" t="s">
        <v>28</v>
      </c>
      <c r="E62" s="317" t="str">
        <f>Translations!$B$77</f>
        <v>Annual costs (Sum of all "additional" costs)</v>
      </c>
      <c r="F62" s="317"/>
      <c r="G62" s="317"/>
      <c r="H62" s="317"/>
      <c r="I62" s="317"/>
      <c r="J62" s="317"/>
      <c r="K62" s="317"/>
      <c r="L62" s="317"/>
      <c r="M62" s="123" t="s">
        <v>27</v>
      </c>
      <c r="N62" s="124" t="str">
        <f>IF(ISNUMBER(N60),N60-IF(ISNUMBER(N49),N49,0),"")</f>
        <v/>
      </c>
      <c r="O62" s="207"/>
      <c r="P62" s="40"/>
      <c r="Q62" s="40"/>
    </row>
    <row r="63" spans="1:17" s="98" customFormat="1">
      <c r="A63" s="40"/>
      <c r="B63" s="88"/>
      <c r="C63" s="73"/>
      <c r="D63" s="5"/>
      <c r="E63" s="118"/>
      <c r="F63" s="118"/>
      <c r="G63" s="118"/>
      <c r="H63" s="118"/>
      <c r="I63" s="118"/>
      <c r="J63" s="118"/>
      <c r="K63" s="118"/>
      <c r="L63" s="118"/>
      <c r="M63" s="118"/>
      <c r="N63" s="118"/>
      <c r="O63" s="207"/>
      <c r="P63" s="40"/>
      <c r="Q63" s="40"/>
    </row>
    <row r="64" spans="1:17" s="98" customFormat="1" ht="37.5" customHeight="1" thickBot="1">
      <c r="A64" s="40"/>
      <c r="B64" s="88"/>
      <c r="C64" s="73"/>
      <c r="D64" s="5"/>
      <c r="E64" s="118"/>
      <c r="F64" s="118"/>
      <c r="G64" s="118"/>
      <c r="H64" s="118"/>
      <c r="I64" s="92" t="s">
        <v>29</v>
      </c>
      <c r="J64" s="118"/>
      <c r="K64" s="118"/>
      <c r="L64" s="118"/>
      <c r="M64" s="118"/>
      <c r="N64" s="118"/>
      <c r="O64" s="207"/>
      <c r="P64" s="40"/>
      <c r="Q64" s="40"/>
    </row>
    <row r="65" spans="1:23" s="98" customFormat="1" ht="24.75" customHeight="1" thickBot="1">
      <c r="A65" s="40"/>
      <c r="B65" s="88"/>
      <c r="C65" s="73"/>
      <c r="D65" s="5"/>
      <c r="E65" s="92"/>
      <c r="F65" s="92"/>
      <c r="G65" s="41" t="str">
        <f>Translations!$B$78</f>
        <v>UKA price [£/t CO2e]</v>
      </c>
      <c r="H65" s="92"/>
      <c r="I65" s="168">
        <f>F17</f>
        <v>0</v>
      </c>
      <c r="J65" s="92"/>
      <c r="K65" s="41" t="str">
        <f>Translations!$B$80</f>
        <v>Improvement factor</v>
      </c>
      <c r="L65" s="92"/>
      <c r="M65" s="92"/>
      <c r="N65" s="92"/>
      <c r="O65" s="207"/>
      <c r="P65" s="40"/>
      <c r="Q65" s="40"/>
    </row>
    <row r="66" spans="1:23" s="98" customFormat="1" ht="15" customHeight="1">
      <c r="A66" s="40"/>
      <c r="B66" s="88"/>
      <c r="C66" s="73"/>
      <c r="D66" s="41" t="s">
        <v>30</v>
      </c>
      <c r="E66" s="317" t="str">
        <f>Translations!$B$81</f>
        <v>Annual Benefits</v>
      </c>
      <c r="F66" s="318"/>
      <c r="G66" s="108">
        <v>20</v>
      </c>
      <c r="H66" s="120" t="s">
        <v>31</v>
      </c>
      <c r="I66" s="165"/>
      <c r="J66" s="121" t="s">
        <v>31</v>
      </c>
      <c r="K66" s="109">
        <v>0.01</v>
      </c>
      <c r="L66" s="122"/>
      <c r="M66" s="123" t="s">
        <v>27</v>
      </c>
      <c r="N66" s="124" t="str">
        <f>IF(COUNT(G66,I66,K66)=3,G66*I66*K66,"")</f>
        <v/>
      </c>
      <c r="O66" s="207"/>
      <c r="P66" s="40"/>
      <c r="Q66" s="40"/>
    </row>
    <row r="67" spans="1:23" s="98" customFormat="1">
      <c r="A67" s="40"/>
      <c r="B67" s="88"/>
      <c r="C67" s="73"/>
      <c r="D67" s="74"/>
      <c r="E67" s="321" t="str">
        <f>Translations!$B$92</f>
        <v xml:space="preserve">  </v>
      </c>
      <c r="F67" s="321"/>
      <c r="G67" s="321"/>
      <c r="H67" s="321"/>
      <c r="I67" s="321"/>
      <c r="J67" s="321"/>
      <c r="K67" s="321"/>
      <c r="L67" s="321"/>
      <c r="M67" s="321"/>
      <c r="N67" s="321"/>
      <c r="O67" s="119"/>
      <c r="P67" s="40"/>
      <c r="Q67" s="40"/>
    </row>
    <row r="68" spans="1:23" s="98" customFormat="1" ht="13.5" thickBot="1">
      <c r="A68" s="40"/>
      <c r="B68" s="88"/>
      <c r="C68" s="73"/>
      <c r="D68" s="74"/>
      <c r="E68" s="118"/>
      <c r="F68" s="118"/>
      <c r="G68" s="118"/>
      <c r="H68" s="118"/>
      <c r="I68" s="118"/>
      <c r="J68" s="118"/>
      <c r="K68" s="118"/>
      <c r="L68" s="118"/>
      <c r="M68" s="118"/>
      <c r="N68" s="118"/>
      <c r="O68" s="119"/>
      <c r="P68" s="40"/>
      <c r="Q68" s="40"/>
    </row>
    <row r="69" spans="1:23" s="98" customFormat="1" ht="15" customHeight="1" thickBot="1">
      <c r="A69" s="208"/>
      <c r="B69" s="129"/>
      <c r="C69" s="209"/>
      <c r="D69" s="41" t="s">
        <v>32</v>
      </c>
      <c r="E69" s="90" t="str">
        <f>Translations!$B$82</f>
        <v>Costs are unreasonable?</v>
      </c>
      <c r="F69" s="210"/>
      <c r="G69" s="210"/>
      <c r="H69" s="211"/>
      <c r="I69" s="110" t="str">
        <f>IF(COUNT(N62,N66)=2,AND(N62&gt;N66,N62&gt;IF(Installation_with_low_emissions?,500,2000)),"")</f>
        <v/>
      </c>
      <c r="J69" s="38"/>
      <c r="K69" s="38"/>
      <c r="L69" s="38"/>
      <c r="M69" s="38"/>
      <c r="N69" s="38"/>
      <c r="O69" s="212"/>
      <c r="P69" s="208"/>
      <c r="Q69" s="208"/>
    </row>
    <row r="70" spans="1:23" ht="12.75" customHeight="1" thickBot="1">
      <c r="A70" s="84"/>
      <c r="B70" s="88"/>
      <c r="C70" s="65"/>
      <c r="D70" s="7"/>
      <c r="E70" s="66"/>
      <c r="F70" s="6"/>
      <c r="G70" s="8"/>
      <c r="H70" s="8"/>
      <c r="I70" s="8"/>
      <c r="J70" s="8"/>
      <c r="K70" s="8"/>
      <c r="L70" s="8"/>
      <c r="M70" s="8"/>
      <c r="N70" s="8"/>
      <c r="O70" s="76"/>
      <c r="P70" s="61"/>
      <c r="Q70" s="213"/>
      <c r="R70" s="191"/>
      <c r="S70" s="191"/>
      <c r="T70" s="191"/>
      <c r="U70" s="191"/>
      <c r="V70" s="191"/>
      <c r="W70" s="191"/>
    </row>
    <row r="71" spans="1:23" s="98" customFormat="1" ht="12.75" customHeight="1" thickBot="1">
      <c r="A71" s="40"/>
      <c r="B71" s="88"/>
      <c r="C71" s="5"/>
      <c r="D71" s="5"/>
      <c r="E71" s="5"/>
      <c r="F71" s="5"/>
      <c r="G71" s="5"/>
      <c r="H71" s="5"/>
      <c r="I71" s="5"/>
      <c r="J71" s="5"/>
      <c r="K71" s="5"/>
      <c r="L71" s="5"/>
      <c r="M71" s="5"/>
      <c r="N71" s="5"/>
      <c r="O71" s="77"/>
      <c r="P71" s="40"/>
      <c r="Q71" s="40"/>
    </row>
    <row r="72" spans="1:23" s="98" customFormat="1" ht="15.75" customHeight="1" thickBot="1">
      <c r="A72" s="40"/>
      <c r="B72" s="88"/>
      <c r="C72" s="67">
        <v>2</v>
      </c>
      <c r="D72" s="5"/>
      <c r="E72" s="308" t="str">
        <f>Translations!$B$54</f>
        <v xml:space="preserve">  </v>
      </c>
      <c r="F72" s="308"/>
      <c r="G72" s="308"/>
      <c r="H72" s="308"/>
      <c r="I72" s="308"/>
      <c r="J72" s="308"/>
      <c r="K72" s="308"/>
      <c r="L72" s="308"/>
      <c r="M72" s="308"/>
      <c r="N72" s="308"/>
      <c r="O72" s="77"/>
      <c r="P72" s="40"/>
      <c r="Q72" s="40"/>
    </row>
    <row r="73" spans="1:23" s="98" customFormat="1" ht="15.75" customHeight="1" thickBot="1">
      <c r="A73" s="40"/>
      <c r="B73" s="88"/>
      <c r="C73" s="125"/>
      <c r="D73" s="5"/>
      <c r="E73" s="172" t="s">
        <v>33</v>
      </c>
      <c r="F73" s="171"/>
      <c r="G73" s="171"/>
      <c r="H73" s="290"/>
      <c r="I73" s="291"/>
      <c r="J73" s="291"/>
      <c r="K73" s="291"/>
      <c r="L73" s="291"/>
      <c r="M73" s="291"/>
      <c r="N73" s="292"/>
      <c r="O73" s="77"/>
      <c r="P73" s="40"/>
      <c r="Q73" s="40"/>
    </row>
    <row r="74" spans="1:23" s="98" customFormat="1" ht="15.75" customHeight="1" thickBot="1">
      <c r="A74" s="40"/>
      <c r="B74" s="88"/>
      <c r="C74" s="125"/>
      <c r="D74" s="5"/>
      <c r="E74" s="172" t="s">
        <v>34</v>
      </c>
      <c r="F74" s="171"/>
      <c r="G74" s="171"/>
      <c r="H74" s="290"/>
      <c r="I74" s="291"/>
      <c r="J74" s="291"/>
      <c r="K74" s="291"/>
      <c r="L74" s="291"/>
      <c r="M74" s="291"/>
      <c r="N74" s="292"/>
      <c r="O74" s="77"/>
      <c r="P74" s="40"/>
      <c r="Q74" s="40"/>
    </row>
    <row r="75" spans="1:23" s="98" customFormat="1" ht="15.75" customHeight="1" thickBot="1">
      <c r="A75" s="40"/>
      <c r="B75" s="88"/>
      <c r="C75" s="125"/>
      <c r="D75" s="5"/>
      <c r="E75" s="173" t="s">
        <v>23</v>
      </c>
      <c r="F75" s="231"/>
      <c r="G75" s="231"/>
      <c r="H75" s="290"/>
      <c r="I75" s="291"/>
      <c r="J75" s="291"/>
      <c r="K75" s="291"/>
      <c r="L75" s="291"/>
      <c r="M75" s="291"/>
      <c r="N75" s="292"/>
      <c r="O75" s="77"/>
      <c r="P75" s="40"/>
      <c r="Q75" s="40"/>
    </row>
    <row r="76" spans="1:23" s="98" customFormat="1" ht="15.75" customHeight="1" thickBot="1">
      <c r="A76" s="40"/>
      <c r="B76" s="88"/>
      <c r="C76" s="125"/>
      <c r="D76" s="5"/>
      <c r="E76" s="173"/>
      <c r="F76" s="231"/>
      <c r="G76" s="231"/>
      <c r="H76" s="174"/>
      <c r="I76" s="174"/>
      <c r="J76" s="174"/>
      <c r="K76" s="174"/>
      <c r="L76" s="174"/>
      <c r="M76" s="174"/>
      <c r="N76" s="174"/>
      <c r="O76" s="77"/>
      <c r="P76" s="40"/>
      <c r="Q76" s="40"/>
    </row>
    <row r="77" spans="1:23" s="98" customFormat="1" ht="57.75" customHeight="1" thickBot="1">
      <c r="A77" s="40"/>
      <c r="B77" s="88"/>
      <c r="C77" s="125"/>
      <c r="D77" s="5"/>
      <c r="E77" s="231" t="s">
        <v>35</v>
      </c>
      <c r="F77" s="319"/>
      <c r="G77" s="320"/>
      <c r="H77" s="231"/>
      <c r="I77" s="231"/>
      <c r="J77" s="231"/>
      <c r="K77" s="231"/>
      <c r="L77" s="231"/>
      <c r="M77" s="231"/>
      <c r="N77" s="231"/>
      <c r="O77" s="77"/>
      <c r="P77" s="40"/>
      <c r="Q77" s="40"/>
    </row>
    <row r="78" spans="1:23" s="98" customFormat="1" ht="15.75" customHeight="1">
      <c r="A78" s="40"/>
      <c r="B78" s="88"/>
      <c r="C78" s="125"/>
      <c r="D78" s="5"/>
      <c r="E78" s="231"/>
      <c r="F78" s="231"/>
      <c r="G78" s="231"/>
      <c r="H78" s="231"/>
      <c r="I78" s="231"/>
      <c r="J78" s="231"/>
      <c r="K78" s="231"/>
      <c r="L78" s="231"/>
      <c r="M78" s="231"/>
      <c r="N78" s="231"/>
      <c r="O78" s="77"/>
      <c r="P78" s="40"/>
      <c r="Q78" s="40"/>
    </row>
    <row r="79" spans="1:23" s="98" customFormat="1" ht="5.0999999999999996" customHeight="1">
      <c r="A79" s="40"/>
      <c r="B79" s="88"/>
      <c r="C79" s="125"/>
      <c r="D79" s="5"/>
      <c r="E79" s="111"/>
      <c r="F79" s="111"/>
      <c r="G79" s="111"/>
      <c r="H79" s="111"/>
      <c r="I79" s="111"/>
      <c r="J79" s="111"/>
      <c r="K79" s="111"/>
      <c r="L79" s="111"/>
      <c r="M79" s="111"/>
      <c r="N79" s="111"/>
      <c r="O79" s="77"/>
      <c r="P79" s="40"/>
      <c r="Q79" s="40"/>
    </row>
    <row r="80" spans="1:23" s="98" customFormat="1" ht="12.75" customHeight="1">
      <c r="A80" s="40"/>
      <c r="B80" s="88"/>
      <c r="C80" s="73"/>
      <c r="D80" s="41" t="s">
        <v>25</v>
      </c>
      <c r="E80" s="309" t="str">
        <f>Translations!$B$59</f>
        <v>Types of costs</v>
      </c>
      <c r="F80" s="309"/>
      <c r="G80" s="309"/>
      <c r="H80" s="309"/>
      <c r="I80" s="309"/>
      <c r="J80" s="309"/>
      <c r="K80" s="309"/>
      <c r="L80" s="309"/>
      <c r="M80" s="309"/>
      <c r="N80" s="309"/>
      <c r="O80" s="77"/>
      <c r="P80" s="40"/>
      <c r="Q80" s="40"/>
    </row>
    <row r="81" spans="1:17" s="98" customFormat="1" ht="5.0999999999999996" customHeight="1">
      <c r="A81" s="40"/>
      <c r="B81" s="88"/>
      <c r="C81" s="73"/>
      <c r="D81" s="5"/>
      <c r="E81" s="111"/>
      <c r="F81" s="111"/>
      <c r="G81" s="111"/>
      <c r="H81" s="111"/>
      <c r="I81" s="111"/>
      <c r="J81" s="111"/>
      <c r="K81" s="111"/>
      <c r="L81" s="111"/>
      <c r="M81" s="5"/>
      <c r="N81" s="111"/>
      <c r="O81" s="77"/>
      <c r="P81" s="40"/>
      <c r="Q81" s="40"/>
    </row>
    <row r="82" spans="1:17" s="98" customFormat="1" ht="13.5" thickBot="1">
      <c r="A82" s="40"/>
      <c r="B82" s="88"/>
      <c r="C82" s="73"/>
      <c r="D82" s="5"/>
      <c r="E82" s="38" t="str">
        <f>Translations!$B$72</f>
        <v>i. Current or reference costs</v>
      </c>
      <c r="F82" s="111"/>
      <c r="G82" s="111"/>
      <c r="H82" s="111"/>
      <c r="I82" s="111"/>
      <c r="J82" s="111"/>
      <c r="K82" s="111"/>
      <c r="L82" s="111"/>
      <c r="M82" s="5"/>
      <c r="N82" s="111"/>
      <c r="O82" s="77"/>
      <c r="P82" s="40"/>
      <c r="Q82" s="40"/>
    </row>
    <row r="83" spans="1:17" s="98" customFormat="1" ht="12.75" customHeight="1">
      <c r="A83" s="40"/>
      <c r="B83" s="88"/>
      <c r="C83" s="73"/>
      <c r="D83" s="5"/>
      <c r="E83" s="304" t="str">
        <f>Translations!$B$70</f>
        <v>Brief description</v>
      </c>
      <c r="F83" s="315"/>
      <c r="G83" s="315"/>
      <c r="H83" s="301" t="str">
        <f>Translations!$B$86</f>
        <v>Investment costs</v>
      </c>
      <c r="I83" s="302"/>
      <c r="J83" s="303"/>
      <c r="K83" s="304" t="str">
        <f>Translations!$B$87</f>
        <v>O&amp;M costs [£/year]</v>
      </c>
      <c r="L83" s="305"/>
      <c r="M83" s="297" t="str">
        <f>Translations!$B$88</f>
        <v>Other costs [£/year]</v>
      </c>
      <c r="N83" s="297" t="str">
        <f>Translations!$B$74</f>
        <v>Annual costs [£]</v>
      </c>
      <c r="O83" s="77"/>
      <c r="P83" s="40"/>
      <c r="Q83" s="40"/>
    </row>
    <row r="84" spans="1:17" s="145" customFormat="1" ht="40.5" customHeight="1" thickBot="1">
      <c r="A84" s="115"/>
      <c r="B84" s="116"/>
      <c r="C84" s="107"/>
      <c r="D84" s="144"/>
      <c r="E84" s="306"/>
      <c r="F84" s="316"/>
      <c r="G84" s="316"/>
      <c r="H84" s="138" t="str">
        <f>Translations!$B$89</f>
        <v>Investment costs [£]</v>
      </c>
      <c r="I84" s="154" t="str">
        <f>Translations!$B$90</f>
        <v>depreciation period [years]</v>
      </c>
      <c r="J84" s="155" t="str">
        <f>Translations!$B$96</f>
        <v>interest rate [%]</v>
      </c>
      <c r="K84" s="306"/>
      <c r="L84" s="307"/>
      <c r="M84" s="298"/>
      <c r="N84" s="310"/>
      <c r="O84" s="78"/>
      <c r="P84" s="115"/>
      <c r="Q84" s="115"/>
    </row>
    <row r="85" spans="1:17" s="98" customFormat="1" ht="15" customHeight="1">
      <c r="A85" s="40"/>
      <c r="B85" s="88"/>
      <c r="C85" s="73"/>
      <c r="D85" s="38"/>
      <c r="E85" s="311"/>
      <c r="F85" s="312"/>
      <c r="G85" s="312"/>
      <c r="H85" s="226"/>
      <c r="I85" s="151"/>
      <c r="J85" s="146"/>
      <c r="K85" s="299"/>
      <c r="L85" s="300"/>
      <c r="M85" s="226"/>
      <c r="N85" s="156" t="str">
        <f>IF(COUNT(H85:M85)&gt;0,IF(COUNT(H85:I85)=2,IF(J85&gt;0,-PMT(J85/100,I85,H85),H85/I85),0)+K85+M85,"")</f>
        <v/>
      </c>
      <c r="O85" s="119"/>
      <c r="P85" s="40"/>
      <c r="Q85" s="40"/>
    </row>
    <row r="86" spans="1:17" s="98" customFormat="1" ht="12.75" customHeight="1">
      <c r="A86" s="40"/>
      <c r="B86" s="88"/>
      <c r="C86" s="73"/>
      <c r="D86" s="5"/>
      <c r="E86" s="313"/>
      <c r="F86" s="314"/>
      <c r="G86" s="314"/>
      <c r="H86" s="235"/>
      <c r="I86" s="152"/>
      <c r="J86" s="147"/>
      <c r="K86" s="293"/>
      <c r="L86" s="294"/>
      <c r="M86" s="235"/>
      <c r="N86" s="157" t="str">
        <f>IF(COUNT(H86:M86)&gt;0,IF(COUNT(H86:I86)=2,IF(J86&gt;0,-PMT(J86/100,I86,H86),H86/I86),0)+K86+M86,"")</f>
        <v/>
      </c>
      <c r="O86" s="77"/>
      <c r="P86" s="40"/>
      <c r="Q86" s="40"/>
    </row>
    <row r="87" spans="1:17" s="98" customFormat="1" ht="12.75" customHeight="1">
      <c r="A87" s="40"/>
      <c r="B87" s="88"/>
      <c r="C87" s="73"/>
      <c r="D87" s="5"/>
      <c r="E87" s="313"/>
      <c r="F87" s="314"/>
      <c r="G87" s="314"/>
      <c r="H87" s="235"/>
      <c r="I87" s="152"/>
      <c r="J87" s="147"/>
      <c r="K87" s="293"/>
      <c r="L87" s="294"/>
      <c r="M87" s="235"/>
      <c r="N87" s="157" t="str">
        <f>IF(COUNT(H87:M87)&gt;0,IF(COUNT(H87:I87)=2,IF(J87&gt;0,-PMT(J87/100,I87,H87),H87/I87),0)+K87+M87,"")</f>
        <v/>
      </c>
      <c r="O87" s="77"/>
      <c r="P87" s="40"/>
      <c r="Q87" s="40"/>
    </row>
    <row r="88" spans="1:17" s="98" customFormat="1" ht="12.75" customHeight="1">
      <c r="A88" s="40"/>
      <c r="B88" s="88"/>
      <c r="C88" s="73"/>
      <c r="D88" s="5"/>
      <c r="E88" s="313"/>
      <c r="F88" s="314"/>
      <c r="G88" s="314"/>
      <c r="H88" s="235"/>
      <c r="I88" s="152"/>
      <c r="J88" s="147"/>
      <c r="K88" s="293"/>
      <c r="L88" s="294"/>
      <c r="M88" s="235"/>
      <c r="N88" s="157" t="str">
        <f>IF(COUNT(H88:M88)&gt;0,IF(COUNT(H88:I88)=2,IF(J88&gt;0,-PMT(J88/100,I88,H88),H88/I88),0)+K88+M88,"")</f>
        <v/>
      </c>
      <c r="O88" s="77"/>
      <c r="P88" s="40"/>
      <c r="Q88" s="40"/>
    </row>
    <row r="89" spans="1:17" s="98" customFormat="1" ht="12.75" customHeight="1" thickBot="1">
      <c r="A89" s="40"/>
      <c r="B89" s="88"/>
      <c r="C89" s="73"/>
      <c r="D89" s="5"/>
      <c r="E89" s="285"/>
      <c r="F89" s="286"/>
      <c r="G89" s="286"/>
      <c r="H89" s="227"/>
      <c r="I89" s="153"/>
      <c r="J89" s="148"/>
      <c r="K89" s="295"/>
      <c r="L89" s="296"/>
      <c r="M89" s="227"/>
      <c r="N89" s="158" t="str">
        <f>IF(COUNT(H89:M89)&gt;0,IF(COUNT(H89:I89)=2,IF(J89&gt;0,-PMT(J89/100,I89,H89),H89/I89),0)+K89+M89,"")</f>
        <v/>
      </c>
      <c r="O89" s="77"/>
      <c r="P89" s="40"/>
      <c r="Q89" s="40"/>
    </row>
    <row r="90" spans="1:17" s="98" customFormat="1" ht="12.75" customHeight="1" thickBot="1">
      <c r="A90" s="40"/>
      <c r="B90" s="88"/>
      <c r="C90" s="73"/>
      <c r="D90" s="5"/>
      <c r="E90" s="111"/>
      <c r="F90" s="111"/>
      <c r="G90" s="111"/>
      <c r="H90" s="111"/>
      <c r="I90" s="111"/>
      <c r="J90" s="111"/>
      <c r="K90" s="111"/>
      <c r="L90" s="64" t="str">
        <f>Translations!$B$52</f>
        <v>Sum</v>
      </c>
      <c r="M90" s="136" t="s">
        <v>27</v>
      </c>
      <c r="N90" s="124" t="str">
        <f>IF(COUNT(N85:N89)&gt;0,SUM(N85:N89),"")</f>
        <v/>
      </c>
      <c r="O90" s="77"/>
      <c r="P90" s="40"/>
      <c r="Q90" s="40"/>
    </row>
    <row r="91" spans="1:17" s="98" customFormat="1" ht="5.0999999999999996" customHeight="1">
      <c r="A91" s="40"/>
      <c r="B91" s="88"/>
      <c r="C91" s="73"/>
      <c r="D91" s="5"/>
      <c r="E91" s="73"/>
      <c r="F91" s="73"/>
      <c r="G91" s="73"/>
      <c r="H91" s="73"/>
      <c r="I91" s="73"/>
      <c r="J91" s="73"/>
      <c r="K91" s="73"/>
      <c r="L91" s="73"/>
      <c r="M91" s="73"/>
      <c r="N91" s="73"/>
      <c r="O91" s="207"/>
      <c r="P91" s="40"/>
      <c r="Q91" s="40"/>
    </row>
    <row r="92" spans="1:17" s="98" customFormat="1" ht="15" customHeight="1" thickBot="1">
      <c r="A92" s="40"/>
      <c r="B92" s="88"/>
      <c r="C92" s="73"/>
      <c r="D92" s="5"/>
      <c r="E92" s="38" t="str">
        <f>Translations!$B$75</f>
        <v>ii. Costs of the new equipment or new measures</v>
      </c>
      <c r="F92" s="5"/>
      <c r="G92" s="117"/>
      <c r="H92" s="5"/>
      <c r="I92" s="5"/>
      <c r="J92" s="5"/>
      <c r="K92" s="5"/>
      <c r="L92" s="5"/>
      <c r="M92" s="5"/>
      <c r="N92" s="5"/>
      <c r="O92" s="207"/>
      <c r="P92" s="40"/>
      <c r="Q92" s="40"/>
    </row>
    <row r="93" spans="1:17" s="98" customFormat="1" ht="12.75" customHeight="1">
      <c r="A93" s="40"/>
      <c r="B93" s="88"/>
      <c r="C93" s="73"/>
      <c r="D93" s="5"/>
      <c r="E93" s="304" t="str">
        <f>Translations!$B$70</f>
        <v>Brief description</v>
      </c>
      <c r="F93" s="315"/>
      <c r="G93" s="315"/>
      <c r="H93" s="301" t="str">
        <f>Translations!$B$86</f>
        <v>Investment costs</v>
      </c>
      <c r="I93" s="302"/>
      <c r="J93" s="303"/>
      <c r="K93" s="304" t="str">
        <f>Translations!$B$87</f>
        <v>O&amp;M costs [£/year]</v>
      </c>
      <c r="L93" s="305"/>
      <c r="M93" s="297" t="str">
        <f>Translations!$B$88</f>
        <v>Other costs [£/year]</v>
      </c>
      <c r="N93" s="297" t="str">
        <f>Translations!$B$74</f>
        <v>Annual costs [£]</v>
      </c>
      <c r="O93" s="77"/>
      <c r="P93" s="40"/>
      <c r="Q93" s="40"/>
    </row>
    <row r="94" spans="1:17" s="145" customFormat="1" ht="24.75" thickBot="1">
      <c r="A94" s="115"/>
      <c r="B94" s="116"/>
      <c r="C94" s="107"/>
      <c r="D94" s="144"/>
      <c r="E94" s="306"/>
      <c r="F94" s="316"/>
      <c r="G94" s="316"/>
      <c r="H94" s="138" t="str">
        <f>Translations!$B$89</f>
        <v>Investment costs [£]</v>
      </c>
      <c r="I94" s="154" t="str">
        <f>Translations!$B$90</f>
        <v>depreciation period [years]</v>
      </c>
      <c r="J94" s="155" t="str">
        <f>Translations!$B$96</f>
        <v>interest rate [%]</v>
      </c>
      <c r="K94" s="306"/>
      <c r="L94" s="307"/>
      <c r="M94" s="298"/>
      <c r="N94" s="310"/>
      <c r="O94" s="78"/>
      <c r="P94" s="115"/>
      <c r="Q94" s="115"/>
    </row>
    <row r="95" spans="1:17" s="98" customFormat="1" ht="15" customHeight="1">
      <c r="A95" s="40"/>
      <c r="B95" s="88"/>
      <c r="C95" s="73"/>
      <c r="D95" s="38"/>
      <c r="E95" s="311"/>
      <c r="F95" s="312"/>
      <c r="G95" s="312"/>
      <c r="H95" s="226"/>
      <c r="I95" s="151"/>
      <c r="J95" s="146"/>
      <c r="K95" s="299"/>
      <c r="L95" s="300"/>
      <c r="M95" s="226"/>
      <c r="N95" s="156" t="str">
        <f>IF(COUNT(H95:M95)&gt;0,IF(COUNT(H95:I95)=2,IF(J95&gt;0,-PMT(J95/100,I95,H95),H95/I95),0)+K95+M95,"")</f>
        <v/>
      </c>
      <c r="O95" s="77"/>
      <c r="P95" s="40"/>
      <c r="Q95" s="40"/>
    </row>
    <row r="96" spans="1:17" s="98" customFormat="1" ht="12.75" customHeight="1">
      <c r="A96" s="40"/>
      <c r="B96" s="88"/>
      <c r="C96" s="73"/>
      <c r="D96" s="5"/>
      <c r="E96" s="313"/>
      <c r="F96" s="314"/>
      <c r="G96" s="314"/>
      <c r="H96" s="235"/>
      <c r="I96" s="152"/>
      <c r="J96" s="147"/>
      <c r="K96" s="293"/>
      <c r="L96" s="294"/>
      <c r="M96" s="235"/>
      <c r="N96" s="157" t="str">
        <f>IF(COUNT(H96:M96)&gt;0,IF(COUNT(H96:I96)=2,IF(J96&gt;0,-PMT(J96/100,I96,H96),H96/I96),0)+K96+M96,"")</f>
        <v/>
      </c>
      <c r="O96" s="77"/>
      <c r="P96" s="40"/>
      <c r="Q96" s="40"/>
    </row>
    <row r="97" spans="1:23" s="98" customFormat="1" ht="12.75" customHeight="1">
      <c r="A97" s="40"/>
      <c r="B97" s="88"/>
      <c r="C97" s="73"/>
      <c r="D97" s="5"/>
      <c r="E97" s="313"/>
      <c r="F97" s="314"/>
      <c r="G97" s="314"/>
      <c r="H97" s="235"/>
      <c r="I97" s="152"/>
      <c r="J97" s="147"/>
      <c r="K97" s="293"/>
      <c r="L97" s="294"/>
      <c r="M97" s="235"/>
      <c r="N97" s="157" t="str">
        <f>IF(COUNT(H97:M97)&gt;0,IF(COUNT(H97:I97)=2,IF(J97&gt;0,-PMT(J97/100,I97,H97),H97/I97),0)+K97+M97,"")</f>
        <v/>
      </c>
      <c r="O97" s="77"/>
      <c r="P97" s="40"/>
      <c r="Q97" s="40"/>
    </row>
    <row r="98" spans="1:23" s="98" customFormat="1" ht="12.75" customHeight="1">
      <c r="A98" s="40"/>
      <c r="B98" s="88"/>
      <c r="C98" s="73"/>
      <c r="D98" s="5"/>
      <c r="E98" s="313"/>
      <c r="F98" s="314"/>
      <c r="G98" s="314"/>
      <c r="H98" s="235"/>
      <c r="I98" s="152"/>
      <c r="J98" s="147"/>
      <c r="K98" s="293"/>
      <c r="L98" s="294"/>
      <c r="M98" s="235"/>
      <c r="N98" s="157" t="str">
        <f>IF(COUNT(H98:M98)&gt;0,IF(COUNT(H98:I98)=2,IF(J98&gt;0,-PMT(J98/100,I98,H98),H98/I98),0)+K98+M98,"")</f>
        <v/>
      </c>
      <c r="O98" s="77"/>
      <c r="P98" s="40"/>
      <c r="Q98" s="40"/>
    </row>
    <row r="99" spans="1:23" s="98" customFormat="1" ht="12.75" customHeight="1" thickBot="1">
      <c r="A99" s="40"/>
      <c r="B99" s="88"/>
      <c r="C99" s="73"/>
      <c r="D99" s="5"/>
      <c r="E99" s="285"/>
      <c r="F99" s="286"/>
      <c r="G99" s="286"/>
      <c r="H99" s="227"/>
      <c r="I99" s="153"/>
      <c r="J99" s="148"/>
      <c r="K99" s="295"/>
      <c r="L99" s="296"/>
      <c r="M99" s="227"/>
      <c r="N99" s="158" t="str">
        <f>IF(COUNT(H99:M99)&gt;0,IF(COUNT(H99:I99)=2,IF(J99&gt;0,-PMT(J99/100,I99,H99),H99/I99),0)+K99+M99,"")</f>
        <v/>
      </c>
      <c r="O99" s="77"/>
      <c r="P99" s="40"/>
      <c r="Q99" s="40"/>
    </row>
    <row r="100" spans="1:23" s="98" customFormat="1" ht="15" customHeight="1" thickBot="1">
      <c r="A100" s="40"/>
      <c r="B100" s="88"/>
      <c r="C100" s="73"/>
      <c r="D100" s="73"/>
      <c r="E100" s="73"/>
      <c r="F100" s="73"/>
      <c r="G100" s="73"/>
      <c r="H100" s="73"/>
      <c r="I100" s="73"/>
      <c r="J100" s="73"/>
      <c r="K100" s="73"/>
      <c r="L100" s="64" t="str">
        <f>Translations!$B$52</f>
        <v>Sum</v>
      </c>
      <c r="M100" s="136" t="s">
        <v>27</v>
      </c>
      <c r="N100" s="124" t="str">
        <f>IF(COUNT(N95:N99)&gt;0,SUM(N95:N99),"")</f>
        <v/>
      </c>
      <c r="O100" s="77"/>
      <c r="P100" s="40"/>
      <c r="Q100" s="40"/>
    </row>
    <row r="101" spans="1:23" s="98" customFormat="1" ht="15" customHeight="1" thickBot="1">
      <c r="A101" s="40"/>
      <c r="B101" s="88"/>
      <c r="C101" s="73"/>
      <c r="D101" s="73"/>
      <c r="E101" s="73"/>
      <c r="F101" s="73"/>
      <c r="G101" s="73"/>
      <c r="H101" s="73"/>
      <c r="I101" s="73"/>
      <c r="J101" s="73"/>
      <c r="K101" s="73"/>
      <c r="L101" s="73"/>
      <c r="M101" s="73"/>
      <c r="N101" s="73"/>
      <c r="O101" s="77"/>
      <c r="P101" s="40"/>
      <c r="Q101" s="40"/>
    </row>
    <row r="102" spans="1:23" s="98" customFormat="1" ht="15" customHeight="1" thickBot="1">
      <c r="A102" s="40"/>
      <c r="B102" s="88"/>
      <c r="C102" s="73"/>
      <c r="D102" s="41" t="s">
        <v>36</v>
      </c>
      <c r="E102" s="317" t="str">
        <f>Translations!$B$77</f>
        <v>Annual costs (Sum of all "additional" costs)</v>
      </c>
      <c r="F102" s="317"/>
      <c r="G102" s="317"/>
      <c r="H102" s="317"/>
      <c r="I102" s="317"/>
      <c r="J102" s="317"/>
      <c r="K102" s="317"/>
      <c r="L102" s="317"/>
      <c r="M102" s="123" t="s">
        <v>27</v>
      </c>
      <c r="N102" s="124" t="str">
        <f>IF(ISNUMBER(N100),N100-IF(ISNUMBER(N90),N90,0),"")</f>
        <v/>
      </c>
      <c r="O102" s="207"/>
      <c r="P102" s="40"/>
      <c r="Q102" s="40"/>
    </row>
    <row r="103" spans="1:23" s="98" customFormat="1" ht="26.25" thickBot="1">
      <c r="A103" s="40"/>
      <c r="B103" s="88"/>
      <c r="C103" s="73"/>
      <c r="D103" s="5"/>
      <c r="E103" s="118"/>
      <c r="F103" s="118"/>
      <c r="G103" s="118"/>
      <c r="H103" s="118"/>
      <c r="I103" s="92" t="s">
        <v>29</v>
      </c>
      <c r="J103" s="118"/>
      <c r="K103" s="118"/>
      <c r="L103" s="118"/>
      <c r="M103" s="118"/>
      <c r="N103" s="118"/>
      <c r="O103" s="207"/>
      <c r="P103" s="40"/>
      <c r="Q103" s="40"/>
    </row>
    <row r="104" spans="1:23" s="98" customFormat="1" ht="13.5" thickBot="1">
      <c r="A104" s="40"/>
      <c r="B104" s="88"/>
      <c r="C104" s="73"/>
      <c r="D104" s="5"/>
      <c r="E104" s="92"/>
      <c r="F104" s="92"/>
      <c r="G104" s="41" t="str">
        <f>Translations!$B$78</f>
        <v>UKA price [£/t CO2e]</v>
      </c>
      <c r="H104" s="92"/>
      <c r="I104" s="170">
        <f>F77</f>
        <v>0</v>
      </c>
      <c r="J104" s="92"/>
      <c r="K104" s="41" t="str">
        <f>Translations!$B$80</f>
        <v>Improvement factor</v>
      </c>
      <c r="L104" s="92"/>
      <c r="M104" s="92"/>
      <c r="N104" s="92"/>
      <c r="O104" s="207"/>
      <c r="P104" s="40"/>
      <c r="Q104" s="40"/>
    </row>
    <row r="105" spans="1:23" s="98" customFormat="1" ht="15" customHeight="1" thickBot="1">
      <c r="A105" s="40"/>
      <c r="B105" s="88"/>
      <c r="C105" s="73"/>
      <c r="D105" s="41" t="s">
        <v>28</v>
      </c>
      <c r="E105" s="317" t="str">
        <f>Translations!$B$81</f>
        <v>Annual Benefits</v>
      </c>
      <c r="F105" s="318"/>
      <c r="G105" s="108">
        <v>20</v>
      </c>
      <c r="H105" s="120" t="s">
        <v>31</v>
      </c>
      <c r="I105" s="165"/>
      <c r="J105" s="121" t="s">
        <v>31</v>
      </c>
      <c r="K105" s="109">
        <v>0.01</v>
      </c>
      <c r="L105" s="122"/>
      <c r="M105" s="123" t="s">
        <v>27</v>
      </c>
      <c r="N105" s="124" t="str">
        <f>IF(COUNT(G105,I105,K105)=3,G105*I105*K105,"")</f>
        <v/>
      </c>
      <c r="O105" s="207"/>
      <c r="P105" s="40"/>
      <c r="Q105" s="40"/>
    </row>
    <row r="106" spans="1:23" s="98" customFormat="1" ht="5.0999999999999996" customHeight="1" thickBot="1">
      <c r="A106" s="40"/>
      <c r="B106" s="88"/>
      <c r="C106" s="73"/>
      <c r="D106" s="74"/>
      <c r="E106" s="118"/>
      <c r="F106" s="118"/>
      <c r="G106" s="118"/>
      <c r="H106" s="118"/>
      <c r="I106" s="118"/>
      <c r="J106" s="118"/>
      <c r="K106" s="118"/>
      <c r="L106" s="118"/>
      <c r="M106" s="118"/>
      <c r="N106" s="118"/>
      <c r="O106" s="119"/>
      <c r="P106" s="40"/>
      <c r="Q106" s="40"/>
    </row>
    <row r="107" spans="1:23" s="98" customFormat="1" ht="15" customHeight="1" thickBot="1">
      <c r="A107" s="208"/>
      <c r="B107" s="129"/>
      <c r="C107" s="209"/>
      <c r="D107" s="41" t="s">
        <v>30</v>
      </c>
      <c r="E107" s="90" t="str">
        <f>Translations!$B$82</f>
        <v>Costs are unreasonable?</v>
      </c>
      <c r="F107" s="210"/>
      <c r="G107" s="210"/>
      <c r="H107" s="211"/>
      <c r="I107" s="110" t="str">
        <f>IF(COUNT(N102,N105)=2,AND(N102&gt;N105,N102&gt;IF(Installation_with_low_emissions?,500,2000)),"")</f>
        <v/>
      </c>
      <c r="J107" s="38"/>
      <c r="K107" s="38"/>
      <c r="L107" s="38"/>
      <c r="M107" s="38"/>
      <c r="N107" s="38"/>
      <c r="O107" s="212"/>
      <c r="P107" s="208"/>
      <c r="Q107" s="208"/>
    </row>
    <row r="108" spans="1:23" ht="12.75" customHeight="1" thickBot="1">
      <c r="A108" s="84"/>
      <c r="B108" s="88"/>
      <c r="C108" s="65"/>
      <c r="D108" s="7"/>
      <c r="E108" s="66"/>
      <c r="F108" s="6"/>
      <c r="G108" s="8"/>
      <c r="H108" s="8"/>
      <c r="I108" s="8"/>
      <c r="J108" s="8"/>
      <c r="K108" s="8"/>
      <c r="L108" s="8"/>
      <c r="M108" s="8"/>
      <c r="N108" s="8"/>
      <c r="O108" s="76"/>
      <c r="P108" s="61"/>
      <c r="Q108" s="213"/>
      <c r="R108" s="191"/>
      <c r="S108" s="191"/>
      <c r="T108" s="191"/>
      <c r="U108" s="191"/>
      <c r="V108" s="191"/>
      <c r="W108" s="191"/>
    </row>
    <row r="109" spans="1:23" s="98" customFormat="1" ht="12.75" customHeight="1" thickBot="1">
      <c r="A109" s="40"/>
      <c r="B109" s="88"/>
      <c r="C109" s="5"/>
      <c r="D109" s="5"/>
      <c r="E109" s="5"/>
      <c r="F109" s="5"/>
      <c r="G109" s="5"/>
      <c r="H109" s="5"/>
      <c r="I109" s="5"/>
      <c r="J109" s="5"/>
      <c r="K109" s="5"/>
      <c r="L109" s="5"/>
      <c r="M109" s="5"/>
      <c r="N109" s="5"/>
      <c r="O109" s="77"/>
      <c r="P109" s="40"/>
      <c r="Q109" s="40"/>
    </row>
    <row r="110" spans="1:23" s="98" customFormat="1" ht="15.75" customHeight="1" thickBot="1">
      <c r="A110" s="40"/>
      <c r="B110" s="88"/>
      <c r="C110" s="67">
        <f>C72+1</f>
        <v>3</v>
      </c>
      <c r="D110" s="5"/>
      <c r="E110" s="308" t="str">
        <f>Translations!$B$54</f>
        <v xml:space="preserve">  </v>
      </c>
      <c r="F110" s="308"/>
      <c r="G110" s="308"/>
      <c r="H110" s="308"/>
      <c r="I110" s="308"/>
      <c r="J110" s="308"/>
      <c r="K110" s="308"/>
      <c r="L110" s="308"/>
      <c r="M110" s="308"/>
      <c r="N110" s="308"/>
      <c r="O110" s="77"/>
      <c r="P110" s="40"/>
      <c r="Q110" s="40"/>
    </row>
    <row r="111" spans="1:23" s="98" customFormat="1" ht="15.75" customHeight="1" thickBot="1">
      <c r="A111" s="40"/>
      <c r="B111" s="88"/>
      <c r="C111" s="125"/>
      <c r="D111" s="5"/>
      <c r="E111" s="172" t="s">
        <v>21</v>
      </c>
      <c r="F111" s="231"/>
      <c r="G111" s="231"/>
      <c r="H111" s="290"/>
      <c r="I111" s="291"/>
      <c r="J111" s="291"/>
      <c r="K111" s="291"/>
      <c r="L111" s="291"/>
      <c r="M111" s="291"/>
      <c r="N111" s="292"/>
      <c r="O111" s="77"/>
      <c r="P111" s="40"/>
      <c r="Q111" s="40"/>
    </row>
    <row r="112" spans="1:23" s="98" customFormat="1" ht="15.75" customHeight="1" thickBot="1">
      <c r="A112" s="40"/>
      <c r="B112" s="88"/>
      <c r="C112" s="125"/>
      <c r="D112" s="5"/>
      <c r="E112" s="172" t="s">
        <v>22</v>
      </c>
      <c r="F112" s="231"/>
      <c r="G112" s="231"/>
      <c r="H112" s="290"/>
      <c r="I112" s="291"/>
      <c r="J112" s="291"/>
      <c r="K112" s="291"/>
      <c r="L112" s="291"/>
      <c r="M112" s="291"/>
      <c r="N112" s="292"/>
      <c r="O112" s="77"/>
      <c r="P112" s="40"/>
      <c r="Q112" s="40"/>
    </row>
    <row r="113" spans="1:17" s="98" customFormat="1" ht="15.75" thickBot="1">
      <c r="A113" s="40"/>
      <c r="B113" s="88"/>
      <c r="C113" s="125"/>
      <c r="D113" s="5"/>
      <c r="E113" s="173" t="s">
        <v>23</v>
      </c>
      <c r="F113" s="111"/>
      <c r="G113" s="111"/>
      <c r="H113" s="290"/>
      <c r="I113" s="291"/>
      <c r="J113" s="291"/>
      <c r="K113" s="291"/>
      <c r="L113" s="291"/>
      <c r="M113" s="291"/>
      <c r="N113" s="292"/>
      <c r="O113" s="77"/>
      <c r="P113" s="40"/>
      <c r="Q113" s="40"/>
    </row>
    <row r="114" spans="1:17" s="98" customFormat="1" ht="15.75" thickBot="1">
      <c r="A114" s="40"/>
      <c r="B114" s="88"/>
      <c r="C114" s="125"/>
      <c r="D114" s="5"/>
      <c r="E114" s="173"/>
      <c r="F114" s="111"/>
      <c r="G114" s="111"/>
      <c r="H114" s="174"/>
      <c r="I114" s="174"/>
      <c r="J114" s="174"/>
      <c r="K114" s="174"/>
      <c r="L114" s="174"/>
      <c r="M114" s="174"/>
      <c r="N114" s="174"/>
      <c r="O114" s="77"/>
      <c r="P114" s="40"/>
      <c r="Q114" s="40"/>
    </row>
    <row r="115" spans="1:17" s="98" customFormat="1" ht="60" customHeight="1" thickBot="1">
      <c r="A115" s="40"/>
      <c r="B115" s="88"/>
      <c r="C115" s="125"/>
      <c r="D115" s="5"/>
      <c r="E115" s="231" t="s">
        <v>37</v>
      </c>
      <c r="F115" s="319"/>
      <c r="G115" s="320"/>
      <c r="H115" s="111"/>
      <c r="I115" s="111"/>
      <c r="J115" s="111"/>
      <c r="K115" s="111"/>
      <c r="L115" s="111"/>
      <c r="M115" s="111"/>
      <c r="N115" s="111"/>
      <c r="O115" s="77"/>
      <c r="P115" s="40"/>
      <c r="Q115" s="40"/>
    </row>
    <row r="116" spans="1:17" s="98" customFormat="1" ht="5.0999999999999996" customHeight="1">
      <c r="A116" s="40"/>
      <c r="B116" s="88"/>
      <c r="C116" s="125"/>
      <c r="D116" s="5"/>
      <c r="E116" s="111"/>
      <c r="F116" s="111"/>
      <c r="G116" s="111"/>
      <c r="H116" s="111"/>
      <c r="I116" s="111"/>
      <c r="J116" s="111"/>
      <c r="K116" s="111"/>
      <c r="L116" s="111"/>
      <c r="M116" s="111"/>
      <c r="N116" s="111"/>
      <c r="O116" s="77"/>
      <c r="P116" s="40"/>
      <c r="Q116" s="40"/>
    </row>
    <row r="117" spans="1:17" s="98" customFormat="1" ht="5.0999999999999996" customHeight="1">
      <c r="A117" s="40"/>
      <c r="B117" s="88"/>
      <c r="C117" s="73"/>
      <c r="D117" s="5"/>
      <c r="E117" s="112"/>
      <c r="F117" s="112"/>
      <c r="G117" s="112"/>
      <c r="H117" s="112"/>
      <c r="I117" s="112"/>
      <c r="J117" s="111"/>
      <c r="K117" s="111"/>
      <c r="L117" s="111"/>
      <c r="M117" s="111"/>
      <c r="N117" s="111"/>
      <c r="O117" s="77"/>
      <c r="P117" s="40"/>
      <c r="Q117" s="40"/>
    </row>
    <row r="118" spans="1:17" s="98" customFormat="1" ht="12.75" customHeight="1">
      <c r="A118" s="40"/>
      <c r="B118" s="88"/>
      <c r="C118" s="73"/>
      <c r="D118" s="41" t="s">
        <v>36</v>
      </c>
      <c r="E118" s="309" t="str">
        <f>Translations!$B$59</f>
        <v>Types of costs</v>
      </c>
      <c r="F118" s="309"/>
      <c r="G118" s="309"/>
      <c r="H118" s="309"/>
      <c r="I118" s="309"/>
      <c r="J118" s="309"/>
      <c r="K118" s="309"/>
      <c r="L118" s="309"/>
      <c r="M118" s="309"/>
      <c r="N118" s="309"/>
      <c r="O118" s="77"/>
      <c r="P118" s="40"/>
      <c r="Q118" s="40"/>
    </row>
    <row r="119" spans="1:17" s="98" customFormat="1" ht="5.0999999999999996" customHeight="1">
      <c r="A119" s="40"/>
      <c r="B119" s="88"/>
      <c r="C119" s="73"/>
      <c r="D119" s="5"/>
      <c r="E119" s="111"/>
      <c r="F119" s="111"/>
      <c r="G119" s="111"/>
      <c r="H119" s="111"/>
      <c r="I119" s="111"/>
      <c r="J119" s="111"/>
      <c r="K119" s="111"/>
      <c r="L119" s="111"/>
      <c r="M119" s="5"/>
      <c r="N119" s="111"/>
      <c r="O119" s="77"/>
      <c r="P119" s="40"/>
      <c r="Q119" s="40"/>
    </row>
    <row r="120" spans="1:17" s="98" customFormat="1" ht="13.5" thickBot="1">
      <c r="A120" s="40"/>
      <c r="B120" s="88"/>
      <c r="C120" s="73"/>
      <c r="D120" s="5"/>
      <c r="E120" s="38" t="str">
        <f>Translations!$B$72</f>
        <v>i. Current or reference costs</v>
      </c>
      <c r="F120" s="111"/>
      <c r="G120" s="111"/>
      <c r="H120" s="111"/>
      <c r="I120" s="111"/>
      <c r="J120" s="111"/>
      <c r="K120" s="111"/>
      <c r="L120" s="111"/>
      <c r="M120" s="5"/>
      <c r="N120" s="111"/>
      <c r="O120" s="77"/>
      <c r="P120" s="40"/>
      <c r="Q120" s="40"/>
    </row>
    <row r="121" spans="1:17" s="98" customFormat="1" ht="12.75" customHeight="1">
      <c r="A121" s="40"/>
      <c r="B121" s="88"/>
      <c r="C121" s="73"/>
      <c r="D121" s="5"/>
      <c r="E121" s="304" t="str">
        <f>Translations!$B$70</f>
        <v>Brief description</v>
      </c>
      <c r="F121" s="315"/>
      <c r="G121" s="315"/>
      <c r="H121" s="301" t="str">
        <f>Translations!$B$86</f>
        <v>Investment costs</v>
      </c>
      <c r="I121" s="302"/>
      <c r="J121" s="303"/>
      <c r="K121" s="304" t="str">
        <f>Translations!$B$87</f>
        <v>O&amp;M costs [£/year]</v>
      </c>
      <c r="L121" s="305"/>
      <c r="M121" s="297" t="str">
        <f>Translations!$B$88</f>
        <v>Other costs [£/year]</v>
      </c>
      <c r="N121" s="297" t="str">
        <f>Translations!$B$74</f>
        <v>Annual costs [£]</v>
      </c>
      <c r="O121" s="77"/>
      <c r="P121" s="40"/>
      <c r="Q121" s="40"/>
    </row>
    <row r="122" spans="1:17" s="145" customFormat="1" ht="24.75" thickBot="1">
      <c r="A122" s="115"/>
      <c r="B122" s="116"/>
      <c r="C122" s="107"/>
      <c r="D122" s="144"/>
      <c r="E122" s="306"/>
      <c r="F122" s="316"/>
      <c r="G122" s="316"/>
      <c r="H122" s="138" t="str">
        <f>Translations!$B$89</f>
        <v>Investment costs [£]</v>
      </c>
      <c r="I122" s="154" t="str">
        <f>Translations!$B$90</f>
        <v>depreciation period [years]</v>
      </c>
      <c r="J122" s="155" t="str">
        <f>Translations!$B$96</f>
        <v>interest rate [%]</v>
      </c>
      <c r="K122" s="306"/>
      <c r="L122" s="307"/>
      <c r="M122" s="298"/>
      <c r="N122" s="310"/>
      <c r="O122" s="78"/>
      <c r="P122" s="115"/>
      <c r="Q122" s="115"/>
    </row>
    <row r="123" spans="1:17" s="98" customFormat="1" ht="15" customHeight="1">
      <c r="A123" s="40"/>
      <c r="B123" s="88"/>
      <c r="C123" s="73"/>
      <c r="D123" s="38"/>
      <c r="E123" s="311"/>
      <c r="F123" s="312"/>
      <c r="G123" s="312"/>
      <c r="H123" s="226"/>
      <c r="I123" s="151"/>
      <c r="J123" s="146"/>
      <c r="K123" s="299"/>
      <c r="L123" s="300"/>
      <c r="M123" s="226"/>
      <c r="N123" s="156" t="str">
        <f>IF(COUNT(H123:M123)&gt;0,IF(COUNT(H123:I123)=2,IF(J123&gt;0,-PMT(J123/100,I123,H123),H123/I123),0)+K123+M123,"")</f>
        <v/>
      </c>
      <c r="O123" s="119"/>
      <c r="P123" s="40"/>
      <c r="Q123" s="40"/>
    </row>
    <row r="124" spans="1:17" s="98" customFormat="1" ht="12.75" customHeight="1">
      <c r="A124" s="40"/>
      <c r="B124" s="88"/>
      <c r="C124" s="73"/>
      <c r="D124" s="5"/>
      <c r="E124" s="313"/>
      <c r="F124" s="314"/>
      <c r="G124" s="314"/>
      <c r="H124" s="235"/>
      <c r="I124" s="152"/>
      <c r="J124" s="147"/>
      <c r="K124" s="293"/>
      <c r="L124" s="294"/>
      <c r="M124" s="235"/>
      <c r="N124" s="157" t="str">
        <f>IF(COUNT(H124:M124)&gt;0,IF(COUNT(H124:I124)=2,IF(J124&gt;0,-PMT(J124/100,I124,H124),H124/I124),0)+K124+M124,"")</f>
        <v/>
      </c>
      <c r="O124" s="77"/>
      <c r="P124" s="40"/>
      <c r="Q124" s="40"/>
    </row>
    <row r="125" spans="1:17" s="98" customFormat="1" ht="12.75" customHeight="1">
      <c r="A125" s="40"/>
      <c r="B125" s="88"/>
      <c r="C125" s="73"/>
      <c r="D125" s="5"/>
      <c r="E125" s="313"/>
      <c r="F125" s="314"/>
      <c r="G125" s="314"/>
      <c r="H125" s="235"/>
      <c r="I125" s="152"/>
      <c r="J125" s="147"/>
      <c r="K125" s="293"/>
      <c r="L125" s="294"/>
      <c r="M125" s="235"/>
      <c r="N125" s="157" t="str">
        <f>IF(COUNT(H125:M125)&gt;0,IF(COUNT(H125:I125)=2,IF(J125&gt;0,-PMT(J125/100,I125,H125),H125/I125),0)+K125+M125,"")</f>
        <v/>
      </c>
      <c r="O125" s="77"/>
      <c r="P125" s="40"/>
      <c r="Q125" s="40"/>
    </row>
    <row r="126" spans="1:17" s="98" customFormat="1" ht="12.75" customHeight="1">
      <c r="A126" s="40"/>
      <c r="B126" s="88"/>
      <c r="C126" s="73"/>
      <c r="D126" s="5"/>
      <c r="E126" s="313"/>
      <c r="F126" s="314"/>
      <c r="G126" s="314"/>
      <c r="H126" s="235"/>
      <c r="I126" s="152"/>
      <c r="J126" s="147"/>
      <c r="K126" s="293"/>
      <c r="L126" s="294"/>
      <c r="M126" s="235"/>
      <c r="N126" s="157" t="str">
        <f>IF(COUNT(H126:M126)&gt;0,IF(COUNT(H126:I126)=2,IF(J126&gt;0,-PMT(J126/100,I126,H126),H126/I126),0)+K126+M126,"")</f>
        <v/>
      </c>
      <c r="O126" s="77"/>
      <c r="P126" s="40"/>
      <c r="Q126" s="40"/>
    </row>
    <row r="127" spans="1:17" s="98" customFormat="1" ht="12.75" customHeight="1" thickBot="1">
      <c r="A127" s="40"/>
      <c r="B127" s="88"/>
      <c r="C127" s="73"/>
      <c r="D127" s="5"/>
      <c r="E127" s="285"/>
      <c r="F127" s="286"/>
      <c r="G127" s="286"/>
      <c r="H127" s="227"/>
      <c r="I127" s="153"/>
      <c r="J127" s="148"/>
      <c r="K127" s="295"/>
      <c r="L127" s="296"/>
      <c r="M127" s="227"/>
      <c r="N127" s="158" t="str">
        <f>IF(COUNT(H127:M127)&gt;0,IF(COUNT(H127:I127)=2,IF(J127&gt;0,-PMT(J127/100,I127,H127),H127/I127),0)+K127+M127,"")</f>
        <v/>
      </c>
      <c r="O127" s="77"/>
      <c r="P127" s="40"/>
      <c r="Q127" s="40"/>
    </row>
    <row r="128" spans="1:17" s="98" customFormat="1" ht="12.75" customHeight="1" thickBot="1">
      <c r="A128" s="40"/>
      <c r="B128" s="88"/>
      <c r="C128" s="73"/>
      <c r="D128" s="5"/>
      <c r="E128" s="111"/>
      <c r="F128" s="111"/>
      <c r="G128" s="111"/>
      <c r="H128" s="111"/>
      <c r="I128" s="111"/>
      <c r="J128" s="111"/>
      <c r="K128" s="111"/>
      <c r="L128" s="64" t="str">
        <f>Translations!$B$52</f>
        <v>Sum</v>
      </c>
      <c r="M128" s="136" t="s">
        <v>27</v>
      </c>
      <c r="N128" s="124" t="str">
        <f>IF(COUNT(N123:N127)&gt;0,SUM(N123:N127),"")</f>
        <v/>
      </c>
      <c r="O128" s="77"/>
      <c r="P128" s="40"/>
      <c r="Q128" s="40"/>
    </row>
    <row r="129" spans="1:17" s="98" customFormat="1" ht="5.0999999999999996" customHeight="1">
      <c r="A129" s="40"/>
      <c r="B129" s="88"/>
      <c r="C129" s="73"/>
      <c r="D129" s="5"/>
      <c r="E129" s="73"/>
      <c r="F129" s="73"/>
      <c r="G129" s="73"/>
      <c r="H129" s="73"/>
      <c r="I129" s="73"/>
      <c r="J129" s="73"/>
      <c r="K129" s="73"/>
      <c r="L129" s="73"/>
      <c r="M129" s="73"/>
      <c r="N129" s="73"/>
      <c r="O129" s="207"/>
      <c r="P129" s="40"/>
      <c r="Q129" s="40"/>
    </row>
    <row r="130" spans="1:17" s="98" customFormat="1" ht="15" customHeight="1" thickBot="1">
      <c r="A130" s="40"/>
      <c r="B130" s="88"/>
      <c r="C130" s="73"/>
      <c r="D130" s="5"/>
      <c r="E130" s="38" t="str">
        <f>Translations!$B$75</f>
        <v>ii. Costs of the new equipment or new measures</v>
      </c>
      <c r="F130" s="5"/>
      <c r="G130" s="117"/>
      <c r="H130" s="5"/>
      <c r="I130" s="5"/>
      <c r="J130" s="5"/>
      <c r="K130" s="5"/>
      <c r="L130" s="5"/>
      <c r="M130" s="5"/>
      <c r="N130" s="5"/>
      <c r="O130" s="207"/>
      <c r="P130" s="40"/>
      <c r="Q130" s="40"/>
    </row>
    <row r="131" spans="1:17" s="98" customFormat="1" ht="12.75" customHeight="1">
      <c r="A131" s="40"/>
      <c r="B131" s="88"/>
      <c r="C131" s="73"/>
      <c r="D131" s="5"/>
      <c r="E131" s="304" t="str">
        <f>Translations!$B$70</f>
        <v>Brief description</v>
      </c>
      <c r="F131" s="315"/>
      <c r="G131" s="315"/>
      <c r="H131" s="301" t="str">
        <f>Translations!$B$86</f>
        <v>Investment costs</v>
      </c>
      <c r="I131" s="302"/>
      <c r="J131" s="303"/>
      <c r="K131" s="304" t="str">
        <f>Translations!$B$87</f>
        <v>O&amp;M costs [£/year]</v>
      </c>
      <c r="L131" s="305"/>
      <c r="M131" s="297" t="str">
        <f>Translations!$B$88</f>
        <v>Other costs [£/year]</v>
      </c>
      <c r="N131" s="297" t="str">
        <f>Translations!$B$74</f>
        <v>Annual costs [£]</v>
      </c>
      <c r="O131" s="77"/>
      <c r="P131" s="40"/>
      <c r="Q131" s="40"/>
    </row>
    <row r="132" spans="1:17" s="145" customFormat="1" ht="24.75" thickBot="1">
      <c r="A132" s="115"/>
      <c r="B132" s="116"/>
      <c r="C132" s="107"/>
      <c r="D132" s="144"/>
      <c r="E132" s="306"/>
      <c r="F132" s="316"/>
      <c r="G132" s="316"/>
      <c r="H132" s="138" t="str">
        <f>Translations!$B$89</f>
        <v>Investment costs [£]</v>
      </c>
      <c r="I132" s="154" t="str">
        <f>Translations!$B$90</f>
        <v>depreciation period [years]</v>
      </c>
      <c r="J132" s="155" t="str">
        <f>Translations!$B$96</f>
        <v>interest rate [%]</v>
      </c>
      <c r="K132" s="306"/>
      <c r="L132" s="307"/>
      <c r="M132" s="298"/>
      <c r="N132" s="310"/>
      <c r="O132" s="78"/>
      <c r="P132" s="115"/>
      <c r="Q132" s="115"/>
    </row>
    <row r="133" spans="1:17" s="98" customFormat="1" ht="15" customHeight="1">
      <c r="A133" s="40"/>
      <c r="B133" s="88"/>
      <c r="C133" s="73"/>
      <c r="D133" s="38"/>
      <c r="E133" s="311"/>
      <c r="F133" s="312"/>
      <c r="G133" s="312"/>
      <c r="H133" s="226"/>
      <c r="I133" s="151"/>
      <c r="J133" s="146"/>
      <c r="K133" s="299"/>
      <c r="L133" s="300"/>
      <c r="M133" s="226"/>
      <c r="N133" s="156" t="str">
        <f>IF(COUNT(H133:M133)&gt;0,IF(COUNT(H133:I133)=2,IF(J133&gt;0,-PMT(J133/100,I133,H133),H133/I133),0)+K133+M133,"")</f>
        <v/>
      </c>
      <c r="O133" s="77"/>
      <c r="P133" s="40"/>
      <c r="Q133" s="40"/>
    </row>
    <row r="134" spans="1:17" s="98" customFormat="1" ht="12.75" customHeight="1">
      <c r="A134" s="40"/>
      <c r="B134" s="88"/>
      <c r="C134" s="73"/>
      <c r="D134" s="5"/>
      <c r="E134" s="313"/>
      <c r="F134" s="314"/>
      <c r="G134" s="314"/>
      <c r="H134" s="235"/>
      <c r="I134" s="152"/>
      <c r="J134" s="147"/>
      <c r="K134" s="293"/>
      <c r="L134" s="294"/>
      <c r="M134" s="235"/>
      <c r="N134" s="157" t="str">
        <f>IF(COUNT(H134:M134)&gt;0,IF(COUNT(H134:I134)=2,IF(J134&gt;0,-PMT(J134/100,I134,H134),H134/I134),0)+K134+M134,"")</f>
        <v/>
      </c>
      <c r="O134" s="77"/>
      <c r="P134" s="40"/>
      <c r="Q134" s="40"/>
    </row>
    <row r="135" spans="1:17" s="98" customFormat="1" ht="12.75" customHeight="1">
      <c r="A135" s="40"/>
      <c r="B135" s="88"/>
      <c r="C135" s="73"/>
      <c r="D135" s="5"/>
      <c r="E135" s="313"/>
      <c r="F135" s="314"/>
      <c r="G135" s="314"/>
      <c r="H135" s="235"/>
      <c r="I135" s="152"/>
      <c r="J135" s="147"/>
      <c r="K135" s="293"/>
      <c r="L135" s="294"/>
      <c r="M135" s="235"/>
      <c r="N135" s="157" t="str">
        <f>IF(COUNT(H135:M135)&gt;0,IF(COUNT(H135:I135)=2,IF(J135&gt;0,-PMT(J135/100,I135,H135),H135/I135),0)+K135+M135,"")</f>
        <v/>
      </c>
      <c r="O135" s="77"/>
      <c r="P135" s="40"/>
      <c r="Q135" s="40"/>
    </row>
    <row r="136" spans="1:17" s="98" customFormat="1" ht="12.75" customHeight="1">
      <c r="A136" s="40"/>
      <c r="B136" s="88"/>
      <c r="C136" s="73"/>
      <c r="D136" s="5"/>
      <c r="E136" s="313"/>
      <c r="F136" s="314"/>
      <c r="G136" s="314"/>
      <c r="H136" s="235"/>
      <c r="I136" s="152"/>
      <c r="J136" s="147"/>
      <c r="K136" s="293"/>
      <c r="L136" s="294"/>
      <c r="M136" s="235"/>
      <c r="N136" s="157" t="str">
        <f>IF(COUNT(H136:M136)&gt;0,IF(COUNT(H136:I136)=2,IF(J136&gt;0,-PMT(J136/100,I136,H136),H136/I136),0)+K136+M136,"")</f>
        <v/>
      </c>
      <c r="O136" s="77"/>
      <c r="P136" s="40"/>
      <c r="Q136" s="40"/>
    </row>
    <row r="137" spans="1:17" s="98" customFormat="1" ht="12.75" customHeight="1" thickBot="1">
      <c r="A137" s="40"/>
      <c r="B137" s="88"/>
      <c r="C137" s="73"/>
      <c r="D137" s="5"/>
      <c r="E137" s="285"/>
      <c r="F137" s="286"/>
      <c r="G137" s="286"/>
      <c r="H137" s="227"/>
      <c r="I137" s="153"/>
      <c r="J137" s="148"/>
      <c r="K137" s="295"/>
      <c r="L137" s="296"/>
      <c r="M137" s="227"/>
      <c r="N137" s="158" t="str">
        <f>IF(COUNT(H137:M137)&gt;0,IF(COUNT(H137:I137)=2,IF(J137&gt;0,-PMT(J137/100,I137,H137),H137/I137),0)+K137+M137,"")</f>
        <v/>
      </c>
      <c r="O137" s="77"/>
      <c r="P137" s="40"/>
      <c r="Q137" s="40"/>
    </row>
    <row r="138" spans="1:17" s="98" customFormat="1" ht="15" customHeight="1" thickBot="1">
      <c r="A138" s="40"/>
      <c r="B138" s="88"/>
      <c r="C138" s="73"/>
      <c r="D138" s="73"/>
      <c r="E138" s="73"/>
      <c r="F138" s="73"/>
      <c r="G138" s="73"/>
      <c r="H138" s="73"/>
      <c r="I138" s="73"/>
      <c r="J138" s="73"/>
      <c r="K138" s="73"/>
      <c r="L138" s="64" t="str">
        <f>Translations!$B$52</f>
        <v>Sum</v>
      </c>
      <c r="M138" s="136" t="s">
        <v>27</v>
      </c>
      <c r="N138" s="124" t="str">
        <f>IF(COUNT(N133:N137)&gt;0,SUM(N133:N137),"")</f>
        <v/>
      </c>
      <c r="O138" s="77"/>
      <c r="P138" s="40"/>
      <c r="Q138" s="40"/>
    </row>
    <row r="139" spans="1:17" s="98" customFormat="1" ht="15" customHeight="1" thickBot="1">
      <c r="A139" s="40"/>
      <c r="B139" s="88"/>
      <c r="C139" s="73"/>
      <c r="D139" s="73"/>
      <c r="E139" s="73"/>
      <c r="F139" s="73"/>
      <c r="G139" s="73"/>
      <c r="H139" s="73"/>
      <c r="I139" s="73"/>
      <c r="J139" s="73"/>
      <c r="K139" s="73"/>
      <c r="L139" s="73"/>
      <c r="M139" s="73"/>
      <c r="N139" s="73"/>
      <c r="O139" s="77"/>
      <c r="P139" s="40"/>
      <c r="Q139" s="40"/>
    </row>
    <row r="140" spans="1:17" s="98" customFormat="1" ht="15" customHeight="1" thickBot="1">
      <c r="A140" s="40"/>
      <c r="B140" s="88"/>
      <c r="C140" s="73"/>
      <c r="D140" s="41" t="s">
        <v>28</v>
      </c>
      <c r="E140" s="317" t="str">
        <f>Translations!$B$77</f>
        <v>Annual costs (Sum of all "additional" costs)</v>
      </c>
      <c r="F140" s="317"/>
      <c r="G140" s="317"/>
      <c r="H140" s="317"/>
      <c r="I140" s="317"/>
      <c r="J140" s="317"/>
      <c r="K140" s="317"/>
      <c r="L140" s="317"/>
      <c r="M140" s="123" t="s">
        <v>27</v>
      </c>
      <c r="N140" s="124" t="str">
        <f>IF(ISNUMBER(N138),N138-IF(ISNUMBER(N128),N128,0),"")</f>
        <v/>
      </c>
      <c r="O140" s="207"/>
      <c r="P140" s="40"/>
      <c r="Q140" s="40"/>
    </row>
    <row r="141" spans="1:17" s="98" customFormat="1" ht="26.25" thickBot="1">
      <c r="A141" s="40"/>
      <c r="B141" s="88"/>
      <c r="C141" s="73"/>
      <c r="D141" s="5"/>
      <c r="E141" s="118"/>
      <c r="F141" s="118"/>
      <c r="G141" s="118"/>
      <c r="H141" s="118"/>
      <c r="I141" s="92" t="s">
        <v>29</v>
      </c>
      <c r="J141" s="118"/>
      <c r="K141" s="118"/>
      <c r="L141" s="118"/>
      <c r="M141" s="118"/>
      <c r="N141" s="118"/>
      <c r="O141" s="207"/>
      <c r="P141" s="40"/>
      <c r="Q141" s="40"/>
    </row>
    <row r="142" spans="1:17" s="98" customFormat="1" ht="13.5" thickBot="1">
      <c r="A142" s="40"/>
      <c r="B142" s="88"/>
      <c r="C142" s="73"/>
      <c r="D142" s="5"/>
      <c r="E142" s="92"/>
      <c r="F142" s="92"/>
      <c r="G142" s="41" t="str">
        <f>Translations!$B$78</f>
        <v>UKA price [£/t CO2e]</v>
      </c>
      <c r="H142" s="92"/>
      <c r="I142" s="170">
        <f>F115</f>
        <v>0</v>
      </c>
      <c r="J142" s="92"/>
      <c r="K142" s="41" t="str">
        <f>Translations!$B$80</f>
        <v>Improvement factor</v>
      </c>
      <c r="L142" s="92"/>
      <c r="M142" s="92"/>
      <c r="N142" s="92"/>
      <c r="O142" s="207"/>
      <c r="P142" s="40"/>
      <c r="Q142" s="40"/>
    </row>
    <row r="143" spans="1:17" s="98" customFormat="1" ht="15" customHeight="1" thickBot="1">
      <c r="A143" s="40"/>
      <c r="B143" s="88"/>
      <c r="C143" s="73"/>
      <c r="D143" s="41" t="s">
        <v>30</v>
      </c>
      <c r="E143" s="317" t="str">
        <f>Translations!$B$81</f>
        <v>Annual Benefits</v>
      </c>
      <c r="F143" s="318"/>
      <c r="G143" s="108">
        <v>20</v>
      </c>
      <c r="H143" s="120" t="s">
        <v>31</v>
      </c>
      <c r="I143" s="165"/>
      <c r="J143" s="121" t="s">
        <v>31</v>
      </c>
      <c r="K143" s="109">
        <v>0.01</v>
      </c>
      <c r="L143" s="122"/>
      <c r="M143" s="123" t="s">
        <v>27</v>
      </c>
      <c r="N143" s="124" t="str">
        <f>IF(COUNT(G143,I143,K143)=3,G143*I143*K143,"")</f>
        <v/>
      </c>
      <c r="O143" s="207"/>
      <c r="P143" s="40"/>
      <c r="Q143" s="40"/>
    </row>
    <row r="144" spans="1:17" s="98" customFormat="1" ht="5.0999999999999996" customHeight="1" thickBot="1">
      <c r="A144" s="40"/>
      <c r="B144" s="88"/>
      <c r="C144" s="73"/>
      <c r="D144" s="74"/>
      <c r="E144" s="118"/>
      <c r="F144" s="118"/>
      <c r="G144" s="118"/>
      <c r="H144" s="118"/>
      <c r="I144" s="118"/>
      <c r="J144" s="118"/>
      <c r="K144" s="118"/>
      <c r="L144" s="118"/>
      <c r="M144" s="118"/>
      <c r="N144" s="118"/>
      <c r="O144" s="119"/>
      <c r="P144" s="40"/>
      <c r="Q144" s="40"/>
    </row>
    <row r="145" spans="1:23" s="98" customFormat="1" ht="15" customHeight="1" thickBot="1">
      <c r="A145" s="208"/>
      <c r="B145" s="129"/>
      <c r="C145" s="209"/>
      <c r="D145" s="41" t="s">
        <v>32</v>
      </c>
      <c r="E145" s="90" t="str">
        <f>Translations!$B$82</f>
        <v>Costs are unreasonable?</v>
      </c>
      <c r="F145" s="210"/>
      <c r="G145" s="210"/>
      <c r="H145" s="211"/>
      <c r="I145" s="110" t="str">
        <f>IF(COUNT(N140,N143)=2,AND(N140&gt;N143,N140&gt;IF(Installation_with_low_emissions?,500,2000)),"")</f>
        <v/>
      </c>
      <c r="J145" s="38"/>
      <c r="K145" s="38"/>
      <c r="L145" s="38"/>
      <c r="M145" s="38"/>
      <c r="N145" s="38"/>
      <c r="O145" s="212"/>
      <c r="P145" s="208"/>
      <c r="Q145" s="208"/>
    </row>
    <row r="146" spans="1:23" ht="12.75" customHeight="1" thickBot="1">
      <c r="A146" s="84"/>
      <c r="B146" s="88"/>
      <c r="C146" s="65"/>
      <c r="D146" s="7"/>
      <c r="E146" s="66"/>
      <c r="F146" s="6"/>
      <c r="G146" s="8"/>
      <c r="H146" s="8"/>
      <c r="I146" s="8"/>
      <c r="J146" s="8"/>
      <c r="K146" s="8"/>
      <c r="L146" s="8"/>
      <c r="M146" s="8"/>
      <c r="N146" s="8"/>
      <c r="O146" s="76"/>
      <c r="P146" s="61"/>
      <c r="Q146" s="213"/>
      <c r="R146" s="191"/>
      <c r="S146" s="191"/>
      <c r="T146" s="191"/>
      <c r="U146" s="191"/>
      <c r="V146" s="191"/>
      <c r="W146" s="191"/>
    </row>
    <row r="147" spans="1:23" s="98" customFormat="1" ht="12.75" customHeight="1" thickBot="1">
      <c r="A147" s="40"/>
      <c r="B147" s="88"/>
      <c r="C147" s="5"/>
      <c r="D147" s="5"/>
      <c r="E147" s="5"/>
      <c r="F147" s="5"/>
      <c r="G147" s="5"/>
      <c r="H147" s="5"/>
      <c r="I147" s="5"/>
      <c r="J147" s="5"/>
      <c r="K147" s="5"/>
      <c r="L147" s="5"/>
      <c r="M147" s="5"/>
      <c r="N147" s="5"/>
      <c r="O147" s="77"/>
      <c r="P147" s="40"/>
      <c r="Q147" s="40"/>
    </row>
    <row r="148" spans="1:23" s="98" customFormat="1" ht="15.75" customHeight="1" thickBot="1">
      <c r="A148" s="40"/>
      <c r="B148" s="88"/>
      <c r="C148" s="67">
        <f>C110+1</f>
        <v>4</v>
      </c>
      <c r="D148" s="5"/>
      <c r="E148" s="308" t="str">
        <f>Translations!$B$54</f>
        <v xml:space="preserve">  </v>
      </c>
      <c r="F148" s="308"/>
      <c r="G148" s="308"/>
      <c r="H148" s="308"/>
      <c r="I148" s="308"/>
      <c r="J148" s="308"/>
      <c r="K148" s="308"/>
      <c r="L148" s="308"/>
      <c r="M148" s="308"/>
      <c r="N148" s="308"/>
      <c r="O148" s="77"/>
      <c r="P148" s="40"/>
      <c r="Q148" s="40"/>
    </row>
    <row r="149" spans="1:23" s="98" customFormat="1" ht="15.75" customHeight="1" thickBot="1">
      <c r="A149" s="40"/>
      <c r="B149" s="88"/>
      <c r="C149" s="125"/>
      <c r="D149" s="5"/>
      <c r="E149" s="172" t="s">
        <v>21</v>
      </c>
      <c r="F149" s="231"/>
      <c r="G149" s="231"/>
      <c r="H149" s="290"/>
      <c r="I149" s="291"/>
      <c r="J149" s="291"/>
      <c r="K149" s="291"/>
      <c r="L149" s="291"/>
      <c r="M149" s="291"/>
      <c r="N149" s="292"/>
      <c r="O149" s="77"/>
      <c r="P149" s="40"/>
      <c r="Q149" s="40"/>
    </row>
    <row r="150" spans="1:23" s="98" customFormat="1" ht="15.75" customHeight="1" thickBot="1">
      <c r="A150" s="40"/>
      <c r="B150" s="88"/>
      <c r="C150" s="125"/>
      <c r="D150" s="5"/>
      <c r="E150" s="172" t="s">
        <v>22</v>
      </c>
      <c r="F150" s="231"/>
      <c r="G150" s="231"/>
      <c r="H150" s="290"/>
      <c r="I150" s="291"/>
      <c r="J150" s="291"/>
      <c r="K150" s="291"/>
      <c r="L150" s="291"/>
      <c r="M150" s="291"/>
      <c r="N150" s="292"/>
      <c r="O150" s="77"/>
      <c r="P150" s="40"/>
      <c r="Q150" s="40"/>
    </row>
    <row r="151" spans="1:23" s="98" customFormat="1" ht="15.75" customHeight="1" thickBot="1">
      <c r="A151" s="40"/>
      <c r="B151" s="88"/>
      <c r="C151" s="125"/>
      <c r="D151" s="5"/>
      <c r="E151" s="173" t="s">
        <v>23</v>
      </c>
      <c r="F151" s="231"/>
      <c r="G151" s="231"/>
      <c r="H151" s="290"/>
      <c r="I151" s="291"/>
      <c r="J151" s="291"/>
      <c r="K151" s="291"/>
      <c r="L151" s="291"/>
      <c r="M151" s="291"/>
      <c r="N151" s="292"/>
      <c r="O151" s="77"/>
      <c r="P151" s="40"/>
      <c r="Q151" s="40"/>
    </row>
    <row r="152" spans="1:23" s="98" customFormat="1" ht="15.75" thickBot="1">
      <c r="A152" s="40"/>
      <c r="B152" s="88"/>
      <c r="C152" s="125"/>
      <c r="D152" s="5"/>
      <c r="E152" s="111"/>
      <c r="F152" s="111"/>
      <c r="G152" s="111"/>
      <c r="H152" s="111"/>
      <c r="I152" s="111"/>
      <c r="J152" s="111"/>
      <c r="K152" s="111"/>
      <c r="L152" s="111"/>
      <c r="M152" s="111"/>
      <c r="N152" s="111"/>
      <c r="O152" s="77"/>
      <c r="P152" s="40"/>
      <c r="Q152" s="40"/>
    </row>
    <row r="153" spans="1:23" s="98" customFormat="1" ht="60.75" customHeight="1" thickBot="1">
      <c r="A153" s="40"/>
      <c r="B153" s="88"/>
      <c r="C153" s="73"/>
      <c r="D153" s="5"/>
      <c r="E153" s="231" t="s">
        <v>35</v>
      </c>
      <c r="F153" s="319"/>
      <c r="G153" s="320"/>
      <c r="H153" s="112"/>
      <c r="I153" s="112"/>
      <c r="J153" s="111"/>
      <c r="K153" s="111"/>
      <c r="L153" s="111"/>
      <c r="M153" s="111"/>
      <c r="N153" s="111"/>
      <c r="O153" s="77"/>
      <c r="P153" s="40"/>
      <c r="Q153" s="40"/>
    </row>
    <row r="154" spans="1:23" s="98" customFormat="1">
      <c r="A154" s="40"/>
      <c r="B154" s="88"/>
      <c r="C154" s="73"/>
      <c r="D154" s="5"/>
      <c r="E154" s="112"/>
      <c r="F154" s="112"/>
      <c r="G154" s="112"/>
      <c r="H154" s="112"/>
      <c r="I154" s="112"/>
      <c r="J154" s="111"/>
      <c r="K154" s="111"/>
      <c r="L154" s="111"/>
      <c r="M154" s="111"/>
      <c r="N154" s="111"/>
      <c r="O154" s="77"/>
      <c r="P154" s="40"/>
      <c r="Q154" s="40"/>
    </row>
    <row r="155" spans="1:23" s="98" customFormat="1" ht="5.0999999999999996" customHeight="1">
      <c r="A155" s="40"/>
      <c r="B155" s="88"/>
      <c r="C155" s="73"/>
      <c r="D155" s="5"/>
      <c r="E155" s="112"/>
      <c r="F155" s="112"/>
      <c r="G155" s="112"/>
      <c r="H155" s="112"/>
      <c r="I155" s="112"/>
      <c r="J155" s="111"/>
      <c r="K155" s="111"/>
      <c r="L155" s="111"/>
      <c r="M155" s="111"/>
      <c r="N155" s="111"/>
      <c r="O155" s="77"/>
      <c r="P155" s="40"/>
      <c r="Q155" s="40"/>
    </row>
    <row r="156" spans="1:23" s="98" customFormat="1" ht="12.75" customHeight="1">
      <c r="A156" s="40"/>
      <c r="B156" s="88"/>
      <c r="C156" s="73"/>
      <c r="D156" s="41" t="s">
        <v>36</v>
      </c>
      <c r="E156" s="309" t="str">
        <f>Translations!$B$59</f>
        <v>Types of costs</v>
      </c>
      <c r="F156" s="309"/>
      <c r="G156" s="309"/>
      <c r="H156" s="309"/>
      <c r="I156" s="309"/>
      <c r="J156" s="309"/>
      <c r="K156" s="309"/>
      <c r="L156" s="309"/>
      <c r="M156" s="309"/>
      <c r="N156" s="309"/>
      <c r="O156" s="77"/>
      <c r="P156" s="40"/>
      <c r="Q156" s="40"/>
    </row>
    <row r="157" spans="1:23" s="98" customFormat="1" ht="5.0999999999999996" customHeight="1">
      <c r="A157" s="40"/>
      <c r="B157" s="88"/>
      <c r="C157" s="73"/>
      <c r="D157" s="5"/>
      <c r="E157" s="111"/>
      <c r="F157" s="111"/>
      <c r="G157" s="111"/>
      <c r="H157" s="111"/>
      <c r="I157" s="111"/>
      <c r="J157" s="111"/>
      <c r="K157" s="111"/>
      <c r="L157" s="111"/>
      <c r="M157" s="5"/>
      <c r="N157" s="111"/>
      <c r="O157" s="77"/>
      <c r="P157" s="40"/>
      <c r="Q157" s="40"/>
    </row>
    <row r="158" spans="1:23" s="98" customFormat="1" ht="13.5" thickBot="1">
      <c r="A158" s="40"/>
      <c r="B158" s="88"/>
      <c r="C158" s="73"/>
      <c r="D158" s="5"/>
      <c r="E158" s="38" t="str">
        <f>Translations!$B$72</f>
        <v>i. Current or reference costs</v>
      </c>
      <c r="F158" s="111"/>
      <c r="G158" s="111"/>
      <c r="H158" s="111"/>
      <c r="I158" s="111"/>
      <c r="J158" s="111"/>
      <c r="K158" s="111"/>
      <c r="L158" s="111"/>
      <c r="M158" s="5"/>
      <c r="N158" s="111"/>
      <c r="O158" s="77"/>
      <c r="P158" s="40"/>
      <c r="Q158" s="40"/>
    </row>
    <row r="159" spans="1:23" s="98" customFormat="1" ht="12.75" customHeight="1">
      <c r="A159" s="40"/>
      <c r="B159" s="88"/>
      <c r="C159" s="73"/>
      <c r="D159" s="5"/>
      <c r="E159" s="304" t="str">
        <f>Translations!$B$70</f>
        <v>Brief description</v>
      </c>
      <c r="F159" s="315"/>
      <c r="G159" s="315"/>
      <c r="H159" s="301" t="str">
        <f>Translations!$B$86</f>
        <v>Investment costs</v>
      </c>
      <c r="I159" s="302"/>
      <c r="J159" s="303"/>
      <c r="K159" s="304" t="str">
        <f>Translations!$B$87</f>
        <v>O&amp;M costs [£/year]</v>
      </c>
      <c r="L159" s="305"/>
      <c r="M159" s="297" t="str">
        <f>Translations!$B$88</f>
        <v>Other costs [£/year]</v>
      </c>
      <c r="N159" s="297" t="str">
        <f>Translations!$B$74</f>
        <v>Annual costs [£]</v>
      </c>
      <c r="O159" s="77"/>
      <c r="P159" s="40"/>
      <c r="Q159" s="40"/>
    </row>
    <row r="160" spans="1:23" s="145" customFormat="1" ht="24.75" thickBot="1">
      <c r="A160" s="115"/>
      <c r="B160" s="116"/>
      <c r="C160" s="107"/>
      <c r="D160" s="144"/>
      <c r="E160" s="306"/>
      <c r="F160" s="316"/>
      <c r="G160" s="316"/>
      <c r="H160" s="138" t="str">
        <f>Translations!$B$89</f>
        <v>Investment costs [£]</v>
      </c>
      <c r="I160" s="154" t="str">
        <f>Translations!$B$90</f>
        <v>depreciation period [years]</v>
      </c>
      <c r="J160" s="155" t="str">
        <f>Translations!$B$96</f>
        <v>interest rate [%]</v>
      </c>
      <c r="K160" s="306"/>
      <c r="L160" s="307"/>
      <c r="M160" s="298"/>
      <c r="N160" s="310"/>
      <c r="O160" s="78"/>
      <c r="P160" s="115"/>
      <c r="Q160" s="115"/>
    </row>
    <row r="161" spans="1:17" s="98" customFormat="1" ht="15" customHeight="1">
      <c r="A161" s="40"/>
      <c r="B161" s="88"/>
      <c r="C161" s="73"/>
      <c r="D161" s="38"/>
      <c r="E161" s="311"/>
      <c r="F161" s="312"/>
      <c r="G161" s="312"/>
      <c r="H161" s="226"/>
      <c r="I161" s="151"/>
      <c r="J161" s="146"/>
      <c r="K161" s="299"/>
      <c r="L161" s="300"/>
      <c r="M161" s="226"/>
      <c r="N161" s="156" t="str">
        <f>IF(COUNT(H161:M161)&gt;0,IF(COUNT(H161:I161)=2,IF(J161&gt;0,-PMT(J161/100,I161,H161),H161/I161),0)+K161+M161,"")</f>
        <v/>
      </c>
      <c r="O161" s="119"/>
      <c r="P161" s="40"/>
      <c r="Q161" s="40"/>
    </row>
    <row r="162" spans="1:17" s="98" customFormat="1" ht="12.75" customHeight="1">
      <c r="A162" s="40"/>
      <c r="B162" s="88"/>
      <c r="C162" s="73"/>
      <c r="D162" s="5"/>
      <c r="E162" s="313"/>
      <c r="F162" s="314"/>
      <c r="G162" s="314"/>
      <c r="H162" s="235"/>
      <c r="I162" s="152"/>
      <c r="J162" s="147"/>
      <c r="K162" s="293"/>
      <c r="L162" s="294"/>
      <c r="M162" s="235"/>
      <c r="N162" s="157" t="str">
        <f>IF(COUNT(H162:M162)&gt;0,IF(COUNT(H162:I162)=2,IF(J162&gt;0,-PMT(J162/100,I162,H162),H162/I162),0)+K162+M162,"")</f>
        <v/>
      </c>
      <c r="O162" s="77"/>
      <c r="P162" s="40"/>
      <c r="Q162" s="40"/>
    </row>
    <row r="163" spans="1:17" s="98" customFormat="1" ht="12.75" customHeight="1">
      <c r="A163" s="40"/>
      <c r="B163" s="88"/>
      <c r="C163" s="73"/>
      <c r="D163" s="5"/>
      <c r="E163" s="313"/>
      <c r="F163" s="314"/>
      <c r="G163" s="314"/>
      <c r="H163" s="235"/>
      <c r="I163" s="152"/>
      <c r="J163" s="147"/>
      <c r="K163" s="293"/>
      <c r="L163" s="294"/>
      <c r="M163" s="235"/>
      <c r="N163" s="157" t="str">
        <f>IF(COUNT(H163:M163)&gt;0,IF(COUNT(H163:I163)=2,IF(J163&gt;0,-PMT(J163/100,I163,H163),H163/I163),0)+K163+M163,"")</f>
        <v/>
      </c>
      <c r="O163" s="77"/>
      <c r="P163" s="40"/>
      <c r="Q163" s="40"/>
    </row>
    <row r="164" spans="1:17" s="98" customFormat="1" ht="12.75" customHeight="1">
      <c r="A164" s="40"/>
      <c r="B164" s="88"/>
      <c r="C164" s="73"/>
      <c r="D164" s="5"/>
      <c r="E164" s="313"/>
      <c r="F164" s="314"/>
      <c r="G164" s="314"/>
      <c r="H164" s="235"/>
      <c r="I164" s="152"/>
      <c r="J164" s="147"/>
      <c r="K164" s="293"/>
      <c r="L164" s="294"/>
      <c r="M164" s="235"/>
      <c r="N164" s="157" t="str">
        <f>IF(COUNT(H164:M164)&gt;0,IF(COUNT(H164:I164)=2,IF(J164&gt;0,-PMT(J164/100,I164,H164),H164/I164),0)+K164+M164,"")</f>
        <v/>
      </c>
      <c r="O164" s="77"/>
      <c r="P164" s="40"/>
      <c r="Q164" s="40"/>
    </row>
    <row r="165" spans="1:17" s="98" customFormat="1" ht="12.75" customHeight="1" thickBot="1">
      <c r="A165" s="40"/>
      <c r="B165" s="88"/>
      <c r="C165" s="73"/>
      <c r="D165" s="5"/>
      <c r="E165" s="285"/>
      <c r="F165" s="286"/>
      <c r="G165" s="286"/>
      <c r="H165" s="227"/>
      <c r="I165" s="153"/>
      <c r="J165" s="148"/>
      <c r="K165" s="295"/>
      <c r="L165" s="296"/>
      <c r="M165" s="227"/>
      <c r="N165" s="158" t="str">
        <f>IF(COUNT(H165:M165)&gt;0,IF(COUNT(H165:I165)=2,IF(J165&gt;0,-PMT(J165/100,I165,H165),H165/I165),0)+K165+M165,"")</f>
        <v/>
      </c>
      <c r="O165" s="77"/>
      <c r="P165" s="40"/>
      <c r="Q165" s="40"/>
    </row>
    <row r="166" spans="1:17" s="98" customFormat="1" ht="12.75" customHeight="1" thickBot="1">
      <c r="A166" s="40"/>
      <c r="B166" s="88"/>
      <c r="C166" s="73"/>
      <c r="D166" s="5"/>
      <c r="E166" s="111"/>
      <c r="F166" s="111"/>
      <c r="G166" s="111"/>
      <c r="H166" s="111"/>
      <c r="I166" s="111"/>
      <c r="J166" s="111"/>
      <c r="K166" s="111"/>
      <c r="L166" s="64" t="str">
        <f>Translations!$B$52</f>
        <v>Sum</v>
      </c>
      <c r="M166" s="136" t="s">
        <v>27</v>
      </c>
      <c r="N166" s="124" t="str">
        <f>IF(COUNT(N161:N165)&gt;0,SUM(N161:N165),"")</f>
        <v/>
      </c>
      <c r="O166" s="77"/>
      <c r="P166" s="40"/>
      <c r="Q166" s="40"/>
    </row>
    <row r="167" spans="1:17" s="98" customFormat="1" ht="5.0999999999999996" customHeight="1">
      <c r="A167" s="40"/>
      <c r="B167" s="88"/>
      <c r="C167" s="73"/>
      <c r="D167" s="5"/>
      <c r="E167" s="73"/>
      <c r="F167" s="73"/>
      <c r="G167" s="73"/>
      <c r="H167" s="73"/>
      <c r="I167" s="73"/>
      <c r="J167" s="73"/>
      <c r="K167" s="73"/>
      <c r="L167" s="73"/>
      <c r="M167" s="73"/>
      <c r="N167" s="73"/>
      <c r="O167" s="207"/>
      <c r="P167" s="40"/>
      <c r="Q167" s="40"/>
    </row>
    <row r="168" spans="1:17" s="98" customFormat="1" ht="15" customHeight="1" thickBot="1">
      <c r="A168" s="40"/>
      <c r="B168" s="88"/>
      <c r="C168" s="73"/>
      <c r="D168" s="5"/>
      <c r="E168" s="38" t="str">
        <f>Translations!$B$75</f>
        <v>ii. Costs of the new equipment or new measures</v>
      </c>
      <c r="F168" s="5"/>
      <c r="G168" s="117"/>
      <c r="H168" s="5"/>
      <c r="I168" s="5"/>
      <c r="J168" s="5"/>
      <c r="K168" s="5"/>
      <c r="L168" s="5"/>
      <c r="M168" s="5"/>
      <c r="N168" s="5"/>
      <c r="O168" s="207"/>
      <c r="P168" s="40"/>
      <c r="Q168" s="40"/>
    </row>
    <row r="169" spans="1:17" s="98" customFormat="1" ht="12.75" customHeight="1">
      <c r="A169" s="40"/>
      <c r="B169" s="88"/>
      <c r="C169" s="73"/>
      <c r="D169" s="5"/>
      <c r="E169" s="304" t="str">
        <f>Translations!$B$70</f>
        <v>Brief description</v>
      </c>
      <c r="F169" s="315"/>
      <c r="G169" s="315"/>
      <c r="H169" s="301" t="str">
        <f>Translations!$B$86</f>
        <v>Investment costs</v>
      </c>
      <c r="I169" s="302"/>
      <c r="J169" s="303"/>
      <c r="K169" s="304" t="str">
        <f>Translations!$B$87</f>
        <v>O&amp;M costs [£/year]</v>
      </c>
      <c r="L169" s="305"/>
      <c r="M169" s="297" t="str">
        <f>Translations!$B$88</f>
        <v>Other costs [£/year]</v>
      </c>
      <c r="N169" s="297" t="str">
        <f>Translations!$B$74</f>
        <v>Annual costs [£]</v>
      </c>
      <c r="O169" s="77"/>
      <c r="P169" s="40"/>
      <c r="Q169" s="40"/>
    </row>
    <row r="170" spans="1:17" s="145" customFormat="1" ht="24.75" thickBot="1">
      <c r="A170" s="115"/>
      <c r="B170" s="116"/>
      <c r="C170" s="107"/>
      <c r="D170" s="144"/>
      <c r="E170" s="306"/>
      <c r="F170" s="316"/>
      <c r="G170" s="316"/>
      <c r="H170" s="138" t="str">
        <f>Translations!$B$89</f>
        <v>Investment costs [£]</v>
      </c>
      <c r="I170" s="154" t="str">
        <f>Translations!$B$90</f>
        <v>depreciation period [years]</v>
      </c>
      <c r="J170" s="155" t="str">
        <f>Translations!$B$96</f>
        <v>interest rate [%]</v>
      </c>
      <c r="K170" s="306"/>
      <c r="L170" s="307"/>
      <c r="M170" s="298"/>
      <c r="N170" s="310"/>
      <c r="O170" s="78"/>
      <c r="P170" s="115"/>
      <c r="Q170" s="115"/>
    </row>
    <row r="171" spans="1:17" s="98" customFormat="1" ht="15" customHeight="1">
      <c r="A171" s="40"/>
      <c r="B171" s="88"/>
      <c r="C171" s="73"/>
      <c r="D171" s="38"/>
      <c r="E171" s="311"/>
      <c r="F171" s="312"/>
      <c r="G171" s="312"/>
      <c r="H171" s="226"/>
      <c r="I171" s="151"/>
      <c r="J171" s="146"/>
      <c r="K171" s="299"/>
      <c r="L171" s="300"/>
      <c r="M171" s="226"/>
      <c r="N171" s="156" t="str">
        <f>IF(COUNT(H171:M171)&gt;0,IF(COUNT(H171:I171)=2,IF(J171&gt;0,-PMT(J171/100,I171,H171),H171/I171),0)+K171+M171,"")</f>
        <v/>
      </c>
      <c r="O171" s="77"/>
      <c r="P171" s="40"/>
      <c r="Q171" s="40"/>
    </row>
    <row r="172" spans="1:17" s="98" customFormat="1" ht="12.75" customHeight="1">
      <c r="A172" s="40"/>
      <c r="B172" s="88"/>
      <c r="C172" s="73"/>
      <c r="D172" s="5"/>
      <c r="E172" s="313"/>
      <c r="F172" s="314"/>
      <c r="G172" s="314"/>
      <c r="H172" s="235"/>
      <c r="I172" s="152"/>
      <c r="J172" s="147"/>
      <c r="K172" s="293"/>
      <c r="L172" s="294"/>
      <c r="M172" s="235"/>
      <c r="N172" s="157" t="str">
        <f>IF(COUNT(H172:M172)&gt;0,IF(COUNT(H172:I172)=2,IF(J172&gt;0,-PMT(J172/100,I172,H172),H172/I172),0)+K172+M172,"")</f>
        <v/>
      </c>
      <c r="O172" s="77"/>
      <c r="P172" s="40"/>
      <c r="Q172" s="40"/>
    </row>
    <row r="173" spans="1:17" s="98" customFormat="1" ht="12.75" customHeight="1">
      <c r="A173" s="40"/>
      <c r="B173" s="88"/>
      <c r="C173" s="73"/>
      <c r="D173" s="5"/>
      <c r="E173" s="313"/>
      <c r="F173" s="314"/>
      <c r="G173" s="314"/>
      <c r="H173" s="235"/>
      <c r="I173" s="152"/>
      <c r="J173" s="147"/>
      <c r="K173" s="293"/>
      <c r="L173" s="294"/>
      <c r="M173" s="235"/>
      <c r="N173" s="157" t="str">
        <f>IF(COUNT(H173:M173)&gt;0,IF(COUNT(H173:I173)=2,IF(J173&gt;0,-PMT(J173/100,I173,H173),H173/I173),0)+K173+M173,"")</f>
        <v/>
      </c>
      <c r="O173" s="77"/>
      <c r="P173" s="40"/>
      <c r="Q173" s="40"/>
    </row>
    <row r="174" spans="1:17" s="98" customFormat="1" ht="12.75" customHeight="1">
      <c r="A174" s="40"/>
      <c r="B174" s="88"/>
      <c r="C174" s="73"/>
      <c r="D174" s="5"/>
      <c r="E174" s="313"/>
      <c r="F174" s="314"/>
      <c r="G174" s="314"/>
      <c r="H174" s="235"/>
      <c r="I174" s="152"/>
      <c r="J174" s="147"/>
      <c r="K174" s="293"/>
      <c r="L174" s="294"/>
      <c r="M174" s="235"/>
      <c r="N174" s="157" t="str">
        <f>IF(COUNT(H174:M174)&gt;0,IF(COUNT(H174:I174)=2,IF(J174&gt;0,-PMT(J174/100,I174,H174),H174/I174),0)+K174+M174,"")</f>
        <v/>
      </c>
      <c r="O174" s="77"/>
      <c r="P174" s="40"/>
      <c r="Q174" s="40"/>
    </row>
    <row r="175" spans="1:17" s="98" customFormat="1" ht="12.75" customHeight="1" thickBot="1">
      <c r="A175" s="40"/>
      <c r="B175" s="88"/>
      <c r="C175" s="73"/>
      <c r="D175" s="5"/>
      <c r="E175" s="285"/>
      <c r="F175" s="286"/>
      <c r="G175" s="286"/>
      <c r="H175" s="227"/>
      <c r="I175" s="153"/>
      <c r="J175" s="148"/>
      <c r="K175" s="295"/>
      <c r="L175" s="296"/>
      <c r="M175" s="227"/>
      <c r="N175" s="158" t="str">
        <f>IF(COUNT(H175:M175)&gt;0,IF(COUNT(H175:I175)=2,IF(J175&gt;0,-PMT(J175/100,I175,H175),H175/I175),0)+K175+M175,"")</f>
        <v/>
      </c>
      <c r="O175" s="77"/>
      <c r="P175" s="40"/>
      <c r="Q175" s="40"/>
    </row>
    <row r="176" spans="1:17" s="98" customFormat="1" ht="15" customHeight="1" thickBot="1">
      <c r="A176" s="40"/>
      <c r="B176" s="88"/>
      <c r="C176" s="73"/>
      <c r="D176" s="73"/>
      <c r="E176" s="73"/>
      <c r="F176" s="73"/>
      <c r="G176" s="73"/>
      <c r="H176" s="73"/>
      <c r="I176" s="73"/>
      <c r="J176" s="73"/>
      <c r="K176" s="73"/>
      <c r="L176" s="64" t="str">
        <f>Translations!$B$52</f>
        <v>Sum</v>
      </c>
      <c r="M176" s="136" t="s">
        <v>27</v>
      </c>
      <c r="N176" s="124" t="str">
        <f>IF(COUNT(N171:N175)&gt;0,SUM(N171:N175),"")</f>
        <v/>
      </c>
      <c r="O176" s="77"/>
      <c r="P176" s="40"/>
      <c r="Q176" s="40"/>
    </row>
    <row r="177" spans="1:23" s="98" customFormat="1" ht="15" customHeight="1" thickBot="1">
      <c r="A177" s="40"/>
      <c r="B177" s="88"/>
      <c r="C177" s="73"/>
      <c r="D177" s="73"/>
      <c r="E177" s="73"/>
      <c r="F177" s="73"/>
      <c r="G177" s="73"/>
      <c r="H177" s="73"/>
      <c r="I177" s="73"/>
      <c r="J177" s="73"/>
      <c r="K177" s="73"/>
      <c r="L177" s="73"/>
      <c r="M177" s="73"/>
      <c r="N177" s="73"/>
      <c r="O177" s="77"/>
      <c r="P177" s="40"/>
      <c r="Q177" s="40"/>
    </row>
    <row r="178" spans="1:23" s="98" customFormat="1" ht="15" customHeight="1" thickBot="1">
      <c r="A178" s="40"/>
      <c r="B178" s="88"/>
      <c r="C178" s="73"/>
      <c r="D178" s="41" t="s">
        <v>28</v>
      </c>
      <c r="E178" s="317" t="str">
        <f>Translations!$B$77</f>
        <v>Annual costs (Sum of all "additional" costs)</v>
      </c>
      <c r="F178" s="317"/>
      <c r="G178" s="317"/>
      <c r="H178" s="317"/>
      <c r="I178" s="317"/>
      <c r="J178" s="317"/>
      <c r="K178" s="317"/>
      <c r="L178" s="317"/>
      <c r="M178" s="123" t="s">
        <v>27</v>
      </c>
      <c r="N178" s="124" t="str">
        <f>IF(ISNUMBER(N176),N176-IF(ISNUMBER(N166),N166,0),"")</f>
        <v/>
      </c>
      <c r="O178" s="207"/>
      <c r="P178" s="40"/>
      <c r="Q178" s="40"/>
    </row>
    <row r="179" spans="1:23" s="98" customFormat="1" ht="26.25" thickBot="1">
      <c r="A179" s="40"/>
      <c r="B179" s="88"/>
      <c r="C179" s="73"/>
      <c r="D179" s="5"/>
      <c r="E179" s="118"/>
      <c r="F179" s="118"/>
      <c r="G179" s="118"/>
      <c r="H179" s="118"/>
      <c r="I179" s="92" t="s">
        <v>29</v>
      </c>
      <c r="J179" s="118"/>
      <c r="K179" s="118"/>
      <c r="L179" s="118"/>
      <c r="M179" s="118"/>
      <c r="N179" s="118"/>
      <c r="O179" s="207"/>
      <c r="P179" s="40"/>
      <c r="Q179" s="40"/>
    </row>
    <row r="180" spans="1:23" s="98" customFormat="1" ht="13.5" thickBot="1">
      <c r="A180" s="40"/>
      <c r="B180" s="88"/>
      <c r="C180" s="73"/>
      <c r="D180" s="5"/>
      <c r="E180" s="92"/>
      <c r="F180" s="92"/>
      <c r="G180" s="41" t="str">
        <f>Translations!$B$78</f>
        <v>UKA price [£/t CO2e]</v>
      </c>
      <c r="H180" s="92"/>
      <c r="I180" s="170">
        <f>F153</f>
        <v>0</v>
      </c>
      <c r="J180" s="92"/>
      <c r="K180" s="41" t="str">
        <f>Translations!$B$80</f>
        <v>Improvement factor</v>
      </c>
      <c r="L180" s="92"/>
      <c r="M180" s="92"/>
      <c r="N180" s="92"/>
      <c r="O180" s="207"/>
      <c r="P180" s="40"/>
      <c r="Q180" s="40"/>
    </row>
    <row r="181" spans="1:23" s="98" customFormat="1" ht="15" customHeight="1" thickBot="1">
      <c r="A181" s="40"/>
      <c r="B181" s="88"/>
      <c r="C181" s="73"/>
      <c r="D181" s="41" t="s">
        <v>30</v>
      </c>
      <c r="E181" s="317" t="str">
        <f>Translations!$B$81</f>
        <v>Annual Benefits</v>
      </c>
      <c r="F181" s="318"/>
      <c r="G181" s="108">
        <v>20</v>
      </c>
      <c r="H181" s="120" t="s">
        <v>31</v>
      </c>
      <c r="I181" s="165"/>
      <c r="J181" s="121" t="s">
        <v>31</v>
      </c>
      <c r="K181" s="109">
        <v>0.01</v>
      </c>
      <c r="L181" s="122"/>
      <c r="M181" s="123" t="s">
        <v>27</v>
      </c>
      <c r="N181" s="124" t="str">
        <f>IF(COUNT(G181,I181,K181)=3,G181*I181*K181,"")</f>
        <v/>
      </c>
      <c r="O181" s="207"/>
      <c r="P181" s="40"/>
      <c r="Q181" s="40"/>
    </row>
    <row r="182" spans="1:23" s="98" customFormat="1" ht="5.0999999999999996" customHeight="1" thickBot="1">
      <c r="A182" s="40"/>
      <c r="B182" s="88"/>
      <c r="C182" s="73"/>
      <c r="D182" s="74"/>
      <c r="E182" s="118"/>
      <c r="F182" s="118"/>
      <c r="G182" s="118"/>
      <c r="H182" s="118"/>
      <c r="I182" s="118"/>
      <c r="J182" s="118"/>
      <c r="K182" s="118"/>
      <c r="L182" s="118"/>
      <c r="M182" s="118"/>
      <c r="N182" s="118"/>
      <c r="O182" s="119"/>
      <c r="P182" s="40"/>
      <c r="Q182" s="40"/>
    </row>
    <row r="183" spans="1:23" s="98" customFormat="1" ht="15" customHeight="1" thickBot="1">
      <c r="A183" s="208"/>
      <c r="B183" s="129"/>
      <c r="C183" s="209"/>
      <c r="D183" s="41" t="s">
        <v>32</v>
      </c>
      <c r="E183" s="90" t="str">
        <f>Translations!$B$82</f>
        <v>Costs are unreasonable?</v>
      </c>
      <c r="F183" s="210"/>
      <c r="G183" s="210"/>
      <c r="H183" s="211"/>
      <c r="I183" s="110" t="str">
        <f>IF(COUNT(N178,N181)=2,AND(N178&gt;N181,N178&gt;IF(Installation_with_low_emissions?,500,2000)),"")</f>
        <v/>
      </c>
      <c r="J183" s="38"/>
      <c r="K183" s="38"/>
      <c r="L183" s="38"/>
      <c r="M183" s="38"/>
      <c r="N183" s="38"/>
      <c r="O183" s="212"/>
      <c r="P183" s="208"/>
      <c r="Q183" s="208"/>
    </row>
    <row r="184" spans="1:23" ht="12.75" customHeight="1" thickBot="1">
      <c r="A184" s="84"/>
      <c r="B184" s="88"/>
      <c r="C184" s="65"/>
      <c r="D184" s="7"/>
      <c r="E184" s="66"/>
      <c r="F184" s="6"/>
      <c r="G184" s="8"/>
      <c r="H184" s="8"/>
      <c r="I184" s="8"/>
      <c r="J184" s="8"/>
      <c r="K184" s="8"/>
      <c r="L184" s="8"/>
      <c r="M184" s="8"/>
      <c r="N184" s="8"/>
      <c r="O184" s="76"/>
      <c r="P184" s="61"/>
      <c r="Q184" s="213"/>
      <c r="R184" s="191"/>
      <c r="S184" s="191"/>
      <c r="T184" s="191"/>
      <c r="U184" s="191"/>
      <c r="V184" s="191"/>
      <c r="W184" s="191"/>
    </row>
    <row r="185" spans="1:23" s="98" customFormat="1" ht="12.75" customHeight="1" thickBot="1">
      <c r="A185" s="40"/>
      <c r="B185" s="88"/>
      <c r="C185" s="5"/>
      <c r="D185" s="5"/>
      <c r="E185" s="5"/>
      <c r="F185" s="5"/>
      <c r="G185" s="5"/>
      <c r="H185" s="5"/>
      <c r="I185" s="5"/>
      <c r="J185" s="5"/>
      <c r="K185" s="5"/>
      <c r="L185" s="5"/>
      <c r="M185" s="5"/>
      <c r="N185" s="5"/>
      <c r="O185" s="77"/>
      <c r="P185" s="40"/>
      <c r="Q185" s="40"/>
    </row>
    <row r="186" spans="1:23" s="98" customFormat="1" ht="15.75" customHeight="1" thickBot="1">
      <c r="A186" s="40"/>
      <c r="B186" s="88"/>
      <c r="C186" s="67">
        <f>C148+1</f>
        <v>5</v>
      </c>
      <c r="D186" s="5"/>
      <c r="E186" s="308" t="str">
        <f>Translations!$B$54</f>
        <v xml:space="preserve">  </v>
      </c>
      <c r="F186" s="308"/>
      <c r="G186" s="308"/>
      <c r="H186" s="308"/>
      <c r="I186" s="308"/>
      <c r="J186" s="308"/>
      <c r="K186" s="308"/>
      <c r="L186" s="308"/>
      <c r="M186" s="308"/>
      <c r="N186" s="308"/>
      <c r="O186" s="77"/>
      <c r="P186" s="40"/>
      <c r="Q186" s="40"/>
    </row>
    <row r="187" spans="1:23" s="98" customFormat="1" ht="15.75" customHeight="1" thickBot="1">
      <c r="A187" s="40"/>
      <c r="B187" s="88"/>
      <c r="C187" s="125"/>
      <c r="D187" s="5"/>
      <c r="E187" s="172" t="s">
        <v>21</v>
      </c>
      <c r="F187" s="231"/>
      <c r="G187" s="231"/>
      <c r="H187" s="290"/>
      <c r="I187" s="291"/>
      <c r="J187" s="291"/>
      <c r="K187" s="291"/>
      <c r="L187" s="291"/>
      <c r="M187" s="291"/>
      <c r="N187" s="292"/>
      <c r="O187" s="77"/>
      <c r="P187" s="40"/>
      <c r="Q187" s="40"/>
    </row>
    <row r="188" spans="1:23" s="98" customFormat="1" ht="15.75" customHeight="1" thickBot="1">
      <c r="A188" s="40"/>
      <c r="B188" s="88"/>
      <c r="C188" s="125"/>
      <c r="D188" s="5"/>
      <c r="E188" s="172" t="s">
        <v>22</v>
      </c>
      <c r="F188" s="231"/>
      <c r="G188" s="231"/>
      <c r="H188" s="290"/>
      <c r="I188" s="291"/>
      <c r="J188" s="291"/>
      <c r="K188" s="291"/>
      <c r="L188" s="291"/>
      <c r="M188" s="291"/>
      <c r="N188" s="292"/>
      <c r="O188" s="77"/>
      <c r="P188" s="40"/>
      <c r="Q188" s="40"/>
    </row>
    <row r="189" spans="1:23" s="98" customFormat="1" ht="15.75" customHeight="1" thickBot="1">
      <c r="A189" s="40"/>
      <c r="B189" s="88"/>
      <c r="C189" s="125"/>
      <c r="D189" s="5"/>
      <c r="E189" s="173" t="s">
        <v>23</v>
      </c>
      <c r="F189" s="231"/>
      <c r="G189" s="231"/>
      <c r="H189" s="290"/>
      <c r="I189" s="291"/>
      <c r="J189" s="291"/>
      <c r="K189" s="291"/>
      <c r="L189" s="291"/>
      <c r="M189" s="291"/>
      <c r="N189" s="292"/>
      <c r="O189" s="77"/>
      <c r="P189" s="40"/>
      <c r="Q189" s="40"/>
    </row>
    <row r="190" spans="1:23" s="98" customFormat="1" ht="15.75" thickBot="1">
      <c r="A190" s="40"/>
      <c r="B190" s="88"/>
      <c r="C190" s="125"/>
      <c r="D190" s="5"/>
      <c r="E190" s="111"/>
      <c r="F190" s="111"/>
      <c r="G190" s="111"/>
      <c r="H190" s="111"/>
      <c r="I190" s="111"/>
      <c r="J190" s="111"/>
      <c r="K190" s="111"/>
      <c r="L190" s="111"/>
      <c r="M190" s="111"/>
      <c r="N190" s="111"/>
      <c r="O190" s="77"/>
      <c r="P190" s="40"/>
      <c r="Q190" s="40"/>
    </row>
    <row r="191" spans="1:23" s="98" customFormat="1" ht="55.5" customHeight="1" thickBot="1">
      <c r="A191" s="40"/>
      <c r="B191" s="88"/>
      <c r="C191" s="73"/>
      <c r="D191" s="5"/>
      <c r="E191" s="231" t="s">
        <v>35</v>
      </c>
      <c r="F191" s="319"/>
      <c r="G191" s="320"/>
      <c r="H191" s="111"/>
      <c r="I191" s="111"/>
      <c r="J191" s="111"/>
      <c r="K191" s="111"/>
      <c r="L191" s="111"/>
      <c r="M191" s="5"/>
      <c r="N191" s="111"/>
      <c r="O191" s="77"/>
      <c r="P191" s="40"/>
      <c r="Q191" s="40"/>
    </row>
    <row r="192" spans="1:23" s="98" customFormat="1">
      <c r="A192" s="40"/>
      <c r="B192" s="88"/>
      <c r="C192" s="73"/>
      <c r="D192" s="5"/>
      <c r="E192" s="111"/>
      <c r="F192" s="111"/>
      <c r="G192" s="111"/>
      <c r="H192" s="111"/>
      <c r="I192" s="111"/>
      <c r="J192" s="111"/>
      <c r="K192" s="111"/>
      <c r="L192" s="111"/>
      <c r="M192" s="5"/>
      <c r="N192" s="111"/>
      <c r="O192" s="77"/>
      <c r="P192" s="40"/>
      <c r="Q192" s="40"/>
    </row>
    <row r="193" spans="1:17" s="98" customFormat="1" ht="13.5" thickBot="1">
      <c r="A193" s="40"/>
      <c r="B193" s="88"/>
      <c r="C193" s="73"/>
      <c r="D193" s="5"/>
      <c r="E193" s="38" t="str">
        <f>Translations!$B$72</f>
        <v>i. Current or reference costs</v>
      </c>
      <c r="F193" s="111"/>
      <c r="G193" s="111"/>
      <c r="H193" s="111"/>
      <c r="I193" s="111"/>
      <c r="J193" s="111"/>
      <c r="K193" s="111"/>
      <c r="L193" s="111"/>
      <c r="M193" s="5"/>
      <c r="N193" s="111"/>
      <c r="O193" s="77"/>
      <c r="P193" s="40"/>
      <c r="Q193" s="40"/>
    </row>
    <row r="194" spans="1:17" s="98" customFormat="1" ht="12.75" customHeight="1">
      <c r="A194" s="40"/>
      <c r="B194" s="88"/>
      <c r="C194" s="73"/>
      <c r="D194" s="5"/>
      <c r="E194" s="304" t="str">
        <f>Translations!$B$70</f>
        <v>Brief description</v>
      </c>
      <c r="F194" s="315"/>
      <c r="G194" s="315"/>
      <c r="H194" s="301" t="str">
        <f>Translations!$B$86</f>
        <v>Investment costs</v>
      </c>
      <c r="I194" s="302"/>
      <c r="J194" s="303"/>
      <c r="K194" s="304" t="str">
        <f>Translations!$B$87</f>
        <v>O&amp;M costs [£/year]</v>
      </c>
      <c r="L194" s="305"/>
      <c r="M194" s="297" t="str">
        <f>Translations!$B$88</f>
        <v>Other costs [£/year]</v>
      </c>
      <c r="N194" s="297" t="str">
        <f>Translations!$B$74</f>
        <v>Annual costs [£]</v>
      </c>
      <c r="O194" s="77"/>
      <c r="P194" s="40"/>
      <c r="Q194" s="40"/>
    </row>
    <row r="195" spans="1:17" s="145" customFormat="1" ht="24.75" thickBot="1">
      <c r="A195" s="115"/>
      <c r="B195" s="116"/>
      <c r="C195" s="107"/>
      <c r="D195" s="144"/>
      <c r="E195" s="306"/>
      <c r="F195" s="316"/>
      <c r="G195" s="316"/>
      <c r="H195" s="138" t="str">
        <f>Translations!$B$89</f>
        <v>Investment costs [£]</v>
      </c>
      <c r="I195" s="154" t="str">
        <f>Translations!$B$90</f>
        <v>depreciation period [years]</v>
      </c>
      <c r="J195" s="155" t="str">
        <f>Translations!$B$96</f>
        <v>interest rate [%]</v>
      </c>
      <c r="K195" s="306"/>
      <c r="L195" s="307"/>
      <c r="M195" s="298"/>
      <c r="N195" s="310"/>
      <c r="O195" s="78"/>
      <c r="P195" s="115"/>
      <c r="Q195" s="115"/>
    </row>
    <row r="196" spans="1:17" s="98" customFormat="1" ht="15" customHeight="1">
      <c r="A196" s="40"/>
      <c r="B196" s="88"/>
      <c r="C196" s="73"/>
      <c r="D196" s="38"/>
      <c r="E196" s="311"/>
      <c r="F196" s="312"/>
      <c r="G196" s="312"/>
      <c r="H196" s="226"/>
      <c r="I196" s="151"/>
      <c r="J196" s="146"/>
      <c r="K196" s="299"/>
      <c r="L196" s="300"/>
      <c r="M196" s="226"/>
      <c r="N196" s="156" t="str">
        <f>IF(COUNT(H196:M196)&gt;0,IF(COUNT(H196:I196)=2,IF(J196&gt;0,-PMT(J196/100,I196,H196),H196/I196),0)+K196+M196,"")</f>
        <v/>
      </c>
      <c r="O196" s="119"/>
      <c r="P196" s="40"/>
      <c r="Q196" s="40"/>
    </row>
    <row r="197" spans="1:17" s="98" customFormat="1" ht="12.75" customHeight="1">
      <c r="A197" s="40"/>
      <c r="B197" s="88"/>
      <c r="C197" s="73"/>
      <c r="D197" s="5"/>
      <c r="E197" s="313"/>
      <c r="F197" s="314"/>
      <c r="G197" s="314"/>
      <c r="H197" s="235"/>
      <c r="I197" s="152"/>
      <c r="J197" s="147"/>
      <c r="K197" s="293"/>
      <c r="L197" s="294"/>
      <c r="M197" s="235"/>
      <c r="N197" s="157" t="str">
        <f>IF(COUNT(H197:M197)&gt;0,IF(COUNT(H197:I197)=2,IF(J197&gt;0,-PMT(J197/100,I197,H197),H197/I197),0)+K197+M197,"")</f>
        <v/>
      </c>
      <c r="O197" s="77"/>
      <c r="P197" s="40"/>
      <c r="Q197" s="40"/>
    </row>
    <row r="198" spans="1:17" s="98" customFormat="1" ht="12.75" customHeight="1">
      <c r="A198" s="40"/>
      <c r="B198" s="88"/>
      <c r="C198" s="73"/>
      <c r="D198" s="5"/>
      <c r="E198" s="313"/>
      <c r="F198" s="314"/>
      <c r="G198" s="314"/>
      <c r="H198" s="235"/>
      <c r="I198" s="152"/>
      <c r="J198" s="147"/>
      <c r="K198" s="293"/>
      <c r="L198" s="294"/>
      <c r="M198" s="235"/>
      <c r="N198" s="157" t="str">
        <f>IF(COUNT(H198:M198)&gt;0,IF(COUNT(H198:I198)=2,IF(J198&gt;0,-PMT(J198/100,I198,H198),H198/I198),0)+K198+M198,"")</f>
        <v/>
      </c>
      <c r="O198" s="77"/>
      <c r="P198" s="40"/>
      <c r="Q198" s="40"/>
    </row>
    <row r="199" spans="1:17" s="98" customFormat="1" ht="12.75" customHeight="1">
      <c r="A199" s="40"/>
      <c r="B199" s="88"/>
      <c r="C199" s="73"/>
      <c r="D199" s="5"/>
      <c r="E199" s="313"/>
      <c r="F199" s="314"/>
      <c r="G199" s="314"/>
      <c r="H199" s="235"/>
      <c r="I199" s="152"/>
      <c r="J199" s="147"/>
      <c r="K199" s="293"/>
      <c r="L199" s="294"/>
      <c r="M199" s="235"/>
      <c r="N199" s="157" t="str">
        <f>IF(COUNT(H199:M199)&gt;0,IF(COUNT(H199:I199)=2,IF(J199&gt;0,-PMT(J199/100,I199,H199),H199/I199),0)+K199+M199,"")</f>
        <v/>
      </c>
      <c r="O199" s="77"/>
      <c r="P199" s="40"/>
      <c r="Q199" s="40"/>
    </row>
    <row r="200" spans="1:17" s="98" customFormat="1" ht="12.75" customHeight="1" thickBot="1">
      <c r="A200" s="40"/>
      <c r="B200" s="88"/>
      <c r="C200" s="73"/>
      <c r="D200" s="5"/>
      <c r="E200" s="285"/>
      <c r="F200" s="286"/>
      <c r="G200" s="286"/>
      <c r="H200" s="227"/>
      <c r="I200" s="153"/>
      <c r="J200" s="148"/>
      <c r="K200" s="295"/>
      <c r="L200" s="296"/>
      <c r="M200" s="227"/>
      <c r="N200" s="158" t="str">
        <f>IF(COUNT(H200:M200)&gt;0,IF(COUNT(H200:I200)=2,IF(J200&gt;0,-PMT(J200/100,I200,H200),H200/I200),0)+K200+M200,"")</f>
        <v/>
      </c>
      <c r="O200" s="77"/>
      <c r="P200" s="40"/>
      <c r="Q200" s="40"/>
    </row>
    <row r="201" spans="1:17" s="98" customFormat="1" ht="12.75" customHeight="1" thickBot="1">
      <c r="A201" s="40"/>
      <c r="B201" s="88"/>
      <c r="C201" s="73"/>
      <c r="D201" s="5"/>
      <c r="E201" s="111"/>
      <c r="F201" s="111"/>
      <c r="G201" s="111"/>
      <c r="H201" s="111"/>
      <c r="I201" s="111"/>
      <c r="J201" s="111"/>
      <c r="K201" s="111"/>
      <c r="L201" s="64" t="str">
        <f>Translations!$B$52</f>
        <v>Sum</v>
      </c>
      <c r="M201" s="136" t="s">
        <v>27</v>
      </c>
      <c r="N201" s="124" t="str">
        <f>IF(COUNT(N196:N200)&gt;0,SUM(N196:N200),"")</f>
        <v/>
      </c>
      <c r="O201" s="77"/>
      <c r="P201" s="40"/>
      <c r="Q201" s="40"/>
    </row>
    <row r="202" spans="1:17" s="98" customFormat="1" ht="5.0999999999999996" customHeight="1">
      <c r="A202" s="40"/>
      <c r="B202" s="88"/>
      <c r="C202" s="73"/>
      <c r="D202" s="5"/>
      <c r="E202" s="73"/>
      <c r="F202" s="73"/>
      <c r="G202" s="73"/>
      <c r="H202" s="73"/>
      <c r="I202" s="73"/>
      <c r="J202" s="73"/>
      <c r="K202" s="73"/>
      <c r="L202" s="73"/>
      <c r="M202" s="73"/>
      <c r="N202" s="73"/>
      <c r="O202" s="207"/>
      <c r="P202" s="40"/>
      <c r="Q202" s="40"/>
    </row>
    <row r="203" spans="1:17" s="98" customFormat="1" ht="15" customHeight="1" thickBot="1">
      <c r="A203" s="40"/>
      <c r="B203" s="88"/>
      <c r="C203" s="73"/>
      <c r="D203" s="5"/>
      <c r="E203" s="38" t="str">
        <f>Translations!$B$75</f>
        <v>ii. Costs of the new equipment or new measures</v>
      </c>
      <c r="F203" s="5"/>
      <c r="G203" s="117"/>
      <c r="H203" s="5"/>
      <c r="I203" s="5"/>
      <c r="J203" s="5"/>
      <c r="K203" s="5"/>
      <c r="L203" s="5"/>
      <c r="M203" s="5"/>
      <c r="N203" s="5"/>
      <c r="O203" s="207"/>
      <c r="P203" s="40"/>
      <c r="Q203" s="40"/>
    </row>
    <row r="204" spans="1:17" s="98" customFormat="1" ht="12.75" customHeight="1">
      <c r="A204" s="40"/>
      <c r="B204" s="88"/>
      <c r="C204" s="73"/>
      <c r="D204" s="5"/>
      <c r="E204" s="304" t="str">
        <f>Translations!$B$70</f>
        <v>Brief description</v>
      </c>
      <c r="F204" s="315"/>
      <c r="G204" s="315"/>
      <c r="H204" s="301" t="str">
        <f>Translations!$B$86</f>
        <v>Investment costs</v>
      </c>
      <c r="I204" s="302"/>
      <c r="J204" s="303"/>
      <c r="K204" s="304" t="str">
        <f>Translations!$B$87</f>
        <v>O&amp;M costs [£/year]</v>
      </c>
      <c r="L204" s="305"/>
      <c r="M204" s="297" t="str">
        <f>Translations!$B$88</f>
        <v>Other costs [£/year]</v>
      </c>
      <c r="N204" s="297" t="str">
        <f>Translations!$B$74</f>
        <v>Annual costs [£]</v>
      </c>
      <c r="O204" s="77"/>
      <c r="P204" s="40"/>
      <c r="Q204" s="40"/>
    </row>
    <row r="205" spans="1:17" s="145" customFormat="1" ht="24.75" thickBot="1">
      <c r="A205" s="115"/>
      <c r="B205" s="116"/>
      <c r="C205" s="107"/>
      <c r="D205" s="144"/>
      <c r="E205" s="306"/>
      <c r="F205" s="316"/>
      <c r="G205" s="316"/>
      <c r="H205" s="138" t="str">
        <f>Translations!$B$89</f>
        <v>Investment costs [£]</v>
      </c>
      <c r="I205" s="154" t="str">
        <f>Translations!$B$90</f>
        <v>depreciation period [years]</v>
      </c>
      <c r="J205" s="155" t="str">
        <f>Translations!$B$96</f>
        <v>interest rate [%]</v>
      </c>
      <c r="K205" s="306"/>
      <c r="L205" s="307"/>
      <c r="M205" s="298"/>
      <c r="N205" s="310"/>
      <c r="O205" s="78"/>
      <c r="P205" s="115"/>
      <c r="Q205" s="115"/>
    </row>
    <row r="206" spans="1:17" s="98" customFormat="1" ht="15" customHeight="1">
      <c r="A206" s="40"/>
      <c r="B206" s="88"/>
      <c r="C206" s="73"/>
      <c r="D206" s="38"/>
      <c r="E206" s="311"/>
      <c r="F206" s="312"/>
      <c r="G206" s="312"/>
      <c r="H206" s="226"/>
      <c r="I206" s="151"/>
      <c r="J206" s="146"/>
      <c r="K206" s="299"/>
      <c r="L206" s="300"/>
      <c r="M206" s="226"/>
      <c r="N206" s="156" t="str">
        <f>IF(COUNT(H206:M206)&gt;0,IF(COUNT(H206:I206)=2,IF(J206&gt;0,-PMT(J206/100,I206,H206),H206/I206),0)+K206+M206,"")</f>
        <v/>
      </c>
      <c r="O206" s="77"/>
      <c r="P206" s="40"/>
      <c r="Q206" s="40"/>
    </row>
    <row r="207" spans="1:17" s="98" customFormat="1" ht="12.75" customHeight="1">
      <c r="A207" s="40"/>
      <c r="B207" s="88"/>
      <c r="C207" s="73"/>
      <c r="D207" s="5"/>
      <c r="E207" s="313"/>
      <c r="F207" s="314"/>
      <c r="G207" s="314"/>
      <c r="H207" s="235"/>
      <c r="I207" s="152"/>
      <c r="J207" s="147"/>
      <c r="K207" s="293"/>
      <c r="L207" s="294"/>
      <c r="M207" s="235"/>
      <c r="N207" s="157" t="str">
        <f>IF(COUNT(H207:M207)&gt;0,IF(COUNT(H207:I207)=2,IF(J207&gt;0,-PMT(J207/100,I207,H207),H207/I207),0)+K207+M207,"")</f>
        <v/>
      </c>
      <c r="O207" s="77"/>
      <c r="P207" s="40"/>
      <c r="Q207" s="40"/>
    </row>
    <row r="208" spans="1:17" s="98" customFormat="1" ht="12.75" customHeight="1">
      <c r="A208" s="40"/>
      <c r="B208" s="88"/>
      <c r="C208" s="73"/>
      <c r="D208" s="5"/>
      <c r="E208" s="313"/>
      <c r="F208" s="314"/>
      <c r="G208" s="314"/>
      <c r="H208" s="235"/>
      <c r="I208" s="152"/>
      <c r="J208" s="147"/>
      <c r="K208" s="293"/>
      <c r="L208" s="294"/>
      <c r="M208" s="235"/>
      <c r="N208" s="157" t="str">
        <f>IF(COUNT(H208:M208)&gt;0,IF(COUNT(H208:I208)=2,IF(J208&gt;0,-PMT(J208/100,I208,H208),H208/I208),0)+K208+M208,"")</f>
        <v/>
      </c>
      <c r="O208" s="77"/>
      <c r="P208" s="40"/>
      <c r="Q208" s="40"/>
    </row>
    <row r="209" spans="1:23" s="98" customFormat="1" ht="12.75" customHeight="1">
      <c r="A209" s="40"/>
      <c r="B209" s="88"/>
      <c r="C209" s="73"/>
      <c r="D209" s="5"/>
      <c r="E209" s="313"/>
      <c r="F209" s="314"/>
      <c r="G209" s="314"/>
      <c r="H209" s="235"/>
      <c r="I209" s="152"/>
      <c r="J209" s="147"/>
      <c r="K209" s="293"/>
      <c r="L209" s="294"/>
      <c r="M209" s="235"/>
      <c r="N209" s="157" t="str">
        <f>IF(COUNT(H209:M209)&gt;0,IF(COUNT(H209:I209)=2,IF(J209&gt;0,-PMT(J209/100,I209,H209),H209/I209),0)+K209+M209,"")</f>
        <v/>
      </c>
      <c r="O209" s="77"/>
      <c r="P209" s="40"/>
      <c r="Q209" s="40"/>
    </row>
    <row r="210" spans="1:23" s="98" customFormat="1" ht="12.75" customHeight="1" thickBot="1">
      <c r="A210" s="40"/>
      <c r="B210" s="88"/>
      <c r="C210" s="73"/>
      <c r="D210" s="5"/>
      <c r="E210" s="285"/>
      <c r="F210" s="286"/>
      <c r="G210" s="286"/>
      <c r="H210" s="227"/>
      <c r="I210" s="153"/>
      <c r="J210" s="148"/>
      <c r="K210" s="295"/>
      <c r="L210" s="296"/>
      <c r="M210" s="227"/>
      <c r="N210" s="158" t="str">
        <f>IF(COUNT(H210:M210)&gt;0,IF(COUNT(H210:I210)=2,IF(J210&gt;0,-PMT(J210/100,I210,H210),H210/I210),0)+K210+M210,"")</f>
        <v/>
      </c>
      <c r="O210" s="77"/>
      <c r="P210" s="40"/>
      <c r="Q210" s="40"/>
    </row>
    <row r="211" spans="1:23" s="98" customFormat="1" ht="15" customHeight="1" thickBot="1">
      <c r="A211" s="40"/>
      <c r="B211" s="88"/>
      <c r="C211" s="73"/>
      <c r="D211" s="73"/>
      <c r="E211" s="73"/>
      <c r="F211" s="73"/>
      <c r="G211" s="73"/>
      <c r="H211" s="73"/>
      <c r="I211" s="73"/>
      <c r="J211" s="73"/>
      <c r="K211" s="73"/>
      <c r="L211" s="64" t="str">
        <f>Translations!$B$52</f>
        <v>Sum</v>
      </c>
      <c r="M211" s="136" t="s">
        <v>27</v>
      </c>
      <c r="N211" s="124" t="str">
        <f>IF(COUNT(N206:N210)&gt;0,SUM(N206:N210),"")</f>
        <v/>
      </c>
      <c r="O211" s="77"/>
      <c r="P211" s="40"/>
      <c r="Q211" s="40"/>
    </row>
    <row r="212" spans="1:23" s="98" customFormat="1" ht="15" customHeight="1" thickBot="1">
      <c r="A212" s="40"/>
      <c r="B212" s="88"/>
      <c r="C212" s="73"/>
      <c r="D212" s="73"/>
      <c r="E212" s="73"/>
      <c r="F212" s="73"/>
      <c r="G212" s="73"/>
      <c r="H212" s="73"/>
      <c r="I212" s="73"/>
      <c r="J212" s="73"/>
      <c r="K212" s="73"/>
      <c r="L212" s="73"/>
      <c r="M212" s="73"/>
      <c r="N212" s="73"/>
      <c r="O212" s="77"/>
      <c r="P212" s="40"/>
      <c r="Q212" s="40"/>
    </row>
    <row r="213" spans="1:23" s="98" customFormat="1" ht="15" customHeight="1" thickBot="1">
      <c r="A213" s="40"/>
      <c r="B213" s="88"/>
      <c r="C213" s="73"/>
      <c r="D213" s="41" t="s">
        <v>28</v>
      </c>
      <c r="E213" s="317" t="str">
        <f>Translations!$B$77</f>
        <v>Annual costs (Sum of all "additional" costs)</v>
      </c>
      <c r="F213" s="317"/>
      <c r="G213" s="317"/>
      <c r="H213" s="317"/>
      <c r="I213" s="317"/>
      <c r="J213" s="317"/>
      <c r="K213" s="317"/>
      <c r="L213" s="317"/>
      <c r="M213" s="123" t="s">
        <v>27</v>
      </c>
      <c r="N213" s="124" t="str">
        <f>IF(ISNUMBER(N211),N211-IF(ISNUMBER(N201),N201,0),"")</f>
        <v/>
      </c>
      <c r="O213" s="207"/>
      <c r="P213" s="40"/>
      <c r="Q213" s="40"/>
    </row>
    <row r="214" spans="1:23" s="98" customFormat="1" ht="26.25" thickBot="1">
      <c r="A214" s="40"/>
      <c r="B214" s="88"/>
      <c r="C214" s="73"/>
      <c r="D214" s="5"/>
      <c r="E214" s="118"/>
      <c r="F214" s="118"/>
      <c r="G214" s="118"/>
      <c r="H214" s="118"/>
      <c r="I214" s="92" t="s">
        <v>29</v>
      </c>
      <c r="J214" s="118"/>
      <c r="K214" s="118"/>
      <c r="L214" s="118"/>
      <c r="M214" s="118"/>
      <c r="N214" s="118"/>
      <c r="O214" s="207"/>
      <c r="P214" s="40"/>
      <c r="Q214" s="40"/>
    </row>
    <row r="215" spans="1:23" s="98" customFormat="1" ht="13.5" thickBot="1">
      <c r="A215" s="40"/>
      <c r="B215" s="88"/>
      <c r="C215" s="73"/>
      <c r="D215" s="5"/>
      <c r="E215" s="92"/>
      <c r="F215" s="92"/>
      <c r="G215" s="41" t="str">
        <f>Translations!$B$78</f>
        <v>UKA price [£/t CO2e]</v>
      </c>
      <c r="H215" s="92"/>
      <c r="I215" s="169">
        <f>F191</f>
        <v>0</v>
      </c>
      <c r="J215" s="92"/>
      <c r="K215" s="41" t="str">
        <f>Translations!$B$80</f>
        <v>Improvement factor</v>
      </c>
      <c r="L215" s="92"/>
      <c r="M215" s="92"/>
      <c r="N215" s="92"/>
      <c r="O215" s="207"/>
      <c r="P215" s="40"/>
      <c r="Q215" s="40"/>
    </row>
    <row r="216" spans="1:23" s="98" customFormat="1" ht="15" customHeight="1" thickBot="1">
      <c r="A216" s="40"/>
      <c r="B216" s="88"/>
      <c r="C216" s="73"/>
      <c r="D216" s="41" t="s">
        <v>30</v>
      </c>
      <c r="E216" s="317" t="str">
        <f>Translations!$B$81</f>
        <v>Annual Benefits</v>
      </c>
      <c r="F216" s="318"/>
      <c r="G216" s="108">
        <v>20</v>
      </c>
      <c r="H216" s="120" t="s">
        <v>31</v>
      </c>
      <c r="I216" s="165"/>
      <c r="J216" s="121" t="s">
        <v>31</v>
      </c>
      <c r="K216" s="109">
        <v>0.01</v>
      </c>
      <c r="L216" s="122"/>
      <c r="M216" s="123" t="s">
        <v>27</v>
      </c>
      <c r="N216" s="124" t="str">
        <f>IF(COUNT(G216,I216,K216)=3,G216*I216*K216,"")</f>
        <v/>
      </c>
      <c r="O216" s="207"/>
      <c r="P216" s="40"/>
      <c r="Q216" s="40"/>
    </row>
    <row r="217" spans="1:23" s="98" customFormat="1" ht="5.0999999999999996" customHeight="1" thickBot="1">
      <c r="A217" s="40"/>
      <c r="B217" s="88"/>
      <c r="C217" s="73"/>
      <c r="D217" s="74"/>
      <c r="E217" s="118"/>
      <c r="F217" s="118"/>
      <c r="G217" s="118"/>
      <c r="H217" s="118"/>
      <c r="I217" s="118"/>
      <c r="J217" s="118"/>
      <c r="K217" s="118"/>
      <c r="L217" s="118"/>
      <c r="M217" s="118"/>
      <c r="N217" s="118"/>
      <c r="O217" s="119"/>
      <c r="P217" s="40"/>
      <c r="Q217" s="40"/>
    </row>
    <row r="218" spans="1:23" s="98" customFormat="1" ht="15" customHeight="1" thickBot="1">
      <c r="A218" s="208"/>
      <c r="B218" s="129"/>
      <c r="C218" s="209"/>
      <c r="D218" s="41" t="s">
        <v>32</v>
      </c>
      <c r="E218" s="90" t="str">
        <f>Translations!$B$82</f>
        <v>Costs are unreasonable?</v>
      </c>
      <c r="F218" s="210"/>
      <c r="G218" s="210"/>
      <c r="H218" s="211"/>
      <c r="I218" s="110" t="str">
        <f>IF(COUNT(N213,N216)=2,AND(N213&gt;N216,N213&gt;IF(Installation_with_low_emissions?,500,2000)),"")</f>
        <v/>
      </c>
      <c r="J218" s="38"/>
      <c r="K218" s="38"/>
      <c r="L218" s="38"/>
      <c r="M218" s="38"/>
      <c r="N218" s="38"/>
      <c r="O218" s="212"/>
      <c r="P218" s="208"/>
      <c r="Q218" s="208"/>
    </row>
    <row r="219" spans="1:23" ht="12.75" customHeight="1" thickBot="1">
      <c r="A219" s="84"/>
      <c r="B219" s="88"/>
      <c r="C219" s="65"/>
      <c r="D219" s="7"/>
      <c r="E219" s="66"/>
      <c r="F219" s="6"/>
      <c r="G219" s="8"/>
      <c r="H219" s="8"/>
      <c r="I219" s="8"/>
      <c r="J219" s="8"/>
      <c r="K219" s="8"/>
      <c r="L219" s="8"/>
      <c r="M219" s="8"/>
      <c r="N219" s="8"/>
      <c r="O219" s="76"/>
      <c r="P219" s="61"/>
      <c r="Q219" s="213"/>
      <c r="R219" s="191"/>
      <c r="S219" s="191"/>
      <c r="T219" s="191"/>
      <c r="U219" s="191"/>
      <c r="V219" s="191"/>
      <c r="W219" s="191"/>
    </row>
    <row r="220" spans="1:23">
      <c r="A220" s="213"/>
      <c r="B220" s="214"/>
      <c r="C220" s="209"/>
      <c r="D220" s="38"/>
      <c r="E220" s="4"/>
      <c r="F220" s="4"/>
      <c r="G220" s="4"/>
      <c r="H220" s="4"/>
      <c r="I220" s="4"/>
      <c r="J220" s="4"/>
      <c r="K220" s="4"/>
      <c r="L220" s="4"/>
      <c r="M220" s="4"/>
      <c r="N220" s="4"/>
      <c r="O220" s="215"/>
      <c r="P220" s="213"/>
      <c r="Q220" s="213"/>
    </row>
    <row r="221" spans="1:23" ht="13.5" thickBot="1">
      <c r="A221" s="213"/>
      <c r="B221" s="216"/>
      <c r="C221" s="217"/>
      <c r="D221" s="218"/>
      <c r="E221" s="219"/>
      <c r="F221" s="219"/>
      <c r="G221" s="219"/>
      <c r="H221" s="219"/>
      <c r="I221" s="219"/>
      <c r="J221" s="219"/>
      <c r="K221" s="219"/>
      <c r="L221" s="219"/>
      <c r="M221" s="219"/>
      <c r="N221" s="219"/>
      <c r="O221" s="220"/>
      <c r="P221" s="213"/>
      <c r="Q221" s="213"/>
    </row>
    <row r="222" spans="1:23" hidden="1">
      <c r="A222" s="213" t="s">
        <v>16</v>
      </c>
      <c r="B222" s="213"/>
      <c r="C222" s="213"/>
      <c r="D222" s="213"/>
      <c r="E222" s="213"/>
      <c r="F222" s="213"/>
      <c r="G222" s="213"/>
      <c r="H222" s="213"/>
      <c r="I222" s="213"/>
      <c r="J222" s="213"/>
      <c r="K222" s="213"/>
      <c r="L222" s="213"/>
      <c r="M222" s="213"/>
      <c r="N222" s="213"/>
      <c r="O222" s="213"/>
      <c r="P222" s="213"/>
      <c r="Q222" s="213"/>
    </row>
    <row r="223" spans="1:23">
      <c r="A223" s="191"/>
      <c r="B223" s="191"/>
      <c r="C223" s="221"/>
      <c r="D223" s="205"/>
      <c r="E223" s="191"/>
      <c r="F223" s="191"/>
      <c r="G223" s="191"/>
      <c r="H223" s="191"/>
      <c r="I223" s="191"/>
      <c r="J223" s="191"/>
      <c r="K223" s="191"/>
      <c r="L223" s="191"/>
      <c r="M223" s="191"/>
      <c r="N223" s="191"/>
      <c r="O223" s="191"/>
      <c r="P223" s="191"/>
      <c r="Q223" s="191"/>
    </row>
  </sheetData>
  <sheetProtection sheet="1" objects="1" scenarios="1" formatCells="0" formatColumns="0" formatRows="0" selectLockedCells="1"/>
  <mergeCells count="231">
    <mergeCell ref="H75:N75"/>
    <mergeCell ref="H111:N111"/>
    <mergeCell ref="H113:N113"/>
    <mergeCell ref="H149:N149"/>
    <mergeCell ref="H151:N151"/>
    <mergeCell ref="H187:N187"/>
    <mergeCell ref="H189:N189"/>
    <mergeCell ref="F28:N28"/>
    <mergeCell ref="E52:N52"/>
    <mergeCell ref="F30:N30"/>
    <mergeCell ref="E55:G55"/>
    <mergeCell ref="K55:L55"/>
    <mergeCell ref="K59:L59"/>
    <mergeCell ref="G36:N36"/>
    <mergeCell ref="G38:N38"/>
    <mergeCell ref="G37:N37"/>
    <mergeCell ref="G34:N34"/>
    <mergeCell ref="E48:G48"/>
    <mergeCell ref="E44:G44"/>
    <mergeCell ref="E45:G45"/>
    <mergeCell ref="N53:N54"/>
    <mergeCell ref="H112:N112"/>
    <mergeCell ref="H188:N188"/>
    <mergeCell ref="E31:E37"/>
    <mergeCell ref="M3:N3"/>
    <mergeCell ref="K2:L2"/>
    <mergeCell ref="E26:N26"/>
    <mergeCell ref="E18:N18"/>
    <mergeCell ref="M4:N4"/>
    <mergeCell ref="E10:N10"/>
    <mergeCell ref="G4:H4"/>
    <mergeCell ref="F27:N27"/>
    <mergeCell ref="F11:G11"/>
    <mergeCell ref="I11:N11"/>
    <mergeCell ref="K4:L4"/>
    <mergeCell ref="E25:N25"/>
    <mergeCell ref="E4:F4"/>
    <mergeCell ref="E21:N21"/>
    <mergeCell ref="D8:N8"/>
    <mergeCell ref="B2:D4"/>
    <mergeCell ref="E2:F2"/>
    <mergeCell ref="I3:J3"/>
    <mergeCell ref="K3:L3"/>
    <mergeCell ref="E3:F3"/>
    <mergeCell ref="C6:N6"/>
    <mergeCell ref="I2:J2"/>
    <mergeCell ref="F17:G17"/>
    <mergeCell ref="G2:H2"/>
    <mergeCell ref="M2:N2"/>
    <mergeCell ref="G3:H3"/>
    <mergeCell ref="I4:J4"/>
    <mergeCell ref="E22:N22"/>
    <mergeCell ref="D12:N12"/>
    <mergeCell ref="H53:J53"/>
    <mergeCell ref="K53:L54"/>
    <mergeCell ref="E41:N41"/>
    <mergeCell ref="K47:L47"/>
    <mergeCell ref="K48:L48"/>
    <mergeCell ref="E53:G54"/>
    <mergeCell ref="E46:G46"/>
    <mergeCell ref="E47:G47"/>
    <mergeCell ref="E42:G43"/>
    <mergeCell ref="M53:M54"/>
    <mergeCell ref="M42:M43"/>
    <mergeCell ref="K42:L43"/>
    <mergeCell ref="H42:J42"/>
    <mergeCell ref="K44:L44"/>
    <mergeCell ref="K45:L45"/>
    <mergeCell ref="K46:L46"/>
    <mergeCell ref="G32:N32"/>
    <mergeCell ref="G35:N35"/>
    <mergeCell ref="F31:N31"/>
    <mergeCell ref="N42:N43"/>
    <mergeCell ref="F23:N23"/>
    <mergeCell ref="G33:N33"/>
    <mergeCell ref="E66:F66"/>
    <mergeCell ref="E56:G56"/>
    <mergeCell ref="E72:N72"/>
    <mergeCell ref="K56:L56"/>
    <mergeCell ref="E57:G57"/>
    <mergeCell ref="K57:L57"/>
    <mergeCell ref="E58:G58"/>
    <mergeCell ref="K58:L58"/>
    <mergeCell ref="E62:L62"/>
    <mergeCell ref="E59:G59"/>
    <mergeCell ref="E67:N67"/>
    <mergeCell ref="F24:N24"/>
    <mergeCell ref="E80:N80"/>
    <mergeCell ref="F77:G77"/>
    <mergeCell ref="F115:G115"/>
    <mergeCell ref="F153:G153"/>
    <mergeCell ref="E83:G84"/>
    <mergeCell ref="H83:J83"/>
    <mergeCell ref="K83:L84"/>
    <mergeCell ref="M83:M84"/>
    <mergeCell ref="N83:N84"/>
    <mergeCell ref="E85:G85"/>
    <mergeCell ref="K85:L85"/>
    <mergeCell ref="N131:N132"/>
    <mergeCell ref="E133:G133"/>
    <mergeCell ref="E135:G135"/>
    <mergeCell ref="H131:J131"/>
    <mergeCell ref="K131:L132"/>
    <mergeCell ref="M131:M132"/>
    <mergeCell ref="E89:G89"/>
    <mergeCell ref="K89:L89"/>
    <mergeCell ref="E93:G94"/>
    <mergeCell ref="N93:N94"/>
    <mergeCell ref="E95:G95"/>
    <mergeCell ref="K95:L95"/>
    <mergeCell ref="E96:G96"/>
    <mergeCell ref="E169:G170"/>
    <mergeCell ref="E171:G171"/>
    <mergeCell ref="E137:G137"/>
    <mergeCell ref="E126:G126"/>
    <mergeCell ref="E131:G132"/>
    <mergeCell ref="E165:G165"/>
    <mergeCell ref="K164:L164"/>
    <mergeCell ref="K165:L165"/>
    <mergeCell ref="E162:G162"/>
    <mergeCell ref="E163:G163"/>
    <mergeCell ref="K161:L161"/>
    <mergeCell ref="E134:G134"/>
    <mergeCell ref="E136:G136"/>
    <mergeCell ref="H73:N73"/>
    <mergeCell ref="E213:L213"/>
    <mergeCell ref="E216:F216"/>
    <mergeCell ref="E208:G208"/>
    <mergeCell ref="E209:G209"/>
    <mergeCell ref="H204:J204"/>
    <mergeCell ref="K204:L205"/>
    <mergeCell ref="E200:G200"/>
    <mergeCell ref="E194:G195"/>
    <mergeCell ref="E174:G174"/>
    <mergeCell ref="E175:G175"/>
    <mergeCell ref="E197:G197"/>
    <mergeCell ref="E198:G198"/>
    <mergeCell ref="E199:G199"/>
    <mergeCell ref="K197:L197"/>
    <mergeCell ref="K198:L198"/>
    <mergeCell ref="E186:N186"/>
    <mergeCell ref="F191:G191"/>
    <mergeCell ref="E86:G86"/>
    <mergeCell ref="K86:L86"/>
    <mergeCell ref="E87:G87"/>
    <mergeCell ref="K87:L87"/>
    <mergeCell ref="E88:G88"/>
    <mergeCell ref="K88:L88"/>
    <mergeCell ref="E207:G207"/>
    <mergeCell ref="E204:G205"/>
    <mergeCell ref="N169:N170"/>
    <mergeCell ref="E140:L140"/>
    <mergeCell ref="E143:F143"/>
    <mergeCell ref="E148:N148"/>
    <mergeCell ref="N159:N160"/>
    <mergeCell ref="M159:M160"/>
    <mergeCell ref="E156:N156"/>
    <mergeCell ref="E159:G160"/>
    <mergeCell ref="K207:L207"/>
    <mergeCell ref="N194:N195"/>
    <mergeCell ref="E196:G196"/>
    <mergeCell ref="N204:N205"/>
    <mergeCell ref="E206:G206"/>
    <mergeCell ref="H169:J169"/>
    <mergeCell ref="K169:L170"/>
    <mergeCell ref="E164:G164"/>
    <mergeCell ref="K163:L163"/>
    <mergeCell ref="E161:G161"/>
    <mergeCell ref="E178:L178"/>
    <mergeCell ref="E181:F181"/>
    <mergeCell ref="E172:G172"/>
    <mergeCell ref="E173:G173"/>
    <mergeCell ref="K96:L96"/>
    <mergeCell ref="E97:G97"/>
    <mergeCell ref="K97:L97"/>
    <mergeCell ref="K124:L124"/>
    <mergeCell ref="K125:L125"/>
    <mergeCell ref="E98:G98"/>
    <mergeCell ref="K98:L98"/>
    <mergeCell ref="E99:G99"/>
    <mergeCell ref="K99:L99"/>
    <mergeCell ref="E102:L102"/>
    <mergeCell ref="E105:F105"/>
    <mergeCell ref="H93:J93"/>
    <mergeCell ref="K93:L94"/>
    <mergeCell ref="M93:M94"/>
    <mergeCell ref="E110:N110"/>
    <mergeCell ref="K174:L174"/>
    <mergeCell ref="K175:L175"/>
    <mergeCell ref="K133:L133"/>
    <mergeCell ref="K134:L134"/>
    <mergeCell ref="K135:L135"/>
    <mergeCell ref="K136:L136"/>
    <mergeCell ref="M121:M122"/>
    <mergeCell ref="K123:L123"/>
    <mergeCell ref="E118:N118"/>
    <mergeCell ref="K127:L127"/>
    <mergeCell ref="N121:N122"/>
    <mergeCell ref="E123:G123"/>
    <mergeCell ref="E124:G124"/>
    <mergeCell ref="E127:G127"/>
    <mergeCell ref="E121:G122"/>
    <mergeCell ref="E125:G125"/>
    <mergeCell ref="H121:J121"/>
    <mergeCell ref="K121:L122"/>
    <mergeCell ref="K126:L126"/>
    <mergeCell ref="K162:L162"/>
    <mergeCell ref="E210:G210"/>
    <mergeCell ref="F14:N14"/>
    <mergeCell ref="F15:N15"/>
    <mergeCell ref="F16:N16"/>
    <mergeCell ref="H74:N74"/>
    <mergeCell ref="H150:N150"/>
    <mergeCell ref="K208:L208"/>
    <mergeCell ref="K209:L209"/>
    <mergeCell ref="K210:L210"/>
    <mergeCell ref="K199:L199"/>
    <mergeCell ref="K200:L200"/>
    <mergeCell ref="M204:M205"/>
    <mergeCell ref="K206:L206"/>
    <mergeCell ref="H194:J194"/>
    <mergeCell ref="K194:L195"/>
    <mergeCell ref="M194:M195"/>
    <mergeCell ref="K137:L137"/>
    <mergeCell ref="H159:J159"/>
    <mergeCell ref="K159:L160"/>
    <mergeCell ref="K196:L196"/>
    <mergeCell ref="M169:M170"/>
    <mergeCell ref="K171:L171"/>
    <mergeCell ref="K172:L172"/>
    <mergeCell ref="K173:L173"/>
  </mergeCells>
  <conditionalFormatting sqref="F17 H17:N17">
    <cfRule type="expression" dxfId="1" priority="6" stopIfTrue="1">
      <formula>$Q17=TRUE</formula>
    </cfRule>
  </conditionalFormatting>
  <dataValidations count="3">
    <dataValidation showInputMessage="1" promptTitle="Improvement Methodology Applied" sqref="I65" xr:uid="{00000000-0002-0000-0100-000000000000}"/>
    <dataValidation type="list" showInputMessage="1" showErrorMessage="1" promptTitle="Select from drop down list" sqref="F17" xr:uid="{00000000-0002-0000-0100-000001000000}">
      <formula1>Improvement_Methodology</formula1>
    </dataValidation>
    <dataValidation type="list" allowBlank="1" showInputMessage="1" showErrorMessage="1" sqref="F77:G77 F115:G115 F153:G153 F191:G191" xr:uid="{00000000-0002-0000-0100-000002000000}">
      <formula1>Improvement_Methodology</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headerFooter>
    <oddHeader>&amp;C&amp;"Calibri"&amp;10&amp;K000000 PUBLIC&amp;1#_x000D_</oddHeader>
    <oddFooter>&amp;C_x000D_&amp;1#&amp;"Calibri"&amp;10&amp;K000000 PUBLIC</oddFooter>
  </headerFooter>
  <extLst>
    <ext xmlns:x14="http://schemas.microsoft.com/office/spreadsheetml/2009/9/main" uri="{CCE6A557-97BC-4b89-ADB6-D9C93CAAB3DF}">
      <x14:dataValidations xmlns:xm="http://schemas.microsoft.com/office/excel/2006/main" count="3">
        <x14:dataValidation type="list" showInputMessage="1" showErrorMessage="1" xr:uid="{00000000-0002-0000-0100-000003000000}">
          <x14:formula1>
            <xm:f>MSParameters!$A$13:$A$18</xm:f>
          </x14:formula1>
          <xm:sqref>F15:N15</xm:sqref>
        </x14:dataValidation>
        <x14:dataValidation type="list" allowBlank="1" showInputMessage="1" showErrorMessage="1" xr:uid="{00000000-0002-0000-0100-000004000000}">
          <x14:formula1>
            <xm:f>MSParameters!$A$13:$A$18</xm:f>
          </x14:formula1>
          <xm:sqref>H74:N74 H112:N112 H150:N150 H188:N188</xm:sqref>
        </x14:dataValidation>
        <x14:dataValidation type="list" allowBlank="1" showInputMessage="1" showErrorMessage="1" xr:uid="{00000000-0002-0000-0100-000005000000}">
          <x14:formula1>
            <xm:f>MSParameters!$A$20:$A$21</xm:f>
          </x14:formula1>
          <xm:sqref>F11:G11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 right="0.7" top="0.75" bottom="0.75" header="0.3" footer="0.3"/>
  <headerFooter>
    <oddHeader>&amp;C&amp;"Calibri"&amp;10&amp;K000000 PUBLIC&amp;1#_x000D_</oddHeader>
    <oddFooter>&amp;C_x000D_&amp;1#&amp;"Calibri"&amp;10&amp;K000000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5">
    <tabColor indexed="12"/>
    <pageSetUpPr fitToPage="1"/>
  </sheetPr>
  <dimension ref="A2:B172"/>
  <sheetViews>
    <sheetView zoomScaleNormal="100" workbookViewId="0">
      <selection activeCell="C15" sqref="C15"/>
    </sheetView>
  </sheetViews>
  <sheetFormatPr defaultColWidth="11.42578125" defaultRowHeight="12.75"/>
  <cols>
    <col min="1" max="1" width="23.28515625" style="13" customWidth="1"/>
    <col min="2" max="3" width="27.85546875" style="13" customWidth="1"/>
    <col min="4" max="42" width="12.7109375" style="13" customWidth="1"/>
    <col min="43" max="16384" width="11.42578125" style="13"/>
  </cols>
  <sheetData>
    <row r="2" spans="1:2" ht="23.25">
      <c r="A2" s="15" t="s">
        <v>38</v>
      </c>
    </row>
    <row r="3" spans="1:2">
      <c r="A3"/>
    </row>
    <row r="4" spans="1:2">
      <c r="A4" s="161" t="s">
        <v>39</v>
      </c>
    </row>
    <row r="5" spans="1:2">
      <c r="A5" s="163">
        <v>0.17499999999999999</v>
      </c>
    </row>
    <row r="6" spans="1:2">
      <c r="A6" s="163">
        <v>0.15</v>
      </c>
    </row>
    <row r="7" spans="1:2">
      <c r="A7" s="163">
        <v>0.125</v>
      </c>
    </row>
    <row r="8" spans="1:2">
      <c r="A8" s="163">
        <v>0.1</v>
      </c>
    </row>
    <row r="9" spans="1:2">
      <c r="A9" s="163">
        <v>7.4999999999999997E-2</v>
      </c>
    </row>
    <row r="10" spans="1:2">
      <c r="A10" s="163">
        <v>0.05</v>
      </c>
    </row>
    <row r="11" spans="1:2">
      <c r="A11" s="163">
        <v>2.5000000000000001E-2</v>
      </c>
    </row>
    <row r="12" spans="1:2">
      <c r="A12" s="163">
        <v>1.4999999999999999E-2</v>
      </c>
    </row>
    <row r="13" spans="1:2">
      <c r="A13"/>
    </row>
    <row r="14" spans="1:2">
      <c r="A14" s="13" t="s">
        <v>40</v>
      </c>
      <c r="B14" s="162" t="str">
        <f>Translations!$B$97</f>
        <v>inconsistent!</v>
      </c>
    </row>
    <row r="15" spans="1:2">
      <c r="A15"/>
    </row>
    <row r="16" spans="1:2">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s="160"/>
    </row>
    <row r="172" spans="1:1">
      <c r="A172" s="160"/>
    </row>
  </sheetData>
  <sheetProtection formatCells="0" formatColumns="0" formatRows="0"/>
  <dataConsolidate/>
  <phoneticPr fontId="32" type="noConversion"/>
  <conditionalFormatting sqref="A5:A13 A171:A172">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&amp;A&amp;C&amp;"Calibri"&amp;10&amp;K000000 PUBLIC&amp;1#_x000D_&amp;R&amp;D, &amp;T</oddHeader>
    <oddFooter>&amp;C&amp;P / &amp;N_x000D_&amp;1#&amp;"Calibri"&amp;10&amp;K000000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6">
    <tabColor theme="3"/>
  </sheetPr>
  <dimension ref="A2:K21"/>
  <sheetViews>
    <sheetView zoomScale="70" zoomScaleNormal="70" workbookViewId="0">
      <pane xSplit="1" topLeftCell="E1" activePane="topRight" state="frozen"/>
      <selection pane="topRight" activeCell="E5" sqref="E5"/>
      <selection activeCell="C45" sqref="C45"/>
    </sheetView>
  </sheetViews>
  <sheetFormatPr defaultColWidth="11.42578125" defaultRowHeight="12.75"/>
  <cols>
    <col min="1" max="1" width="48.85546875" style="13" bestFit="1" customWidth="1"/>
    <col min="2" max="2" width="18.85546875" style="13" customWidth="1"/>
    <col min="3" max="4" width="12.7109375" style="13" customWidth="1"/>
    <col min="5" max="5" width="20.7109375" style="13" customWidth="1"/>
    <col min="6" max="47" width="12.7109375" style="13" customWidth="1"/>
    <col min="48" max="16384" width="11.42578125" style="13"/>
  </cols>
  <sheetData>
    <row r="2" spans="1:11" ht="23.25">
      <c r="A2" s="15" t="s">
        <v>41</v>
      </c>
      <c r="B2" s="15"/>
      <c r="C2" s="15"/>
      <c r="J2" s="15"/>
      <c r="K2" s="15"/>
    </row>
    <row r="4" spans="1:11">
      <c r="A4" s="167" t="s">
        <v>42</v>
      </c>
    </row>
    <row r="5" spans="1:11" ht="25.5">
      <c r="A5" s="167" t="s">
        <v>43</v>
      </c>
    </row>
    <row r="6" spans="1:11" ht="25.5">
      <c r="A6" s="167" t="s">
        <v>44</v>
      </c>
    </row>
    <row r="7" spans="1:11" ht="25.5">
      <c r="A7" s="167" t="s">
        <v>45</v>
      </c>
    </row>
    <row r="8" spans="1:11" ht="25.5">
      <c r="A8" s="167" t="s">
        <v>46</v>
      </c>
    </row>
    <row r="9" spans="1:11">
      <c r="A9" s="167" t="s">
        <v>47</v>
      </c>
    </row>
    <row r="10" spans="1:11" ht="25.5">
      <c r="A10" s="167" t="s">
        <v>48</v>
      </c>
    </row>
    <row r="13" spans="1:11" ht="25.5">
      <c r="A13" s="167" t="s">
        <v>49</v>
      </c>
    </row>
    <row r="14" spans="1:11" ht="25.5">
      <c r="A14" s="167" t="s">
        <v>50</v>
      </c>
    </row>
    <row r="15" spans="1:11" ht="25.5">
      <c r="A15" s="167" t="s">
        <v>51</v>
      </c>
    </row>
    <row r="16" spans="1:11" ht="25.5">
      <c r="A16" s="167" t="s">
        <v>52</v>
      </c>
    </row>
    <row r="17" spans="1:1" ht="25.5">
      <c r="A17" s="167" t="s">
        <v>53</v>
      </c>
    </row>
    <row r="18" spans="1:1" ht="25.5">
      <c r="A18" s="167" t="s">
        <v>54</v>
      </c>
    </row>
    <row r="20" spans="1:1">
      <c r="A20" s="13" t="b">
        <v>1</v>
      </c>
    </row>
    <row r="21" spans="1:1">
      <c r="A21" s="13" t="b">
        <v>0</v>
      </c>
    </row>
  </sheetData>
  <sheetProtection formatCells="0" formatColumns="0" formatRows="0"/>
  <phoneticPr fontId="35" type="noConversion"/>
  <pageMargins left="0.7" right="0.7" top="0.78740157499999996" bottom="0.78740157499999996" header="0.3" footer="0.3"/>
  <pageSetup paperSize="9" orientation="portrait" r:id="rId1"/>
  <headerFooter>
    <oddHeader>&amp;L&amp;F, &amp;A&amp;C&amp;"Calibri"&amp;10&amp;K000000 PUBLIC&amp;1#_x000D_&amp;R&amp;D, &amp;T</oddHeader>
    <oddFooter>&amp;C&amp;P / &amp;N_x000D_&amp;1#&amp;"Calibri"&amp;10&amp;K000000 PUBLIC</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7">
    <tabColor indexed="12"/>
  </sheetPr>
  <dimension ref="A1:D97"/>
  <sheetViews>
    <sheetView topLeftCell="A80" zoomScale="115" zoomScaleNormal="115" workbookViewId="0">
      <selection activeCell="B93" sqref="B93"/>
    </sheetView>
  </sheetViews>
  <sheetFormatPr defaultColWidth="11.42578125" defaultRowHeight="12.75"/>
  <cols>
    <col min="1" max="1" width="8.28515625" customWidth="1"/>
    <col min="2" max="2" width="68.5703125" style="96" customWidth="1"/>
    <col min="3" max="3" width="70.7109375" customWidth="1"/>
    <col min="4" max="5" width="12.7109375" customWidth="1"/>
  </cols>
  <sheetData>
    <row r="1" spans="1:3" ht="15">
      <c r="A1" s="9" t="s">
        <v>55</v>
      </c>
      <c r="B1" s="101" t="s">
        <v>56</v>
      </c>
      <c r="C1" s="9" t="s">
        <v>57</v>
      </c>
    </row>
    <row r="2" spans="1:3">
      <c r="A2" s="59">
        <v>1</v>
      </c>
      <c r="B2" s="49" t="s">
        <v>58</v>
      </c>
    </row>
    <row r="3" spans="1:3">
      <c r="A3" s="59">
        <f t="shared" ref="A3:A66" si="0">A2+1</f>
        <v>2</v>
      </c>
      <c r="B3" s="49" t="s">
        <v>59</v>
      </c>
      <c r="C3" s="241"/>
    </row>
    <row r="4" spans="1:3" ht="13.5" thickBot="1">
      <c r="A4" s="59">
        <f t="shared" si="0"/>
        <v>3</v>
      </c>
      <c r="B4" s="232" t="s">
        <v>60</v>
      </c>
      <c r="C4" s="241"/>
    </row>
    <row r="5" spans="1:3">
      <c r="A5" s="59">
        <f t="shared" si="0"/>
        <v>4</v>
      </c>
      <c r="B5" s="50" t="s">
        <v>61</v>
      </c>
      <c r="C5" s="241"/>
    </row>
    <row r="6" spans="1:3">
      <c r="A6" s="59">
        <f t="shared" si="0"/>
        <v>5</v>
      </c>
      <c r="B6" s="51" t="s">
        <v>62</v>
      </c>
      <c r="C6" s="241"/>
    </row>
    <row r="7" spans="1:3">
      <c r="A7" s="59">
        <f t="shared" si="0"/>
        <v>6</v>
      </c>
      <c r="B7" s="51" t="s">
        <v>63</v>
      </c>
      <c r="C7" s="241"/>
    </row>
    <row r="8" spans="1:3" ht="13.5" thickBot="1">
      <c r="A8" s="59">
        <f t="shared" si="0"/>
        <v>7</v>
      </c>
      <c r="B8" s="52" t="s">
        <v>64</v>
      </c>
      <c r="C8" s="241"/>
    </row>
    <row r="9" spans="1:3" ht="13.5" thickBot="1">
      <c r="A9" s="59">
        <f t="shared" si="0"/>
        <v>8</v>
      </c>
      <c r="B9" s="102" t="s">
        <v>65</v>
      </c>
      <c r="C9" s="241"/>
    </row>
    <row r="10" spans="1:3">
      <c r="A10" s="59">
        <f t="shared" si="0"/>
        <v>9</v>
      </c>
      <c r="B10" s="96" t="s">
        <v>66</v>
      </c>
      <c r="C10" s="241"/>
    </row>
    <row r="11" spans="1:3">
      <c r="A11" s="59">
        <f t="shared" si="0"/>
        <v>10</v>
      </c>
      <c r="B11" s="96" t="s">
        <v>67</v>
      </c>
      <c r="C11" s="241"/>
    </row>
    <row r="12" spans="1:3">
      <c r="A12" s="59">
        <f t="shared" si="0"/>
        <v>11</v>
      </c>
      <c r="B12" s="96" t="s">
        <v>68</v>
      </c>
      <c r="C12" s="241"/>
    </row>
    <row r="13" spans="1:3" ht="18">
      <c r="A13" s="59">
        <f t="shared" si="0"/>
        <v>12</v>
      </c>
      <c r="B13" s="53" t="s">
        <v>69</v>
      </c>
      <c r="C13" s="241"/>
    </row>
    <row r="14" spans="1:3">
      <c r="A14" s="59">
        <f t="shared" si="0"/>
        <v>13</v>
      </c>
      <c r="B14" s="54" t="s">
        <v>70</v>
      </c>
      <c r="C14" s="241"/>
    </row>
    <row r="15" spans="1:3" ht="51">
      <c r="A15" s="59">
        <f t="shared" si="0"/>
        <v>14</v>
      </c>
      <c r="B15" s="243" t="s">
        <v>71</v>
      </c>
      <c r="C15" s="241"/>
    </row>
    <row r="16" spans="1:3" ht="38.25">
      <c r="A16" s="59">
        <f t="shared" si="0"/>
        <v>15</v>
      </c>
      <c r="B16" s="54" t="s">
        <v>72</v>
      </c>
      <c r="C16" s="241"/>
    </row>
    <row r="17" spans="1:3" ht="51">
      <c r="A17" s="59">
        <f t="shared" si="0"/>
        <v>16</v>
      </c>
      <c r="B17" s="243" t="s">
        <v>73</v>
      </c>
      <c r="C17" s="241"/>
    </row>
    <row r="18" spans="1:3" ht="25.5">
      <c r="A18" s="59">
        <f t="shared" si="0"/>
        <v>17</v>
      </c>
      <c r="B18" s="54" t="s">
        <v>74</v>
      </c>
      <c r="C18" s="241"/>
    </row>
    <row r="19" spans="1:3">
      <c r="A19" s="59">
        <f t="shared" si="0"/>
        <v>18</v>
      </c>
      <c r="B19" s="242" t="s">
        <v>75</v>
      </c>
      <c r="C19" s="241"/>
    </row>
    <row r="20" spans="1:3" ht="15">
      <c r="A20" s="59">
        <f t="shared" si="0"/>
        <v>19</v>
      </c>
      <c r="B20" s="46" t="s">
        <v>76</v>
      </c>
      <c r="C20" s="241"/>
    </row>
    <row r="21" spans="1:3">
      <c r="A21" s="59">
        <f t="shared" si="0"/>
        <v>20</v>
      </c>
      <c r="B21" s="103" t="s">
        <v>77</v>
      </c>
      <c r="C21" s="241"/>
    </row>
    <row r="22" spans="1:3">
      <c r="A22" s="59">
        <f t="shared" si="0"/>
        <v>21</v>
      </c>
      <c r="B22" s="104" t="s">
        <v>78</v>
      </c>
      <c r="C22" s="241"/>
    </row>
    <row r="23" spans="1:3">
      <c r="A23" s="59">
        <f t="shared" si="0"/>
        <v>22</v>
      </c>
      <c r="B23" s="96" t="s">
        <v>79</v>
      </c>
      <c r="C23" s="241"/>
    </row>
    <row r="24" spans="1:3">
      <c r="A24" s="59">
        <f t="shared" si="0"/>
        <v>23</v>
      </c>
      <c r="B24" s="104" t="s">
        <v>80</v>
      </c>
      <c r="C24" s="241"/>
    </row>
    <row r="25" spans="1:3">
      <c r="A25" s="59">
        <f t="shared" si="0"/>
        <v>24</v>
      </c>
      <c r="B25" s="244" t="s">
        <v>81</v>
      </c>
      <c r="C25" s="241"/>
    </row>
    <row r="26" spans="1:3">
      <c r="A26" s="59">
        <f t="shared" si="0"/>
        <v>25</v>
      </c>
      <c r="B26" s="104" t="s">
        <v>82</v>
      </c>
      <c r="C26" s="241"/>
    </row>
    <row r="27" spans="1:3">
      <c r="A27" s="59">
        <f t="shared" si="0"/>
        <v>26</v>
      </c>
      <c r="B27" s="103" t="s">
        <v>83</v>
      </c>
      <c r="C27" s="241"/>
    </row>
    <row r="28" spans="1:3">
      <c r="A28" s="59">
        <f t="shared" si="0"/>
        <v>27</v>
      </c>
      <c r="B28" s="17" t="s">
        <v>84</v>
      </c>
      <c r="C28" s="241"/>
    </row>
    <row r="29" spans="1:3">
      <c r="A29" s="59">
        <f t="shared" si="0"/>
        <v>28</v>
      </c>
      <c r="B29" s="103" t="s">
        <v>85</v>
      </c>
      <c r="C29" s="241"/>
    </row>
    <row r="30" spans="1:3">
      <c r="A30" s="59">
        <f t="shared" si="0"/>
        <v>29</v>
      </c>
      <c r="B30" s="17" t="s">
        <v>86</v>
      </c>
      <c r="C30" s="241"/>
    </row>
    <row r="31" spans="1:3" ht="15.75">
      <c r="A31" s="59">
        <f t="shared" si="0"/>
        <v>30</v>
      </c>
      <c r="B31" s="222" t="s">
        <v>87</v>
      </c>
      <c r="C31" s="241"/>
    </row>
    <row r="32" spans="1:3">
      <c r="A32" s="59">
        <f t="shared" si="0"/>
        <v>31</v>
      </c>
      <c r="B32" s="55" t="s">
        <v>88</v>
      </c>
      <c r="C32" s="241"/>
    </row>
    <row r="33" spans="1:4">
      <c r="A33" s="59">
        <f t="shared" si="0"/>
        <v>32</v>
      </c>
      <c r="B33" s="14" t="s">
        <v>89</v>
      </c>
      <c r="C33" s="241"/>
    </row>
    <row r="34" spans="1:4">
      <c r="A34" s="59">
        <f t="shared" si="0"/>
        <v>33</v>
      </c>
      <c r="B34" s="54" t="s">
        <v>90</v>
      </c>
      <c r="C34" s="241"/>
    </row>
    <row r="35" spans="1:4">
      <c r="A35" s="59">
        <f t="shared" si="0"/>
        <v>34</v>
      </c>
      <c r="B35" s="56" t="s">
        <v>91</v>
      </c>
      <c r="C35" s="241"/>
    </row>
    <row r="36" spans="1:4" ht="25.5">
      <c r="A36" s="59">
        <f t="shared" si="0"/>
        <v>35</v>
      </c>
      <c r="B36" s="54" t="s">
        <v>92</v>
      </c>
      <c r="C36" s="241"/>
    </row>
    <row r="37" spans="1:4">
      <c r="A37" s="59">
        <f t="shared" si="0"/>
        <v>36</v>
      </c>
      <c r="B37" s="54" t="s">
        <v>93</v>
      </c>
      <c r="C37" s="241"/>
    </row>
    <row r="38" spans="1:4" ht="25.5">
      <c r="A38" s="59">
        <f t="shared" si="0"/>
        <v>37</v>
      </c>
      <c r="B38" s="54" t="s">
        <v>94</v>
      </c>
      <c r="C38" s="241"/>
    </row>
    <row r="39" spans="1:4" ht="25.5">
      <c r="A39" s="59">
        <f t="shared" si="0"/>
        <v>38</v>
      </c>
      <c r="B39" s="54" t="s">
        <v>95</v>
      </c>
      <c r="C39" s="241"/>
    </row>
    <row r="40" spans="1:4" ht="25.5">
      <c r="A40" s="59">
        <f t="shared" si="0"/>
        <v>39</v>
      </c>
      <c r="B40" s="54" t="s">
        <v>96</v>
      </c>
      <c r="C40" s="241"/>
    </row>
    <row r="41" spans="1:4">
      <c r="A41" s="59">
        <f t="shared" si="0"/>
        <v>40</v>
      </c>
      <c r="B41" s="54" t="s">
        <v>97</v>
      </c>
      <c r="C41" s="241"/>
    </row>
    <row r="42" spans="1:4" ht="76.5">
      <c r="A42" s="59">
        <f t="shared" si="0"/>
        <v>41</v>
      </c>
      <c r="B42" s="184" t="s">
        <v>98</v>
      </c>
      <c r="C42" s="241"/>
    </row>
    <row r="43" spans="1:4" ht="51">
      <c r="A43" s="59">
        <f t="shared" si="0"/>
        <v>42</v>
      </c>
      <c r="B43" s="45" t="s">
        <v>99</v>
      </c>
      <c r="C43" s="241"/>
    </row>
    <row r="44" spans="1:4" ht="90" thickBot="1">
      <c r="A44" s="59">
        <f t="shared" si="0"/>
        <v>43</v>
      </c>
      <c r="B44" s="184" t="s">
        <v>100</v>
      </c>
      <c r="C44" s="241"/>
    </row>
    <row r="45" spans="1:4" ht="115.5" thickBot="1">
      <c r="A45" s="59">
        <f t="shared" si="0"/>
        <v>44</v>
      </c>
      <c r="B45" s="105" t="s">
        <v>101</v>
      </c>
      <c r="C45" s="241"/>
    </row>
    <row r="46" spans="1:4" ht="15.75">
      <c r="A46" s="59">
        <f t="shared" si="0"/>
        <v>45</v>
      </c>
      <c r="B46" s="222" t="s">
        <v>102</v>
      </c>
      <c r="C46" s="241"/>
    </row>
    <row r="47" spans="1:4">
      <c r="A47" s="59">
        <f t="shared" si="0"/>
        <v>46</v>
      </c>
      <c r="B47" s="57" t="s">
        <v>19</v>
      </c>
      <c r="C47" s="241"/>
    </row>
    <row r="48" spans="1:4" ht="76.5">
      <c r="A48" s="59">
        <f t="shared" si="0"/>
        <v>47</v>
      </c>
      <c r="B48" s="54" t="s">
        <v>103</v>
      </c>
      <c r="C48" s="241"/>
      <c r="D48" s="100"/>
    </row>
    <row r="49" spans="1:4" ht="38.25">
      <c r="A49" s="59">
        <f t="shared" si="0"/>
        <v>48</v>
      </c>
      <c r="B49" s="48" t="s">
        <v>104</v>
      </c>
      <c r="C49" s="241"/>
      <c r="D49" s="100"/>
    </row>
    <row r="50" spans="1:4" ht="36">
      <c r="A50" s="59">
        <f t="shared" si="0"/>
        <v>49</v>
      </c>
      <c r="B50" s="99" t="s">
        <v>105</v>
      </c>
      <c r="C50" s="241"/>
      <c r="D50" s="100"/>
    </row>
    <row r="51" spans="1:4" ht="26.25" thickBot="1">
      <c r="A51" s="59">
        <f t="shared" si="0"/>
        <v>50</v>
      </c>
      <c r="B51" s="47" t="s">
        <v>106</v>
      </c>
      <c r="C51" s="241"/>
      <c r="D51" s="100"/>
    </row>
    <row r="52" spans="1:4" ht="13.5" thickBot="1">
      <c r="A52" s="59">
        <f t="shared" si="0"/>
        <v>51</v>
      </c>
      <c r="B52" s="106" t="s">
        <v>107</v>
      </c>
      <c r="C52" s="241"/>
      <c r="D52" s="100"/>
    </row>
    <row r="53" spans="1:4" ht="18">
      <c r="A53" s="59">
        <f t="shared" si="0"/>
        <v>52</v>
      </c>
      <c r="B53" s="233" t="s">
        <v>108</v>
      </c>
      <c r="C53" s="241"/>
      <c r="D53" s="100"/>
    </row>
    <row r="54" spans="1:4">
      <c r="A54" s="59">
        <f t="shared" si="0"/>
        <v>53</v>
      </c>
      <c r="B54" s="231" t="s">
        <v>109</v>
      </c>
      <c r="C54" s="241"/>
      <c r="D54" s="100"/>
    </row>
    <row r="55" spans="1:4">
      <c r="A55" s="59">
        <f t="shared" si="0"/>
        <v>54</v>
      </c>
      <c r="B55" s="236" t="s">
        <v>110</v>
      </c>
      <c r="C55" s="241"/>
      <c r="D55" s="100"/>
    </row>
    <row r="56" spans="1:4" ht="45">
      <c r="A56" s="59">
        <f t="shared" si="0"/>
        <v>55</v>
      </c>
      <c r="B56" s="224" t="s">
        <v>111</v>
      </c>
      <c r="C56" s="241"/>
      <c r="D56" s="100"/>
    </row>
    <row r="57" spans="1:4">
      <c r="A57" s="59">
        <f t="shared" si="0"/>
        <v>56</v>
      </c>
      <c r="B57" s="133" t="s">
        <v>112</v>
      </c>
      <c r="C57" s="241"/>
      <c r="D57" s="100"/>
    </row>
    <row r="58" spans="1:4">
      <c r="A58" s="59">
        <f t="shared" si="0"/>
        <v>57</v>
      </c>
      <c r="B58" s="133" t="s">
        <v>113</v>
      </c>
      <c r="C58" s="241"/>
      <c r="D58" s="100"/>
    </row>
    <row r="59" spans="1:4">
      <c r="A59" s="59">
        <f t="shared" si="0"/>
        <v>58</v>
      </c>
      <c r="B59" s="232" t="s">
        <v>114</v>
      </c>
      <c r="C59" s="241"/>
      <c r="D59" s="100"/>
    </row>
    <row r="60" spans="1:4" ht="21">
      <c r="A60" s="59">
        <f t="shared" si="0"/>
        <v>59</v>
      </c>
      <c r="B60" s="234" t="s">
        <v>115</v>
      </c>
      <c r="C60" s="241"/>
      <c r="D60" s="100"/>
    </row>
    <row r="61" spans="1:4" ht="22.5">
      <c r="A61" s="59">
        <f t="shared" si="0"/>
        <v>60</v>
      </c>
      <c r="B61" s="224" t="s">
        <v>116</v>
      </c>
      <c r="C61" s="241"/>
      <c r="D61" s="100"/>
    </row>
    <row r="62" spans="1:4">
      <c r="A62" s="59">
        <f t="shared" si="0"/>
        <v>61</v>
      </c>
      <c r="B62" s="224" t="s">
        <v>117</v>
      </c>
      <c r="C62" s="241"/>
      <c r="D62" s="100"/>
    </row>
    <row r="63" spans="1:4" ht="22.5">
      <c r="A63" s="59">
        <f t="shared" si="0"/>
        <v>62</v>
      </c>
      <c r="B63" s="224" t="s">
        <v>118</v>
      </c>
      <c r="C63" s="241"/>
      <c r="D63" s="100"/>
    </row>
    <row r="64" spans="1:4">
      <c r="A64" s="59">
        <f t="shared" si="0"/>
        <v>63</v>
      </c>
      <c r="B64" s="224" t="s">
        <v>119</v>
      </c>
      <c r="C64" s="241"/>
      <c r="D64" s="100"/>
    </row>
    <row r="65" spans="1:4">
      <c r="A65" s="59">
        <f t="shared" si="0"/>
        <v>64</v>
      </c>
      <c r="B65" s="58" t="s">
        <v>120</v>
      </c>
      <c r="C65" s="241"/>
      <c r="D65" s="100"/>
    </row>
    <row r="66" spans="1:4">
      <c r="A66" s="59">
        <f t="shared" si="0"/>
        <v>65</v>
      </c>
      <c r="B66" s="225" t="s">
        <v>121</v>
      </c>
      <c r="C66" s="241"/>
      <c r="D66" s="100"/>
    </row>
    <row r="67" spans="1:4" ht="22.5">
      <c r="A67" s="59">
        <f t="shared" ref="A67:A97" si="1">A66+1</f>
        <v>66</v>
      </c>
      <c r="B67" s="228" t="s">
        <v>122</v>
      </c>
      <c r="C67" s="241"/>
      <c r="D67" s="100"/>
    </row>
    <row r="68" spans="1:4" ht="22.5">
      <c r="A68" s="59">
        <f t="shared" si="1"/>
        <v>67</v>
      </c>
      <c r="B68" s="228" t="s">
        <v>123</v>
      </c>
      <c r="C68" s="241"/>
      <c r="D68" s="100"/>
    </row>
    <row r="69" spans="1:4">
      <c r="A69" s="59">
        <f t="shared" si="1"/>
        <v>68</v>
      </c>
      <c r="B69" s="228" t="s">
        <v>124</v>
      </c>
      <c r="C69" s="241"/>
      <c r="D69" s="100"/>
    </row>
    <row r="70" spans="1:4">
      <c r="A70" s="59">
        <f t="shared" si="1"/>
        <v>69</v>
      </c>
      <c r="B70" s="58" t="s">
        <v>125</v>
      </c>
      <c r="C70" s="241"/>
      <c r="D70" s="100"/>
    </row>
    <row r="71" spans="1:4" ht="33.75">
      <c r="A71" s="59">
        <f t="shared" si="1"/>
        <v>70</v>
      </c>
      <c r="B71" s="225" t="s">
        <v>126</v>
      </c>
      <c r="C71" s="241"/>
      <c r="D71" s="100"/>
    </row>
    <row r="72" spans="1:4">
      <c r="A72" s="59">
        <f t="shared" si="1"/>
        <v>71</v>
      </c>
      <c r="B72" s="133" t="s">
        <v>127</v>
      </c>
      <c r="C72" s="241"/>
      <c r="D72" s="100"/>
    </row>
    <row r="73" spans="1:4" ht="23.25" thickBot="1">
      <c r="A73" s="59">
        <f t="shared" si="1"/>
        <v>72</v>
      </c>
      <c r="B73" s="224" t="s">
        <v>128</v>
      </c>
      <c r="C73" s="241"/>
      <c r="D73" s="100"/>
    </row>
    <row r="74" spans="1:4">
      <c r="A74" s="59">
        <f t="shared" si="1"/>
        <v>73</v>
      </c>
      <c r="B74" s="132" t="s">
        <v>129</v>
      </c>
      <c r="C74" s="241"/>
    </row>
    <row r="75" spans="1:4">
      <c r="A75" s="59">
        <f t="shared" si="1"/>
        <v>74</v>
      </c>
      <c r="B75" s="133" t="s">
        <v>130</v>
      </c>
      <c r="C75" s="241"/>
      <c r="D75" s="100"/>
    </row>
    <row r="76" spans="1:4" ht="22.5">
      <c r="A76" s="59">
        <f t="shared" si="1"/>
        <v>75</v>
      </c>
      <c r="B76" s="224" t="s">
        <v>131</v>
      </c>
      <c r="C76" s="241"/>
      <c r="D76" s="100"/>
    </row>
    <row r="77" spans="1:4">
      <c r="A77" s="59">
        <f t="shared" si="1"/>
        <v>76</v>
      </c>
      <c r="B77" s="236" t="s">
        <v>132</v>
      </c>
      <c r="C77" s="241"/>
      <c r="D77" s="100"/>
    </row>
    <row r="78" spans="1:4">
      <c r="A78" s="59">
        <f t="shared" si="1"/>
        <v>77</v>
      </c>
      <c r="B78" s="134" t="s">
        <v>133</v>
      </c>
      <c r="C78" s="241"/>
      <c r="D78" s="100"/>
    </row>
    <row r="79" spans="1:4">
      <c r="A79" s="59">
        <f t="shared" si="1"/>
        <v>78</v>
      </c>
      <c r="B79" s="134" t="s">
        <v>134</v>
      </c>
      <c r="C79" s="241"/>
      <c r="D79" s="100"/>
    </row>
    <row r="80" spans="1:4">
      <c r="A80" s="59">
        <f t="shared" si="1"/>
        <v>79</v>
      </c>
      <c r="B80" s="134" t="s">
        <v>135</v>
      </c>
      <c r="C80" s="241"/>
      <c r="D80" s="100"/>
    </row>
    <row r="81" spans="1:4">
      <c r="A81" s="59">
        <f t="shared" si="1"/>
        <v>80</v>
      </c>
      <c r="B81" s="236" t="s">
        <v>136</v>
      </c>
      <c r="C81" s="241"/>
      <c r="D81" s="100"/>
    </row>
    <row r="82" spans="1:4">
      <c r="A82" s="59">
        <f t="shared" si="1"/>
        <v>81</v>
      </c>
      <c r="B82" s="135" t="s">
        <v>137</v>
      </c>
      <c r="C82" s="241"/>
      <c r="D82" s="100"/>
    </row>
    <row r="83" spans="1:4" ht="56.25">
      <c r="A83" s="59">
        <f t="shared" si="1"/>
        <v>82</v>
      </c>
      <c r="B83" s="228" t="s">
        <v>138</v>
      </c>
      <c r="C83" s="241"/>
      <c r="D83" s="100"/>
    </row>
    <row r="84" spans="1:4" ht="45">
      <c r="A84" s="59">
        <f t="shared" si="1"/>
        <v>83</v>
      </c>
      <c r="B84" s="228" t="s">
        <v>139</v>
      </c>
      <c r="C84" s="241"/>
      <c r="D84" s="100"/>
    </row>
    <row r="85" spans="1:4" ht="57" thickBot="1">
      <c r="A85" s="59">
        <f t="shared" si="1"/>
        <v>84</v>
      </c>
      <c r="B85" s="228" t="s">
        <v>140</v>
      </c>
      <c r="C85" s="241"/>
      <c r="D85" s="100"/>
    </row>
    <row r="86" spans="1:4" ht="13.5" thickBot="1">
      <c r="A86" s="59">
        <f t="shared" si="1"/>
        <v>85</v>
      </c>
      <c r="B86" s="140" t="s">
        <v>141</v>
      </c>
      <c r="C86" s="241"/>
    </row>
    <row r="87" spans="1:4">
      <c r="A87" s="59">
        <f t="shared" si="1"/>
        <v>86</v>
      </c>
      <c r="B87" s="137" t="s">
        <v>142</v>
      </c>
      <c r="C87" s="241"/>
    </row>
    <row r="88" spans="1:4">
      <c r="A88" s="59">
        <f t="shared" si="1"/>
        <v>87</v>
      </c>
      <c r="B88" s="137" t="s">
        <v>143</v>
      </c>
      <c r="C88" s="241"/>
    </row>
    <row r="89" spans="1:4">
      <c r="A89" s="59">
        <f t="shared" si="1"/>
        <v>88</v>
      </c>
      <c r="B89" s="141" t="s">
        <v>144</v>
      </c>
      <c r="C89" s="241"/>
    </row>
    <row r="90" spans="1:4">
      <c r="A90" s="59">
        <f t="shared" si="1"/>
        <v>89</v>
      </c>
      <c r="B90" s="142" t="s">
        <v>145</v>
      </c>
      <c r="C90" s="241"/>
    </row>
    <row r="91" spans="1:4" ht="45">
      <c r="A91" s="59">
        <f t="shared" si="1"/>
        <v>90</v>
      </c>
      <c r="B91" s="224" t="s">
        <v>146</v>
      </c>
      <c r="C91" s="241"/>
      <c r="D91" s="100"/>
    </row>
    <row r="92" spans="1:4">
      <c r="A92" s="59">
        <f t="shared" si="1"/>
        <v>91</v>
      </c>
      <c r="B92" s="224" t="s">
        <v>109</v>
      </c>
      <c r="C92" s="241"/>
      <c r="D92" s="100"/>
    </row>
    <row r="93" spans="1:4" ht="22.5">
      <c r="A93" s="59">
        <f t="shared" si="1"/>
        <v>92</v>
      </c>
      <c r="B93" s="224" t="s">
        <v>147</v>
      </c>
      <c r="C93" s="241"/>
    </row>
    <row r="94" spans="1:4" ht="22.5">
      <c r="A94" s="59">
        <f t="shared" si="1"/>
        <v>93</v>
      </c>
      <c r="B94" s="224" t="s">
        <v>148</v>
      </c>
      <c r="C94" s="241"/>
      <c r="D94" s="100"/>
    </row>
    <row r="95" spans="1:4" ht="45">
      <c r="A95" s="59">
        <f t="shared" si="1"/>
        <v>94</v>
      </c>
      <c r="B95" s="224" t="s">
        <v>149</v>
      </c>
      <c r="C95" s="241"/>
      <c r="D95" s="100"/>
    </row>
    <row r="96" spans="1:4" ht="13.5" thickBot="1">
      <c r="A96" s="59">
        <f t="shared" si="1"/>
        <v>95</v>
      </c>
      <c r="B96" s="159" t="s">
        <v>150</v>
      </c>
      <c r="C96" s="241"/>
      <c r="D96" s="100"/>
    </row>
    <row r="97" spans="1:2">
      <c r="A97" s="59">
        <f t="shared" si="1"/>
        <v>96</v>
      </c>
      <c r="B97" s="164" t="s">
        <v>151</v>
      </c>
    </row>
  </sheetData>
  <sheetProtection formatCells="0" formatColumns="0" formatRows="0"/>
  <autoFilter ref="A1:C91" xr:uid="{00000000-0009-0000-0000-000005000000}"/>
  <phoneticPr fontId="35" type="noConversion"/>
  <hyperlinks>
    <hyperlink ref="B15" r:id="rId1" display="https://www.legislation.gov.uk/eudr/2003/87/contents" xr:uid="{25C689B3-ED52-45F2-AE37-08BF57DACA89}"/>
    <hyperlink ref="B17" r:id="rId2" display="https://www.legislation.gov.uk/eur/2018/2066/contents" xr:uid="{6B8A86F9-2E98-465F-B27C-D153F1011B87}"/>
    <hyperlink ref="B19" r:id="rId3" display="https://www.gov.uk/government/collections/uk-emissions-trading-scheme-uk-ets-technical-guidance-and-tools" xr:uid="{A1825ACE-F443-44BD-8B3A-593856406AEB}"/>
    <hyperlink ref="B25" r:id="rId4" location="services" xr:uid="{DFF0E53B-2CB2-4657-A7B7-BEC29460F9B7}"/>
  </hyperlinks>
  <pageMargins left="0.7" right="0.7" top="0.78740157499999996" bottom="0.78740157499999996" header="0.3" footer="0.3"/>
  <pageSetup paperSize="132" orientation="portrait" r:id="rId5"/>
  <headerFooter>
    <oddHeader>&amp;L&amp;F, &amp;A&amp;C&amp;"Calibri"&amp;10&amp;K000000 PUBLIC&amp;1#_x000D_&amp;R&amp;D, &amp;T</oddHeader>
    <oddFooter>&amp;C&amp;P / &amp;N_x000D_&amp;1#&amp;"Calibri"&amp;10&amp;K000000 PUBLIC</oddFooter>
  </headerFooter>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8">
    <tabColor indexed="17"/>
    <pageSetUpPr fitToPage="1"/>
  </sheetPr>
  <dimension ref="A1:F92"/>
  <sheetViews>
    <sheetView topLeftCell="A15" workbookViewId="0">
      <selection activeCell="D43" sqref="D43"/>
    </sheetView>
  </sheetViews>
  <sheetFormatPr defaultColWidth="11.42578125" defaultRowHeight="12.75"/>
  <cols>
    <col min="1" max="1" width="17.140625" customWidth="1"/>
    <col min="2" max="2" width="34.7109375" customWidth="1"/>
    <col min="3" max="3" width="15.140625" customWidth="1"/>
  </cols>
  <sheetData>
    <row r="1" spans="1:6" ht="13.5" thickBot="1">
      <c r="A1" s="12" t="s">
        <v>152</v>
      </c>
    </row>
    <row r="2" spans="1:6" ht="13.5" thickBot="1">
      <c r="A2" s="18" t="s">
        <v>153</v>
      </c>
      <c r="B2" s="68" t="s">
        <v>154</v>
      </c>
    </row>
    <row r="3" spans="1:6" ht="13.5" thickBot="1">
      <c r="A3" s="19" t="s">
        <v>155</v>
      </c>
      <c r="B3" s="20">
        <v>45909</v>
      </c>
      <c r="C3" s="21" t="str">
        <f>IF(ISNUMBER(MATCH(B3,A22:A30,0)),VLOOKUP(B3,A22:B30,2,FALSE),"---")</f>
        <v>---</v>
      </c>
      <c r="D3" s="22"/>
      <c r="E3" s="23"/>
      <c r="F3" s="241"/>
    </row>
    <row r="4" spans="1:6">
      <c r="A4" s="24" t="s">
        <v>156</v>
      </c>
      <c r="B4" s="25" t="s">
        <v>157</v>
      </c>
    </row>
    <row r="5" spans="1:6" ht="13.5" thickBot="1">
      <c r="A5" s="26" t="s">
        <v>158</v>
      </c>
      <c r="B5" s="27" t="s">
        <v>159</v>
      </c>
    </row>
    <row r="7" spans="1:6">
      <c r="A7" s="12" t="s">
        <v>160</v>
      </c>
    </row>
    <row r="8" spans="1:6">
      <c r="A8" s="43" t="s">
        <v>161</v>
      </c>
      <c r="B8" s="43"/>
      <c r="C8" s="43" t="s">
        <v>162</v>
      </c>
    </row>
    <row r="9" spans="1:6">
      <c r="A9" s="43" t="s">
        <v>163</v>
      </c>
      <c r="B9" s="43"/>
      <c r="C9" s="43" t="s">
        <v>164</v>
      </c>
    </row>
    <row r="10" spans="1:6">
      <c r="A10" s="43" t="s">
        <v>165</v>
      </c>
      <c r="B10" s="43"/>
      <c r="C10" s="43" t="s">
        <v>166</v>
      </c>
    </row>
    <row r="11" spans="1:6">
      <c r="A11" s="69" t="s">
        <v>167</v>
      </c>
      <c r="B11" s="43"/>
      <c r="C11" s="69" t="s">
        <v>168</v>
      </c>
    </row>
    <row r="12" spans="1:6">
      <c r="A12" s="43" t="s">
        <v>169</v>
      </c>
      <c r="B12" s="43"/>
      <c r="C12" s="43" t="s">
        <v>170</v>
      </c>
    </row>
    <row r="13" spans="1:6">
      <c r="A13" s="43" t="s">
        <v>171</v>
      </c>
      <c r="B13" s="43"/>
      <c r="C13" s="43" t="s">
        <v>172</v>
      </c>
    </row>
    <row r="14" spans="1:6">
      <c r="A14" s="43" t="s">
        <v>173</v>
      </c>
      <c r="B14" s="43"/>
      <c r="C14" s="43" t="s">
        <v>174</v>
      </c>
    </row>
    <row r="15" spans="1:6">
      <c r="A15" s="69" t="s">
        <v>175</v>
      </c>
      <c r="B15" s="43"/>
      <c r="C15" s="69" t="s">
        <v>176</v>
      </c>
    </row>
    <row r="16" spans="1:6">
      <c r="A16" s="69" t="s">
        <v>177</v>
      </c>
      <c r="B16" s="43"/>
      <c r="C16" s="69" t="s">
        <v>178</v>
      </c>
    </row>
    <row r="17" spans="1:5">
      <c r="A17" s="69" t="s">
        <v>179</v>
      </c>
      <c r="B17" s="43"/>
      <c r="C17" s="69" t="s">
        <v>180</v>
      </c>
    </row>
    <row r="18" spans="1:5">
      <c r="A18" s="69" t="s">
        <v>181</v>
      </c>
      <c r="B18" s="43"/>
      <c r="C18" s="69" t="s">
        <v>182</v>
      </c>
    </row>
    <row r="19" spans="1:5">
      <c r="A19" s="69" t="s">
        <v>154</v>
      </c>
      <c r="B19" s="43"/>
      <c r="C19" s="69" t="s">
        <v>183</v>
      </c>
    </row>
    <row r="21" spans="1:5">
      <c r="A21" s="28" t="s">
        <v>184</v>
      </c>
      <c r="B21" s="29" t="s">
        <v>185</v>
      </c>
      <c r="C21" s="29" t="s">
        <v>186</v>
      </c>
      <c r="D21" s="30"/>
    </row>
    <row r="22" spans="1:5">
      <c r="A22" s="94">
        <v>41397</v>
      </c>
      <c r="B22" s="31" t="str">
        <f>IF(ISBLANK($A22),"---", VLOOKUP($B$2,$A$8:$C$19,3,0) &amp; "_" &amp; VLOOKUP($B$4,$A$33:$B$65,2,0)&amp;"_"&amp;VLOOKUP($B$5,$A$68:$B$92,2,0)&amp;"_"&amp; TEXT(DAY($A22),"0#")&amp; TEXT(MONTH($A22),"0#")&amp; TEXT(YEAR($A22)-2000,"0#")&amp;".xls")</f>
        <v>Tool UC_COM_en_030513.xls</v>
      </c>
      <c r="C22" s="62" t="s">
        <v>187</v>
      </c>
      <c r="D22" s="32"/>
    </row>
    <row r="23" spans="1:5">
      <c r="A23" s="33">
        <v>41473</v>
      </c>
      <c r="B23" s="34" t="str">
        <f t="shared" ref="B23:B30" si="0">IF(ISBLANK($A23),"---", VLOOKUP($B$2,$A$8:$C$19,3,0) &amp; "_" &amp; VLOOKUP($B$4,$A$33:$B$65,2,0)&amp;"_"&amp;VLOOKUP($B$5,$A$68:$B$92,2,0)&amp;"_"&amp; TEXT(DAY($A23),"0#")&amp; TEXT(MONTH($A23),"0#")&amp; TEXT(YEAR($A23)-2000,"0#")&amp;".xls")</f>
        <v>Tool UC_COM_en_180713.xls</v>
      </c>
      <c r="C23" s="93" t="s">
        <v>188</v>
      </c>
      <c r="D23" s="35"/>
    </row>
    <row r="24" spans="1:5">
      <c r="A24" s="33">
        <v>41481</v>
      </c>
      <c r="B24" s="34" t="str">
        <f t="shared" si="0"/>
        <v>Tool UC_COM_en_260713.xls</v>
      </c>
      <c r="C24" s="93" t="s">
        <v>189</v>
      </c>
      <c r="D24" s="35"/>
      <c r="E24" s="241"/>
    </row>
    <row r="25" spans="1:5">
      <c r="A25" s="33">
        <v>45911</v>
      </c>
      <c r="B25" s="34" t="str">
        <f t="shared" si="0"/>
        <v>Tool UC_COM_en_110925.xls</v>
      </c>
      <c r="C25" s="93" t="s">
        <v>190</v>
      </c>
      <c r="D25" s="35"/>
    </row>
    <row r="26" spans="1:5">
      <c r="A26" s="33"/>
      <c r="B26" s="34" t="str">
        <f t="shared" si="0"/>
        <v>---</v>
      </c>
      <c r="C26" s="34"/>
      <c r="D26" s="35"/>
    </row>
    <row r="27" spans="1:5">
      <c r="A27" s="33"/>
      <c r="B27" s="34" t="str">
        <f t="shared" si="0"/>
        <v>---</v>
      </c>
      <c r="C27" s="34"/>
      <c r="D27" s="35"/>
    </row>
    <row r="28" spans="1:5">
      <c r="A28" s="33"/>
      <c r="B28" s="34" t="str">
        <f t="shared" si="0"/>
        <v>---</v>
      </c>
      <c r="C28" s="34"/>
      <c r="D28" s="35"/>
    </row>
    <row r="29" spans="1:5">
      <c r="A29" s="33"/>
      <c r="B29" s="34" t="str">
        <f t="shared" si="0"/>
        <v>---</v>
      </c>
      <c r="C29" s="34"/>
      <c r="D29" s="35"/>
    </row>
    <row r="30" spans="1:5">
      <c r="A30" s="60"/>
      <c r="B30" s="36" t="str">
        <f t="shared" si="0"/>
        <v>---</v>
      </c>
      <c r="C30" s="36"/>
      <c r="D30" s="37"/>
    </row>
    <row r="32" spans="1:5">
      <c r="A32" s="12" t="s">
        <v>156</v>
      </c>
    </row>
    <row r="33" spans="1:2">
      <c r="A33" s="16" t="s">
        <v>157</v>
      </c>
      <c r="B33" s="16" t="s">
        <v>191</v>
      </c>
    </row>
    <row r="34" spans="1:2">
      <c r="A34" s="16" t="s">
        <v>192</v>
      </c>
      <c r="B34" s="16" t="s">
        <v>193</v>
      </c>
    </row>
    <row r="35" spans="1:2">
      <c r="A35" s="16" t="s">
        <v>194</v>
      </c>
      <c r="B35" s="16" t="s">
        <v>195</v>
      </c>
    </row>
    <row r="36" spans="1:2">
      <c r="A36" s="16" t="s">
        <v>196</v>
      </c>
      <c r="B36" s="16" t="s">
        <v>197</v>
      </c>
    </row>
    <row r="37" spans="1:2">
      <c r="A37" s="16" t="s">
        <v>198</v>
      </c>
      <c r="B37" s="16" t="s">
        <v>199</v>
      </c>
    </row>
    <row r="38" spans="1:2">
      <c r="A38" s="16" t="s">
        <v>200</v>
      </c>
      <c r="B38" s="16" t="s">
        <v>201</v>
      </c>
    </row>
    <row r="39" spans="1:2">
      <c r="A39" s="16" t="s">
        <v>202</v>
      </c>
      <c r="B39" s="16" t="s">
        <v>203</v>
      </c>
    </row>
    <row r="40" spans="1:2">
      <c r="A40" s="16" t="s">
        <v>204</v>
      </c>
      <c r="B40" s="16" t="s">
        <v>205</v>
      </c>
    </row>
    <row r="41" spans="1:2">
      <c r="A41" s="16" t="s">
        <v>206</v>
      </c>
      <c r="B41" s="16" t="s">
        <v>207</v>
      </c>
    </row>
    <row r="42" spans="1:2">
      <c r="A42" s="16" t="s">
        <v>208</v>
      </c>
      <c r="B42" s="16" t="s">
        <v>209</v>
      </c>
    </row>
    <row r="43" spans="1:2">
      <c r="A43" s="16" t="s">
        <v>210</v>
      </c>
      <c r="B43" s="16" t="s">
        <v>211</v>
      </c>
    </row>
    <row r="44" spans="1:2">
      <c r="A44" s="16" t="s">
        <v>212</v>
      </c>
      <c r="B44" s="16" t="s">
        <v>213</v>
      </c>
    </row>
    <row r="45" spans="1:2">
      <c r="A45" s="16" t="s">
        <v>214</v>
      </c>
      <c r="B45" s="16" t="s">
        <v>215</v>
      </c>
    </row>
    <row r="46" spans="1:2">
      <c r="A46" s="16" t="s">
        <v>216</v>
      </c>
      <c r="B46" s="16" t="s">
        <v>217</v>
      </c>
    </row>
    <row r="47" spans="1:2">
      <c r="A47" s="16" t="s">
        <v>218</v>
      </c>
      <c r="B47" s="16" t="s">
        <v>219</v>
      </c>
    </row>
    <row r="48" spans="1:2">
      <c r="A48" s="16" t="s">
        <v>220</v>
      </c>
      <c r="B48" s="16" t="s">
        <v>221</v>
      </c>
    </row>
    <row r="49" spans="1:2">
      <c r="A49" s="16" t="s">
        <v>222</v>
      </c>
      <c r="B49" s="16" t="s">
        <v>223</v>
      </c>
    </row>
    <row r="50" spans="1:2">
      <c r="A50" s="16" t="s">
        <v>224</v>
      </c>
      <c r="B50" s="16" t="s">
        <v>225</v>
      </c>
    </row>
    <row r="51" spans="1:2">
      <c r="A51" s="16" t="s">
        <v>226</v>
      </c>
      <c r="B51" s="16" t="s">
        <v>227</v>
      </c>
    </row>
    <row r="52" spans="1:2">
      <c r="A52" s="16" t="s">
        <v>228</v>
      </c>
      <c r="B52" s="16" t="s">
        <v>229</v>
      </c>
    </row>
    <row r="53" spans="1:2">
      <c r="A53" s="16" t="s">
        <v>230</v>
      </c>
      <c r="B53" s="16" t="s">
        <v>231</v>
      </c>
    </row>
    <row r="54" spans="1:2">
      <c r="A54" s="16" t="s">
        <v>232</v>
      </c>
      <c r="B54" s="16" t="s">
        <v>233</v>
      </c>
    </row>
    <row r="55" spans="1:2">
      <c r="A55" s="16" t="s">
        <v>234</v>
      </c>
      <c r="B55" s="16" t="s">
        <v>235</v>
      </c>
    </row>
    <row r="56" spans="1:2">
      <c r="A56" s="16" t="s">
        <v>236</v>
      </c>
      <c r="B56" s="16" t="s">
        <v>237</v>
      </c>
    </row>
    <row r="57" spans="1:2">
      <c r="A57" s="16" t="s">
        <v>238</v>
      </c>
      <c r="B57" s="16" t="s">
        <v>239</v>
      </c>
    </row>
    <row r="58" spans="1:2">
      <c r="A58" s="16" t="s">
        <v>240</v>
      </c>
      <c r="B58" s="16" t="s">
        <v>241</v>
      </c>
    </row>
    <row r="59" spans="1:2">
      <c r="A59" s="16" t="s">
        <v>242</v>
      </c>
      <c r="B59" s="16" t="s">
        <v>243</v>
      </c>
    </row>
    <row r="60" spans="1:2">
      <c r="A60" s="16" t="s">
        <v>244</v>
      </c>
      <c r="B60" s="16" t="s">
        <v>245</v>
      </c>
    </row>
    <row r="61" spans="1:2">
      <c r="A61" s="16" t="s">
        <v>246</v>
      </c>
      <c r="B61" s="16" t="s">
        <v>247</v>
      </c>
    </row>
    <row r="62" spans="1:2">
      <c r="A62" s="16" t="s">
        <v>248</v>
      </c>
      <c r="B62" s="16" t="s">
        <v>249</v>
      </c>
    </row>
    <row r="63" spans="1:2">
      <c r="A63" s="16" t="s">
        <v>250</v>
      </c>
      <c r="B63" s="16" t="s">
        <v>251</v>
      </c>
    </row>
    <row r="64" spans="1:2">
      <c r="A64" s="16" t="s">
        <v>252</v>
      </c>
      <c r="B64" s="16" t="s">
        <v>253</v>
      </c>
    </row>
    <row r="65" spans="1:2">
      <c r="A65" s="16" t="s">
        <v>254</v>
      </c>
      <c r="B65" s="16" t="s">
        <v>255</v>
      </c>
    </row>
    <row r="67" spans="1:2">
      <c r="A67" s="12" t="s">
        <v>256</v>
      </c>
    </row>
    <row r="68" spans="1:2">
      <c r="A68" s="17" t="s">
        <v>257</v>
      </c>
      <c r="B68" s="17" t="s">
        <v>258</v>
      </c>
    </row>
    <row r="69" spans="1:2">
      <c r="A69" s="17" t="s">
        <v>259</v>
      </c>
      <c r="B69" s="17" t="s">
        <v>260</v>
      </c>
    </row>
    <row r="70" spans="1:2">
      <c r="A70" s="17" t="s">
        <v>261</v>
      </c>
      <c r="B70" s="17" t="s">
        <v>262</v>
      </c>
    </row>
    <row r="71" spans="1:2">
      <c r="A71" s="17" t="s">
        <v>263</v>
      </c>
      <c r="B71" s="17" t="s">
        <v>264</v>
      </c>
    </row>
    <row r="72" spans="1:2">
      <c r="A72" s="17" t="s">
        <v>265</v>
      </c>
      <c r="B72" s="17" t="s">
        <v>266</v>
      </c>
    </row>
    <row r="73" spans="1:2">
      <c r="A73" s="17" t="s">
        <v>267</v>
      </c>
      <c r="B73" s="17" t="s">
        <v>268</v>
      </c>
    </row>
    <row r="74" spans="1:2">
      <c r="A74" s="17" t="s">
        <v>269</v>
      </c>
      <c r="B74" s="17" t="s">
        <v>270</v>
      </c>
    </row>
    <row r="75" spans="1:2">
      <c r="A75" s="17" t="s">
        <v>271</v>
      </c>
      <c r="B75" s="17" t="s">
        <v>272</v>
      </c>
    </row>
    <row r="76" spans="1:2">
      <c r="A76" s="17" t="s">
        <v>159</v>
      </c>
      <c r="B76" s="17" t="s">
        <v>273</v>
      </c>
    </row>
    <row r="77" spans="1:2">
      <c r="A77" s="17" t="s">
        <v>274</v>
      </c>
      <c r="B77" s="17" t="s">
        <v>275</v>
      </c>
    </row>
    <row r="78" spans="1:2">
      <c r="A78" s="17" t="s">
        <v>276</v>
      </c>
      <c r="B78" s="17" t="s">
        <v>277</v>
      </c>
    </row>
    <row r="79" spans="1:2">
      <c r="A79" s="17" t="s">
        <v>278</v>
      </c>
      <c r="B79" s="17" t="s">
        <v>279</v>
      </c>
    </row>
    <row r="80" spans="1:2">
      <c r="A80" s="17" t="s">
        <v>280</v>
      </c>
      <c r="B80" s="17" t="s">
        <v>281</v>
      </c>
    </row>
    <row r="81" spans="1:2">
      <c r="A81" s="17" t="s">
        <v>282</v>
      </c>
      <c r="B81" s="17" t="s">
        <v>283</v>
      </c>
    </row>
    <row r="82" spans="1:2">
      <c r="A82" s="17" t="s">
        <v>284</v>
      </c>
      <c r="B82" s="17" t="s">
        <v>285</v>
      </c>
    </row>
    <row r="83" spans="1:2">
      <c r="A83" s="17" t="s">
        <v>286</v>
      </c>
      <c r="B83" s="17" t="s">
        <v>287</v>
      </c>
    </row>
    <row r="84" spans="1:2">
      <c r="A84" s="17" t="s">
        <v>288</v>
      </c>
      <c r="B84" s="17" t="s">
        <v>289</v>
      </c>
    </row>
    <row r="85" spans="1:2">
      <c r="A85" s="17" t="s">
        <v>290</v>
      </c>
      <c r="B85" s="17" t="s">
        <v>291</v>
      </c>
    </row>
    <row r="86" spans="1:2">
      <c r="A86" s="17" t="s">
        <v>292</v>
      </c>
      <c r="B86" s="17" t="s">
        <v>293</v>
      </c>
    </row>
    <row r="87" spans="1:2">
      <c r="A87" s="17" t="s">
        <v>294</v>
      </c>
      <c r="B87" s="17" t="s">
        <v>295</v>
      </c>
    </row>
    <row r="88" spans="1:2">
      <c r="A88" s="17" t="s">
        <v>296</v>
      </c>
      <c r="B88" s="17" t="s">
        <v>297</v>
      </c>
    </row>
    <row r="89" spans="1:2">
      <c r="A89" s="17" t="s">
        <v>298</v>
      </c>
      <c r="B89" s="17" t="s">
        <v>299</v>
      </c>
    </row>
    <row r="90" spans="1:2">
      <c r="A90" s="17" t="s">
        <v>300</v>
      </c>
      <c r="B90" s="17" t="s">
        <v>301</v>
      </c>
    </row>
    <row r="91" spans="1:2">
      <c r="A91" s="17" t="s">
        <v>302</v>
      </c>
      <c r="B91" s="17" t="s">
        <v>303</v>
      </c>
    </row>
    <row r="92" spans="1:2">
      <c r="A92" s="17" t="s">
        <v>304</v>
      </c>
      <c r="B92" s="17" t="s">
        <v>305</v>
      </c>
    </row>
  </sheetData>
  <sheetProtection formatCells="0" formatColumns="0" formatRows="0"/>
  <phoneticPr fontId="32" type="noConversion"/>
  <dataValidations count="4">
    <dataValidation type="list" allowBlank="1" showInputMessage="1" showErrorMessage="1" sqref="B3" xr:uid="{00000000-0002-0000-0600-000000000000}">
      <formula1>$A$22:$A$30</formula1>
    </dataValidation>
    <dataValidation type="list" allowBlank="1" showInputMessage="1" showErrorMessage="1" sqref="B5" xr:uid="{00000000-0002-0000-0600-000001000000}">
      <formula1>$A$68:$A$92</formula1>
    </dataValidation>
    <dataValidation type="list" allowBlank="1" showInputMessage="1" showErrorMessage="1" sqref="B4" xr:uid="{00000000-0002-0000-0600-000002000000}">
      <formula1>$A$33:$A$65</formula1>
    </dataValidation>
    <dataValidation type="list" allowBlank="1" showInputMessage="1" showErrorMessage="1" sqref="B2" xr:uid="{00000000-0002-0000-06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&amp;A&amp;C&amp;"Calibri"&amp;10&amp;K000000 PUBLIC&amp;1#_x000D_&amp;R&amp;D, &amp;T</oddHeader>
    <oddFooter>&amp;C&amp;P / &amp;N_x000D_&amp;1#&amp;"Calibri"&amp;10&amp;K000000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C96D4B3812AA64AA6A2B99CF5DD4E33" ma:contentTypeVersion="20" ma:contentTypeDescription="Create a new document." ma:contentTypeScope="" ma:versionID="d7ef36595d5b68dd11654c398b13a9e1">
  <xsd:schema xmlns:xsd="http://www.w3.org/2001/XMLSchema" xmlns:xs="http://www.w3.org/2001/XMLSchema" xmlns:p="http://schemas.microsoft.com/office/2006/metadata/properties" xmlns:ns1="http://schemas.microsoft.com/sharepoint/v3" xmlns:ns2="0f9fa326-da26-4ea8-b6a9-645e8136fe1d" xmlns:ns3="aa04ce77-09ff-4606-b2f7-8f39f6baad01" xmlns:ns4="aaacb922-5235-4a66-b188-303b9b46fbd7" xmlns:ns5="a2ce9337-6ad2-4e23-b823-024d1e9df9a8" targetNamespace="http://schemas.microsoft.com/office/2006/metadata/properties" ma:root="true" ma:fieldsID="042f12dc10654c93cb95680112c63ecd" ns1:_="" ns2:_="" ns3:_="" ns4:_="" ns5:_="">
    <xsd:import namespace="http://schemas.microsoft.com/sharepoint/v3"/>
    <xsd:import namespace="0f9fa326-da26-4ea8-b6a9-645e8136fe1d"/>
    <xsd:import namespace="aa04ce77-09ff-4606-b2f7-8f39f6baad01"/>
    <xsd:import namespace="aaacb922-5235-4a66-b188-303b9b46fbd7"/>
    <xsd:import namespace="a2ce9337-6ad2-4e23-b823-024d1e9df9a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DateTaken" minOccurs="0"/>
                <xsd:element ref="ns5:MediaServiceGenerationTime" minOccurs="0"/>
                <xsd:element ref="ns5:MediaServiceEventHashCode" minOccurs="0"/>
                <xsd:element ref="ns5:MediaLengthInSeconds" minOccurs="0"/>
                <xsd:element ref="ns5:lcf76f155ced4ddcb4097134ff3c332f" minOccurs="0"/>
                <xsd:element ref="ns5:MediaServiceOCR" minOccurs="0"/>
                <xsd:element ref="ns5:MediaServiceLocation"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04ce77-09ff-4606-b2f7-8f39f6baad0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1dc2cab2-84b6-45f6-9587-3fb8e14643c6}" ma:internalName="TaxCatchAll" ma:showField="CatchAllData" ma:web="aa04ce77-09ff-4606-b2f7-8f39f6baad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dc2cab2-84b6-45f6-9587-3fb8e14643c6}" ma:internalName="TaxCatchAllLabel" ma:readOnly="true" ma:showField="CatchAllDataLabel" ma:web="aa04ce77-09ff-4606-b2f7-8f39f6baad01">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ce9337-6ad2-4e23-b823-024d1e9df9a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lcf76f155ced4ddcb4097134ff3c332f xmlns="a2ce9337-6ad2-4e23-b823-024d1e9df9a8">
      <Terms xmlns="http://schemas.microsoft.com/office/infopath/2007/PartnerControls"/>
    </lcf76f155ced4ddcb4097134ff3c332f>
    <TaxCatchAll xmlns="aa04ce77-09ff-4606-b2f7-8f39f6baad01">
      <Value>3</Value>
      <Value>2</Value>
      <Value>1</Value>
    </TaxCatchAll>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_dlc_DocId xmlns="aa04ce77-09ff-4606-b2f7-8f39f6baad01">P47CSTDP7SCH-1576567230-1040429</_dlc_DocId>
    <_dlc_DocIdUrl xmlns="aa04ce77-09ff-4606-b2f7-8f39f6baad01">
      <Url>https://beisgov.sharepoint.com/sites/OEUPRI-OS/_layouts/15/DocIdRedir.aspx?ID=P47CSTDP7SCH-1576567230-1040429</Url>
      <Description>P47CSTDP7SCH-1576567230-1040429</Description>
    </_dlc_DocIdUrl>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D0AC657-2E55-4B20-87B2-6B171D261F52}"/>
</file>

<file path=customXml/itemProps2.xml><?xml version="1.0" encoding="utf-8"?>
<ds:datastoreItem xmlns:ds="http://schemas.openxmlformats.org/officeDocument/2006/customXml" ds:itemID="{FE5CBD32-A7FA-4C53-8DB6-2D562C0FC779}"/>
</file>

<file path=customXml/itemProps3.xml><?xml version="1.0" encoding="utf-8"?>
<ds:datastoreItem xmlns:ds="http://schemas.openxmlformats.org/officeDocument/2006/customXml" ds:itemID="{36E37B65-023A-475C-90F4-74AC8A30B42A}"/>
</file>

<file path=customXml/itemProps4.xml><?xml version="1.0" encoding="utf-8"?>
<ds:datastoreItem xmlns:ds="http://schemas.openxmlformats.org/officeDocument/2006/customXml" ds:itemID="{42BAE31D-AA7C-4FEB-A3BC-A7D7CC4ECA7F}"/>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SEPA</dc:creator>
  <cp:keywords/>
  <dc:description>The template for Monitoring plans was developed by Umweltbundesamt on behalf of DG CLIMA. _x000d_
Authors: Christian Heller / Hubert Fallmann</dc:description>
  <cp:lastModifiedBy/>
  <cp:revision/>
  <dcterms:created xsi:type="dcterms:W3CDTF">2008-05-26T08:52:55Z</dcterms:created>
  <dcterms:modified xsi:type="dcterms:W3CDTF">2025-09-12T10:16:48Z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20c9faf-63bf-4a31-9cd9-de783d5c392c_Enabled">
    <vt:lpwstr>True</vt:lpwstr>
  </property>
  <property fmtid="{D5CDD505-2E9C-101B-9397-08002B2CF9AE}" pid="4" name="MSIP_Label_020c9faf-63bf-4a31-9cd9-de783d5c392c_SiteId">
    <vt:lpwstr>5cf26d65-cf46-4c72-ba82-7577d9c2d7ab</vt:lpwstr>
  </property>
  <property fmtid="{D5CDD505-2E9C-101B-9397-08002B2CF9AE}" pid="5" name="MSIP_Label_020c9faf-63bf-4a31-9cd9-de783d5c392c_ActionId">
    <vt:lpwstr>56b45071-de98-4e2a-a34f-f83e56958922</vt:lpwstr>
  </property>
  <property fmtid="{D5CDD505-2E9C-101B-9397-08002B2CF9AE}" pid="6" name="MSIP_Label_020c9faf-63bf-4a31-9cd9-de783d5c392c_Method">
    <vt:lpwstr>Privileged</vt:lpwstr>
  </property>
  <property fmtid="{D5CDD505-2E9C-101B-9397-08002B2CF9AE}" pid="7" name="MSIP_Label_020c9faf-63bf-4a31-9cd9-de783d5c392c_SetDate">
    <vt:lpwstr>2021-05-18T14:44:46Z</vt:lpwstr>
  </property>
  <property fmtid="{D5CDD505-2E9C-101B-9397-08002B2CF9AE}" pid="8" name="MSIP_Label_020c9faf-63bf-4a31-9cd9-de783d5c392c_Name">
    <vt:lpwstr>PUBLIC</vt:lpwstr>
  </property>
  <property fmtid="{D5CDD505-2E9C-101B-9397-08002B2CF9AE}" pid="9" name="MSIP_Label_020c9faf-63bf-4a31-9cd9-de783d5c392c_ContentBits">
    <vt:lpwstr>3</vt:lpwstr>
  </property>
  <property fmtid="{D5CDD505-2E9C-101B-9397-08002B2CF9AE}" pid="10" name="MSIP_Label_ba62f585-b40f-4ab9-bafe-39150f03d124_Enabled">
    <vt:lpwstr>true</vt:lpwstr>
  </property>
  <property fmtid="{D5CDD505-2E9C-101B-9397-08002B2CF9AE}" pid="11" name="MSIP_Label_ba62f585-b40f-4ab9-bafe-39150f03d124_SetDate">
    <vt:lpwstr>2024-05-01T15:29:14Z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36d6b9d6-23a3-4f5a-af2e-392faf3d3414</vt:lpwstr>
  </property>
  <property fmtid="{D5CDD505-2E9C-101B-9397-08002B2CF9AE}" pid="16" name="MSIP_Label_ba62f585-b40f-4ab9-bafe-39150f03d124_ContentBits">
    <vt:lpwstr>0</vt:lpwstr>
  </property>
  <property fmtid="{D5CDD505-2E9C-101B-9397-08002B2CF9AE}" pid="17" name="ContentTypeId">
    <vt:lpwstr>0x0101004691A8DE0991884F8E90AD6474FC73730100EC96D4B3812AA64AA6A2B99CF5DD4E33</vt:lpwstr>
  </property>
  <property fmtid="{D5CDD505-2E9C-101B-9397-08002B2CF9AE}" pid="18" name="KIM_Activity">
    <vt:lpwstr>2;#Petroleum environmental and decomissioning regulation|ec2bd04c-7dd0-067d-ce58-52c4856b154e</vt:lpwstr>
  </property>
  <property fmtid="{D5CDD505-2E9C-101B-9397-08002B2CF9AE}" pid="19" name="_dlc_DocIdItemGuid">
    <vt:lpwstr>034369ec-449e-4bb9-9e34-ce8fbf1425b0</vt:lpwstr>
  </property>
  <property fmtid="{D5CDD505-2E9C-101B-9397-08002B2CF9AE}" pid="20" name="KIM_GovernmentBody">
    <vt:lpwstr>3;#DESNZ|bb335eaf-f697-16af-0755-aa8d4628e736</vt:lpwstr>
  </property>
  <property fmtid="{D5CDD505-2E9C-101B-9397-08002B2CF9AE}" pid="21" name="KIM_Function">
    <vt:lpwstr>1;#Energy supply and security|ca24af43-cb19-9c06-b7c6-7d5864afb0e5</vt:lpwstr>
  </property>
  <property fmtid="{D5CDD505-2E9C-101B-9397-08002B2CF9AE}" pid="22" name="MediaServiceImageTags">
    <vt:lpwstr/>
  </property>
</Properties>
</file>