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37" documentId="14_{783FAB0A-3F16-4295-806E-0804B32C3C5A}" xr6:coauthVersionLast="47" xr6:coauthVersionMax="47" xr10:uidLastSave="{458D6782-9714-45F6-A7F1-3C7F9E4622FF}"/>
  <bookViews>
    <workbookView xWindow="-108" yWindow="-108" windowWidth="23256" windowHeight="12576" tabRatio="998"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7" r:id="rId6"/>
    <sheet name="Supplementary_table_5" sheetId="8" r:id="rId7"/>
    <sheet name="Supplementary_table_6" sheetId="9" r:id="rId8"/>
    <sheet name="Supplementary_table_7" sheetId="10" r:id="rId9"/>
    <sheet name="Supplementary_table_8" sheetId="11" r:id="rId10"/>
    <sheet name="Supplementary_table_9" sheetId="12" r:id="rId11"/>
    <sheet name="Supplementary_table_10" sheetId="13" r:id="rId12"/>
    <sheet name="Supplementary_table_11" sheetId="14" r:id="rId13"/>
    <sheet name="Supplementary_table_12" sheetId="15" r:id="rId14"/>
    <sheet name="Supplementary_table_13" sheetId="16" r:id="rId15"/>
    <sheet name="Supplementary_table_14" sheetId="17" r:id="rId16"/>
    <sheet name="Supplementary_table_15" sheetId="18" r:id="rId17"/>
    <sheet name="Supplementary_table_16" sheetId="19" r:id="rId18"/>
    <sheet name="Supplementary_table_17" sheetId="20" r:id="rId19"/>
    <sheet name="Supplementary_table_18" sheetId="21" r:id="rId20"/>
    <sheet name="Supplementary_table_19" sheetId="22" r:id="rId21"/>
    <sheet name="Supplementary_table_20" sheetId="23" r:id="rId22"/>
    <sheet name="Supplementary_table_21" sheetId="24" r:id="rId23"/>
    <sheet name="Supplementary_table_22" sheetId="25" r:id="rId24"/>
    <sheet name="Supplementary_table_23" sheetId="28" r:id="rId25"/>
    <sheet name="Supplementary_table_24" sheetId="30" r:id="rId26"/>
    <sheet name="Supplementary_table_25" sheetId="32" r:id="rId27"/>
    <sheet name="Supplementary_table_26" sheetId="31" r:id="rId28"/>
    <sheet name="Supplementary_table_27" sheetId="33" r:id="rId29"/>
    <sheet name="Supplementary_table_28" sheetId="35" r:id="rId30"/>
    <sheet name="Supplementary_table_29" sheetId="38" r:id="rId31"/>
    <sheet name="Supplementary_table_30" sheetId="39" r:id="rId32"/>
    <sheet name="Supplementary_table_31" sheetId="40" r:id="rId33"/>
    <sheet name="Supplementary_table_32" sheetId="41" r:id="rId34"/>
    <sheet name="Supplementary_table_33" sheetId="42" r:id="rId3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 l="1"/>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<sst xmlns="http://schemas.openxmlformats.org/spreadsheetml/2006/main" count="2855" uniqueCount="392">
  <si>
    <t>Tuberculosis annual regional report</t>
  </si>
  <si>
    <t>This report from the UK Health Security Agency (UKHSA) presents people with TB disease notified to the National Tuberculosis Surveillance System (NTBS). It aims to describe the epidemiology of TB in West Midlands region up to the end of 2023.</t>
  </si>
  <si>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</si>
  <si>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</si>
  <si>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</si>
  <si>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</si>
  <si>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</si>
  <si>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</si>
  <si>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</si>
  <si>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</si>
  <si>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West Midlands, 2001 to 2023</t>
  </si>
  <si>
    <t>This data refers to figure 1 in the West Midlands TB report for 2023</t>
  </si>
  <si>
    <t>Supplementary Table 2. TB notification rates per 100,000 population per year, West Midlands, 2001 to 2023</t>
  </si>
  <si>
    <t>This data refers to figure 2 in the West Midlands TB report for 2023</t>
  </si>
  <si>
    <t>Supplementary Table 3. Observed TB notification rate compared with required TB notification rates to meet the WHO End TB 2035 goal of 90% reduction in incidence from 2015 to 2023, West Midlands, 2015 to 2023</t>
  </si>
  <si>
    <t>This data refers to figure 3 in the West Midlands TB report for 2023</t>
  </si>
  <si>
    <t>Supplementary Table 4. TB notification rate per 100,000 population by upper tier local authority, West Midlands, 2001 to 2023</t>
  </si>
  <si>
    <t>This data refers to figure 4 in the West Midlands TB report for 2023</t>
  </si>
  <si>
    <t>Supplementary Table 5. TB notification rate per 100,000 population by upper tier local authority, West Midlands, 2023</t>
  </si>
  <si>
    <t>This data refers to figure 5 in the West Midlands TB report for 2023</t>
  </si>
  <si>
    <t>Supplementary Table 6. TB notification numbers by age and sex, West Midlands, 2023</t>
  </si>
  <si>
    <t>This data refers to figure 6 in the West Midlands TB report for 2023</t>
  </si>
  <si>
    <t>Supplementary Table 7. TB notification rates per 100,000 population by age and sex, West Midlands, 2023</t>
  </si>
  <si>
    <t>This data refers to figure 7 in the West Midlands TB report for 2023</t>
  </si>
  <si>
    <t>Supplementary Table 8. Number of TB notifications in non-UK born and UK born by place of birth, West Midlands, 2001 to 2023</t>
  </si>
  <si>
    <t>This data refers to figure 8 in the West Midlands TB report for 2023</t>
  </si>
  <si>
    <t>Supplementary Table 9. Number of TB notifications in non-UK born and UK born by place of birth and age group, West Midlands, 2001 to 2023</t>
  </si>
  <si>
    <t>This data refers to figure 9 in the West Midlands TB report for 2023</t>
  </si>
  <si>
    <t>Supplementary Table 10. Proportions of TB notifications by time since entry, for people born outside the UK, West Midlands, 2001 to 2023</t>
  </si>
  <si>
    <t>This data refers to figure 10 in the West Midlands TB report for 2023</t>
  </si>
  <si>
    <t>Supplementary Table 11. Numbers of TB notifications for the most common countries of birth for people with TB born outside the UK, West Midlands, 2013 to 2023</t>
  </si>
  <si>
    <t>This data refers to figure 11 in the West Midlands TB report for 2023</t>
  </si>
  <si>
    <t>Supplementary Table 12. Number of TB notifications in ethnic groups by place of birth (UK and non-UK born), West Midlands, 2023</t>
  </si>
  <si>
    <t>This data refers to figure 12 in the West Midlands TB report for 2023</t>
  </si>
  <si>
    <t>Supplementary Table 13. Number of TB notifications in ethnic groups by place of birth (UK and non-UK born), West Midlands, 2001 to 2023</t>
  </si>
  <si>
    <t>This data refers to figure 13 in the West Midlands TB report for 2023</t>
  </si>
  <si>
    <t>Supplementary Table 14. Proportion of people notified with pulmonary TB, West Midlands, 2013 to 2023</t>
  </si>
  <si>
    <t>This data refers to figure 14 in the West Midlands TB report for 2023</t>
  </si>
  <si>
    <t>Supplementary Table 15. Proportion of people with TB offered an HIV test by year, West Midlands, 2018 to 2023</t>
  </si>
  <si>
    <t>This data refers to figure 15 in the West Midlands TB report for 2023</t>
  </si>
  <si>
    <t>Supplementary Table 16. Proportion of people with TB aged 15 years or over with at least one social risk factor (SRF), West Midlands, 2018 to 2023</t>
  </si>
  <si>
    <t>This data refers to figure 16 in the West Midlands TB report for 2023</t>
  </si>
  <si>
    <t>Supplementary Table 17. TB notification rate per 100,000 population by deprivation decile, West Midlands, 2023</t>
  </si>
  <si>
    <t>This data refers to figure 17 in the West Midlands TB report for 2023</t>
  </si>
  <si>
    <t>Supplementary Table 18. Proportion of people notified with pulmonary TB who were culture confirmed, West Midlands, 2017 to 2023</t>
  </si>
  <si>
    <t>This data refers to figure 18 in the West Midlands TB report for 2023</t>
  </si>
  <si>
    <t>Supplementary Table 19. Proportion of people culture confirmed with TB with first line drug results, West Midlands, 2017 to 2023</t>
  </si>
  <si>
    <t>This data refers to figure 19 in the West Midlands TB report for 2023</t>
  </si>
  <si>
    <t>Supplementary Table 20. Proportion of people notified with culture confirmed TB with initial resistance to any first line drug, West Midlands, 2017 to 2023</t>
  </si>
  <si>
    <t>This data refers to figure 20 in the West Midlands TB report for 2023</t>
  </si>
  <si>
    <t>Supplementary Table 21. TB notification numbers in children aged under 15 years, West Midlands, 2001 to 2023</t>
  </si>
  <si>
    <t>This data refers to figure 21 in the West Midlands TB report for 2023</t>
  </si>
  <si>
    <t>Supplementary Table 22. TB notification rates per 100,000 population in children aged under 15 years, West Midlands, 2001 to 2023</t>
  </si>
  <si>
    <t>This data refers to figure 22 in the West Midlands TB report for 2023</t>
  </si>
  <si>
    <t>This data refers to figure 23 in the West Midlands TB report for 2023</t>
  </si>
  <si>
    <t>This data refers to figure 24 in the West Midlands TB report for 2023</t>
  </si>
  <si>
    <t>This data refers to figure 25 in the West Midlands TB report for 2023</t>
  </si>
  <si>
    <t>This data refers to figure 26 in the West Midlands TB report for 2023</t>
  </si>
  <si>
    <t>This data refers to figure 27 in the West Midlands TB report for 2023</t>
  </si>
  <si>
    <t>This data refers to figure 28 in the West Midlands TB report for 2023</t>
  </si>
  <si>
    <t>This data is not included in the West Midlands TB report for 2023 and is an additional table</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</si>
  <si>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</si>
  <si>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</si>
  <si>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</si>
  <si>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</si>
  <si>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</si>
  <si>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</si>
  <si>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</si>
  <si>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</si>
  <si>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</si>
  <si>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</si>
  <si>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</si>
  <si>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</si>
  <si>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</si>
  <si>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</si>
  <si>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</si>
  <si>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</si>
  <si>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</si>
  <si>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</si>
  <si>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</si>
  <si>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</si>
  <si>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</si>
  <si>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</si>
  <si>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</si>
  <si>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</si>
  <si>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</si>
  <si>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</si>
  <si>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TB notification rate per 
100,000 population</t>
  </si>
  <si>
    <t>Lower 95% CI</t>
  </si>
  <si>
    <t>Upper 95% CI</t>
  </si>
  <si>
    <t>[x] denotes that this data is not calculable.</t>
  </si>
  <si>
    <t>TB notification rate 
per 100,000 population</t>
  </si>
  <si>
    <t>Required or observed TB notification rate</t>
  </si>
  <si>
    <t>12.1</t>
  </si>
  <si>
    <t>11.3</t>
  </si>
  <si>
    <t>13.1</t>
  </si>
  <si>
    <t>TB notification rate</t>
  </si>
  <si>
    <t>[x]</t>
  </si>
  <si>
    <t>Required rate</t>
  </si>
  <si>
    <t>12.3</t>
  </si>
  <si>
    <t>11.4</t>
  </si>
  <si>
    <t>13.3</t>
  </si>
  <si>
    <t>11.6</t>
  </si>
  <si>
    <t>10.4</t>
  </si>
  <si>
    <t>12.2</t>
  </si>
  <si>
    <t>11.1</t>
  </si>
  <si>
    <t>9.6</t>
  </si>
  <si>
    <t>11.2</t>
  </si>
  <si>
    <t>10.5</t>
  </si>
  <si>
    <t xml:space="preserve"> 9.8</t>
  </si>
  <si>
    <t>9.0</t>
  </si>
  <si>
    <t>10.6</t>
  </si>
  <si>
    <t>10.0</t>
  </si>
  <si>
    <t>9.1</t>
  </si>
  <si>
    <t>8.4</t>
  </si>
  <si>
    <t>9.9</t>
  </si>
  <si>
    <t>9.4</t>
  </si>
  <si>
    <t>9.5</t>
  </si>
  <si>
    <t>8.7</t>
  </si>
  <si>
    <t>10.3</t>
  </si>
  <si>
    <t>8.9</t>
  </si>
  <si>
    <t>8.2</t>
  </si>
  <si>
    <t>9.7</t>
  </si>
  <si>
    <t>8.3</t>
  </si>
  <si>
    <t>8.8</t>
  </si>
  <si>
    <t>7.8</t>
  </si>
  <si>
    <t>Upper tier local authority</t>
  </si>
  <si>
    <t>Birmingham</t>
  </si>
  <si>
    <t>Coventry</t>
  </si>
  <si>
    <t>Dudley</t>
  </si>
  <si>
    <t>Herefordshire, County of</t>
  </si>
  <si>
    <t>Sandwell</t>
  </si>
  <si>
    <t>Shropshire</t>
  </si>
  <si>
    <t>Solihull</t>
  </si>
  <si>
    <t>Staffordshire</t>
  </si>
  <si>
    <t>Stoke-on-Trent</t>
  </si>
  <si>
    <t>Telford and Wrekin</t>
  </si>
  <si>
    <t>Walsall</t>
  </si>
  <si>
    <t>Warwickshire</t>
  </si>
  <si>
    <t>Wolverhampton</t>
  </si>
  <si>
    <t>Worcestershire</t>
  </si>
  <si>
    <t>TB notification rate by upper tier local authority of residence</t>
  </si>
  <si>
    <t>Sex</t>
  </si>
  <si>
    <t>Age group (years)</t>
  </si>
  <si>
    <t>Female</t>
  </si>
  <si>
    <t>0 to 9</t>
  </si>
  <si>
    <t>Male</t>
  </si>
  <si>
    <t>10 to 19</t>
  </si>
  <si>
    <t>20 to 29</t>
  </si>
  <si>
    <t>30 to 39</t>
  </si>
  <si>
    <t>40 to 49</t>
  </si>
  <si>
    <t>50 to 59</t>
  </si>
  <si>
    <t>60 to 69</t>
  </si>
  <si>
    <t>70 to 79</t>
  </si>
  <si>
    <t>80 and over</t>
  </si>
  <si>
    <t>TB notification rate (per 100,000)</t>
  </si>
  <si>
    <t>0.9</t>
  </si>
  <si>
    <t>0.2</t>
  </si>
  <si>
    <t>2.5</t>
  </si>
  <si>
    <t>1.4</t>
  </si>
  <si>
    <t>0.4</t>
  </si>
  <si>
    <t>3.2</t>
  </si>
  <si>
    <t>3.5</t>
  </si>
  <si>
    <t>1.9</t>
  </si>
  <si>
    <t>6.0</t>
  </si>
  <si>
    <t>5.6</t>
  </si>
  <si>
    <t>8.5</t>
  </si>
  <si>
    <t>14.5</t>
  </si>
  <si>
    <t>10.9</t>
  </si>
  <si>
    <t>19.0</t>
  </si>
  <si>
    <t>22.0</t>
  </si>
  <si>
    <t>17.6</t>
  </si>
  <si>
    <t>27.3</t>
  </si>
  <si>
    <t>12.9</t>
  </si>
  <si>
    <t>16.8</t>
  </si>
  <si>
    <t>14.9</t>
  </si>
  <si>
    <t>23.8</t>
  </si>
  <si>
    <t>8.6</t>
  </si>
  <si>
    <t>5.9</t>
  </si>
  <si>
    <t>14.2</t>
  </si>
  <si>
    <t>18.6</t>
  </si>
  <si>
    <t>4.9</t>
  </si>
  <si>
    <t>3.0</t>
  </si>
  <si>
    <t>7.6</t>
  </si>
  <si>
    <t>11.0</t>
  </si>
  <si>
    <t>8.0</t>
  </si>
  <si>
    <t>14.8</t>
  </si>
  <si>
    <t>3.6</t>
  </si>
  <si>
    <t>1.8</t>
  </si>
  <si>
    <t>6.2</t>
  </si>
  <si>
    <t>16.0</t>
  </si>
  <si>
    <t>5.8</t>
  </si>
  <si>
    <t>6.5</t>
  </si>
  <si>
    <t>14.7</t>
  </si>
  <si>
    <t>6.9</t>
  </si>
  <si>
    <t>3.7</t>
  </si>
  <si>
    <t>11.9</t>
  </si>
  <si>
    <t>4.1</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</si>
  <si>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</si>
  <si>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</si>
  <si>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</si>
  <si>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</si>
  <si>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</si>
  <si>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</si>
  <si>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</si>
  <si>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</si>
  <si>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</si>
  <si>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</si>
  <si>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</si>
  <si>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</si>
  <si>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</si>
  <si>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23.4</t>
  </si>
  <si>
    <t>2 to 5 years</t>
  </si>
  <si>
    <t>15.4</t>
  </si>
  <si>
    <t>6 to 10 years</t>
  </si>
  <si>
    <t>11 or more years</t>
  </si>
  <si>
    <t>52.2</t>
  </si>
  <si>
    <t>34.4</t>
  </si>
  <si>
    <t>17.8</t>
  </si>
  <si>
    <t>39.3</t>
  </si>
  <si>
    <t>26.8</t>
  </si>
  <si>
    <t>21.4</t>
  </si>
  <si>
    <t>10.2</t>
  </si>
  <si>
    <t>41.7</t>
  </si>
  <si>
    <t>25.7</t>
  </si>
  <si>
    <t>29.2</t>
  </si>
  <si>
    <t>36.4</t>
  </si>
  <si>
    <t>19.5</t>
  </si>
  <si>
    <t>32.6</t>
  </si>
  <si>
    <t>9.8</t>
  </si>
  <si>
    <t>38.1</t>
  </si>
  <si>
    <t>20.8</t>
  </si>
  <si>
    <t>35.0</t>
  </si>
  <si>
    <t>35.6</t>
  </si>
  <si>
    <t>16.4</t>
  </si>
  <si>
    <t>14.0</t>
  </si>
  <si>
    <t>37.0</t>
  </si>
  <si>
    <t>19.7</t>
  </si>
  <si>
    <t>27.8</t>
  </si>
  <si>
    <t>15.6</t>
  </si>
  <si>
    <t>20.6</t>
  </si>
  <si>
    <t>35.2</t>
  </si>
  <si>
    <t>15.1</t>
  </si>
  <si>
    <t>23.2</t>
  </si>
  <si>
    <t>22.2</t>
  </si>
  <si>
    <t>39.5</t>
  </si>
  <si>
    <t>18.5</t>
  </si>
  <si>
    <t>21.7</t>
  </si>
  <si>
    <t>23.3</t>
  </si>
  <si>
    <t>36.5</t>
  </si>
  <si>
    <t>15.3</t>
  </si>
  <si>
    <t>25.2</t>
  </si>
  <si>
    <t>20.1</t>
  </si>
  <si>
    <t>39.4</t>
  </si>
  <si>
    <t>13.2</t>
  </si>
  <si>
    <t>24.2</t>
  </si>
  <si>
    <t>18.4</t>
  </si>
  <si>
    <t>44.1</t>
  </si>
  <si>
    <t>11.5</t>
  </si>
  <si>
    <t>48.3</t>
  </si>
  <si>
    <t>14.3</t>
  </si>
  <si>
    <t>22.4</t>
  </si>
  <si>
    <t>14.6</t>
  </si>
  <si>
    <t>48.7</t>
  </si>
  <si>
    <t>17.1</t>
  </si>
  <si>
    <t>18.0</t>
  </si>
  <si>
    <t>46.3</t>
  </si>
  <si>
    <t>15.0</t>
  </si>
  <si>
    <t>18.7</t>
  </si>
  <si>
    <t>49.2</t>
  </si>
  <si>
    <t>15.5</t>
  </si>
  <si>
    <t>20.9</t>
  </si>
  <si>
    <t>48.8</t>
  </si>
  <si>
    <t>18.3</t>
  </si>
  <si>
    <t>19.4</t>
  </si>
  <si>
    <t>16.1</t>
  </si>
  <si>
    <t>46.2</t>
  </si>
  <si>
    <t>23.0</t>
  </si>
  <si>
    <t>25.0</t>
  </si>
  <si>
    <t>43.2</t>
  </si>
  <si>
    <t>17.7</t>
  </si>
  <si>
    <t>22.5</t>
  </si>
  <si>
    <t>43.9</t>
  </si>
  <si>
    <t>24.0</t>
  </si>
  <si>
    <t>20.7</t>
  </si>
  <si>
    <t>13.7</t>
  </si>
  <si>
    <t>41.6</t>
  </si>
  <si>
    <t>32.4</t>
  </si>
  <si>
    <t>23.7</t>
  </si>
  <si>
    <t>Country of birth</t>
  </si>
  <si>
    <t>Eritrea</t>
  </si>
  <si>
    <t>India</t>
  </si>
  <si>
    <t>Pakistan</t>
  </si>
  <si>
    <t>Romania</t>
  </si>
  <si>
    <t>Somalia</t>
  </si>
  <si>
    <t>Ethnic group</t>
  </si>
  <si>
    <t>Chinese</t>
  </si>
  <si>
    <t>Black-Caribbean</t>
  </si>
  <si>
    <t>Black-Other</t>
  </si>
  <si>
    <t>Bangladeshi</t>
  </si>
  <si>
    <t>Asian-Other</t>
  </si>
  <si>
    <t>Black-African</t>
  </si>
  <si>
    <t>Indian</t>
  </si>
  <si>
    <t>Mixed/Other</t>
  </si>
  <si>
    <t>Pakistani</t>
  </si>
  <si>
    <t>White</t>
  </si>
  <si>
    <t>Black</t>
  </si>
  <si>
    <t>South Asian</t>
  </si>
  <si>
    <t>Proportion of people notified with pulmonary TB</t>
  </si>
  <si>
    <t>Proportion of people notified with TB offered an HIV test (%)</t>
  </si>
  <si>
    <t>Proportion of people with TB aged 15 years or over with at least one social risk factor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</si>
  <si>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</si>
  <si>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</si>
  <si>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</si>
  <si>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</si>
  <si>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</si>
  <si>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</si>
  <si>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</si>
  <si>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</si>
  <si>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</si>
  <si>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</si>
  <si>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</si>
  <si>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</si>
  <si>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</si>
  <si>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culture confirmed with TB with first line drug results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</si>
  <si>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</si>
  <si>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</si>
  <si>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</si>
  <si>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</si>
  <si>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Median</t>
  </si>
  <si>
    <t>Lower quartile</t>
  </si>
  <si>
    <t>Upper quartile</t>
  </si>
  <si>
    <t>Interquartile range</t>
  </si>
  <si>
    <t>Lower limit</t>
  </si>
  <si>
    <t>Upper limit</t>
  </si>
  <si>
    <t>Proportion of people treated for non-MDR or non-RR TB without central nervous system (CNS) disease and with one or more social risk factors who completed treatment within 12 months (%)</t>
  </si>
  <si>
    <t>Proportion of people with non-severe TB treated for non-MDR or non-RR TB who completed treatment within 12 months compared with the target of 90% Region (%)</t>
  </si>
  <si>
    <t>Outcome</t>
  </si>
  <si>
    <t>Proportion of people evaluated with non-MDR and non-RR TB who did not complete treatment at 12 months (%)</t>
  </si>
  <si>
    <t>Died</t>
  </si>
  <si>
    <t>Lost to follow-up</t>
  </si>
  <si>
    <t>Still on treatment</t>
  </si>
  <si>
    <t>Treatment stopped</t>
  </si>
  <si>
    <t>Lower tier local authority</t>
  </si>
  <si>
    <t>Cannock Chase</t>
  </si>
  <si>
    <t>East Staffordshire</t>
  </si>
  <si>
    <t>Lichfield</t>
  </si>
  <si>
    <t>Newcastle-under-Lyme</t>
  </si>
  <si>
    <t>South Staffordshire</t>
  </si>
  <si>
    <t>Stafford</t>
  </si>
  <si>
    <t>Staffordshire Moorlands</t>
  </si>
  <si>
    <t>Tamworth</t>
  </si>
  <si>
    <t>North Warwickshire</t>
  </si>
  <si>
    <t>Nuneaton and Bedworth</t>
  </si>
  <si>
    <t>Rugby</t>
  </si>
  <si>
    <t>Stratford-on-Avon</t>
  </si>
  <si>
    <t>Warwick</t>
  </si>
  <si>
    <t>Bromsgrove</t>
  </si>
  <si>
    <t>Malvern Hills</t>
  </si>
  <si>
    <t>Redditch</t>
  </si>
  <si>
    <t>Worcester</t>
  </si>
  <si>
    <t>Wychavon</t>
  </si>
  <si>
    <t>Wyre Forest</t>
  </si>
  <si>
    <t>NHS ICB</t>
  </si>
  <si>
    <t>NHS Birmingham and Solihull Integrated Care Board</t>
  </si>
  <si>
    <t>NHS Black Country Integrated Care Board</t>
  </si>
  <si>
    <t>NHS Coventry and Warwickshire Integrated Care Board</t>
  </si>
  <si>
    <t>NHS Herefordshire and Worcestershire Integrated Care Board</t>
  </si>
  <si>
    <t>NHS Shropshire, Telford and Wrekin Integrated Care Board</t>
  </si>
  <si>
    <t>NHS Staffordshire and Stoke-on-Trent Integrated Care Board</t>
  </si>
  <si>
    <t>Supplementary Table 23. Proportion of people notified with pulmonary TB with a treatment delay over 2 months, West Midlands, 2018 to 2023</t>
  </si>
  <si>
    <t>Supplementary Table 24. Median treatment delays among people notified with pulmonary TB, West Midlands, 2018 to 2023</t>
  </si>
  <si>
    <t>Supplementary Table 25. Proportion of people with non-severe TB treated for non-MDR or non-RR TB who completed treatment within 12 months compared with the target of 90% Region, West Midlands, 2018 to 2022</t>
  </si>
  <si>
    <t>Supplementary Table 26. Proportion of people treated for non-MDR or non-RR TB without central nervous system (CNS) disease and with one or more social risk factors who completed treatment within 12 months, West Midlands, 2018 to 2022</t>
  </si>
  <si>
    <t>Supplementary Table 28. Proportion of people notified with pulmonary TB with at least 5 contacts identified and screened for active and latent TB by year,  West Midlands, 2018 to 2023</t>
  </si>
  <si>
    <t>Supplementary Table 27. Outcomes of people evaluated who did not complete treatment at 12 months for people with non-MDR or non-RR TB and expected treatment duration, West Midlands, 2013 to 2022</t>
  </si>
  <si>
    <t>Supplementary Table 29. TB cases by lower tier local authority, West Midlands, 2001 to 2023</t>
  </si>
  <si>
    <t>Supplementary Table 30. TB rates per 100,000 population by lower tier local authority, West Midlands, 2001 to 2023</t>
  </si>
  <si>
    <t>Supplementary Table 33. TB cases by upper tier local authority, West Midlands, 2001 to 2023</t>
  </si>
  <si>
    <t>UK Health Security Agency</t>
  </si>
  <si>
    <t>Tuberculosis in the West Midlands 2023 report: supplementary data tables</t>
  </si>
  <si>
    <t>4 September 2025</t>
  </si>
  <si>
    <t>Author</t>
  </si>
  <si>
    <t>Supplementary Table 31. TB cases by NHS integrated care board of residence, West Midlands, 2001 to 2023</t>
  </si>
  <si>
    <t>Supplementary Table 32. TB rates per 100,000 population by NHS integrated care board of residence, West Midlands, 2001 to 2023</t>
  </si>
  <si>
    <t>Note: not all social risk factors were captured before 2021.</t>
  </si>
  <si>
    <t>Note: delay to treatment is defined by when treatment was started from symptom onset.</t>
  </si>
  <si>
    <t>Note: all people included in this table are people with pulmonary TB who did not have a postmortem diagnosis and it was known that they had started treatment.</t>
  </si>
  <si>
    <t>Note: individuals with more than 65 contacts were excluded as indicative of a large outbreak investigation and therefore not representative of the routine contact tracing.</t>
  </si>
  <si>
    <t>Proportion of people notified with pulmonary TB with at least 5 contacts identified and screened for active and latent TB by year (%)</t>
  </si>
  <si>
    <t>Supplementary Table 26. Proportion of people treated for non-MDR or non-RR TB without central nervous system disease and with one or more social risk factors who completed treatment within 12 months, West Midlands, 2018 to 2022</t>
  </si>
  <si>
    <t>Note: in London reports, City of London and Hackney boroughs have been combined. In South West reports Cornwall and Isles of Scilly have been combined. This is due to data suppression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</si>
</sst>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rgb="FF000000"/>
      <name val="Arial"/>
    </font>
    <font>
      <b/>
      <sz val="16"/>
      <color rgb="FF000000"/>
      <name val="Arial"/>
    </font>
    <font>
      <b/>
      <sz val="14"/>
      <color rgb="FF000000"/>
      <name val="Arial"/>
    </font>
    <font>
      <b/>
      <sz val="12"/>
      <color rgb="FF000000"/>
      <name val="Arial"/>
    </font>
    <font>
      <u/>
      <sz val="12"/>
      <color theme="10"/>
      <name val="Arial"/>
    </font>
    <font>
      <b/>
      <sz val="12"/>
      <color rgb="FF000000"/>
      <name val="Arial"/>
      <family val="2"/>
    </font>
    <font>
      <b/>
      <sz val="16"/>
      <name val="Arial"/>
      <family val="2"/>
    </font>
    <font>
      <sz val="12"/>
      <color rgb="FF000000"/>
      <name val="Arial"/>
      <family val="2"/>
    </font>
    <font>
      <b/>
      <sz val="14"/>
      <color rgb="FF000000"/>
      <name val="Arial"/>
      <family val="2"/>
    </font>
    <font>
      <b/>
      <sz val="16"/>
      <color rgb="FF00000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4" fillId="0" borderId="0" applyNumberFormat="0" applyFill="0" applyBorder="0" applyAlignment="0" applyProtection="0"/>
    <xf numFmtId="0" fontId="6" fillId="0" borderId="0" applyNumberFormat="0" applyFill="0" applyAlignment="0" applyProtection="0"/>
  </cellStyleXfs>
  <cellXfs count="44">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right" wrapText="1"/>
    </xf>
    <xf numFmtId="0" fontId="3" fillId="0" borderId="0" xfId="0" applyFont="1" applyAlignment="1">
      <alignment horizontal="right" wrapText="1"/>
    </xf>
    <xf numFmtId="0" fontId="3" fillId="0" borderId="0" xfId="0" applyFont="1" applyAlignment="1">
      <alignment wrapText="1"/>
    </xf>
    <xf numFmtId="0" fontId="0" fillId="0" borderId="0" xfId="0" applyAlignment="1">
      <alignment horizontal="left"/>
    </xf>
    <xf numFmtId="0" fontId="3" fillId="0" borderId="0" xfId="0" applyFont="1" applyAlignment="1">
      <alignment horizontal="left"/>
    </xf>
    <xf numFmtId="0" fontId="1" fillId="0" borderId="0" xfId="0" applyFont="1" applyAlignment="1">
      <alignment horizontal="left"/>
    </xf>
    <xf numFmtId="164" fontId="0" fillId="0" borderId="0" xfId="0" applyNumberFormat="1"/>
    <xf numFmtId="164" fontId="5" fillId="0" borderId="0" xfId="0" applyNumberFormat="1" applyFont="1" applyAlignment="1">
      <alignment horizontal="right" wrapText="1"/>
    </xf>
    <xf numFmtId="0" fontId="0" fillId="0" borderId="0" xfId="0" applyFont="1" applyFill="1" applyBorder="1" applyAlignment="1"/>
    <xf numFmtId="164" fontId="0" fillId="0" borderId="0" xfId="0" applyNumberFormat="1" applyFont="1" applyFill="1" applyBorder="1" applyAlignment="1"/>
    <xf numFmtId="0" fontId="0" fillId="0" borderId="0" xfId="0" applyFont="1" applyFill="1" applyBorder="1" applyAlignment="1">
      <alignment wrapText="1"/>
    </xf>
    <xf numFmtId="164" fontId="0" fillId="0" borderId="0" xfId="0" applyNumberFormat="1" applyFont="1" applyFill="1" applyBorder="1" applyAlignment="1">
      <alignment wrapText="1"/>
    </xf>
    <xf numFmtId="0" fontId="6" fillId="0" borderId="0" xfId="2" applyAlignment="1">
      <alignment wrapText="1"/>
    </xf>
    <xf numFmtId="49" fontId="7" fillId="0" borderId="0" xfId="0" applyNumberFormat="1" applyFont="1" applyAlignment="1">
      <alignment horizontal="left" wrapText="1"/>
    </xf>
    <xf numFmtId="0" fontId="8" fillId="0" borderId="0" xfId="0" applyFont="1" applyAlignment="1">
      <alignment wrapText="1"/>
    </xf>
    <xf numFmtId="0" fontId="1" fillId="0" borderId="0" xfId="0" applyFont="1" applyAlignment="1">
      <alignment vertical="top"/>
    </xf>
    <xf numFmtId="0" fontId="0" fillId="0" borderId="0" xfId="0" applyAlignment="1">
      <alignmen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1" applyAlignment="1">
      <alignment horizontal="left" vertical="top" wrapText="1"/>
    </xf>
    <xf numFmtId="0" fontId="0" fillId="0" borderId="0" xfId="0" applyFill="1" applyAlignment="1">
      <alignment horizontal="left" vertical="top" wrapText="1"/>
    </xf>
    <xf numFmtId="0" fontId="7" fillId="0" borderId="0" xfId="0" applyFont="1" applyAlignment="1">
      <alignment horizontal="left" vertical="top" wrapText="1"/>
    </xf>
    <xf numFmtId="0" fontId="6" fillId="0" borderId="0" xfId="2" applyAlignment="1">
      <alignment horizontal="left"/>
    </xf>
    <xf numFmtId="0" fontId="7" fillId="0" borderId="0" xfId="0" applyFont="1" applyAlignment="1">
      <alignment horizontal="left"/>
    </xf>
    <xf numFmtId="0" fontId="7" fillId="0" borderId="0" xfId="0" applyFont="1"/>
    <xf numFmtId="0" fontId="0" fillId="0" borderId="0" xfId="0" applyAlignment="1"/>
    <xf numFmtId="0" fontId="0" fillId="0" borderId="0" xfId="0" applyFont="1" applyFill="1" applyBorder="1" applyAlignment="1">
      <alignment horizontal="left"/>
    </xf>
    <xf numFmtId="0" fontId="5" fillId="0" borderId="0" xfId="0" applyFont="1" applyAlignment="1">
      <alignment horizontal="right" wrapText="1"/>
    </xf>
    <xf numFmtId="0" fontId="6" fillId="0" borderId="0" xfId="2"/>
    <xf numFmtId="0" fontId="6" fillId="0" borderId="0" xfId="2" applyAlignment="1">
      <alignment vertical="top"/>
    </xf>
    <xf numFmtId="0" fontId="3" fillId="0" borderId="0" xfId="0" applyFont="1" applyAlignment="1">
      <alignment horizontal="right" vertical="top" wrapText="1"/>
    </xf>
    <xf numFmtId="0" fontId="0" fillId="0" borderId="0" xfId="0" applyAlignment="1">
      <alignment vertical="top" wrapText="1"/>
    </xf>
    <xf numFmtId="0" fontId="0" fillId="0" borderId="0" xfId="0" applyAlignment="1">
      <alignment horizontal="right" vertical="top" wrapText="1"/>
    </xf>
    <xf numFmtId="0" fontId="9" fillId="0" borderId="0" xfId="0" applyFont="1"/>
    <xf numFmtId="164" fontId="0" fillId="0" borderId="0" xfId="0" applyNumberFormat="1" applyAlignment="1">
      <alignment vertical="top"/>
    </xf>
    <xf numFmtId="3" fontId="0" fillId="0" borderId="0" xfId="0" applyNumberFormat="1"/>
    <xf numFmtId="3" fontId="3" fillId="0" borderId="0" xfId="0" applyNumberFormat="1" applyFont="1" applyAlignment="1">
      <alignment horizontal="right" wrapText="1"/>
    </xf>
    <xf numFmtId="3" fontId="0" fillId="0" borderId="0" xfId="0" applyNumberFormat="1" applyAlignment="1">
      <alignment horizontal="right" wrapText="1"/>
    </xf>
  </cellXfs>
  <cellStyles count="3">
    <cellStyle name="Heading 1" xfId="2" builtinId="16" customBuiltin="1"/>
    <cellStyle name="Hyperlink" xfId="1" builtinId="8"/>
    <cellStyle name="Normal" xfId="0" builtinId="0"/>
  </cellStyles>
  <dxfs count="75">
    <dxf>
      <numFmt numFmtId="3" formatCode="#,##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36" totalsRowShown="0" headerRowDxfId="58" dataDxfId="57">
  <tableColumns count="3">
    <tableColumn id="1" xr3:uid="{00000000-0010-0000-0000-000001000000}" name="Sheet name" dataDxfId="61"/>
    <tableColumn id="2" xr3:uid="{00000000-0010-0000-0000-000002000000}" name="Sheet title" dataDxfId="60"/>
    <tableColumn id="3" xr3:uid="{00000000-0010-0000-0000-000003000000}" name="Notes" dataDxfId="5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dataDxfId="0"/>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4" displayName="supplementary_table_4" ref="A4:X18" totalsRowShown="0">
  <tableColumns count="24">
    <tableColumn id="1" xr3:uid="{00000000-0010-0000-0500-000001000000}" name="Upper tier local authority"/>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5" displayName="supplementary_table_5" ref="A4:B18"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6" displayName="supplementary_table_6" ref="A3:C21" totalsRowShown="0">
  <tableColumns count="3">
    <tableColumn id="1" xr3:uid="{00000000-0010-0000-0700-000001000000}" name="Sex"/>
    <tableColumn id="2" xr3:uid="{00000000-0010-0000-0700-000002000000}" name="Age group (years)" dataDxfId="56"/>
    <tableColumn id="3" xr3:uid="{00000000-0010-0000-0700-000003000000}" name="Number of TB notification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upplementary_table_7" displayName="supplementary_table_7" ref="A3:E21" totalsRowShown="0">
  <tableColumns count="5">
    <tableColumn id="1" xr3:uid="{00000000-0010-0000-0800-000001000000}" name="Sex"/>
    <tableColumn id="2" xr3:uid="{00000000-0010-0000-0800-000002000000}" name="Age group (years)" dataDxfId="55"/>
    <tableColumn id="3" xr3:uid="{00000000-0010-0000-0800-000003000000}" name="TB notification rate (per 100,000)"/>
    <tableColumn id="4" xr3:uid="{00000000-0010-0000-0800-000004000000}" name="Lower 95% CI"/>
    <tableColumn id="5" xr3:uid="{00000000-0010-0000-0800-000005000000}" name="Upper 95% CI"/>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8" displayName="supplementary_table_8" ref="A3:C49" totalsRowShown="0">
  <tableColumns count="3">
    <tableColumn id="1" xr3:uid="{00000000-0010-0000-0900-000001000000}" name="Year"/>
    <tableColumn id="2" xr3:uid="{00000000-0010-0000-0900-000002000000}" name="Place of birth" dataDxfId="54"/>
    <tableColumn id="3" xr3:uid="{00000000-0010-0000-0900-000003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9" displayName="supplementary_table_9" ref="A3:D279" totalsRowShown="0">
  <tableColumns count="4">
    <tableColumn id="1" xr3:uid="{00000000-0010-0000-0A00-000001000000}" name="Year"/>
    <tableColumn id="2" xr3:uid="{00000000-0010-0000-0A00-000002000000}" name="Age group (years)" dataDxfId="53"/>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10" displayName="supplementary_table_10"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1" displayName="supplementary_table_11" ref="A3:C58" totalsRowShown="0">
  <tableColumns count="3">
    <tableColumn id="1" xr3:uid="{00000000-0010-0000-0C00-000001000000}" name="Year"/>
    <tableColumn id="2" xr3:uid="{00000000-0010-0000-0C00-000002000000}" name="Country of birth" dataDxfId="52"/>
    <tableColumn id="3" xr3:uid="{00000000-0010-0000-0C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2" displayName="supplementary_table_12" ref="A3:C23" totalsRowShown="0">
  <tableColumns count="3">
    <tableColumn id="1" xr3:uid="{00000000-0010-0000-0D00-000001000000}" name="Ethnic group"/>
    <tableColumn id="2" xr3:uid="{00000000-0010-0000-0D00-000002000000}" name="Place of birth" dataDxfId="51"/>
    <tableColumn id="3" xr3:uid="{00000000-0010-0000-0D00-000003000000}" name="Number of TB notification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supplementary_table_13" displayName="supplementary_table_13" ref="A3:D187" totalsRowShown="0">
  <tableColumns count="4">
    <tableColumn id="1" xr3:uid="{00000000-0010-0000-0E00-000001000000}" name="Year"/>
    <tableColumn id="2" xr3:uid="{00000000-0010-0000-0E00-000002000000}" name="Place of birth"/>
    <tableColumn id="3" xr3:uid="{00000000-0010-0000-0E00-000003000000}" name="Ethnic group"/>
    <tableColumn id="4" xr3:uid="{00000000-0010-0000-0E00-000004000000}" name="Number of TB notifications"/>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4" displayName="supplementary_table_14"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5" displayName="supplementary_table_15"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supplementary_table_16" displayName="supplementary_table_16" ref="A5:D11" totalsRowShown="0">
  <tableColumns count="4">
    <tableColumn id="1" xr3:uid="{00000000-0010-0000-1100-000001000000}" name="Year"/>
    <tableColumn id="2" xr3:uid="{00000000-0010-0000-1100-000002000000}" name="Proportion of people with TB aged 15 years or over with at least one social risk factor (%)"/>
    <tableColumn id="3" xr3:uid="{00000000-0010-0000-1100-000003000000}" name="Lower 95% CI"/>
    <tableColumn id="4" xr3:uid="{00000000-0010-0000-11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7" displayName="supplementary_table_17"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8" displayName="supplementary_table_18"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supplementary_table_19" displayName="supplementary_table_19" ref="A4:D11" totalsRowShown="0">
  <tableColumns count="4">
    <tableColumn id="1" xr3:uid="{00000000-0010-0000-1400-000001000000}" name="Year"/>
    <tableColumn id="2" xr3:uid="{00000000-0010-0000-1400-000002000000}" name="Proportion of people culture confirmed with TB with first line drug results (%)"/>
    <tableColumn id="3" xr3:uid="{00000000-0010-0000-1400-000003000000}" name="Lower 95% CI"/>
    <tableColumn id="4" xr3:uid="{00000000-0010-0000-1400-000004000000}" name="Upper 95% CI"/>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20" displayName="supplementary_table_20"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21" displayName="supplementary_table_21"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22" displayName="supplementary_table_22"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3" displayName="supplementary_table_23" ref="A5:D11" totalsRowShown="0">
  <tableColumns count="4">
    <tableColumn id="1" xr3:uid="{00000000-0010-0000-1A00-000001000000}" name="Year"/>
    <tableColumn id="2" xr3:uid="{00000000-0010-0000-1A00-000002000000}" name="Proportion of people notified with pulmonary TB with a treatment delay over 2 months (%)"/>
    <tableColumn id="3" xr3:uid="{00000000-0010-0000-1A00-000003000000}" name="Lower 95% CI"/>
    <tableColumn id="4" xr3:uid="{00000000-0010-0000-1A00-000004000000}" name="Upper 95% CI"/>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4" displayName="supplementary_table_24" ref="A5:G11" totalsRowShown="0">
  <tableColumns count="7">
    <tableColumn id="1" xr3:uid="{00000000-0010-0000-1C00-000001000000}" name="Year"/>
    <tableColumn id="2" xr3:uid="{00000000-0010-0000-1C00-000002000000}" name="Median" dataDxfId="74"/>
    <tableColumn id="3" xr3:uid="{00000000-0010-0000-1C00-000003000000}" name="Lower quartile" dataDxfId="73"/>
    <tableColumn id="4" xr3:uid="{00000000-0010-0000-1C00-000004000000}" name="Upper quartile" dataDxfId="72"/>
    <tableColumn id="5" xr3:uid="{00000000-0010-0000-1C00-000005000000}" name="Interquartile range" dataDxfId="71"/>
    <tableColumn id="6" xr3:uid="{00000000-0010-0000-1C00-000006000000}" name="Lower limit" dataDxfId="70"/>
    <tableColumn id="7" xr3:uid="{00000000-0010-0000-1C00-000007000000}" name="Upper limit" dataDxfId="6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5" displayName="supplementary_table_25"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dataDxfId="68"/>
    <tableColumn id="3" xr3:uid="{00000000-0010-0000-1E00-000003000000}" name="Lower 95% CI" dataDxfId="67"/>
    <tableColumn id="4" xr3:uid="{00000000-0010-0000-1E00-000004000000}" name="Upper 95% CI" dataDxfId="66"/>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6" displayName="supplementary_table_26"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dataDxfId="65"/>
    <tableColumn id="3" xr3:uid="{00000000-0010-0000-1D00-000003000000}" name="Lower 95% CI" dataDxfId="64"/>
    <tableColumn id="4" xr3:uid="{00000000-0010-0000-1D00-000004000000}" name="Upper 95% CI" dataDxfId="63"/>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7" displayName="supplementary_table_27" ref="A3:C43" totalsRowShown="0">
  <tableColumns count="3">
    <tableColumn id="1" xr3:uid="{00000000-0010-0000-1F00-000001000000}" name="Year" dataDxfId="50"/>
    <tableColumn id="2" xr3:uid="{00000000-0010-0000-1F00-000002000000}" name="Outcome"/>
    <tableColumn id="3" xr3:uid="{00000000-0010-0000-1F00-000003000000}" name="Proportion of people evaluated with non-MDR and non-RR TB who did not complete treatment at 12 months (%)" dataDxfId="6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28" displayName="supplementary_table_28" ref="A5:D11" totalsRowShown="0">
  <tableColumns count="4">
    <tableColumn id="1" xr3:uid="{00000000-0010-0000-2100-000001000000}" name="Year"/>
    <tableColumn id="2" xr3:uid="{00000000-0010-0000-2100-000002000000}" name="Proportion of people notified with pulmonary TB with at least 5 contacts identified and screened for active and latent TB by year (%)"/>
    <tableColumn id="3" xr3:uid="{00000000-0010-0000-2100-000003000000}" name="Lower 95% CI"/>
    <tableColumn id="4" xr3:uid="{00000000-0010-0000-2100-000004000000}" name="Upper 95% CI"/>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29" displayName="supplementary_table_29" ref="A3:X33" totalsRowShown="0">
  <tableColumns count="24">
    <tableColumn id="1" xr3:uid="{00000000-0010-0000-2400-000001000000}" name="Lower tier local authority"/>
    <tableColumn id="2" xr3:uid="{00000000-0010-0000-2400-000002000000}" name="2001"/>
    <tableColumn id="3" xr3:uid="{00000000-0010-0000-2400-000003000000}" name="2002"/>
    <tableColumn id="4" xr3:uid="{00000000-0010-0000-2400-000004000000}" name="2003"/>
    <tableColumn id="5" xr3:uid="{00000000-0010-0000-2400-000005000000}" name="2004"/>
    <tableColumn id="6" xr3:uid="{00000000-0010-0000-2400-000006000000}" name="2005"/>
    <tableColumn id="7" xr3:uid="{00000000-0010-0000-2400-000007000000}" name="2006"/>
    <tableColumn id="8" xr3:uid="{00000000-0010-0000-2400-000008000000}" name="2007"/>
    <tableColumn id="9" xr3:uid="{00000000-0010-0000-2400-000009000000}" name="2008"/>
    <tableColumn id="10" xr3:uid="{00000000-0010-0000-2400-00000A000000}" name="2009"/>
    <tableColumn id="11" xr3:uid="{00000000-0010-0000-2400-00000B000000}" name="2010"/>
    <tableColumn id="12" xr3:uid="{00000000-0010-0000-2400-00000C000000}" name="2011"/>
    <tableColumn id="13" xr3:uid="{00000000-0010-0000-2400-00000D000000}" name="2012"/>
    <tableColumn id="14" xr3:uid="{00000000-0010-0000-2400-00000E000000}" name="2013"/>
    <tableColumn id="15" xr3:uid="{00000000-0010-0000-2400-00000F000000}" name="2014"/>
    <tableColumn id="16" xr3:uid="{00000000-0010-0000-2400-000010000000}" name="2015"/>
    <tableColumn id="17" xr3:uid="{00000000-0010-0000-2400-000011000000}" name="2016"/>
    <tableColumn id="18" xr3:uid="{00000000-0010-0000-2400-000012000000}" name="2017"/>
    <tableColumn id="19" xr3:uid="{00000000-0010-0000-2400-000013000000}" name="2018"/>
    <tableColumn id="20" xr3:uid="{00000000-0010-0000-2400-000014000000}" name="2019"/>
    <tableColumn id="21" xr3:uid="{00000000-0010-0000-2400-000015000000}" name="2020"/>
    <tableColumn id="22" xr3:uid="{00000000-0010-0000-2400-000016000000}" name="2021"/>
    <tableColumn id="23" xr3:uid="{00000000-0010-0000-2400-000017000000}" name="2022"/>
    <tableColumn id="24" xr3:uid="{00000000-0010-0000-2400-000018000000}" name="2023"/>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30" displayName="supplementary_table_30" ref="A3:X33" totalsRowShown="0">
  <tableColumns count="24">
    <tableColumn id="1" xr3:uid="{00000000-0010-0000-2500-000001000000}" name="Lower tier local authority"/>
    <tableColumn id="2" xr3:uid="{00000000-0010-0000-2500-000002000000}" name="2001"/>
    <tableColumn id="3" xr3:uid="{00000000-0010-0000-2500-000003000000}" name="2002"/>
    <tableColumn id="4" xr3:uid="{00000000-0010-0000-2500-000004000000}" name="2003"/>
    <tableColumn id="5" xr3:uid="{00000000-0010-0000-2500-000005000000}" name="2004"/>
    <tableColumn id="6" xr3:uid="{00000000-0010-0000-2500-000006000000}" name="2005"/>
    <tableColumn id="7" xr3:uid="{00000000-0010-0000-2500-000007000000}" name="2006"/>
    <tableColumn id="8" xr3:uid="{00000000-0010-0000-2500-000008000000}" name="2007"/>
    <tableColumn id="9" xr3:uid="{00000000-0010-0000-2500-000009000000}" name="2008"/>
    <tableColumn id="10" xr3:uid="{00000000-0010-0000-2500-00000A000000}" name="2009"/>
    <tableColumn id="11" xr3:uid="{00000000-0010-0000-2500-00000B000000}" name="2010"/>
    <tableColumn id="12" xr3:uid="{00000000-0010-0000-2500-00000C000000}" name="2011"/>
    <tableColumn id="13" xr3:uid="{00000000-0010-0000-2500-00000D000000}" name="2012"/>
    <tableColumn id="14" xr3:uid="{00000000-0010-0000-2500-00000E000000}" name="2013"/>
    <tableColumn id="15" xr3:uid="{00000000-0010-0000-2500-00000F000000}" name="2014"/>
    <tableColumn id="16" xr3:uid="{00000000-0010-0000-2500-000010000000}" name="2015"/>
    <tableColumn id="17" xr3:uid="{00000000-0010-0000-2500-000011000000}" name="2016"/>
    <tableColumn id="18" xr3:uid="{00000000-0010-0000-2500-000012000000}" name="2017"/>
    <tableColumn id="19" xr3:uid="{00000000-0010-0000-2500-000013000000}" name="2018"/>
    <tableColumn id="20" xr3:uid="{00000000-0010-0000-2500-000014000000}" name="2019"/>
    <tableColumn id="21" xr3:uid="{00000000-0010-0000-2500-000015000000}" name="2020"/>
    <tableColumn id="22" xr3:uid="{00000000-0010-0000-2500-000016000000}" name="2021"/>
    <tableColumn id="23" xr3:uid="{00000000-0010-0000-2500-000017000000}" name="2022"/>
    <tableColumn id="24" xr3:uid="{00000000-0010-0000-2500-000018000000}" name="2023"/>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supplementary_table_31" displayName="supplementary_table_31" ref="A3:X9" totalsRowShown="0" headerRowDxfId="24" dataDxfId="25">
  <tableColumns count="24">
    <tableColumn id="1" xr3:uid="{00000000-0010-0000-2600-000001000000}" name="NHS ICB" dataDxfId="49"/>
    <tableColumn id="2" xr3:uid="{00000000-0010-0000-2600-000002000000}" name="2001" dataDxfId="48"/>
    <tableColumn id="3" xr3:uid="{00000000-0010-0000-2600-000003000000}" name="2002" dataDxfId="47"/>
    <tableColumn id="4" xr3:uid="{00000000-0010-0000-2600-000004000000}" name="2003" dataDxfId="46"/>
    <tableColumn id="5" xr3:uid="{00000000-0010-0000-2600-000005000000}" name="2004" dataDxfId="45"/>
    <tableColumn id="6" xr3:uid="{00000000-0010-0000-2600-000006000000}" name="2005" dataDxfId="44"/>
    <tableColumn id="7" xr3:uid="{00000000-0010-0000-2600-000007000000}" name="2006" dataDxfId="43"/>
    <tableColumn id="8" xr3:uid="{00000000-0010-0000-2600-000008000000}" name="2007" dataDxfId="42"/>
    <tableColumn id="9" xr3:uid="{00000000-0010-0000-2600-000009000000}" name="2008" dataDxfId="41"/>
    <tableColumn id="10" xr3:uid="{00000000-0010-0000-2600-00000A000000}" name="2009" dataDxfId="40"/>
    <tableColumn id="11" xr3:uid="{00000000-0010-0000-2600-00000B000000}" name="2010" dataDxfId="39"/>
    <tableColumn id="12" xr3:uid="{00000000-0010-0000-2600-00000C000000}" name="2011" dataDxfId="38"/>
    <tableColumn id="13" xr3:uid="{00000000-0010-0000-2600-00000D000000}" name="2012" dataDxfId="37"/>
    <tableColumn id="14" xr3:uid="{00000000-0010-0000-2600-00000E000000}" name="2013" dataDxfId="36"/>
    <tableColumn id="15" xr3:uid="{00000000-0010-0000-2600-00000F000000}" name="2014" dataDxfId="35"/>
    <tableColumn id="16" xr3:uid="{00000000-0010-0000-2600-000010000000}" name="2015" dataDxfId="34"/>
    <tableColumn id="17" xr3:uid="{00000000-0010-0000-2600-000011000000}" name="2016" dataDxfId="33"/>
    <tableColumn id="18" xr3:uid="{00000000-0010-0000-2600-000012000000}" name="2017" dataDxfId="32"/>
    <tableColumn id="19" xr3:uid="{00000000-0010-0000-2600-000013000000}" name="2018" dataDxfId="31"/>
    <tableColumn id="20" xr3:uid="{00000000-0010-0000-2600-000014000000}" name="2019" dataDxfId="30"/>
    <tableColumn id="21" xr3:uid="{00000000-0010-0000-2600-000015000000}" name="2020" dataDxfId="29"/>
    <tableColumn id="22" xr3:uid="{00000000-0010-0000-2600-000016000000}" name="2021" dataDxfId="28"/>
    <tableColumn id="23" xr3:uid="{00000000-0010-0000-2600-000017000000}" name="2022" dataDxfId="27"/>
    <tableColumn id="24" xr3:uid="{00000000-0010-0000-2600-000018000000}" name="2023" dataDxfId="26"/>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supplementary_table_32" displayName="supplementary_table_32" ref="A3:X9" totalsRowShown="0">
  <tableColumns count="24">
    <tableColumn id="1" xr3:uid="{00000000-0010-0000-2700-000001000000}" name="NHS ICB"/>
    <tableColumn id="2" xr3:uid="{00000000-0010-0000-2700-000002000000}" name="2001" dataDxfId="23"/>
    <tableColumn id="3" xr3:uid="{00000000-0010-0000-2700-000003000000}" name="2002" dataDxfId="22"/>
    <tableColumn id="4" xr3:uid="{00000000-0010-0000-2700-000004000000}" name="2003" dataDxfId="21"/>
    <tableColumn id="5" xr3:uid="{00000000-0010-0000-2700-000005000000}" name="2004" dataDxfId="20"/>
    <tableColumn id="6" xr3:uid="{00000000-0010-0000-2700-000006000000}" name="2005" dataDxfId="19"/>
    <tableColumn id="7" xr3:uid="{00000000-0010-0000-2700-000007000000}" name="2006" dataDxfId="18"/>
    <tableColumn id="8" xr3:uid="{00000000-0010-0000-2700-000008000000}" name="2007" dataDxfId="17"/>
    <tableColumn id="9" xr3:uid="{00000000-0010-0000-2700-000009000000}" name="2008" dataDxfId="16"/>
    <tableColumn id="10" xr3:uid="{00000000-0010-0000-2700-00000A000000}" name="2009" dataDxfId="15"/>
    <tableColumn id="11" xr3:uid="{00000000-0010-0000-2700-00000B000000}" name="2010" dataDxfId="14"/>
    <tableColumn id="12" xr3:uid="{00000000-0010-0000-2700-00000C000000}" name="2011" dataDxfId="13"/>
    <tableColumn id="13" xr3:uid="{00000000-0010-0000-2700-00000D000000}" name="2012" dataDxfId="12"/>
    <tableColumn id="14" xr3:uid="{00000000-0010-0000-2700-00000E000000}" name="2013" dataDxfId="11"/>
    <tableColumn id="15" xr3:uid="{00000000-0010-0000-2700-00000F000000}" name="2014" dataDxfId="10"/>
    <tableColumn id="16" xr3:uid="{00000000-0010-0000-2700-000010000000}" name="2015" dataDxfId="9"/>
    <tableColumn id="17" xr3:uid="{00000000-0010-0000-2700-000011000000}" name="2016" dataDxfId="8"/>
    <tableColumn id="18" xr3:uid="{00000000-0010-0000-2700-000012000000}" name="2017" dataDxfId="7"/>
    <tableColumn id="19" xr3:uid="{00000000-0010-0000-2700-000013000000}" name="2018" dataDxfId="6"/>
    <tableColumn id="20" xr3:uid="{00000000-0010-0000-2700-000014000000}" name="2019" dataDxfId="5"/>
    <tableColumn id="21" xr3:uid="{00000000-0010-0000-2700-000015000000}" name="2020" dataDxfId="4"/>
    <tableColumn id="22" xr3:uid="{00000000-0010-0000-2700-000016000000}" name="2021" dataDxfId="3"/>
    <tableColumn id="23" xr3:uid="{00000000-0010-0000-2700-000017000000}" name="2022" dataDxfId="2"/>
    <tableColumn id="24" xr3:uid="{00000000-0010-0000-2700-000018000000}" name="2023" dataDxfId="1"/>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33" displayName="supplementary_table_33" ref="A3:X17" totalsRowShown="0">
  <tableColumns count="24">
    <tableColumn id="1" xr3:uid="{00000000-0010-0000-2800-000001000000}" name="Upper tier local authority"/>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0"/>
    <tableColumn id="22" xr3:uid="{00000000-0010-0000-2800-000016000000}" name="2021"/>
    <tableColumn id="23" xr3:uid="{00000000-0010-0000-2800-000017000000}" name="2022"/>
    <tableColumn id="24" xr3:uid="{00000000-0010-0000-2800-000018000000}" name="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08984375" defaultRowHeight="15" x14ac:dyDescent="0.25"/>
  <cols>
    <col min="1" max="1" width="72.7265625" customWidth="1"/>
  </cols>
  <sheetData>
    <row r="1" spans="1:1" ht="42" x14ac:dyDescent="0.4">
      <c r="A1" s="17" t="s">
        <v>380</v>
      </c>
    </row>
    <row r="2" spans="1:1" ht="17.399999999999999" x14ac:dyDescent="0.3">
      <c r="A2" s="2" t="s">
        <v>0</v>
      </c>
    </row>
    <row r="3" spans="1:1" ht="45" x14ac:dyDescent="0.25">
      <c r="A3" s="1" t="s">
        <v>1</v>
      </c>
    </row>
    <row r="4" spans="1:1" x14ac:dyDescent="0.25">
      <c r="A4" s="1" t="s">
        <v>2</v>
      </c>
    </row>
    <row r="5" spans="1:1" ht="30" x14ac:dyDescent="0.25">
      <c r="A5" s="1" t="s">
        <v>3</v>
      </c>
    </row>
    <row r="6" spans="1:1" ht="28.2" customHeight="1" x14ac:dyDescent="0.3">
      <c r="A6" s="2" t="s">
        <v>4</v>
      </c>
    </row>
    <row r="7" spans="1:1" x14ac:dyDescent="0.25">
      <c r="A7" s="18" t="s">
        <v>381</v>
      </c>
    </row>
    <row r="8" spans="1:1" ht="24.6" customHeight="1" x14ac:dyDescent="0.3">
      <c r="A8" s="19" t="s">
        <v>382</v>
      </c>
    </row>
    <row r="9" spans="1:1" x14ac:dyDescent="0.25">
      <c r="A9" s="1" t="s">
        <v>379</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workbookViewId="0"/>
  </sheetViews>
  <sheetFormatPr defaultColWidth="11.08984375" defaultRowHeight="15" x14ac:dyDescent="0.25"/>
  <cols>
    <col min="1" max="1" width="28.81640625" style="21" customWidth="1"/>
    <col min="2" max="2" width="66.81640625" style="21" customWidth="1"/>
    <col min="3" max="3" width="56.08984375" style="21" customWidth="1"/>
    <col min="4" max="16384" width="11.08984375" style="21"/>
  </cols>
  <sheetData>
    <row r="1" spans="1:3" ht="21" x14ac:dyDescent="0.25">
      <c r="A1" s="20" t="s">
        <v>6</v>
      </c>
    </row>
    <row r="2" spans="1:3" x14ac:dyDescent="0.25">
      <c r="A2" s="21" t="s">
        <v>7</v>
      </c>
    </row>
    <row r="3" spans="1:3" ht="15.6" x14ac:dyDescent="0.25">
      <c r="A3" s="22" t="s">
        <v>8</v>
      </c>
      <c r="B3" s="22" t="s">
        <v>9</v>
      </c>
      <c r="C3" s="22" t="s">
        <v>5</v>
      </c>
    </row>
    <row r="4" spans="1:3" ht="30" x14ac:dyDescent="0.25">
      <c r="A4" s="23" t="str">
        <f>HYPERLINK("#Supplementary_table_1!A1", "Supplementary_table_1")</f>
        <v>Supplementary_table_1</v>
      </c>
      <c r="B4" s="24" t="s">
        <v>10</v>
      </c>
      <c r="C4" s="24" t="s">
        <v>11</v>
      </c>
    </row>
    <row r="5" spans="1:3" ht="30" x14ac:dyDescent="0.25">
      <c r="A5" s="23" t="str">
        <f>HYPERLINK("#Supplementary_table_2!A1", "Supplementary_table_2")</f>
        <v>Supplementary_table_2</v>
      </c>
      <c r="B5" s="24" t="s">
        <v>12</v>
      </c>
      <c r="C5" s="24" t="s">
        <v>13</v>
      </c>
    </row>
    <row r="6" spans="1:3" ht="45" x14ac:dyDescent="0.25">
      <c r="A6" s="23" t="str">
        <f>HYPERLINK("#Supplementary_table_3!A1", "Supplementary_table_3")</f>
        <v>Supplementary_table_3</v>
      </c>
      <c r="B6" s="24" t="s">
        <v>14</v>
      </c>
      <c r="C6" s="24" t="s">
        <v>15</v>
      </c>
    </row>
    <row r="7" spans="1:3" ht="30" x14ac:dyDescent="0.25">
      <c r="A7" s="23" t="str">
        <f>HYPERLINK("#Supplementary_table_4!A1", "Supplementary_table_4")</f>
        <v>Supplementary_table_4</v>
      </c>
      <c r="B7" s="24" t="s">
        <v>16</v>
      </c>
      <c r="C7" s="24" t="s">
        <v>17</v>
      </c>
    </row>
    <row r="8" spans="1:3" ht="30" x14ac:dyDescent="0.25">
      <c r="A8" s="23" t="str">
        <f>HYPERLINK("#Supplementary_table_5!A1", "Supplementary_table_5")</f>
        <v>Supplementary_table_5</v>
      </c>
      <c r="B8" s="24" t="s">
        <v>18</v>
      </c>
      <c r="C8" s="24" t="s">
        <v>19</v>
      </c>
    </row>
    <row r="9" spans="1:3" ht="30" x14ac:dyDescent="0.25">
      <c r="A9" s="23" t="str">
        <f>HYPERLINK("#Supplementary_table_6!A1", "Supplementary_table_6")</f>
        <v>Supplementary_table_6</v>
      </c>
      <c r="B9" s="24" t="s">
        <v>20</v>
      </c>
      <c r="C9" s="24" t="s">
        <v>21</v>
      </c>
    </row>
    <row r="10" spans="1:3" ht="30" x14ac:dyDescent="0.25">
      <c r="A10" s="23" t="str">
        <f>HYPERLINK("#Supplementary_table_7!A1", "Supplementary_table_7")</f>
        <v>Supplementary_table_7</v>
      </c>
      <c r="B10" s="24" t="s">
        <v>22</v>
      </c>
      <c r="C10" s="24" t="s">
        <v>23</v>
      </c>
    </row>
    <row r="11" spans="1:3" ht="30" x14ac:dyDescent="0.25">
      <c r="A11" s="23" t="str">
        <f>HYPERLINK("#Supplementary_table_8!A1", "Supplementary_table_8")</f>
        <v>Supplementary_table_8</v>
      </c>
      <c r="B11" s="24" t="s">
        <v>24</v>
      </c>
      <c r="C11" s="24" t="s">
        <v>25</v>
      </c>
    </row>
    <row r="12" spans="1:3" ht="30" x14ac:dyDescent="0.25">
      <c r="A12" s="23" t="str">
        <f>HYPERLINK("#Supplementary_table_9!A1", "Supplementary_table_9")</f>
        <v>Supplementary_table_9</v>
      </c>
      <c r="B12" s="24" t="s">
        <v>26</v>
      </c>
      <c r="C12" s="24" t="s">
        <v>27</v>
      </c>
    </row>
    <row r="13" spans="1:3" ht="30" x14ac:dyDescent="0.25">
      <c r="A13" s="23" t="str">
        <f>HYPERLINK("#Supplementary_table_10!A1", "Supplementary_table_10")</f>
        <v>Supplementary_table_10</v>
      </c>
      <c r="B13" s="24" t="s">
        <v>28</v>
      </c>
      <c r="C13" s="24" t="s">
        <v>29</v>
      </c>
    </row>
    <row r="14" spans="1:3" ht="45" x14ac:dyDescent="0.25">
      <c r="A14" s="23" t="str">
        <f>HYPERLINK("#Supplementary_table_11!A1", "Supplementary_table_11")</f>
        <v>Supplementary_table_11</v>
      </c>
      <c r="B14" s="24" t="s">
        <v>30</v>
      </c>
      <c r="C14" s="24" t="s">
        <v>31</v>
      </c>
    </row>
    <row r="15" spans="1:3" ht="30" x14ac:dyDescent="0.25">
      <c r="A15" s="23" t="str">
        <f>HYPERLINK("#Supplementary_table_12!A1", "Supplementary_table_12")</f>
        <v>Supplementary_table_12</v>
      </c>
      <c r="B15" s="24" t="s">
        <v>32</v>
      </c>
      <c r="C15" s="24" t="s">
        <v>33</v>
      </c>
    </row>
    <row r="16" spans="1:3" ht="30" x14ac:dyDescent="0.25">
      <c r="A16" s="23" t="str">
        <f>HYPERLINK("#Supplementary_table_13!A1", "Supplementary_table_13")</f>
        <v>Supplementary_table_13</v>
      </c>
      <c r="B16" s="24" t="s">
        <v>34</v>
      </c>
      <c r="C16" s="24" t="s">
        <v>35</v>
      </c>
    </row>
    <row r="17" spans="1:3" ht="30" x14ac:dyDescent="0.25">
      <c r="A17" s="23" t="str">
        <f>HYPERLINK("#Supplementary_table_14!A1", "Supplementary_table_14")</f>
        <v>Supplementary_table_14</v>
      </c>
      <c r="B17" s="24" t="s">
        <v>36</v>
      </c>
      <c r="C17" s="24" t="s">
        <v>37</v>
      </c>
    </row>
    <row r="18" spans="1:3" ht="30" x14ac:dyDescent="0.25">
      <c r="A18" s="23" t="str">
        <f>HYPERLINK("#Supplementary_table_15!A1", "Supplementary_table_15")</f>
        <v>Supplementary_table_15</v>
      </c>
      <c r="B18" s="24" t="s">
        <v>38</v>
      </c>
      <c r="C18" s="24" t="s">
        <v>39</v>
      </c>
    </row>
    <row r="19" spans="1:3" ht="30" x14ac:dyDescent="0.25">
      <c r="A19" s="23" t="str">
        <f>HYPERLINK("#Supplementary_table_16!A1", "Supplementary_table_16")</f>
        <v>Supplementary_table_16</v>
      </c>
      <c r="B19" s="24" t="s">
        <v>40</v>
      </c>
      <c r="C19" s="24" t="s">
        <v>41</v>
      </c>
    </row>
    <row r="20" spans="1:3" ht="30" x14ac:dyDescent="0.25">
      <c r="A20" s="23" t="str">
        <f>HYPERLINK("#Supplementary_table_17!A1", "Supplementary_table_17")</f>
        <v>Supplementary_table_17</v>
      </c>
      <c r="B20" s="24" t="s">
        <v>42</v>
      </c>
      <c r="C20" s="24" t="s">
        <v>43</v>
      </c>
    </row>
    <row r="21" spans="1:3" ht="30" x14ac:dyDescent="0.25">
      <c r="A21" s="23" t="str">
        <f>HYPERLINK("#Supplementary_table_18!A1", "Supplementary_table_18")</f>
        <v>Supplementary_table_18</v>
      </c>
      <c r="B21" s="24" t="s">
        <v>44</v>
      </c>
      <c r="C21" s="24" t="s">
        <v>45</v>
      </c>
    </row>
    <row r="22" spans="1:3" ht="30" x14ac:dyDescent="0.25">
      <c r="A22" s="23" t="str">
        <f>HYPERLINK("#Supplementary_table_19!A1", "Supplementary_table_19")</f>
        <v>Supplementary_table_19</v>
      </c>
      <c r="B22" s="24" t="s">
        <v>46</v>
      </c>
      <c r="C22" s="24" t="s">
        <v>47</v>
      </c>
    </row>
    <row r="23" spans="1:3" ht="30" x14ac:dyDescent="0.25">
      <c r="A23" s="23" t="str">
        <f>HYPERLINK("#Supplementary_table_20!A1", "Supplementary_table_20")</f>
        <v>Supplementary_table_20</v>
      </c>
      <c r="B23" s="24" t="s">
        <v>48</v>
      </c>
      <c r="C23" s="24" t="s">
        <v>49</v>
      </c>
    </row>
    <row r="24" spans="1:3" ht="30" x14ac:dyDescent="0.25">
      <c r="A24" s="23" t="str">
        <f>HYPERLINK("#Supplementary_table_21!A1", "Supplementary_table_21")</f>
        <v>Supplementary_table_21</v>
      </c>
      <c r="B24" s="24" t="s">
        <v>50</v>
      </c>
      <c r="C24" s="24" t="s">
        <v>51</v>
      </c>
    </row>
    <row r="25" spans="1:3" ht="30" x14ac:dyDescent="0.25">
      <c r="A25" s="23" t="str">
        <f>HYPERLINK("#Supplementary_table_22!A1", "Supplementary_table_22")</f>
        <v>Supplementary_table_22</v>
      </c>
      <c r="B25" s="24" t="s">
        <v>52</v>
      </c>
      <c r="C25" s="24" t="s">
        <v>53</v>
      </c>
    </row>
    <row r="26" spans="1:3" ht="30" x14ac:dyDescent="0.25">
      <c r="A26" s="25" t="str">
        <f>HYPERLINK("#Supplementary_table_23!A1", "Supplementary_table_23")</f>
        <v>Supplementary_table_23</v>
      </c>
      <c r="B26" s="24" t="s">
        <v>370</v>
      </c>
      <c r="C26" s="24" t="s">
        <v>54</v>
      </c>
    </row>
    <row r="27" spans="1:3" ht="30" x14ac:dyDescent="0.25">
      <c r="A27" s="25" t="str">
        <f>HYPERLINK("#Supplementary_table_24!A1", "Supplementary_table_24")</f>
        <v>Supplementary_table_24</v>
      </c>
      <c r="B27" s="24" t="s">
        <v>371</v>
      </c>
      <c r="C27" s="24" t="s">
        <v>55</v>
      </c>
    </row>
    <row r="28" spans="1:3" ht="45" x14ac:dyDescent="0.25">
      <c r="A28" s="25" t="str">
        <f>HYPERLINK("#Supplementary_table_25!A1", "Supplementary_table_25")</f>
        <v>Supplementary_table_25</v>
      </c>
      <c r="B28" s="24" t="s">
        <v>372</v>
      </c>
      <c r="C28" s="24" t="s">
        <v>56</v>
      </c>
    </row>
    <row r="29" spans="1:3" ht="49.2" customHeight="1" x14ac:dyDescent="0.25">
      <c r="A29" s="25" t="str">
        <f>HYPERLINK("#Supplementary_table_26!A1", "Supplementary_table_26")</f>
        <v>Supplementary_table_26</v>
      </c>
      <c r="B29" s="26" t="s">
        <v>373</v>
      </c>
      <c r="C29" s="26" t="s">
        <v>57</v>
      </c>
    </row>
    <row r="30" spans="1:3" ht="45" x14ac:dyDescent="0.25">
      <c r="A30" s="25" t="str">
        <f>HYPERLINK("#Supplementary_table_27!A1", "Supplementary_table_27")</f>
        <v>Supplementary_table_27</v>
      </c>
      <c r="B30" s="24" t="s">
        <v>375</v>
      </c>
      <c r="C30" s="24" t="s">
        <v>58</v>
      </c>
    </row>
    <row r="31" spans="1:3" ht="45" x14ac:dyDescent="0.25">
      <c r="A31" s="25" t="str">
        <f>HYPERLINK("#Supplementary_table_28!A1", "Supplementary_table_28")</f>
        <v>Supplementary_table_28</v>
      </c>
      <c r="B31" s="24" t="s">
        <v>374</v>
      </c>
      <c r="C31" s="24" t="s">
        <v>59</v>
      </c>
    </row>
    <row r="32" spans="1:3" ht="30" x14ac:dyDescent="0.25">
      <c r="A32" s="25" t="str">
        <f>HYPERLINK("#Supplementary_table_29!A1", "Supplementary_table_29")</f>
        <v>Supplementary_table_29</v>
      </c>
      <c r="B32" s="24" t="s">
        <v>376</v>
      </c>
      <c r="C32" s="24" t="s">
        <v>60</v>
      </c>
    </row>
    <row r="33" spans="1:3" ht="30" x14ac:dyDescent="0.25">
      <c r="A33" s="25" t="str">
        <f>HYPERLINK("#Supplementary_table_30!A1", "Supplementary_table_30")</f>
        <v>Supplementary_table_30</v>
      </c>
      <c r="B33" s="24" t="s">
        <v>377</v>
      </c>
      <c r="C33" s="24" t="s">
        <v>60</v>
      </c>
    </row>
    <row r="34" spans="1:3" ht="30" x14ac:dyDescent="0.25">
      <c r="A34" s="25" t="str">
        <f>HYPERLINK("#Supplementary_table_31!A1", "Supplementary_table_31")</f>
        <v>Supplementary_table_31</v>
      </c>
      <c r="B34" s="27" t="s">
        <v>383</v>
      </c>
      <c r="C34" s="24" t="s">
        <v>60</v>
      </c>
    </row>
    <row r="35" spans="1:3" ht="30" x14ac:dyDescent="0.25">
      <c r="A35" s="25" t="str">
        <f>HYPERLINK("#Supplementary_table_32!A1", "Supplementary_table_32")</f>
        <v>Supplementary_table_32</v>
      </c>
      <c r="B35" s="27" t="s">
        <v>384</v>
      </c>
      <c r="C35" s="24" t="s">
        <v>60</v>
      </c>
    </row>
    <row r="36" spans="1:3" ht="30" x14ac:dyDescent="0.25">
      <c r="A36" s="25" t="str">
        <f>HYPERLINK("#Supplementary_table_33!A1", "Supplementary_table_33")</f>
        <v>Supplementary_table_33</v>
      </c>
      <c r="B36" s="24" t="s">
        <v>378</v>
      </c>
      <c r="C36" s="24" t="s">
        <v>60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08984375" defaultRowHeight="15" x14ac:dyDescent="0.25"/>
  <cols>
    <col min="1" max="1" width="8.1796875" customWidth="1"/>
    <col min="2" max="2" width="24.26953125" style="41" bestFit="1" customWidth="1"/>
  </cols>
  <sheetData>
    <row r="1" spans="1:2" ht="21" x14ac:dyDescent="0.4">
      <c r="A1" s="10" t="s">
        <v>10</v>
      </c>
    </row>
    <row r="2" spans="1:2" x14ac:dyDescent="0.25">
      <c r="A2" s="8" t="s">
        <v>7</v>
      </c>
    </row>
    <row r="3" spans="1:2" ht="19.2" customHeight="1" x14ac:dyDescent="0.3">
      <c r="A3" s="9" t="s">
        <v>62</v>
      </c>
      <c r="B3" s="42" t="s">
        <v>63</v>
      </c>
    </row>
    <row r="4" spans="1:2" x14ac:dyDescent="0.25">
      <c r="A4" s="8" t="s">
        <v>64</v>
      </c>
      <c r="B4" s="43">
        <v>704</v>
      </c>
    </row>
    <row r="5" spans="1:2" x14ac:dyDescent="0.25">
      <c r="A5" s="8" t="s">
        <v>65</v>
      </c>
      <c r="B5" s="43">
        <v>794</v>
      </c>
    </row>
    <row r="6" spans="1:2" x14ac:dyDescent="0.25">
      <c r="A6" s="8" t="s">
        <v>66</v>
      </c>
      <c r="B6" s="43">
        <v>783</v>
      </c>
    </row>
    <row r="7" spans="1:2" x14ac:dyDescent="0.25">
      <c r="A7" s="8" t="s">
        <v>67</v>
      </c>
      <c r="B7" s="43">
        <v>918</v>
      </c>
    </row>
    <row r="8" spans="1:2" x14ac:dyDescent="0.25">
      <c r="A8" s="8" t="s">
        <v>68</v>
      </c>
      <c r="B8" s="43">
        <v>920</v>
      </c>
    </row>
    <row r="9" spans="1:2" x14ac:dyDescent="0.25">
      <c r="A9" s="8" t="s">
        <v>69</v>
      </c>
      <c r="B9" s="43">
        <v>927</v>
      </c>
    </row>
    <row r="10" spans="1:2" x14ac:dyDescent="0.25">
      <c r="A10" s="8" t="s">
        <v>70</v>
      </c>
      <c r="B10" s="43">
        <v>923</v>
      </c>
    </row>
    <row r="11" spans="1:2" x14ac:dyDescent="0.25">
      <c r="A11" s="8" t="s">
        <v>71</v>
      </c>
      <c r="B11" s="43">
        <v>1008</v>
      </c>
    </row>
    <row r="12" spans="1:2" x14ac:dyDescent="0.25">
      <c r="A12" s="8" t="s">
        <v>72</v>
      </c>
      <c r="B12" s="43">
        <v>1006</v>
      </c>
    </row>
    <row r="13" spans="1:2" x14ac:dyDescent="0.25">
      <c r="A13" s="8" t="s">
        <v>73</v>
      </c>
      <c r="B13" s="43">
        <v>872</v>
      </c>
    </row>
    <row r="14" spans="1:2" x14ac:dyDescent="0.25">
      <c r="A14" s="8" t="s">
        <v>74</v>
      </c>
      <c r="B14" s="43">
        <v>1004</v>
      </c>
    </row>
    <row r="15" spans="1:2" x14ac:dyDescent="0.25">
      <c r="A15" s="8" t="s">
        <v>75</v>
      </c>
      <c r="B15" s="43">
        <v>1076</v>
      </c>
    </row>
    <row r="16" spans="1:2" x14ac:dyDescent="0.25">
      <c r="A16" s="8" t="s">
        <v>76</v>
      </c>
      <c r="B16" s="43">
        <v>979</v>
      </c>
    </row>
    <row r="17" spans="1:2" x14ac:dyDescent="0.25">
      <c r="A17" s="8" t="s">
        <v>77</v>
      </c>
      <c r="B17" s="43">
        <v>775</v>
      </c>
    </row>
    <row r="18" spans="1:2" x14ac:dyDescent="0.25">
      <c r="A18" s="8" t="s">
        <v>78</v>
      </c>
      <c r="B18" s="43">
        <v>699</v>
      </c>
    </row>
    <row r="19" spans="1:2" x14ac:dyDescent="0.25">
      <c r="A19" s="8" t="s">
        <v>79</v>
      </c>
      <c r="B19" s="43">
        <v>717</v>
      </c>
    </row>
    <row r="20" spans="1:2" x14ac:dyDescent="0.25">
      <c r="A20" s="8" t="s">
        <v>80</v>
      </c>
      <c r="B20" s="43">
        <v>661</v>
      </c>
    </row>
    <row r="21" spans="1:2" x14ac:dyDescent="0.25">
      <c r="A21" s="8" t="s">
        <v>81</v>
      </c>
      <c r="B21" s="43">
        <v>612</v>
      </c>
    </row>
    <row r="22" spans="1:2" x14ac:dyDescent="0.25">
      <c r="A22" s="8" t="s">
        <v>82</v>
      </c>
      <c r="B22" s="43">
        <v>579</v>
      </c>
    </row>
    <row r="23" spans="1:2" x14ac:dyDescent="0.25">
      <c r="A23" s="8" t="s">
        <v>83</v>
      </c>
      <c r="B23" s="43">
        <v>541</v>
      </c>
    </row>
    <row r="24" spans="1:2" x14ac:dyDescent="0.25">
      <c r="A24" s="8" t="s">
        <v>84</v>
      </c>
      <c r="B24" s="43">
        <v>563</v>
      </c>
    </row>
    <row r="25" spans="1:2" x14ac:dyDescent="0.25">
      <c r="A25" s="8" t="s">
        <v>85</v>
      </c>
      <c r="B25" s="43">
        <v>538</v>
      </c>
    </row>
    <row r="26" spans="1:2" x14ac:dyDescent="0.25">
      <c r="A26" s="8" t="s">
        <v>86</v>
      </c>
      <c r="B26" s="43">
        <v>580</v>
      </c>
    </row>
    <row r="27" spans="1:2" x14ac:dyDescent="0.25">
      <c r="A27" s="8"/>
    </row>
    <row r="28" spans="1:2" x14ac:dyDescent="0.25">
      <c r="A28" s="8"/>
    </row>
    <row r="29" spans="1:2" x14ac:dyDescent="0.25">
      <c r="A29" s="8"/>
    </row>
    <row r="30" spans="1:2" x14ac:dyDescent="0.25">
      <c r="A30" s="8"/>
    </row>
    <row r="31" spans="1:2" x14ac:dyDescent="0.25">
      <c r="A31" s="8"/>
    </row>
    <row r="32" spans="1:2"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08984375" defaultRowHeight="15" x14ac:dyDescent="0.25"/>
  <cols>
    <col min="1" max="1" width="8.1796875" customWidth="1"/>
    <col min="2" max="2" width="20.90625" bestFit="1" customWidth="1"/>
    <col min="3" max="3" width="13.6328125" customWidth="1"/>
    <col min="4" max="4" width="13.81640625" customWidth="1"/>
  </cols>
  <sheetData>
    <row r="1" spans="1:4" ht="21" x14ac:dyDescent="0.4">
      <c r="A1" s="28" t="s">
        <v>12</v>
      </c>
    </row>
    <row r="2" spans="1:4" x14ac:dyDescent="0.25">
      <c r="A2" s="8" t="s">
        <v>7</v>
      </c>
    </row>
    <row r="3" spans="1:4" x14ac:dyDescent="0.25">
      <c r="A3" s="29" t="s">
        <v>61</v>
      </c>
    </row>
    <row r="4" spans="1:4" ht="34.200000000000003" customHeight="1" x14ac:dyDescent="0.3">
      <c r="A4" s="9" t="s">
        <v>62</v>
      </c>
      <c r="B4" s="6" t="s">
        <v>87</v>
      </c>
      <c r="C4" s="6" t="s">
        <v>88</v>
      </c>
      <c r="D4" s="6" t="s">
        <v>89</v>
      </c>
    </row>
    <row r="5" spans="1:4" x14ac:dyDescent="0.25">
      <c r="A5" s="8" t="s">
        <v>64</v>
      </c>
      <c r="B5" s="11">
        <v>13.3</v>
      </c>
      <c r="C5" s="11">
        <v>12.4</v>
      </c>
      <c r="D5" s="11">
        <v>14.4</v>
      </c>
    </row>
    <row r="6" spans="1:4" x14ac:dyDescent="0.25">
      <c r="A6" s="8" t="s">
        <v>65</v>
      </c>
      <c r="B6" s="11">
        <v>15</v>
      </c>
      <c r="C6" s="11">
        <v>14</v>
      </c>
      <c r="D6" s="11">
        <v>16.100000000000001</v>
      </c>
    </row>
    <row r="7" spans="1:4" x14ac:dyDescent="0.25">
      <c r="A7" s="8" t="s">
        <v>66</v>
      </c>
      <c r="B7" s="11">
        <v>14.7</v>
      </c>
      <c r="C7" s="11">
        <v>13.7</v>
      </c>
      <c r="D7" s="11">
        <v>15.8</v>
      </c>
    </row>
    <row r="8" spans="1:4" x14ac:dyDescent="0.25">
      <c r="A8" s="8" t="s">
        <v>67</v>
      </c>
      <c r="B8" s="11">
        <v>17.2</v>
      </c>
      <c r="C8" s="11">
        <v>16.100000000000001</v>
      </c>
      <c r="D8" s="11">
        <v>18.3</v>
      </c>
    </row>
    <row r="9" spans="1:4" x14ac:dyDescent="0.25">
      <c r="A9" s="8" t="s">
        <v>68</v>
      </c>
      <c r="B9" s="11">
        <v>17.100000000000001</v>
      </c>
      <c r="C9" s="11">
        <v>16</v>
      </c>
      <c r="D9" s="11">
        <v>18.2</v>
      </c>
    </row>
    <row r="10" spans="1:4" x14ac:dyDescent="0.25">
      <c r="A10" s="8" t="s">
        <v>69</v>
      </c>
      <c r="B10" s="11">
        <v>17.100000000000001</v>
      </c>
      <c r="C10" s="11">
        <v>16</v>
      </c>
      <c r="D10" s="11">
        <v>18.3</v>
      </c>
    </row>
    <row r="11" spans="1:4" x14ac:dyDescent="0.25">
      <c r="A11" s="8" t="s">
        <v>70</v>
      </c>
      <c r="B11" s="11">
        <v>16.899999999999999</v>
      </c>
      <c r="C11" s="11">
        <v>15.9</v>
      </c>
      <c r="D11" s="11">
        <v>18.100000000000001</v>
      </c>
    </row>
    <row r="12" spans="1:4" x14ac:dyDescent="0.25">
      <c r="A12" s="8" t="s">
        <v>71</v>
      </c>
      <c r="B12" s="11">
        <v>18.3</v>
      </c>
      <c r="C12" s="11">
        <v>17.2</v>
      </c>
      <c r="D12" s="11">
        <v>19.5</v>
      </c>
    </row>
    <row r="13" spans="1:4" x14ac:dyDescent="0.25">
      <c r="A13" s="8" t="s">
        <v>72</v>
      </c>
      <c r="B13" s="11">
        <v>18.2</v>
      </c>
      <c r="C13" s="11">
        <v>17.100000000000001</v>
      </c>
      <c r="D13" s="11">
        <v>19.399999999999999</v>
      </c>
    </row>
    <row r="14" spans="1:4" x14ac:dyDescent="0.25">
      <c r="A14" s="8" t="s">
        <v>73</v>
      </c>
      <c r="B14" s="11">
        <v>15.7</v>
      </c>
      <c r="C14" s="11">
        <v>14.6</v>
      </c>
      <c r="D14" s="11">
        <v>16.7</v>
      </c>
    </row>
    <row r="15" spans="1:4" x14ac:dyDescent="0.25">
      <c r="A15" s="8" t="s">
        <v>74</v>
      </c>
      <c r="B15" s="11">
        <v>17.899999999999999</v>
      </c>
      <c r="C15" s="11">
        <v>16.8</v>
      </c>
      <c r="D15" s="11">
        <v>19</v>
      </c>
    </row>
    <row r="16" spans="1:4" x14ac:dyDescent="0.25">
      <c r="A16" s="8" t="s">
        <v>75</v>
      </c>
      <c r="B16" s="11">
        <v>19.100000000000001</v>
      </c>
      <c r="C16" s="11">
        <v>18</v>
      </c>
      <c r="D16" s="11">
        <v>20.3</v>
      </c>
    </row>
    <row r="17" spans="1:4" x14ac:dyDescent="0.25">
      <c r="A17" s="8" t="s">
        <v>76</v>
      </c>
      <c r="B17" s="11">
        <v>17.2</v>
      </c>
      <c r="C17" s="11">
        <v>16.2</v>
      </c>
      <c r="D17" s="11">
        <v>18.399999999999999</v>
      </c>
    </row>
    <row r="18" spans="1:4" x14ac:dyDescent="0.25">
      <c r="A18" s="8" t="s">
        <v>77</v>
      </c>
      <c r="B18" s="11">
        <v>13.6</v>
      </c>
      <c r="C18" s="11">
        <v>12.6</v>
      </c>
      <c r="D18" s="11">
        <v>14.5</v>
      </c>
    </row>
    <row r="19" spans="1:4" x14ac:dyDescent="0.25">
      <c r="A19" s="8" t="s">
        <v>78</v>
      </c>
      <c r="B19" s="11">
        <v>12.1</v>
      </c>
      <c r="C19" s="11">
        <v>11.3</v>
      </c>
      <c r="D19" s="11">
        <v>13.1</v>
      </c>
    </row>
    <row r="20" spans="1:4" x14ac:dyDescent="0.25">
      <c r="A20" s="8" t="s">
        <v>79</v>
      </c>
      <c r="B20" s="11">
        <v>12.3</v>
      </c>
      <c r="C20" s="11">
        <v>11.4</v>
      </c>
      <c r="D20" s="11">
        <v>13.3</v>
      </c>
    </row>
    <row r="21" spans="1:4" x14ac:dyDescent="0.25">
      <c r="A21" s="8" t="s">
        <v>80</v>
      </c>
      <c r="B21" s="11">
        <v>11.3</v>
      </c>
      <c r="C21" s="11">
        <v>10.4</v>
      </c>
      <c r="D21" s="11">
        <v>12.2</v>
      </c>
    </row>
    <row r="22" spans="1:4" x14ac:dyDescent="0.25">
      <c r="A22" s="8" t="s">
        <v>81</v>
      </c>
      <c r="B22" s="11">
        <v>10.4</v>
      </c>
      <c r="C22" s="11">
        <v>9.6</v>
      </c>
      <c r="D22" s="11">
        <v>11.2</v>
      </c>
    </row>
    <row r="23" spans="1:4" x14ac:dyDescent="0.25">
      <c r="A23" s="8" t="s">
        <v>82</v>
      </c>
      <c r="B23" s="11">
        <v>9.8000000000000007</v>
      </c>
      <c r="C23" s="11">
        <v>9</v>
      </c>
      <c r="D23" s="11">
        <v>10.6</v>
      </c>
    </row>
    <row r="24" spans="1:4" x14ac:dyDescent="0.25">
      <c r="A24" s="8" t="s">
        <v>83</v>
      </c>
      <c r="B24" s="11">
        <v>9.1</v>
      </c>
      <c r="C24" s="11">
        <v>8.4</v>
      </c>
      <c r="D24" s="11">
        <v>9.9</v>
      </c>
    </row>
    <row r="25" spans="1:4" x14ac:dyDescent="0.25">
      <c r="A25" s="8" t="s">
        <v>84</v>
      </c>
      <c r="B25" s="11">
        <v>9.5</v>
      </c>
      <c r="C25" s="11">
        <v>8.6999999999999993</v>
      </c>
      <c r="D25" s="11">
        <v>10.3</v>
      </c>
    </row>
    <row r="26" spans="1:4" x14ac:dyDescent="0.25">
      <c r="A26" s="8" t="s">
        <v>85</v>
      </c>
      <c r="B26" s="11">
        <v>8.9</v>
      </c>
      <c r="C26" s="11">
        <v>8.1999999999999993</v>
      </c>
      <c r="D26" s="11">
        <v>9.6999999999999993</v>
      </c>
    </row>
    <row r="27" spans="1:4" x14ac:dyDescent="0.25">
      <c r="A27" s="8" t="s">
        <v>86</v>
      </c>
      <c r="B27" s="11">
        <v>9.5</v>
      </c>
      <c r="C27" s="11">
        <v>8.8000000000000007</v>
      </c>
      <c r="D27" s="11">
        <v>10.3</v>
      </c>
    </row>
    <row r="28" spans="1:4" x14ac:dyDescent="0.25">
      <c r="A28" s="8"/>
    </row>
    <row r="29" spans="1:4" x14ac:dyDescent="0.25">
      <c r="A29" s="8"/>
    </row>
    <row r="30" spans="1:4" x14ac:dyDescent="0.25">
      <c r="A30" s="8"/>
    </row>
    <row r="31" spans="1:4" x14ac:dyDescent="0.25">
      <c r="A31" s="8"/>
    </row>
    <row r="32" spans="1:4"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08984375" defaultRowHeight="15" x14ac:dyDescent="0.25"/>
  <cols>
    <col min="1" max="1" width="8.54296875" customWidth="1"/>
    <col min="2" max="2" width="20.54296875" bestFit="1" customWidth="1"/>
    <col min="3" max="3" width="14.08984375" customWidth="1"/>
    <col min="4" max="4" width="14.90625" customWidth="1"/>
    <col min="5" max="5" width="25.36328125" customWidth="1"/>
  </cols>
  <sheetData>
    <row r="1" spans="1:5" ht="21" x14ac:dyDescent="0.4">
      <c r="A1" s="10" t="s">
        <v>14</v>
      </c>
    </row>
    <row r="2" spans="1:5" x14ac:dyDescent="0.25">
      <c r="A2" s="8" t="s">
        <v>7</v>
      </c>
    </row>
    <row r="3" spans="1:5" x14ac:dyDescent="0.25">
      <c r="A3" s="29" t="s">
        <v>61</v>
      </c>
    </row>
    <row r="4" spans="1:5" x14ac:dyDescent="0.25">
      <c r="A4" s="8" t="s">
        <v>90</v>
      </c>
    </row>
    <row r="5" spans="1:5" ht="33.6" customHeight="1" x14ac:dyDescent="0.3">
      <c r="A5" s="9" t="s">
        <v>62</v>
      </c>
      <c r="B5" s="6" t="s">
        <v>91</v>
      </c>
      <c r="C5" s="6" t="s">
        <v>88</v>
      </c>
      <c r="D5" s="6" t="s">
        <v>89</v>
      </c>
      <c r="E5" s="7" t="s">
        <v>92</v>
      </c>
    </row>
    <row r="6" spans="1:5" x14ac:dyDescent="0.25">
      <c r="A6" s="8" t="s">
        <v>78</v>
      </c>
      <c r="B6" s="5" t="s">
        <v>93</v>
      </c>
      <c r="C6" s="5" t="s">
        <v>94</v>
      </c>
      <c r="D6" s="5" t="s">
        <v>95</v>
      </c>
      <c r="E6" s="1" t="s">
        <v>96</v>
      </c>
    </row>
    <row r="7" spans="1:5" x14ac:dyDescent="0.25">
      <c r="A7" s="8" t="s">
        <v>78</v>
      </c>
      <c r="B7" s="5" t="s">
        <v>93</v>
      </c>
      <c r="C7" s="5" t="s">
        <v>97</v>
      </c>
      <c r="D7" s="5" t="s">
        <v>97</v>
      </c>
      <c r="E7" s="1" t="s">
        <v>98</v>
      </c>
    </row>
    <row r="8" spans="1:5" x14ac:dyDescent="0.25">
      <c r="A8" s="8" t="s">
        <v>79</v>
      </c>
      <c r="B8" s="5" t="s">
        <v>99</v>
      </c>
      <c r="C8" s="5" t="s">
        <v>100</v>
      </c>
      <c r="D8" s="5" t="s">
        <v>101</v>
      </c>
      <c r="E8" s="1" t="s">
        <v>96</v>
      </c>
    </row>
    <row r="9" spans="1:5" x14ac:dyDescent="0.25">
      <c r="A9" s="8" t="s">
        <v>79</v>
      </c>
      <c r="B9" s="5" t="s">
        <v>102</v>
      </c>
      <c r="C9" s="5" t="s">
        <v>97</v>
      </c>
      <c r="D9" s="5" t="s">
        <v>97</v>
      </c>
      <c r="E9" s="1" t="s">
        <v>98</v>
      </c>
    </row>
    <row r="10" spans="1:5" x14ac:dyDescent="0.25">
      <c r="A10" s="8" t="s">
        <v>80</v>
      </c>
      <c r="B10" s="5" t="s">
        <v>94</v>
      </c>
      <c r="C10" s="5" t="s">
        <v>103</v>
      </c>
      <c r="D10" s="5" t="s">
        <v>104</v>
      </c>
      <c r="E10" s="1" t="s">
        <v>96</v>
      </c>
    </row>
    <row r="11" spans="1:5" x14ac:dyDescent="0.25">
      <c r="A11" s="8" t="s">
        <v>80</v>
      </c>
      <c r="B11" s="5" t="s">
        <v>105</v>
      </c>
      <c r="C11" s="5" t="s">
        <v>97</v>
      </c>
      <c r="D11" s="5" t="s">
        <v>97</v>
      </c>
      <c r="E11" s="1" t="s">
        <v>98</v>
      </c>
    </row>
    <row r="12" spans="1:5" x14ac:dyDescent="0.25">
      <c r="A12" s="8" t="s">
        <v>81</v>
      </c>
      <c r="B12" s="5" t="s">
        <v>103</v>
      </c>
      <c r="C12" s="5" t="s">
        <v>106</v>
      </c>
      <c r="D12" s="5" t="s">
        <v>107</v>
      </c>
      <c r="E12" s="1" t="s">
        <v>96</v>
      </c>
    </row>
    <row r="13" spans="1:5" x14ac:dyDescent="0.25">
      <c r="A13" s="8" t="s">
        <v>81</v>
      </c>
      <c r="B13" s="5" t="s">
        <v>108</v>
      </c>
      <c r="C13" s="5" t="s">
        <v>97</v>
      </c>
      <c r="D13" s="5" t="s">
        <v>97</v>
      </c>
      <c r="E13" s="1" t="s">
        <v>98</v>
      </c>
    </row>
    <row r="14" spans="1:5" x14ac:dyDescent="0.25">
      <c r="A14" s="8" t="s">
        <v>82</v>
      </c>
      <c r="B14" s="5" t="s">
        <v>109</v>
      </c>
      <c r="C14" s="5" t="s">
        <v>110</v>
      </c>
      <c r="D14" s="5" t="s">
        <v>111</v>
      </c>
      <c r="E14" s="1" t="s">
        <v>96</v>
      </c>
    </row>
    <row r="15" spans="1:5" x14ac:dyDescent="0.25">
      <c r="A15" s="8" t="s">
        <v>82</v>
      </c>
      <c r="B15" s="5" t="s">
        <v>112</v>
      </c>
      <c r="C15" s="5" t="s">
        <v>97</v>
      </c>
      <c r="D15" s="5" t="s">
        <v>97</v>
      </c>
      <c r="E15" s="1" t="s">
        <v>98</v>
      </c>
    </row>
    <row r="16" spans="1:5" x14ac:dyDescent="0.25">
      <c r="A16" s="8" t="s">
        <v>83</v>
      </c>
      <c r="B16" s="5" t="s">
        <v>113</v>
      </c>
      <c r="C16" s="5" t="s">
        <v>114</v>
      </c>
      <c r="D16" s="5" t="s">
        <v>115</v>
      </c>
      <c r="E16" s="1" t="s">
        <v>96</v>
      </c>
    </row>
    <row r="17" spans="1:5" x14ac:dyDescent="0.25">
      <c r="A17" s="8" t="s">
        <v>83</v>
      </c>
      <c r="B17" s="5" t="s">
        <v>116</v>
      </c>
      <c r="C17" s="5" t="s">
        <v>97</v>
      </c>
      <c r="D17" s="5" t="s">
        <v>97</v>
      </c>
      <c r="E17" s="1" t="s">
        <v>98</v>
      </c>
    </row>
    <row r="18" spans="1:5" x14ac:dyDescent="0.25">
      <c r="A18" s="8" t="s">
        <v>84</v>
      </c>
      <c r="B18" s="5" t="s">
        <v>117</v>
      </c>
      <c r="C18" s="5" t="s">
        <v>118</v>
      </c>
      <c r="D18" s="5" t="s">
        <v>119</v>
      </c>
      <c r="E18" s="1" t="s">
        <v>96</v>
      </c>
    </row>
    <row r="19" spans="1:5" x14ac:dyDescent="0.25">
      <c r="A19" s="8" t="s">
        <v>84</v>
      </c>
      <c r="B19" s="5" t="s">
        <v>120</v>
      </c>
      <c r="C19" s="5" t="s">
        <v>97</v>
      </c>
      <c r="D19" s="5" t="s">
        <v>97</v>
      </c>
      <c r="E19" s="1" t="s">
        <v>98</v>
      </c>
    </row>
    <row r="20" spans="1:5" x14ac:dyDescent="0.25">
      <c r="A20" s="8" t="s">
        <v>85</v>
      </c>
      <c r="B20" s="5" t="s">
        <v>120</v>
      </c>
      <c r="C20" s="5" t="s">
        <v>121</v>
      </c>
      <c r="D20" s="5" t="s">
        <v>122</v>
      </c>
      <c r="E20" s="1" t="s">
        <v>96</v>
      </c>
    </row>
    <row r="21" spans="1:5" x14ac:dyDescent="0.25">
      <c r="A21" s="8" t="s">
        <v>85</v>
      </c>
      <c r="B21" s="5" t="s">
        <v>123</v>
      </c>
      <c r="C21" s="5" t="s">
        <v>97</v>
      </c>
      <c r="D21" s="5" t="s">
        <v>97</v>
      </c>
      <c r="E21" s="1" t="s">
        <v>98</v>
      </c>
    </row>
    <row r="22" spans="1:5" x14ac:dyDescent="0.25">
      <c r="A22" s="8" t="s">
        <v>86</v>
      </c>
      <c r="B22" s="5" t="s">
        <v>117</v>
      </c>
      <c r="C22" s="5" t="s">
        <v>124</v>
      </c>
      <c r="D22" s="5" t="s">
        <v>119</v>
      </c>
      <c r="E22" s="1" t="s">
        <v>96</v>
      </c>
    </row>
    <row r="23" spans="1:5" x14ac:dyDescent="0.25">
      <c r="A23" s="8" t="s">
        <v>86</v>
      </c>
      <c r="B23" s="5" t="s">
        <v>125</v>
      </c>
      <c r="C23" s="5" t="s">
        <v>97</v>
      </c>
      <c r="D23" s="5" t="s">
        <v>97</v>
      </c>
      <c r="E23" s="1" t="s">
        <v>98</v>
      </c>
    </row>
    <row r="24" spans="1:5" x14ac:dyDescent="0.25">
      <c r="A24" s="8"/>
    </row>
    <row r="25" spans="1:5" x14ac:dyDescent="0.25">
      <c r="A25" s="8"/>
    </row>
    <row r="26" spans="1:5" x14ac:dyDescent="0.25">
      <c r="A26" s="8"/>
    </row>
    <row r="27" spans="1:5" x14ac:dyDescent="0.25">
      <c r="A27" s="8"/>
    </row>
    <row r="28" spans="1:5" x14ac:dyDescent="0.25">
      <c r="A28" s="8"/>
    </row>
    <row r="29" spans="1:5" x14ac:dyDescent="0.25">
      <c r="A29" s="8"/>
    </row>
    <row r="30" spans="1:5" x14ac:dyDescent="0.25">
      <c r="A30" s="8"/>
    </row>
    <row r="31" spans="1:5" x14ac:dyDescent="0.25">
      <c r="A31" s="8"/>
    </row>
    <row r="32" spans="1:5"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
  <sheetViews>
    <sheetView workbookViewId="0"/>
  </sheetViews>
  <sheetFormatPr defaultColWidth="11.08984375" defaultRowHeight="15" x14ac:dyDescent="0.25"/>
  <cols>
    <col min="1" max="1" width="20.81640625" customWidth="1"/>
    <col min="2" max="24" width="9.1796875" customWidth="1"/>
  </cols>
  <sheetData>
    <row r="1" spans="1:50" ht="21" x14ac:dyDescent="0.4">
      <c r="A1" s="28" t="s">
        <v>16</v>
      </c>
    </row>
    <row r="2" spans="1:50" x14ac:dyDescent="0.25">
      <c r="A2" t="s">
        <v>7</v>
      </c>
    </row>
    <row r="3" spans="1:50" x14ac:dyDescent="0.25">
      <c r="A3" s="30" t="s">
        <v>391</v>
      </c>
    </row>
    <row r="4" spans="1:50" ht="34.799999999999997" customHeight="1" x14ac:dyDescent="0.3">
      <c r="A4" s="7" t="s">
        <v>126</v>
      </c>
      <c r="B4" s="6" t="s">
        <v>64</v>
      </c>
      <c r="C4" s="6" t="s">
        <v>65</v>
      </c>
      <c r="D4" s="6" t="s">
        <v>66</v>
      </c>
      <c r="E4" s="6" t="s">
        <v>67</v>
      </c>
      <c r="F4" s="6" t="s">
        <v>68</v>
      </c>
      <c r="G4" s="6" t="s">
        <v>69</v>
      </c>
      <c r="H4" s="6" t="s">
        <v>70</v>
      </c>
      <c r="I4" s="6" t="s">
        <v>71</v>
      </c>
      <c r="J4" s="6" t="s">
        <v>72</v>
      </c>
      <c r="K4" s="6" t="s">
        <v>73</v>
      </c>
      <c r="L4" s="6" t="s">
        <v>74</v>
      </c>
      <c r="M4" s="6" t="s">
        <v>75</v>
      </c>
      <c r="N4" s="6" t="s">
        <v>76</v>
      </c>
      <c r="O4" s="6" t="s">
        <v>77</v>
      </c>
      <c r="P4" s="6" t="s">
        <v>78</v>
      </c>
      <c r="Q4" s="6" t="s">
        <v>79</v>
      </c>
      <c r="R4" s="6" t="s">
        <v>80</v>
      </c>
      <c r="S4" s="6" t="s">
        <v>81</v>
      </c>
      <c r="T4" s="6" t="s">
        <v>82</v>
      </c>
      <c r="U4" s="6" t="s">
        <v>83</v>
      </c>
      <c r="V4" s="6" t="s">
        <v>84</v>
      </c>
      <c r="W4" s="6" t="s">
        <v>85</v>
      </c>
      <c r="X4" s="6" t="s">
        <v>86</v>
      </c>
    </row>
    <row r="5" spans="1:50" x14ac:dyDescent="0.25">
      <c r="A5" s="1" t="s">
        <v>127</v>
      </c>
      <c r="B5" s="11">
        <v>31.8</v>
      </c>
      <c r="C5" s="11">
        <v>33.1</v>
      </c>
      <c r="D5" s="11">
        <v>34.4</v>
      </c>
      <c r="E5" s="11">
        <v>39.200000000000003</v>
      </c>
      <c r="F5" s="11">
        <v>37.1</v>
      </c>
      <c r="G5" s="11">
        <v>40.700000000000003</v>
      </c>
      <c r="H5" s="11">
        <v>36.200000000000003</v>
      </c>
      <c r="I5" s="11">
        <v>41.5</v>
      </c>
      <c r="J5" s="11">
        <v>44.8</v>
      </c>
      <c r="K5" s="11">
        <v>33.700000000000003</v>
      </c>
      <c r="L5" s="11">
        <v>37.299999999999997</v>
      </c>
      <c r="M5" s="11">
        <v>41.2</v>
      </c>
      <c r="N5" s="11">
        <v>35.4</v>
      </c>
      <c r="O5" s="11">
        <v>28.9</v>
      </c>
      <c r="P5" s="11">
        <v>22.5</v>
      </c>
      <c r="Q5" s="11">
        <v>23.7</v>
      </c>
      <c r="R5" s="11">
        <v>21.8</v>
      </c>
      <c r="S5" s="11">
        <v>19.899999999999999</v>
      </c>
      <c r="T5" s="11">
        <v>18.5</v>
      </c>
      <c r="U5" s="11">
        <v>16.100000000000001</v>
      </c>
      <c r="V5" s="11">
        <v>18.7</v>
      </c>
      <c r="W5" s="11">
        <v>15.9</v>
      </c>
      <c r="X5" s="11">
        <v>18.5</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1" t="s">
        <v>128</v>
      </c>
      <c r="B6" s="11">
        <v>20.100000000000001</v>
      </c>
      <c r="C6" s="11">
        <v>25.2</v>
      </c>
      <c r="D6" s="11">
        <v>19.3</v>
      </c>
      <c r="E6" s="11">
        <v>26.5</v>
      </c>
      <c r="F6" s="11">
        <v>29.2</v>
      </c>
      <c r="G6" s="11">
        <v>31.7</v>
      </c>
      <c r="H6" s="11">
        <v>43.1</v>
      </c>
      <c r="I6" s="11">
        <v>35.1</v>
      </c>
      <c r="J6" s="11">
        <v>29.6</v>
      </c>
      <c r="K6" s="11">
        <v>25.7</v>
      </c>
      <c r="L6" s="11">
        <v>37.9</v>
      </c>
      <c r="M6" s="11">
        <v>41.2</v>
      </c>
      <c r="N6" s="11">
        <v>31</v>
      </c>
      <c r="O6" s="11">
        <v>28</v>
      </c>
      <c r="P6" s="11">
        <v>26.6</v>
      </c>
      <c r="Q6" s="11">
        <v>24.9</v>
      </c>
      <c r="R6" s="11">
        <v>23.8</v>
      </c>
      <c r="S6" s="11">
        <v>22.2</v>
      </c>
      <c r="T6" s="11">
        <v>23.3</v>
      </c>
      <c r="U6" s="11">
        <v>16.5</v>
      </c>
      <c r="V6" s="11">
        <v>12.2</v>
      </c>
      <c r="W6" s="11">
        <v>19</v>
      </c>
      <c r="X6" s="11">
        <v>17.7</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1" t="s">
        <v>129</v>
      </c>
      <c r="B7" s="11">
        <v>5.9</v>
      </c>
      <c r="C7" s="11">
        <v>15.7</v>
      </c>
      <c r="D7" s="11">
        <v>9.8000000000000007</v>
      </c>
      <c r="E7" s="11">
        <v>10.8</v>
      </c>
      <c r="F7" s="11">
        <v>10.4</v>
      </c>
      <c r="G7" s="11">
        <v>11</v>
      </c>
      <c r="H7" s="11">
        <v>13.9</v>
      </c>
      <c r="I7" s="11">
        <v>12.2</v>
      </c>
      <c r="J7" s="11">
        <v>9.3000000000000007</v>
      </c>
      <c r="K7" s="11">
        <v>11.2</v>
      </c>
      <c r="L7" s="11">
        <v>10.9</v>
      </c>
      <c r="M7" s="11">
        <v>9.1999999999999993</v>
      </c>
      <c r="N7" s="11">
        <v>13.4</v>
      </c>
      <c r="O7" s="11">
        <v>6.7</v>
      </c>
      <c r="P7" s="11">
        <v>10.1</v>
      </c>
      <c r="Q7" s="11">
        <v>6.6</v>
      </c>
      <c r="R7" s="11">
        <v>6.6</v>
      </c>
      <c r="S7" s="11">
        <v>8.4</v>
      </c>
      <c r="T7" s="11">
        <v>5.6</v>
      </c>
      <c r="U7" s="11">
        <v>4.7</v>
      </c>
      <c r="V7" s="11">
        <v>5.6</v>
      </c>
      <c r="W7" s="11">
        <v>7.1</v>
      </c>
      <c r="X7" s="11">
        <v>4</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1" t="s">
        <v>130</v>
      </c>
      <c r="B8" s="11">
        <v>1.1000000000000001</v>
      </c>
      <c r="C8" s="11">
        <v>2.2999999999999998</v>
      </c>
      <c r="D8" s="11">
        <v>0.6</v>
      </c>
      <c r="E8" s="11">
        <v>3.4</v>
      </c>
      <c r="F8" s="11">
        <v>0.6</v>
      </c>
      <c r="G8" s="11">
        <v>1.7</v>
      </c>
      <c r="H8" s="11">
        <v>2.2000000000000002</v>
      </c>
      <c r="I8" s="11">
        <v>4.4000000000000004</v>
      </c>
      <c r="J8" s="11">
        <v>2.7</v>
      </c>
      <c r="K8" s="11">
        <v>1.6</v>
      </c>
      <c r="L8" s="11">
        <v>3.3</v>
      </c>
      <c r="M8" s="11">
        <v>3.8</v>
      </c>
      <c r="N8" s="11">
        <v>2.7</v>
      </c>
      <c r="O8" s="11">
        <v>1.6</v>
      </c>
      <c r="P8" s="11">
        <v>1.6</v>
      </c>
      <c r="Q8" s="11">
        <v>1.6</v>
      </c>
      <c r="R8" s="11">
        <v>3.2</v>
      </c>
      <c r="S8" s="11">
        <v>4.3</v>
      </c>
      <c r="T8" s="11">
        <v>0.5</v>
      </c>
      <c r="U8" s="11">
        <v>1.6</v>
      </c>
      <c r="V8" s="11">
        <v>0.5</v>
      </c>
      <c r="W8" s="11">
        <v>0.5</v>
      </c>
      <c r="X8" s="11">
        <v>2.1</v>
      </c>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1" t="s">
        <v>131</v>
      </c>
      <c r="B9" s="11">
        <v>28.5</v>
      </c>
      <c r="C9" s="11">
        <v>30.1</v>
      </c>
      <c r="D9" s="11">
        <v>30.3</v>
      </c>
      <c r="E9" s="11">
        <v>31.2</v>
      </c>
      <c r="F9" s="11">
        <v>40.6</v>
      </c>
      <c r="G9" s="11">
        <v>38.299999999999997</v>
      </c>
      <c r="H9" s="11">
        <v>38</v>
      </c>
      <c r="I9" s="11">
        <v>35.9</v>
      </c>
      <c r="J9" s="11">
        <v>35.4</v>
      </c>
      <c r="K9" s="11">
        <v>33</v>
      </c>
      <c r="L9" s="11">
        <v>34.299999999999997</v>
      </c>
      <c r="M9" s="11">
        <v>37.700000000000003</v>
      </c>
      <c r="N9" s="11">
        <v>38.1</v>
      </c>
      <c r="O9" s="11">
        <v>23.9</v>
      </c>
      <c r="P9" s="11">
        <v>29.5</v>
      </c>
      <c r="Q9" s="11">
        <v>26.1</v>
      </c>
      <c r="R9" s="11">
        <v>23.7</v>
      </c>
      <c r="S9" s="11">
        <v>15.4</v>
      </c>
      <c r="T9" s="11">
        <v>18.5</v>
      </c>
      <c r="U9" s="11">
        <v>19.3</v>
      </c>
      <c r="V9" s="11">
        <v>19.3</v>
      </c>
      <c r="W9" s="11">
        <v>18.600000000000001</v>
      </c>
      <c r="X9" s="11">
        <v>15</v>
      </c>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1" t="s">
        <v>132</v>
      </c>
      <c r="B10" s="11">
        <v>3.5</v>
      </c>
      <c r="C10" s="11">
        <v>1.4</v>
      </c>
      <c r="D10" s="11">
        <v>3.8</v>
      </c>
      <c r="E10" s="11">
        <v>6.2</v>
      </c>
      <c r="F10" s="11">
        <v>4.5</v>
      </c>
      <c r="G10" s="11">
        <v>4.8</v>
      </c>
      <c r="H10" s="11">
        <v>2.4</v>
      </c>
      <c r="I10" s="11">
        <v>4.3</v>
      </c>
      <c r="J10" s="11">
        <v>2.6</v>
      </c>
      <c r="K10" s="11">
        <v>2.6</v>
      </c>
      <c r="L10" s="11">
        <v>3.3</v>
      </c>
      <c r="M10" s="11">
        <v>4.5</v>
      </c>
      <c r="N10" s="11">
        <v>3.6</v>
      </c>
      <c r="O10" s="11">
        <v>3.2</v>
      </c>
      <c r="P10" s="11">
        <v>2.2999999999999998</v>
      </c>
      <c r="Q10" s="11">
        <v>2.6</v>
      </c>
      <c r="R10" s="11">
        <v>0</v>
      </c>
      <c r="S10" s="11">
        <v>2.5</v>
      </c>
      <c r="T10" s="11">
        <v>1.9</v>
      </c>
      <c r="U10" s="11">
        <v>1.6</v>
      </c>
      <c r="V10" s="11">
        <v>2.5</v>
      </c>
      <c r="W10" s="11">
        <v>2.4</v>
      </c>
      <c r="X10" s="11">
        <v>0.6</v>
      </c>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1" t="s">
        <v>133</v>
      </c>
      <c r="B11" s="11">
        <v>5</v>
      </c>
      <c r="C11" s="11">
        <v>4.5</v>
      </c>
      <c r="D11" s="11">
        <v>8</v>
      </c>
      <c r="E11" s="11">
        <v>6.5</v>
      </c>
      <c r="F11" s="11">
        <v>5.5</v>
      </c>
      <c r="G11" s="11">
        <v>10.4</v>
      </c>
      <c r="H11" s="11">
        <v>6.4</v>
      </c>
      <c r="I11" s="11">
        <v>8.8000000000000007</v>
      </c>
      <c r="J11" s="11">
        <v>9.6999999999999993</v>
      </c>
      <c r="K11" s="11">
        <v>1.9</v>
      </c>
      <c r="L11" s="11">
        <v>10.199999999999999</v>
      </c>
      <c r="M11" s="11">
        <v>11.1</v>
      </c>
      <c r="N11" s="11">
        <v>7.2</v>
      </c>
      <c r="O11" s="11">
        <v>7.1</v>
      </c>
      <c r="P11" s="11">
        <v>5.7</v>
      </c>
      <c r="Q11" s="11">
        <v>6.6</v>
      </c>
      <c r="R11" s="11">
        <v>3.7</v>
      </c>
      <c r="S11" s="11">
        <v>2.8</v>
      </c>
      <c r="T11" s="11">
        <v>5.0999999999999996</v>
      </c>
      <c r="U11" s="11">
        <v>3.2</v>
      </c>
      <c r="V11" s="11">
        <v>3.7</v>
      </c>
      <c r="W11" s="11">
        <v>2.2999999999999998</v>
      </c>
      <c r="X11" s="11">
        <v>4.5999999999999996</v>
      </c>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1" t="s">
        <v>134</v>
      </c>
      <c r="B12" s="11">
        <v>2.6</v>
      </c>
      <c r="C12" s="11">
        <v>1.9</v>
      </c>
      <c r="D12" s="11">
        <v>3.6</v>
      </c>
      <c r="E12" s="11">
        <v>3.2</v>
      </c>
      <c r="F12" s="11">
        <v>2.8</v>
      </c>
      <c r="G12" s="11">
        <v>3</v>
      </c>
      <c r="H12" s="11">
        <v>2.2999999999999998</v>
      </c>
      <c r="I12" s="11">
        <v>3.7</v>
      </c>
      <c r="J12" s="11">
        <v>4.9000000000000004</v>
      </c>
      <c r="K12" s="11">
        <v>5.3</v>
      </c>
      <c r="L12" s="11">
        <v>3.5</v>
      </c>
      <c r="M12" s="11">
        <v>4.0999999999999996</v>
      </c>
      <c r="N12" s="11">
        <v>4.4000000000000004</v>
      </c>
      <c r="O12" s="11">
        <v>3</v>
      </c>
      <c r="P12" s="11">
        <v>5</v>
      </c>
      <c r="Q12" s="11">
        <v>4.0999999999999996</v>
      </c>
      <c r="R12" s="11">
        <v>3.6</v>
      </c>
      <c r="S12" s="11">
        <v>3.2</v>
      </c>
      <c r="T12" s="11">
        <v>4.7</v>
      </c>
      <c r="U12" s="11">
        <v>3.3</v>
      </c>
      <c r="V12" s="11">
        <v>3.2</v>
      </c>
      <c r="W12" s="11">
        <v>4.0999999999999996</v>
      </c>
      <c r="X12" s="11">
        <v>4.0999999999999996</v>
      </c>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1" t="s">
        <v>135</v>
      </c>
      <c r="B13" s="11">
        <v>12.1</v>
      </c>
      <c r="C13" s="11">
        <v>14.6</v>
      </c>
      <c r="D13" s="11">
        <v>13.3</v>
      </c>
      <c r="E13" s="11">
        <v>10.8</v>
      </c>
      <c r="F13" s="11">
        <v>17.399999999999999</v>
      </c>
      <c r="G13" s="11">
        <v>16</v>
      </c>
      <c r="H13" s="11">
        <v>11.1</v>
      </c>
      <c r="I13" s="11">
        <v>12.2</v>
      </c>
      <c r="J13" s="11">
        <v>12.2</v>
      </c>
      <c r="K13" s="11">
        <v>12.9</v>
      </c>
      <c r="L13" s="11">
        <v>18.5</v>
      </c>
      <c r="M13" s="11">
        <v>16</v>
      </c>
      <c r="N13" s="11">
        <v>13.9</v>
      </c>
      <c r="O13" s="11">
        <v>11.1</v>
      </c>
      <c r="P13" s="11">
        <v>11</v>
      </c>
      <c r="Q13" s="11">
        <v>12.9</v>
      </c>
      <c r="R13" s="11">
        <v>8.1</v>
      </c>
      <c r="S13" s="11">
        <v>10</v>
      </c>
      <c r="T13" s="11">
        <v>9.6</v>
      </c>
      <c r="U13" s="11">
        <v>9.3000000000000007</v>
      </c>
      <c r="V13" s="11">
        <v>8.9</v>
      </c>
      <c r="W13" s="11">
        <v>11.2</v>
      </c>
      <c r="X13" s="11">
        <v>11.4</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1" t="s">
        <v>136</v>
      </c>
      <c r="B14" s="11">
        <v>2.5</v>
      </c>
      <c r="C14" s="11">
        <v>1.9</v>
      </c>
      <c r="D14" s="11">
        <v>1.9</v>
      </c>
      <c r="E14" s="11">
        <v>10</v>
      </c>
      <c r="F14" s="11">
        <v>7.4</v>
      </c>
      <c r="G14" s="11">
        <v>7.4</v>
      </c>
      <c r="H14" s="11">
        <v>6.7</v>
      </c>
      <c r="I14" s="11">
        <v>7.9</v>
      </c>
      <c r="J14" s="11">
        <v>7.3</v>
      </c>
      <c r="K14" s="11">
        <v>6</v>
      </c>
      <c r="L14" s="11">
        <v>4.2</v>
      </c>
      <c r="M14" s="11">
        <v>8.3000000000000007</v>
      </c>
      <c r="N14" s="11">
        <v>7.1</v>
      </c>
      <c r="O14" s="11">
        <v>5.3</v>
      </c>
      <c r="P14" s="11">
        <v>2.9</v>
      </c>
      <c r="Q14" s="11">
        <v>2.9</v>
      </c>
      <c r="R14" s="11">
        <v>5.0999999999999996</v>
      </c>
      <c r="S14" s="11">
        <v>3.9</v>
      </c>
      <c r="T14" s="11">
        <v>4.9000000000000004</v>
      </c>
      <c r="U14" s="11">
        <v>3.8</v>
      </c>
      <c r="V14" s="11">
        <v>3.8</v>
      </c>
      <c r="W14" s="11">
        <v>4.2</v>
      </c>
      <c r="X14" s="11">
        <v>5.2</v>
      </c>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1" t="s">
        <v>137</v>
      </c>
      <c r="B15" s="11">
        <v>22.9</v>
      </c>
      <c r="C15" s="11">
        <v>23.2</v>
      </c>
      <c r="D15" s="11">
        <v>21.1</v>
      </c>
      <c r="E15" s="11">
        <v>23.4</v>
      </c>
      <c r="F15" s="11">
        <v>17</v>
      </c>
      <c r="G15" s="11">
        <v>19.7</v>
      </c>
      <c r="H15" s="11">
        <v>23.4</v>
      </c>
      <c r="I15" s="11">
        <v>21.3</v>
      </c>
      <c r="J15" s="11">
        <v>17.8</v>
      </c>
      <c r="K15" s="11">
        <v>18</v>
      </c>
      <c r="L15" s="11">
        <v>25.2</v>
      </c>
      <c r="M15" s="11">
        <v>18.5</v>
      </c>
      <c r="N15" s="11">
        <v>19.100000000000001</v>
      </c>
      <c r="O15" s="11">
        <v>13.2</v>
      </c>
      <c r="P15" s="11">
        <v>12</v>
      </c>
      <c r="Q15" s="11">
        <v>16.2</v>
      </c>
      <c r="R15" s="11">
        <v>18.5</v>
      </c>
      <c r="S15" s="11">
        <v>14.8</v>
      </c>
      <c r="T15" s="11">
        <v>9.8000000000000007</v>
      </c>
      <c r="U15" s="11">
        <v>13.4</v>
      </c>
      <c r="V15" s="11">
        <v>15.5</v>
      </c>
      <c r="W15" s="11">
        <v>12.9</v>
      </c>
      <c r="X15" s="11">
        <v>12.1</v>
      </c>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1" t="s">
        <v>138</v>
      </c>
      <c r="B16" s="11">
        <v>6.3</v>
      </c>
      <c r="C16" s="11">
        <v>7.8</v>
      </c>
      <c r="D16" s="11">
        <v>6.4</v>
      </c>
      <c r="E16" s="11">
        <v>8.6999999999999993</v>
      </c>
      <c r="F16" s="11">
        <v>7.8</v>
      </c>
      <c r="G16" s="11">
        <v>5.3</v>
      </c>
      <c r="H16" s="11">
        <v>8.8000000000000007</v>
      </c>
      <c r="I16" s="11">
        <v>10.9</v>
      </c>
      <c r="J16" s="11">
        <v>9</v>
      </c>
      <c r="K16" s="11">
        <v>8.8000000000000007</v>
      </c>
      <c r="L16" s="11">
        <v>8.1</v>
      </c>
      <c r="M16" s="11">
        <v>9.6</v>
      </c>
      <c r="N16" s="11">
        <v>8</v>
      </c>
      <c r="O16" s="11">
        <v>9.6999999999999993</v>
      </c>
      <c r="P16" s="11">
        <v>4.3</v>
      </c>
      <c r="Q16" s="11">
        <v>4.9000000000000004</v>
      </c>
      <c r="R16" s="11">
        <v>7.2</v>
      </c>
      <c r="S16" s="11">
        <v>3.8</v>
      </c>
      <c r="T16" s="11">
        <v>3.6</v>
      </c>
      <c r="U16" s="11">
        <v>6.8</v>
      </c>
      <c r="V16" s="11">
        <v>4</v>
      </c>
      <c r="W16" s="11">
        <v>3</v>
      </c>
      <c r="X16" s="11">
        <v>5.3</v>
      </c>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1" t="s">
        <v>139</v>
      </c>
      <c r="B17" s="11">
        <v>21</v>
      </c>
      <c r="C17" s="11">
        <v>28.9</v>
      </c>
      <c r="D17" s="11">
        <v>30.9</v>
      </c>
      <c r="E17" s="11">
        <v>36.200000000000003</v>
      </c>
      <c r="F17" s="11">
        <v>37.200000000000003</v>
      </c>
      <c r="G17" s="11">
        <v>25.5</v>
      </c>
      <c r="H17" s="11">
        <v>27.1</v>
      </c>
      <c r="I17" s="11">
        <v>31</v>
      </c>
      <c r="J17" s="11">
        <v>30.9</v>
      </c>
      <c r="K17" s="11">
        <v>32.700000000000003</v>
      </c>
      <c r="L17" s="11">
        <v>36</v>
      </c>
      <c r="M17" s="11">
        <v>30.2</v>
      </c>
      <c r="N17" s="11">
        <v>32.1</v>
      </c>
      <c r="O17" s="11">
        <v>24.8</v>
      </c>
      <c r="P17" s="11">
        <v>22.3</v>
      </c>
      <c r="Q17" s="11">
        <v>26.3</v>
      </c>
      <c r="R17" s="11">
        <v>18</v>
      </c>
      <c r="S17" s="11">
        <v>21</v>
      </c>
      <c r="T17" s="11">
        <v>19.399999999999999</v>
      </c>
      <c r="U17" s="11">
        <v>19</v>
      </c>
      <c r="V17" s="11">
        <v>24.6</v>
      </c>
      <c r="W17" s="11">
        <v>16.100000000000001</v>
      </c>
      <c r="X17" s="11">
        <v>20.6</v>
      </c>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1" t="s">
        <v>140</v>
      </c>
      <c r="B18" s="11">
        <v>2.8</v>
      </c>
      <c r="C18" s="11">
        <v>3.3</v>
      </c>
      <c r="D18" s="11">
        <v>2.2000000000000002</v>
      </c>
      <c r="E18" s="11">
        <v>4.7</v>
      </c>
      <c r="F18" s="11">
        <v>5.4</v>
      </c>
      <c r="G18" s="11">
        <v>2.9</v>
      </c>
      <c r="H18" s="11">
        <v>1.8</v>
      </c>
      <c r="I18" s="11">
        <v>3.7</v>
      </c>
      <c r="J18" s="11">
        <v>3.7</v>
      </c>
      <c r="K18" s="11">
        <v>3.4</v>
      </c>
      <c r="L18" s="11">
        <v>3.7</v>
      </c>
      <c r="M18" s="11">
        <v>6.8</v>
      </c>
      <c r="N18" s="11">
        <v>6.1</v>
      </c>
      <c r="O18" s="11">
        <v>4</v>
      </c>
      <c r="P18" s="11">
        <v>3.4</v>
      </c>
      <c r="Q18" s="11">
        <v>3.2</v>
      </c>
      <c r="R18" s="11">
        <v>2.7</v>
      </c>
      <c r="S18" s="11">
        <v>4.5</v>
      </c>
      <c r="T18" s="11">
        <v>2</v>
      </c>
      <c r="U18" s="11">
        <v>2.5</v>
      </c>
      <c r="V18" s="11">
        <v>2.5</v>
      </c>
      <c r="W18" s="11">
        <v>2.5</v>
      </c>
      <c r="X18" s="11">
        <v>2.9</v>
      </c>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2: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2:50"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
  <sheetViews>
    <sheetView workbookViewId="0"/>
  </sheetViews>
  <sheetFormatPr defaultColWidth="11.08984375" defaultRowHeight="15" x14ac:dyDescent="0.25"/>
  <cols>
    <col min="1" max="1" width="20.7265625" customWidth="1"/>
    <col min="2" max="2" width="29.36328125" bestFit="1" customWidth="1"/>
  </cols>
  <sheetData>
    <row r="1" spans="1:50" ht="21" x14ac:dyDescent="0.4">
      <c r="A1" s="10" t="s">
        <v>18</v>
      </c>
    </row>
    <row r="2" spans="1:50" x14ac:dyDescent="0.25">
      <c r="A2" t="s">
        <v>7</v>
      </c>
    </row>
    <row r="3" spans="1:50" x14ac:dyDescent="0.25">
      <c r="A3" s="30" t="s">
        <v>391</v>
      </c>
    </row>
    <row r="4" spans="1:50" ht="37.200000000000003" customHeight="1" x14ac:dyDescent="0.3">
      <c r="A4" s="7" t="s">
        <v>126</v>
      </c>
      <c r="B4" s="6" t="s">
        <v>141</v>
      </c>
    </row>
    <row r="5" spans="1:50" x14ac:dyDescent="0.25">
      <c r="A5" s="1" t="s">
        <v>127</v>
      </c>
      <c r="B5" s="11">
        <v>18.5</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1" t="s">
        <v>128</v>
      </c>
      <c r="B6" s="11">
        <v>17.7</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1" t="s">
        <v>129</v>
      </c>
      <c r="B7" s="11">
        <v>4</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1" t="s">
        <v>130</v>
      </c>
      <c r="B8" s="11">
        <v>2.1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1" t="s">
        <v>131</v>
      </c>
      <c r="B9" s="11">
        <v>15</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1" t="s">
        <v>132</v>
      </c>
      <c r="B10" s="11">
        <v>0.6</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1" t="s">
        <v>133</v>
      </c>
      <c r="B11" s="11">
        <v>4.5999999999999996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1" t="s">
        <v>134</v>
      </c>
      <c r="B12" s="11">
        <v>4.0999999999999996</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1" t="s">
        <v>135</v>
      </c>
      <c r="B13" s="11">
        <v>11.4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1" t="s">
        <v>136</v>
      </c>
      <c r="B14" s="11">
        <v>5.2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1" t="s">
        <v>137</v>
      </c>
      <c r="B15" s="11">
        <v>12.1</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1" t="s">
        <v>138</v>
      </c>
      <c r="B16" s="11">
        <v>5.3</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1" t="s">
        <v>139</v>
      </c>
      <c r="B17" s="11">
        <v>20.6</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1" t="s">
        <v>140</v>
      </c>
      <c r="B18" s="11">
        <v>2.9</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2: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2:50"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workbookViewId="0"/>
  </sheetViews>
  <sheetFormatPr defaultColWidth="11.08984375" defaultRowHeight="15" x14ac:dyDescent="0.25"/>
  <cols>
    <col min="1" max="1" width="11.6328125" customWidth="1"/>
    <col min="2" max="2" width="16.7265625" style="8" customWidth="1"/>
    <col min="3" max="3" width="24.26953125" bestFit="1" customWidth="1"/>
  </cols>
  <sheetData>
    <row r="1" spans="1:3" ht="21" x14ac:dyDescent="0.4">
      <c r="A1" s="28" t="s">
        <v>20</v>
      </c>
    </row>
    <row r="2" spans="1:3" x14ac:dyDescent="0.25">
      <c r="A2" t="s">
        <v>7</v>
      </c>
    </row>
    <row r="3" spans="1:3" ht="20.399999999999999" customHeight="1" x14ac:dyDescent="0.3">
      <c r="A3" s="7" t="s">
        <v>142</v>
      </c>
      <c r="B3" s="4" t="s">
        <v>143</v>
      </c>
      <c r="C3" s="6" t="s">
        <v>63</v>
      </c>
    </row>
    <row r="4" spans="1:3" x14ac:dyDescent="0.25">
      <c r="A4" s="1" t="s">
        <v>144</v>
      </c>
      <c r="B4" s="3" t="s">
        <v>145</v>
      </c>
      <c r="C4" s="5">
        <v>3</v>
      </c>
    </row>
    <row r="5" spans="1:3" x14ac:dyDescent="0.25">
      <c r="A5" s="1" t="s">
        <v>146</v>
      </c>
      <c r="B5" s="3" t="s">
        <v>145</v>
      </c>
      <c r="C5" s="5">
        <v>5</v>
      </c>
    </row>
    <row r="6" spans="1:3" x14ac:dyDescent="0.25">
      <c r="A6" s="1" t="s">
        <v>144</v>
      </c>
      <c r="B6" s="3" t="s">
        <v>147</v>
      </c>
      <c r="C6" s="5">
        <v>13</v>
      </c>
    </row>
    <row r="7" spans="1:3" x14ac:dyDescent="0.25">
      <c r="A7" s="1" t="s">
        <v>146</v>
      </c>
      <c r="B7" s="3" t="s">
        <v>147</v>
      </c>
      <c r="C7" s="5">
        <v>22</v>
      </c>
    </row>
    <row r="8" spans="1:3" x14ac:dyDescent="0.25">
      <c r="A8" s="1" t="s">
        <v>144</v>
      </c>
      <c r="B8" s="3" t="s">
        <v>148</v>
      </c>
      <c r="C8" s="5">
        <v>53</v>
      </c>
    </row>
    <row r="9" spans="1:3" x14ac:dyDescent="0.25">
      <c r="A9" s="1" t="s">
        <v>146</v>
      </c>
      <c r="B9" s="3" t="s">
        <v>148</v>
      </c>
      <c r="C9" s="5">
        <v>84</v>
      </c>
    </row>
    <row r="10" spans="1:3" x14ac:dyDescent="0.25">
      <c r="A10" s="1" t="s">
        <v>144</v>
      </c>
      <c r="B10" s="3" t="s">
        <v>149</v>
      </c>
      <c r="C10" s="5">
        <v>54</v>
      </c>
    </row>
    <row r="11" spans="1:3" x14ac:dyDescent="0.25">
      <c r="A11" s="1" t="s">
        <v>146</v>
      </c>
      <c r="B11" s="3" t="s">
        <v>149</v>
      </c>
      <c r="C11" s="5">
        <v>75</v>
      </c>
    </row>
    <row r="12" spans="1:3" x14ac:dyDescent="0.25">
      <c r="A12" s="1" t="s">
        <v>144</v>
      </c>
      <c r="B12" s="3" t="s">
        <v>150</v>
      </c>
      <c r="C12" s="5">
        <v>32</v>
      </c>
    </row>
    <row r="13" spans="1:3" x14ac:dyDescent="0.25">
      <c r="A13" s="1" t="s">
        <v>146</v>
      </c>
      <c r="B13" s="3" t="s">
        <v>150</v>
      </c>
      <c r="C13" s="5">
        <v>51</v>
      </c>
    </row>
    <row r="14" spans="1:3" x14ac:dyDescent="0.25">
      <c r="A14" s="1" t="s">
        <v>144</v>
      </c>
      <c r="B14" s="3" t="s">
        <v>151</v>
      </c>
      <c r="C14" s="5">
        <v>20</v>
      </c>
    </row>
    <row r="15" spans="1:3" x14ac:dyDescent="0.25">
      <c r="A15" s="1" t="s">
        <v>146</v>
      </c>
      <c r="B15" s="3" t="s">
        <v>151</v>
      </c>
      <c r="C15" s="5">
        <v>44</v>
      </c>
    </row>
    <row r="16" spans="1:3" x14ac:dyDescent="0.25">
      <c r="A16" s="1" t="s">
        <v>144</v>
      </c>
      <c r="B16" s="3" t="s">
        <v>152</v>
      </c>
      <c r="C16" s="5">
        <v>12</v>
      </c>
    </row>
    <row r="17" spans="1:3" x14ac:dyDescent="0.25">
      <c r="A17" s="1" t="s">
        <v>146</v>
      </c>
      <c r="B17" s="3" t="s">
        <v>152</v>
      </c>
      <c r="C17" s="5">
        <v>38</v>
      </c>
    </row>
    <row r="18" spans="1:3" x14ac:dyDescent="0.25">
      <c r="A18" s="1" t="s">
        <v>144</v>
      </c>
      <c r="B18" s="3" t="s">
        <v>153</v>
      </c>
      <c r="C18" s="5">
        <v>25</v>
      </c>
    </row>
    <row r="19" spans="1:3" x14ac:dyDescent="0.25">
      <c r="A19" s="1" t="s">
        <v>146</v>
      </c>
      <c r="B19" s="3" t="s">
        <v>153</v>
      </c>
      <c r="C19" s="5">
        <v>25</v>
      </c>
    </row>
    <row r="20" spans="1:3" x14ac:dyDescent="0.25">
      <c r="A20" s="1" t="s">
        <v>144</v>
      </c>
      <c r="B20" s="3" t="s">
        <v>154</v>
      </c>
      <c r="C20" s="5">
        <v>13</v>
      </c>
    </row>
    <row r="21" spans="1:3" x14ac:dyDescent="0.25">
      <c r="A21" s="1" t="s">
        <v>146</v>
      </c>
      <c r="B21" s="3" t="s">
        <v>154</v>
      </c>
      <c r="C21" s="5">
        <v>11</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workbookViewId="0"/>
  </sheetViews>
  <sheetFormatPr defaultColWidth="11.08984375" defaultRowHeight="15" x14ac:dyDescent="0.25"/>
  <cols>
    <col min="1" max="1" width="10.81640625" customWidth="1"/>
    <col min="2" max="2" width="16.7265625" style="8" customWidth="1"/>
    <col min="3" max="3" width="29.453125" customWidth="1"/>
    <col min="4" max="4" width="14.08984375" customWidth="1"/>
    <col min="5" max="5" width="14" customWidth="1"/>
  </cols>
  <sheetData>
    <row r="1" spans="1:5" ht="21" x14ac:dyDescent="0.4">
      <c r="A1" s="10" t="s">
        <v>22</v>
      </c>
    </row>
    <row r="2" spans="1:5" x14ac:dyDescent="0.25">
      <c r="A2" t="s">
        <v>7</v>
      </c>
    </row>
    <row r="3" spans="1:5" ht="19.8" customHeight="1" x14ac:dyDescent="0.3">
      <c r="A3" s="7" t="s">
        <v>142</v>
      </c>
      <c r="B3" s="4" t="s">
        <v>143</v>
      </c>
      <c r="C3" s="6" t="s">
        <v>155</v>
      </c>
      <c r="D3" s="6" t="s">
        <v>88</v>
      </c>
      <c r="E3" s="6" t="s">
        <v>89</v>
      </c>
    </row>
    <row r="4" spans="1:5" x14ac:dyDescent="0.25">
      <c r="A4" s="1" t="s">
        <v>144</v>
      </c>
      <c r="B4" s="3" t="s">
        <v>145</v>
      </c>
      <c r="C4" s="5" t="s">
        <v>156</v>
      </c>
      <c r="D4" s="5" t="s">
        <v>157</v>
      </c>
      <c r="E4" s="5" t="s">
        <v>158</v>
      </c>
    </row>
    <row r="5" spans="1:5" x14ac:dyDescent="0.25">
      <c r="A5" s="1" t="s">
        <v>146</v>
      </c>
      <c r="B5" s="3" t="s">
        <v>145</v>
      </c>
      <c r="C5" s="5" t="s">
        <v>159</v>
      </c>
      <c r="D5" s="5" t="s">
        <v>160</v>
      </c>
      <c r="E5" s="5" t="s">
        <v>161</v>
      </c>
    </row>
    <row r="6" spans="1:5" x14ac:dyDescent="0.25">
      <c r="A6" s="1" t="s">
        <v>144</v>
      </c>
      <c r="B6" s="3" t="s">
        <v>147</v>
      </c>
      <c r="C6" s="5" t="s">
        <v>162</v>
      </c>
      <c r="D6" s="5" t="s">
        <v>163</v>
      </c>
      <c r="E6" s="5" t="s">
        <v>164</v>
      </c>
    </row>
    <row r="7" spans="1:5" x14ac:dyDescent="0.25">
      <c r="A7" s="1" t="s">
        <v>146</v>
      </c>
      <c r="B7" s="3" t="s">
        <v>147</v>
      </c>
      <c r="C7" s="5" t="s">
        <v>165</v>
      </c>
      <c r="D7" s="5" t="s">
        <v>162</v>
      </c>
      <c r="E7" s="5" t="s">
        <v>166</v>
      </c>
    </row>
    <row r="8" spans="1:5" x14ac:dyDescent="0.25">
      <c r="A8" s="1" t="s">
        <v>144</v>
      </c>
      <c r="B8" s="3" t="s">
        <v>148</v>
      </c>
      <c r="C8" s="5" t="s">
        <v>167</v>
      </c>
      <c r="D8" s="5" t="s">
        <v>168</v>
      </c>
      <c r="E8" s="5" t="s">
        <v>169</v>
      </c>
    </row>
    <row r="9" spans="1:5" x14ac:dyDescent="0.25">
      <c r="A9" s="1" t="s">
        <v>146</v>
      </c>
      <c r="B9" s="3" t="s">
        <v>148</v>
      </c>
      <c r="C9" s="5" t="s">
        <v>170</v>
      </c>
      <c r="D9" s="5" t="s">
        <v>171</v>
      </c>
      <c r="E9" s="5" t="s">
        <v>172</v>
      </c>
    </row>
    <row r="10" spans="1:5" x14ac:dyDescent="0.25">
      <c r="A10" s="1" t="s">
        <v>144</v>
      </c>
      <c r="B10" s="3" t="s">
        <v>149</v>
      </c>
      <c r="C10" s="5" t="s">
        <v>173</v>
      </c>
      <c r="D10" s="5" t="s">
        <v>122</v>
      </c>
      <c r="E10" s="5" t="s">
        <v>174</v>
      </c>
    </row>
    <row r="11" spans="1:5" x14ac:dyDescent="0.25">
      <c r="A11" s="1" t="s">
        <v>146</v>
      </c>
      <c r="B11" s="3" t="s">
        <v>149</v>
      </c>
      <c r="C11" s="5" t="s">
        <v>169</v>
      </c>
      <c r="D11" s="5" t="s">
        <v>175</v>
      </c>
      <c r="E11" s="5" t="s">
        <v>176</v>
      </c>
    </row>
    <row r="12" spans="1:5" x14ac:dyDescent="0.25">
      <c r="A12" s="1" t="s">
        <v>144</v>
      </c>
      <c r="B12" s="3" t="s">
        <v>150</v>
      </c>
      <c r="C12" s="5" t="s">
        <v>177</v>
      </c>
      <c r="D12" s="5" t="s">
        <v>178</v>
      </c>
      <c r="E12" s="5" t="s">
        <v>93</v>
      </c>
    </row>
    <row r="13" spans="1:5" x14ac:dyDescent="0.25">
      <c r="A13" s="1" t="s">
        <v>146</v>
      </c>
      <c r="B13" s="3" t="s">
        <v>150</v>
      </c>
      <c r="C13" s="5" t="s">
        <v>179</v>
      </c>
      <c r="D13" s="5" t="s">
        <v>108</v>
      </c>
      <c r="E13" s="5" t="s">
        <v>180</v>
      </c>
    </row>
    <row r="14" spans="1:5" x14ac:dyDescent="0.25">
      <c r="A14" s="1" t="s">
        <v>144</v>
      </c>
      <c r="B14" s="3" t="s">
        <v>151</v>
      </c>
      <c r="C14" s="5" t="s">
        <v>181</v>
      </c>
      <c r="D14" s="5" t="s">
        <v>182</v>
      </c>
      <c r="E14" s="5" t="s">
        <v>183</v>
      </c>
    </row>
    <row r="15" spans="1:5" x14ac:dyDescent="0.25">
      <c r="A15" s="1" t="s">
        <v>146</v>
      </c>
      <c r="B15" s="3" t="s">
        <v>151</v>
      </c>
      <c r="C15" s="5" t="s">
        <v>184</v>
      </c>
      <c r="D15" s="5" t="s">
        <v>185</v>
      </c>
      <c r="E15" s="5" t="s">
        <v>186</v>
      </c>
    </row>
    <row r="16" spans="1:5" x14ac:dyDescent="0.25">
      <c r="A16" s="1" t="s">
        <v>144</v>
      </c>
      <c r="B16" s="3" t="s">
        <v>152</v>
      </c>
      <c r="C16" s="5" t="s">
        <v>187</v>
      </c>
      <c r="D16" s="5" t="s">
        <v>188</v>
      </c>
      <c r="E16" s="5" t="s">
        <v>189</v>
      </c>
    </row>
    <row r="17" spans="1:5" x14ac:dyDescent="0.25">
      <c r="A17" s="1" t="s">
        <v>146</v>
      </c>
      <c r="B17" s="3" t="s">
        <v>152</v>
      </c>
      <c r="C17" s="5" t="s">
        <v>102</v>
      </c>
      <c r="D17" s="5" t="s">
        <v>121</v>
      </c>
      <c r="E17" s="5" t="s">
        <v>190</v>
      </c>
    </row>
    <row r="18" spans="1:5" x14ac:dyDescent="0.25">
      <c r="A18" s="1" t="s">
        <v>144</v>
      </c>
      <c r="B18" s="3" t="s">
        <v>153</v>
      </c>
      <c r="C18" s="5" t="s">
        <v>110</v>
      </c>
      <c r="D18" s="5" t="s">
        <v>191</v>
      </c>
      <c r="E18" s="5" t="s">
        <v>101</v>
      </c>
    </row>
    <row r="19" spans="1:5" x14ac:dyDescent="0.25">
      <c r="A19" s="1" t="s">
        <v>146</v>
      </c>
      <c r="B19" s="3" t="s">
        <v>153</v>
      </c>
      <c r="C19" s="5" t="s">
        <v>112</v>
      </c>
      <c r="D19" s="5" t="s">
        <v>192</v>
      </c>
      <c r="E19" s="5" t="s">
        <v>193</v>
      </c>
    </row>
    <row r="20" spans="1:5" x14ac:dyDescent="0.25">
      <c r="A20" s="1" t="s">
        <v>144</v>
      </c>
      <c r="B20" s="3" t="s">
        <v>154</v>
      </c>
      <c r="C20" s="5" t="s">
        <v>194</v>
      </c>
      <c r="D20" s="5" t="s">
        <v>195</v>
      </c>
      <c r="E20" s="5" t="s">
        <v>196</v>
      </c>
    </row>
    <row r="21" spans="1:5" x14ac:dyDescent="0.25">
      <c r="A21" s="1" t="s">
        <v>146</v>
      </c>
      <c r="B21" s="3" t="s">
        <v>154</v>
      </c>
      <c r="C21" s="5" t="s">
        <v>123</v>
      </c>
      <c r="D21" s="5" t="s">
        <v>197</v>
      </c>
      <c r="E21" s="5" t="s">
        <v>175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08984375" defaultRowHeight="15" x14ac:dyDescent="0.25"/>
  <cols>
    <col min="1" max="1" width="8.1796875" customWidth="1"/>
    <col min="2" max="2" width="16.7265625" style="8" customWidth="1"/>
    <col min="3" max="3" width="24.26953125" bestFit="1" customWidth="1"/>
  </cols>
  <sheetData>
    <row r="1" spans="1:3" ht="21" x14ac:dyDescent="0.4">
      <c r="A1" s="28" t="s">
        <v>24</v>
      </c>
    </row>
    <row r="2" spans="1:3" x14ac:dyDescent="0.25">
      <c r="A2" s="8" t="s">
        <v>7</v>
      </c>
    </row>
    <row r="3" spans="1:3" ht="20.399999999999999" customHeight="1" x14ac:dyDescent="0.3">
      <c r="A3" s="9" t="s">
        <v>62</v>
      </c>
      <c r="B3" s="4" t="s">
        <v>198</v>
      </c>
      <c r="C3" s="6" t="s">
        <v>63</v>
      </c>
    </row>
    <row r="4" spans="1:3" x14ac:dyDescent="0.25">
      <c r="A4" s="8" t="s">
        <v>64</v>
      </c>
      <c r="B4" s="3" t="s">
        <v>199</v>
      </c>
      <c r="C4" s="5">
        <v>358</v>
      </c>
    </row>
    <row r="5" spans="1:3" x14ac:dyDescent="0.25">
      <c r="A5" s="8" t="s">
        <v>64</v>
      </c>
      <c r="B5" s="3" t="s">
        <v>200</v>
      </c>
      <c r="C5" s="5">
        <v>325</v>
      </c>
    </row>
    <row r="6" spans="1:3" x14ac:dyDescent="0.25">
      <c r="A6" s="8" t="s">
        <v>65</v>
      </c>
      <c r="B6" s="3" t="s">
        <v>199</v>
      </c>
      <c r="C6" s="5">
        <v>448</v>
      </c>
    </row>
    <row r="7" spans="1:3" x14ac:dyDescent="0.25">
      <c r="A7" s="8" t="s">
        <v>65</v>
      </c>
      <c r="B7" s="3" t="s">
        <v>200</v>
      </c>
      <c r="C7" s="5">
        <v>300</v>
      </c>
    </row>
    <row r="8" spans="1:3" x14ac:dyDescent="0.25">
      <c r="A8" s="8" t="s">
        <v>66</v>
      </c>
      <c r="B8" s="3" t="s">
        <v>199</v>
      </c>
      <c r="C8" s="5">
        <v>438</v>
      </c>
    </row>
    <row r="9" spans="1:3" x14ac:dyDescent="0.25">
      <c r="A9" s="8" t="s">
        <v>66</v>
      </c>
      <c r="B9" s="3" t="s">
        <v>200</v>
      </c>
      <c r="C9" s="5">
        <v>302</v>
      </c>
    </row>
    <row r="10" spans="1:3" x14ac:dyDescent="0.25">
      <c r="A10" s="8" t="s">
        <v>67</v>
      </c>
      <c r="B10" s="3" t="s">
        <v>199</v>
      </c>
      <c r="C10" s="5">
        <v>551</v>
      </c>
    </row>
    <row r="11" spans="1:3" x14ac:dyDescent="0.25">
      <c r="A11" s="8" t="s">
        <v>67</v>
      </c>
      <c r="B11" s="3" t="s">
        <v>200</v>
      </c>
      <c r="C11" s="5">
        <v>322</v>
      </c>
    </row>
    <row r="12" spans="1:3" x14ac:dyDescent="0.25">
      <c r="A12" s="8" t="s">
        <v>68</v>
      </c>
      <c r="B12" s="3" t="s">
        <v>199</v>
      </c>
      <c r="C12" s="5">
        <v>600</v>
      </c>
    </row>
    <row r="13" spans="1:3" x14ac:dyDescent="0.25">
      <c r="A13" s="8" t="s">
        <v>68</v>
      </c>
      <c r="B13" s="3" t="s">
        <v>200</v>
      </c>
      <c r="C13" s="5">
        <v>271</v>
      </c>
    </row>
    <row r="14" spans="1:3" x14ac:dyDescent="0.25">
      <c r="A14" s="8" t="s">
        <v>69</v>
      </c>
      <c r="B14" s="3" t="s">
        <v>199</v>
      </c>
      <c r="C14" s="5">
        <v>578</v>
      </c>
    </row>
    <row r="15" spans="1:3" x14ac:dyDescent="0.25">
      <c r="A15" s="8" t="s">
        <v>69</v>
      </c>
      <c r="B15" s="3" t="s">
        <v>200</v>
      </c>
      <c r="C15" s="5">
        <v>282</v>
      </c>
    </row>
    <row r="16" spans="1:3" x14ac:dyDescent="0.25">
      <c r="A16" s="8" t="s">
        <v>70</v>
      </c>
      <c r="B16" s="3" t="s">
        <v>199</v>
      </c>
      <c r="C16" s="5">
        <v>532</v>
      </c>
    </row>
    <row r="17" spans="1:3" x14ac:dyDescent="0.25">
      <c r="A17" s="8" t="s">
        <v>70</v>
      </c>
      <c r="B17" s="3" t="s">
        <v>200</v>
      </c>
      <c r="C17" s="5">
        <v>277</v>
      </c>
    </row>
    <row r="18" spans="1:3" x14ac:dyDescent="0.25">
      <c r="A18" s="8" t="s">
        <v>71</v>
      </c>
      <c r="B18" s="3" t="s">
        <v>199</v>
      </c>
      <c r="C18" s="5">
        <v>599</v>
      </c>
    </row>
    <row r="19" spans="1:3" x14ac:dyDescent="0.25">
      <c r="A19" s="8" t="s">
        <v>71</v>
      </c>
      <c r="B19" s="3" t="s">
        <v>200</v>
      </c>
      <c r="C19" s="5">
        <v>350</v>
      </c>
    </row>
    <row r="20" spans="1:3" x14ac:dyDescent="0.25">
      <c r="A20" s="8" t="s">
        <v>72</v>
      </c>
      <c r="B20" s="3" t="s">
        <v>199</v>
      </c>
      <c r="C20" s="5">
        <v>638</v>
      </c>
    </row>
    <row r="21" spans="1:3" x14ac:dyDescent="0.25">
      <c r="A21" s="8" t="s">
        <v>72</v>
      </c>
      <c r="B21" s="3" t="s">
        <v>200</v>
      </c>
      <c r="C21" s="5">
        <v>317</v>
      </c>
    </row>
    <row r="22" spans="1:3" x14ac:dyDescent="0.25">
      <c r="A22" s="8" t="s">
        <v>73</v>
      </c>
      <c r="B22" s="3" t="s">
        <v>199</v>
      </c>
      <c r="C22" s="5">
        <v>559</v>
      </c>
    </row>
    <row r="23" spans="1:3" x14ac:dyDescent="0.25">
      <c r="A23" s="8" t="s">
        <v>73</v>
      </c>
      <c r="B23" s="3" t="s">
        <v>200</v>
      </c>
      <c r="C23" s="5">
        <v>283</v>
      </c>
    </row>
    <row r="24" spans="1:3" x14ac:dyDescent="0.25">
      <c r="A24" s="8" t="s">
        <v>74</v>
      </c>
      <c r="B24" s="3" t="s">
        <v>199</v>
      </c>
      <c r="C24" s="5">
        <v>664</v>
      </c>
    </row>
    <row r="25" spans="1:3" x14ac:dyDescent="0.25">
      <c r="A25" s="8" t="s">
        <v>74</v>
      </c>
      <c r="B25" s="3" t="s">
        <v>200</v>
      </c>
      <c r="C25" s="5">
        <v>316</v>
      </c>
    </row>
    <row r="26" spans="1:3" x14ac:dyDescent="0.25">
      <c r="A26" s="8" t="s">
        <v>75</v>
      </c>
      <c r="B26" s="3" t="s">
        <v>199</v>
      </c>
      <c r="C26" s="5">
        <v>704</v>
      </c>
    </row>
    <row r="27" spans="1:3" x14ac:dyDescent="0.25">
      <c r="A27" s="8" t="s">
        <v>75</v>
      </c>
      <c r="B27" s="3" t="s">
        <v>200</v>
      </c>
      <c r="C27" s="5">
        <v>335</v>
      </c>
    </row>
    <row r="28" spans="1:3" x14ac:dyDescent="0.25">
      <c r="A28" s="8" t="s">
        <v>76</v>
      </c>
      <c r="B28" s="3" t="s">
        <v>199</v>
      </c>
      <c r="C28" s="5">
        <v>643</v>
      </c>
    </row>
    <row r="29" spans="1:3" x14ac:dyDescent="0.25">
      <c r="A29" s="8" t="s">
        <v>76</v>
      </c>
      <c r="B29" s="3" t="s">
        <v>200</v>
      </c>
      <c r="C29" s="5">
        <v>313</v>
      </c>
    </row>
    <row r="30" spans="1:3" x14ac:dyDescent="0.25">
      <c r="A30" s="8" t="s">
        <v>77</v>
      </c>
      <c r="B30" s="3" t="s">
        <v>199</v>
      </c>
      <c r="C30" s="5">
        <v>501</v>
      </c>
    </row>
    <row r="31" spans="1:3" x14ac:dyDescent="0.25">
      <c r="A31" s="8" t="s">
        <v>77</v>
      </c>
      <c r="B31" s="3" t="s">
        <v>200</v>
      </c>
      <c r="C31" s="5">
        <v>267</v>
      </c>
    </row>
    <row r="32" spans="1:3" x14ac:dyDescent="0.25">
      <c r="A32" s="8" t="s">
        <v>78</v>
      </c>
      <c r="B32" s="3" t="s">
        <v>199</v>
      </c>
      <c r="C32" s="5">
        <v>440</v>
      </c>
    </row>
    <row r="33" spans="1:3" x14ac:dyDescent="0.25">
      <c r="A33" s="8" t="s">
        <v>78</v>
      </c>
      <c r="B33" s="3" t="s">
        <v>200</v>
      </c>
      <c r="C33" s="5">
        <v>253</v>
      </c>
    </row>
    <row r="34" spans="1:3" x14ac:dyDescent="0.25">
      <c r="A34" s="8" t="s">
        <v>79</v>
      </c>
      <c r="B34" s="3" t="s">
        <v>199</v>
      </c>
      <c r="C34" s="5">
        <v>487</v>
      </c>
    </row>
    <row r="35" spans="1:3" x14ac:dyDescent="0.25">
      <c r="A35" s="8" t="s">
        <v>79</v>
      </c>
      <c r="B35" s="3" t="s">
        <v>200</v>
      </c>
      <c r="C35" s="5">
        <v>227</v>
      </c>
    </row>
    <row r="36" spans="1:3" x14ac:dyDescent="0.25">
      <c r="A36" s="8" t="s">
        <v>80</v>
      </c>
      <c r="B36" s="3" t="s">
        <v>199</v>
      </c>
      <c r="C36" s="5">
        <v>410</v>
      </c>
    </row>
    <row r="37" spans="1:3" x14ac:dyDescent="0.25">
      <c r="A37" s="8" t="s">
        <v>80</v>
      </c>
      <c r="B37" s="3" t="s">
        <v>200</v>
      </c>
      <c r="C37" s="5">
        <v>245</v>
      </c>
    </row>
    <row r="38" spans="1:3" x14ac:dyDescent="0.25">
      <c r="A38" s="8" t="s">
        <v>81</v>
      </c>
      <c r="B38" s="3" t="s">
        <v>199</v>
      </c>
      <c r="C38" s="5">
        <v>389</v>
      </c>
    </row>
    <row r="39" spans="1:3" x14ac:dyDescent="0.25">
      <c r="A39" s="8" t="s">
        <v>81</v>
      </c>
      <c r="B39" s="3" t="s">
        <v>200</v>
      </c>
      <c r="C39" s="5">
        <v>221</v>
      </c>
    </row>
    <row r="40" spans="1:3" x14ac:dyDescent="0.25">
      <c r="A40" s="8" t="s">
        <v>82</v>
      </c>
      <c r="B40" s="3" t="s">
        <v>199</v>
      </c>
      <c r="C40" s="5">
        <v>374</v>
      </c>
    </row>
    <row r="41" spans="1:3" x14ac:dyDescent="0.25">
      <c r="A41" s="8" t="s">
        <v>82</v>
      </c>
      <c r="B41" s="3" t="s">
        <v>200</v>
      </c>
      <c r="C41" s="5">
        <v>200</v>
      </c>
    </row>
    <row r="42" spans="1:3" x14ac:dyDescent="0.25">
      <c r="A42" s="8" t="s">
        <v>83</v>
      </c>
      <c r="B42" s="3" t="s">
        <v>199</v>
      </c>
      <c r="C42" s="5">
        <v>368</v>
      </c>
    </row>
    <row r="43" spans="1:3" x14ac:dyDescent="0.25">
      <c r="A43" s="8" t="s">
        <v>83</v>
      </c>
      <c r="B43" s="3" t="s">
        <v>200</v>
      </c>
      <c r="C43" s="5">
        <v>163</v>
      </c>
    </row>
    <row r="44" spans="1:3" x14ac:dyDescent="0.25">
      <c r="A44" s="8" t="s">
        <v>84</v>
      </c>
      <c r="B44" s="3" t="s">
        <v>199</v>
      </c>
      <c r="C44" s="5">
        <v>378</v>
      </c>
    </row>
    <row r="45" spans="1:3" x14ac:dyDescent="0.25">
      <c r="A45" s="8" t="s">
        <v>84</v>
      </c>
      <c r="B45" s="3" t="s">
        <v>200</v>
      </c>
      <c r="C45" s="5">
        <v>180</v>
      </c>
    </row>
    <row r="46" spans="1:3" x14ac:dyDescent="0.25">
      <c r="A46" s="8" t="s">
        <v>85</v>
      </c>
      <c r="B46" s="3" t="s">
        <v>199</v>
      </c>
      <c r="C46" s="5">
        <v>369</v>
      </c>
    </row>
    <row r="47" spans="1:3" x14ac:dyDescent="0.25">
      <c r="A47" s="8" t="s">
        <v>85</v>
      </c>
      <c r="B47" s="3" t="s">
        <v>200</v>
      </c>
      <c r="C47" s="5">
        <v>169</v>
      </c>
    </row>
    <row r="48" spans="1:3" x14ac:dyDescent="0.25">
      <c r="A48" s="8" t="s">
        <v>86</v>
      </c>
      <c r="B48" s="3" t="s">
        <v>199</v>
      </c>
      <c r="C48" s="5">
        <v>423</v>
      </c>
    </row>
    <row r="49" spans="1:3" x14ac:dyDescent="0.25">
      <c r="A49" s="8" t="s">
        <v>86</v>
      </c>
      <c r="B49" s="3" t="s">
        <v>200</v>
      </c>
      <c r="C49" s="5">
        <v>155</v>
      </c>
    </row>
    <row r="50" spans="1:3" x14ac:dyDescent="0.25">
      <c r="A50" s="8"/>
    </row>
    <row r="51" spans="1:3" x14ac:dyDescent="0.25">
      <c r="A51" s="8"/>
    </row>
    <row r="52" spans="1:3" x14ac:dyDescent="0.25">
      <c r="A52" s="8"/>
    </row>
    <row r="53" spans="1:3" x14ac:dyDescent="0.25">
      <c r="A53" s="8"/>
    </row>
    <row r="54" spans="1:3" x14ac:dyDescent="0.25">
      <c r="A54" s="8"/>
    </row>
    <row r="55" spans="1:3" x14ac:dyDescent="0.25">
      <c r="A55" s="8"/>
    </row>
    <row r="56" spans="1:3" x14ac:dyDescent="0.25">
      <c r="A56" s="8"/>
    </row>
    <row r="57" spans="1:3" x14ac:dyDescent="0.25">
      <c r="A57" s="8"/>
    </row>
    <row r="58" spans="1:3" x14ac:dyDescent="0.25">
      <c r="A58" s="8"/>
    </row>
    <row r="59" spans="1:3" x14ac:dyDescent="0.25">
      <c r="A59" s="8"/>
    </row>
    <row r="60" spans="1:3" x14ac:dyDescent="0.25">
      <c r="A60" s="8"/>
    </row>
    <row r="61" spans="1:3" x14ac:dyDescent="0.25">
      <c r="A61" s="8"/>
    </row>
    <row r="62" spans="1:3" x14ac:dyDescent="0.25">
      <c r="A62" s="8"/>
    </row>
    <row r="63" spans="1:3" x14ac:dyDescent="0.25">
      <c r="A63" s="8"/>
    </row>
    <row r="64" spans="1:3"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08984375" defaultRowHeight="15" x14ac:dyDescent="0.25"/>
  <cols>
    <col min="1" max="1" width="8.54296875" customWidth="1"/>
    <col min="2" max="2" width="16.7265625" style="8" customWidth="1"/>
    <col min="3" max="3" width="16.7265625" customWidth="1"/>
    <col min="4" max="4" width="24.26953125" bestFit="1" customWidth="1"/>
  </cols>
  <sheetData>
    <row r="1" spans="1:4" ht="21" x14ac:dyDescent="0.4">
      <c r="A1" s="28" t="s">
        <v>26</v>
      </c>
    </row>
    <row r="2" spans="1:4" x14ac:dyDescent="0.25">
      <c r="A2" s="8" t="s">
        <v>7</v>
      </c>
    </row>
    <row r="3" spans="1:4" ht="19.8" customHeight="1" x14ac:dyDescent="0.3">
      <c r="A3" s="9" t="s">
        <v>62</v>
      </c>
      <c r="B3" s="4" t="s">
        <v>143</v>
      </c>
      <c r="C3" s="7" t="s">
        <v>198</v>
      </c>
      <c r="D3" s="6" t="s">
        <v>63</v>
      </c>
    </row>
    <row r="4" spans="1:4" x14ac:dyDescent="0.25">
      <c r="A4" s="8" t="s">
        <v>64</v>
      </c>
      <c r="B4" s="3" t="s">
        <v>201</v>
      </c>
      <c r="C4" s="1" t="s">
        <v>202</v>
      </c>
      <c r="D4" s="5">
        <v>14</v>
      </c>
    </row>
    <row r="5" spans="1:4" x14ac:dyDescent="0.25">
      <c r="A5" s="8" t="s">
        <v>64</v>
      </c>
      <c r="B5" s="3" t="s">
        <v>201</v>
      </c>
      <c r="C5" s="1" t="s">
        <v>203</v>
      </c>
      <c r="D5" s="5">
        <v>44</v>
      </c>
    </row>
    <row r="6" spans="1:4" x14ac:dyDescent="0.25">
      <c r="A6" s="8" t="s">
        <v>64</v>
      </c>
      <c r="B6" s="3" t="s">
        <v>201</v>
      </c>
      <c r="C6" s="1" t="s">
        <v>204</v>
      </c>
      <c r="D6" s="5">
        <v>58</v>
      </c>
    </row>
    <row r="7" spans="1:4" x14ac:dyDescent="0.25">
      <c r="A7" s="8" t="s">
        <v>64</v>
      </c>
      <c r="B7" s="3" t="s">
        <v>205</v>
      </c>
      <c r="C7" s="1" t="s">
        <v>202</v>
      </c>
      <c r="D7" s="5">
        <v>179</v>
      </c>
    </row>
    <row r="8" spans="1:4" x14ac:dyDescent="0.25">
      <c r="A8" s="8" t="s">
        <v>64</v>
      </c>
      <c r="B8" s="3" t="s">
        <v>205</v>
      </c>
      <c r="C8" s="1" t="s">
        <v>203</v>
      </c>
      <c r="D8" s="5">
        <v>149</v>
      </c>
    </row>
    <row r="9" spans="1:4" x14ac:dyDescent="0.25">
      <c r="A9" s="8" t="s">
        <v>64</v>
      </c>
      <c r="B9" s="3" t="s">
        <v>205</v>
      </c>
      <c r="C9" s="1" t="s">
        <v>204</v>
      </c>
      <c r="D9" s="5">
        <v>328</v>
      </c>
    </row>
    <row r="10" spans="1:4" x14ac:dyDescent="0.25">
      <c r="A10" s="8" t="s">
        <v>64</v>
      </c>
      <c r="B10" s="3" t="s">
        <v>206</v>
      </c>
      <c r="C10" s="1" t="s">
        <v>202</v>
      </c>
      <c r="D10" s="5">
        <v>94</v>
      </c>
    </row>
    <row r="11" spans="1:4" x14ac:dyDescent="0.25">
      <c r="A11" s="8" t="s">
        <v>64</v>
      </c>
      <c r="B11" s="3" t="s">
        <v>206</v>
      </c>
      <c r="C11" s="1" t="s">
        <v>203</v>
      </c>
      <c r="D11" s="5">
        <v>63</v>
      </c>
    </row>
    <row r="12" spans="1:4" x14ac:dyDescent="0.25">
      <c r="A12" s="8" t="s">
        <v>64</v>
      </c>
      <c r="B12" s="3" t="s">
        <v>206</v>
      </c>
      <c r="C12" s="1" t="s">
        <v>204</v>
      </c>
      <c r="D12" s="5">
        <v>157</v>
      </c>
    </row>
    <row r="13" spans="1:4" x14ac:dyDescent="0.25">
      <c r="A13" s="8" t="s">
        <v>64</v>
      </c>
      <c r="B13" s="3" t="s">
        <v>207</v>
      </c>
      <c r="C13" s="1" t="s">
        <v>202</v>
      </c>
      <c r="D13" s="5">
        <v>71</v>
      </c>
    </row>
    <row r="14" spans="1:4" x14ac:dyDescent="0.25">
      <c r="A14" s="8" t="s">
        <v>64</v>
      </c>
      <c r="B14" s="3" t="s">
        <v>207</v>
      </c>
      <c r="C14" s="1" t="s">
        <v>203</v>
      </c>
      <c r="D14" s="5">
        <v>69</v>
      </c>
    </row>
    <row r="15" spans="1:4" x14ac:dyDescent="0.25">
      <c r="A15" s="8" t="s">
        <v>64</v>
      </c>
      <c r="B15" s="3" t="s">
        <v>207</v>
      </c>
      <c r="C15" s="1" t="s">
        <v>204</v>
      </c>
      <c r="D15" s="5">
        <v>140</v>
      </c>
    </row>
    <row r="16" spans="1:4" x14ac:dyDescent="0.25">
      <c r="A16" s="8" t="s">
        <v>65</v>
      </c>
      <c r="B16" s="3" t="s">
        <v>201</v>
      </c>
      <c r="C16" s="1" t="s">
        <v>202</v>
      </c>
      <c r="D16" s="5">
        <v>30</v>
      </c>
    </row>
    <row r="17" spans="1:4" x14ac:dyDescent="0.25">
      <c r="A17" s="8" t="s">
        <v>65</v>
      </c>
      <c r="B17" s="3" t="s">
        <v>201</v>
      </c>
      <c r="C17" s="1" t="s">
        <v>203</v>
      </c>
      <c r="D17" s="5">
        <v>44</v>
      </c>
    </row>
    <row r="18" spans="1:4" x14ac:dyDescent="0.25">
      <c r="A18" s="8" t="s">
        <v>65</v>
      </c>
      <c r="B18" s="3" t="s">
        <v>201</v>
      </c>
      <c r="C18" s="1" t="s">
        <v>204</v>
      </c>
      <c r="D18" s="5">
        <v>74</v>
      </c>
    </row>
    <row r="19" spans="1:4" x14ac:dyDescent="0.25">
      <c r="A19" s="8" t="s">
        <v>65</v>
      </c>
      <c r="B19" s="3" t="s">
        <v>205</v>
      </c>
      <c r="C19" s="1" t="s">
        <v>202</v>
      </c>
      <c r="D19" s="5">
        <v>227</v>
      </c>
    </row>
    <row r="20" spans="1:4" x14ac:dyDescent="0.25">
      <c r="A20" s="8" t="s">
        <v>65</v>
      </c>
      <c r="B20" s="3" t="s">
        <v>205</v>
      </c>
      <c r="C20" s="1" t="s">
        <v>203</v>
      </c>
      <c r="D20" s="5">
        <v>147</v>
      </c>
    </row>
    <row r="21" spans="1:4" x14ac:dyDescent="0.25">
      <c r="A21" s="8" t="s">
        <v>65</v>
      </c>
      <c r="B21" s="3" t="s">
        <v>205</v>
      </c>
      <c r="C21" s="1" t="s">
        <v>204</v>
      </c>
      <c r="D21" s="5">
        <v>374</v>
      </c>
    </row>
    <row r="22" spans="1:4" x14ac:dyDescent="0.25">
      <c r="A22" s="8" t="s">
        <v>65</v>
      </c>
      <c r="B22" s="3" t="s">
        <v>206</v>
      </c>
      <c r="C22" s="1" t="s">
        <v>202</v>
      </c>
      <c r="D22" s="5">
        <v>99</v>
      </c>
    </row>
    <row r="23" spans="1:4" x14ac:dyDescent="0.25">
      <c r="A23" s="8" t="s">
        <v>65</v>
      </c>
      <c r="B23" s="3" t="s">
        <v>206</v>
      </c>
      <c r="C23" s="1" t="s">
        <v>203</v>
      </c>
      <c r="D23" s="5">
        <v>44</v>
      </c>
    </row>
    <row r="24" spans="1:4" x14ac:dyDescent="0.25">
      <c r="A24" s="8" t="s">
        <v>65</v>
      </c>
      <c r="B24" s="3" t="s">
        <v>206</v>
      </c>
      <c r="C24" s="1" t="s">
        <v>204</v>
      </c>
      <c r="D24" s="5">
        <v>143</v>
      </c>
    </row>
    <row r="25" spans="1:4" x14ac:dyDescent="0.25">
      <c r="A25" s="8" t="s">
        <v>65</v>
      </c>
      <c r="B25" s="3" t="s">
        <v>207</v>
      </c>
      <c r="C25" s="1" t="s">
        <v>202</v>
      </c>
      <c r="D25" s="5">
        <v>92</v>
      </c>
    </row>
    <row r="26" spans="1:4" x14ac:dyDescent="0.25">
      <c r="A26" s="8" t="s">
        <v>65</v>
      </c>
      <c r="B26" s="3" t="s">
        <v>207</v>
      </c>
      <c r="C26" s="1" t="s">
        <v>203</v>
      </c>
      <c r="D26" s="5">
        <v>65</v>
      </c>
    </row>
    <row r="27" spans="1:4" x14ac:dyDescent="0.25">
      <c r="A27" s="8" t="s">
        <v>65</v>
      </c>
      <c r="B27" s="3" t="s">
        <v>207</v>
      </c>
      <c r="C27" s="1" t="s">
        <v>204</v>
      </c>
      <c r="D27" s="5">
        <v>157</v>
      </c>
    </row>
    <row r="28" spans="1:4" x14ac:dyDescent="0.25">
      <c r="A28" s="8" t="s">
        <v>66</v>
      </c>
      <c r="B28" s="3" t="s">
        <v>201</v>
      </c>
      <c r="C28" s="1" t="s">
        <v>202</v>
      </c>
      <c r="D28" s="5">
        <v>17</v>
      </c>
    </row>
    <row r="29" spans="1:4" x14ac:dyDescent="0.25">
      <c r="A29" s="8" t="s">
        <v>66</v>
      </c>
      <c r="B29" s="3" t="s">
        <v>201</v>
      </c>
      <c r="C29" s="1" t="s">
        <v>203</v>
      </c>
      <c r="D29" s="5">
        <v>42</v>
      </c>
    </row>
    <row r="30" spans="1:4" x14ac:dyDescent="0.25">
      <c r="A30" s="8" t="s">
        <v>66</v>
      </c>
      <c r="B30" s="3" t="s">
        <v>201</v>
      </c>
      <c r="C30" s="1" t="s">
        <v>204</v>
      </c>
      <c r="D30" s="5">
        <v>59</v>
      </c>
    </row>
    <row r="31" spans="1:4" x14ac:dyDescent="0.25">
      <c r="A31" s="8" t="s">
        <v>66</v>
      </c>
      <c r="B31" s="3" t="s">
        <v>205</v>
      </c>
      <c r="C31" s="1" t="s">
        <v>202</v>
      </c>
      <c r="D31" s="5">
        <v>248</v>
      </c>
    </row>
    <row r="32" spans="1:4" x14ac:dyDescent="0.25">
      <c r="A32" s="8" t="s">
        <v>66</v>
      </c>
      <c r="B32" s="3" t="s">
        <v>205</v>
      </c>
      <c r="C32" s="1" t="s">
        <v>203</v>
      </c>
      <c r="D32" s="5">
        <v>157</v>
      </c>
    </row>
    <row r="33" spans="1:4" x14ac:dyDescent="0.25">
      <c r="A33" s="8" t="s">
        <v>66</v>
      </c>
      <c r="B33" s="3" t="s">
        <v>205</v>
      </c>
      <c r="C33" s="1" t="s">
        <v>204</v>
      </c>
      <c r="D33" s="5">
        <v>405</v>
      </c>
    </row>
    <row r="34" spans="1:4" x14ac:dyDescent="0.25">
      <c r="A34" s="8" t="s">
        <v>66</v>
      </c>
      <c r="B34" s="3" t="s">
        <v>206</v>
      </c>
      <c r="C34" s="1" t="s">
        <v>202</v>
      </c>
      <c r="D34" s="5">
        <v>96</v>
      </c>
    </row>
    <row r="35" spans="1:4" x14ac:dyDescent="0.25">
      <c r="A35" s="8" t="s">
        <v>66</v>
      </c>
      <c r="B35" s="3" t="s">
        <v>206</v>
      </c>
      <c r="C35" s="1" t="s">
        <v>203</v>
      </c>
      <c r="D35" s="5">
        <v>48</v>
      </c>
    </row>
    <row r="36" spans="1:4" x14ac:dyDescent="0.25">
      <c r="A36" s="8" t="s">
        <v>66</v>
      </c>
      <c r="B36" s="3" t="s">
        <v>206</v>
      </c>
      <c r="C36" s="1" t="s">
        <v>204</v>
      </c>
      <c r="D36" s="5">
        <v>144</v>
      </c>
    </row>
    <row r="37" spans="1:4" x14ac:dyDescent="0.25">
      <c r="A37" s="8" t="s">
        <v>66</v>
      </c>
      <c r="B37" s="3" t="s">
        <v>207</v>
      </c>
      <c r="C37" s="1" t="s">
        <v>202</v>
      </c>
      <c r="D37" s="5">
        <v>76</v>
      </c>
    </row>
    <row r="38" spans="1:4" x14ac:dyDescent="0.25">
      <c r="A38" s="8" t="s">
        <v>66</v>
      </c>
      <c r="B38" s="3" t="s">
        <v>207</v>
      </c>
      <c r="C38" s="1" t="s">
        <v>203</v>
      </c>
      <c r="D38" s="5">
        <v>55</v>
      </c>
    </row>
    <row r="39" spans="1:4" x14ac:dyDescent="0.25">
      <c r="A39" s="8" t="s">
        <v>66</v>
      </c>
      <c r="B39" s="3" t="s">
        <v>207</v>
      </c>
      <c r="C39" s="1" t="s">
        <v>204</v>
      </c>
      <c r="D39" s="5">
        <v>131</v>
      </c>
    </row>
    <row r="40" spans="1:4" x14ac:dyDescent="0.25">
      <c r="A40" s="8" t="s">
        <v>67</v>
      </c>
      <c r="B40" s="3" t="s">
        <v>201</v>
      </c>
      <c r="C40" s="1" t="s">
        <v>202</v>
      </c>
      <c r="D40" s="5">
        <v>10</v>
      </c>
    </row>
    <row r="41" spans="1:4" x14ac:dyDescent="0.25">
      <c r="A41" s="8" t="s">
        <v>67</v>
      </c>
      <c r="B41" s="3" t="s">
        <v>201</v>
      </c>
      <c r="C41" s="1" t="s">
        <v>203</v>
      </c>
      <c r="D41" s="5">
        <v>59</v>
      </c>
    </row>
    <row r="42" spans="1:4" x14ac:dyDescent="0.25">
      <c r="A42" s="8" t="s">
        <v>67</v>
      </c>
      <c r="B42" s="3" t="s">
        <v>201</v>
      </c>
      <c r="C42" s="1" t="s">
        <v>204</v>
      </c>
      <c r="D42" s="5">
        <v>69</v>
      </c>
    </row>
    <row r="43" spans="1:4" x14ac:dyDescent="0.25">
      <c r="A43" s="8" t="s">
        <v>67</v>
      </c>
      <c r="B43" s="3" t="s">
        <v>205</v>
      </c>
      <c r="C43" s="1" t="s">
        <v>202</v>
      </c>
      <c r="D43" s="5">
        <v>352</v>
      </c>
    </row>
    <row r="44" spans="1:4" x14ac:dyDescent="0.25">
      <c r="A44" s="8" t="s">
        <v>67</v>
      </c>
      <c r="B44" s="3" t="s">
        <v>205</v>
      </c>
      <c r="C44" s="1" t="s">
        <v>203</v>
      </c>
      <c r="D44" s="5">
        <v>151</v>
      </c>
    </row>
    <row r="45" spans="1:4" x14ac:dyDescent="0.25">
      <c r="A45" s="8" t="s">
        <v>67</v>
      </c>
      <c r="B45" s="3" t="s">
        <v>205</v>
      </c>
      <c r="C45" s="1" t="s">
        <v>204</v>
      </c>
      <c r="D45" s="5">
        <v>503</v>
      </c>
    </row>
    <row r="46" spans="1:4" x14ac:dyDescent="0.25">
      <c r="A46" s="8" t="s">
        <v>67</v>
      </c>
      <c r="B46" s="3" t="s">
        <v>206</v>
      </c>
      <c r="C46" s="1" t="s">
        <v>202</v>
      </c>
      <c r="D46" s="5">
        <v>111</v>
      </c>
    </row>
    <row r="47" spans="1:4" x14ac:dyDescent="0.25">
      <c r="A47" s="8" t="s">
        <v>67</v>
      </c>
      <c r="B47" s="3" t="s">
        <v>206</v>
      </c>
      <c r="C47" s="1" t="s">
        <v>203</v>
      </c>
      <c r="D47" s="5">
        <v>56</v>
      </c>
    </row>
    <row r="48" spans="1:4" x14ac:dyDescent="0.25">
      <c r="A48" s="8" t="s">
        <v>67</v>
      </c>
      <c r="B48" s="3" t="s">
        <v>206</v>
      </c>
      <c r="C48" s="1" t="s">
        <v>204</v>
      </c>
      <c r="D48" s="5">
        <v>167</v>
      </c>
    </row>
    <row r="49" spans="1:4" x14ac:dyDescent="0.25">
      <c r="A49" s="8" t="s">
        <v>67</v>
      </c>
      <c r="B49" s="3" t="s">
        <v>207</v>
      </c>
      <c r="C49" s="1" t="s">
        <v>202</v>
      </c>
      <c r="D49" s="5">
        <v>78</v>
      </c>
    </row>
    <row r="50" spans="1:4" x14ac:dyDescent="0.25">
      <c r="A50" s="8" t="s">
        <v>67</v>
      </c>
      <c r="B50" s="3" t="s">
        <v>207</v>
      </c>
      <c r="C50" s="1" t="s">
        <v>203</v>
      </c>
      <c r="D50" s="5">
        <v>55</v>
      </c>
    </row>
    <row r="51" spans="1:4" x14ac:dyDescent="0.25">
      <c r="A51" s="8" t="s">
        <v>67</v>
      </c>
      <c r="B51" s="3" t="s">
        <v>207</v>
      </c>
      <c r="C51" s="1" t="s">
        <v>204</v>
      </c>
      <c r="D51" s="5">
        <v>133</v>
      </c>
    </row>
    <row r="52" spans="1:4" x14ac:dyDescent="0.25">
      <c r="A52" s="8" t="s">
        <v>68</v>
      </c>
      <c r="B52" s="3" t="s">
        <v>201</v>
      </c>
      <c r="C52" s="1" t="s">
        <v>202</v>
      </c>
      <c r="D52" s="5">
        <v>8</v>
      </c>
    </row>
    <row r="53" spans="1:4" x14ac:dyDescent="0.25">
      <c r="A53" s="8" t="s">
        <v>68</v>
      </c>
      <c r="B53" s="3" t="s">
        <v>201</v>
      </c>
      <c r="C53" s="1" t="s">
        <v>203</v>
      </c>
      <c r="D53" s="5">
        <v>33</v>
      </c>
    </row>
    <row r="54" spans="1:4" x14ac:dyDescent="0.25">
      <c r="A54" s="8" t="s">
        <v>68</v>
      </c>
      <c r="B54" s="3" t="s">
        <v>201</v>
      </c>
      <c r="C54" s="1" t="s">
        <v>204</v>
      </c>
      <c r="D54" s="5">
        <v>41</v>
      </c>
    </row>
    <row r="55" spans="1:4" x14ac:dyDescent="0.25">
      <c r="A55" s="8" t="s">
        <v>68</v>
      </c>
      <c r="B55" s="3" t="s">
        <v>205</v>
      </c>
      <c r="C55" s="1" t="s">
        <v>202</v>
      </c>
      <c r="D55" s="5">
        <v>357</v>
      </c>
    </row>
    <row r="56" spans="1:4" x14ac:dyDescent="0.25">
      <c r="A56" s="8" t="s">
        <v>68</v>
      </c>
      <c r="B56" s="3" t="s">
        <v>205</v>
      </c>
      <c r="C56" s="1" t="s">
        <v>203</v>
      </c>
      <c r="D56" s="5">
        <v>145</v>
      </c>
    </row>
    <row r="57" spans="1:4" x14ac:dyDescent="0.25">
      <c r="A57" s="8" t="s">
        <v>68</v>
      </c>
      <c r="B57" s="3" t="s">
        <v>205</v>
      </c>
      <c r="C57" s="1" t="s">
        <v>204</v>
      </c>
      <c r="D57" s="5">
        <v>502</v>
      </c>
    </row>
    <row r="58" spans="1:4" x14ac:dyDescent="0.25">
      <c r="A58" s="8" t="s">
        <v>68</v>
      </c>
      <c r="B58" s="3" t="s">
        <v>206</v>
      </c>
      <c r="C58" s="1" t="s">
        <v>202</v>
      </c>
      <c r="D58" s="5">
        <v>134</v>
      </c>
    </row>
    <row r="59" spans="1:4" x14ac:dyDescent="0.25">
      <c r="A59" s="8" t="s">
        <v>68</v>
      </c>
      <c r="B59" s="3" t="s">
        <v>206</v>
      </c>
      <c r="C59" s="1" t="s">
        <v>203</v>
      </c>
      <c r="D59" s="5">
        <v>51</v>
      </c>
    </row>
    <row r="60" spans="1:4" x14ac:dyDescent="0.25">
      <c r="A60" s="8" t="s">
        <v>68</v>
      </c>
      <c r="B60" s="3" t="s">
        <v>206</v>
      </c>
      <c r="C60" s="1" t="s">
        <v>204</v>
      </c>
      <c r="D60" s="5">
        <v>185</v>
      </c>
    </row>
    <row r="61" spans="1:4" x14ac:dyDescent="0.25">
      <c r="A61" s="8" t="s">
        <v>68</v>
      </c>
      <c r="B61" s="3" t="s">
        <v>207</v>
      </c>
      <c r="C61" s="1" t="s">
        <v>202</v>
      </c>
      <c r="D61" s="5">
        <v>100</v>
      </c>
    </row>
    <row r="62" spans="1:4" x14ac:dyDescent="0.25">
      <c r="A62" s="8" t="s">
        <v>68</v>
      </c>
      <c r="B62" s="3" t="s">
        <v>207</v>
      </c>
      <c r="C62" s="1" t="s">
        <v>203</v>
      </c>
      <c r="D62" s="5">
        <v>42</v>
      </c>
    </row>
    <row r="63" spans="1:4" x14ac:dyDescent="0.25">
      <c r="A63" s="8" t="s">
        <v>68</v>
      </c>
      <c r="B63" s="3" t="s">
        <v>207</v>
      </c>
      <c r="C63" s="1" t="s">
        <v>204</v>
      </c>
      <c r="D63" s="5">
        <v>142</v>
      </c>
    </row>
    <row r="64" spans="1:4" x14ac:dyDescent="0.25">
      <c r="A64" s="8" t="s">
        <v>69</v>
      </c>
      <c r="B64" s="3" t="s">
        <v>201</v>
      </c>
      <c r="C64" s="1" t="s">
        <v>202</v>
      </c>
      <c r="D64" s="5">
        <v>12</v>
      </c>
    </row>
    <row r="65" spans="1:4" x14ac:dyDescent="0.25">
      <c r="A65" s="8" t="s">
        <v>69</v>
      </c>
      <c r="B65" s="3" t="s">
        <v>201</v>
      </c>
      <c r="C65" s="1" t="s">
        <v>203</v>
      </c>
      <c r="D65" s="5">
        <v>30</v>
      </c>
    </row>
    <row r="66" spans="1:4" x14ac:dyDescent="0.25">
      <c r="A66" s="8" t="s">
        <v>69</v>
      </c>
      <c r="B66" s="3" t="s">
        <v>201</v>
      </c>
      <c r="C66" s="1" t="s">
        <v>204</v>
      </c>
      <c r="D66" s="5">
        <v>42</v>
      </c>
    </row>
    <row r="67" spans="1:4" x14ac:dyDescent="0.25">
      <c r="A67" s="8" t="s">
        <v>69</v>
      </c>
      <c r="B67" s="3" t="s">
        <v>205</v>
      </c>
      <c r="C67" s="1" t="s">
        <v>202</v>
      </c>
      <c r="D67" s="5">
        <v>364</v>
      </c>
    </row>
    <row r="68" spans="1:4" x14ac:dyDescent="0.25">
      <c r="A68" s="8" t="s">
        <v>69</v>
      </c>
      <c r="B68" s="3" t="s">
        <v>205</v>
      </c>
      <c r="C68" s="1" t="s">
        <v>203</v>
      </c>
      <c r="D68" s="5">
        <v>144</v>
      </c>
    </row>
    <row r="69" spans="1:4" x14ac:dyDescent="0.25">
      <c r="A69" s="8" t="s">
        <v>69</v>
      </c>
      <c r="B69" s="3" t="s">
        <v>205</v>
      </c>
      <c r="C69" s="1" t="s">
        <v>204</v>
      </c>
      <c r="D69" s="5">
        <v>508</v>
      </c>
    </row>
    <row r="70" spans="1:4" x14ac:dyDescent="0.25">
      <c r="A70" s="8" t="s">
        <v>69</v>
      </c>
      <c r="B70" s="3" t="s">
        <v>206</v>
      </c>
      <c r="C70" s="1" t="s">
        <v>202</v>
      </c>
      <c r="D70" s="5">
        <v>124</v>
      </c>
    </row>
    <row r="71" spans="1:4" x14ac:dyDescent="0.25">
      <c r="A71" s="8" t="s">
        <v>69</v>
      </c>
      <c r="B71" s="3" t="s">
        <v>206</v>
      </c>
      <c r="C71" s="1" t="s">
        <v>203</v>
      </c>
      <c r="D71" s="5">
        <v>59</v>
      </c>
    </row>
    <row r="72" spans="1:4" x14ac:dyDescent="0.25">
      <c r="A72" s="8" t="s">
        <v>69</v>
      </c>
      <c r="B72" s="3" t="s">
        <v>206</v>
      </c>
      <c r="C72" s="1" t="s">
        <v>204</v>
      </c>
      <c r="D72" s="5">
        <v>183</v>
      </c>
    </row>
    <row r="73" spans="1:4" x14ac:dyDescent="0.25">
      <c r="A73" s="8" t="s">
        <v>69</v>
      </c>
      <c r="B73" s="3" t="s">
        <v>207</v>
      </c>
      <c r="C73" s="1" t="s">
        <v>202</v>
      </c>
      <c r="D73" s="5">
        <v>78</v>
      </c>
    </row>
    <row r="74" spans="1:4" x14ac:dyDescent="0.25">
      <c r="A74" s="8" t="s">
        <v>69</v>
      </c>
      <c r="B74" s="3" t="s">
        <v>207</v>
      </c>
      <c r="C74" s="1" t="s">
        <v>203</v>
      </c>
      <c r="D74" s="5">
        <v>49</v>
      </c>
    </row>
    <row r="75" spans="1:4" x14ac:dyDescent="0.25">
      <c r="A75" s="8" t="s">
        <v>69</v>
      </c>
      <c r="B75" s="3" t="s">
        <v>207</v>
      </c>
      <c r="C75" s="1" t="s">
        <v>204</v>
      </c>
      <c r="D75" s="5">
        <v>127</v>
      </c>
    </row>
    <row r="76" spans="1:4" x14ac:dyDescent="0.25">
      <c r="A76" s="8" t="s">
        <v>70</v>
      </c>
      <c r="B76" s="3" t="s">
        <v>201</v>
      </c>
      <c r="C76" s="1" t="s">
        <v>202</v>
      </c>
      <c r="D76" s="5">
        <v>12</v>
      </c>
    </row>
    <row r="77" spans="1:4" x14ac:dyDescent="0.25">
      <c r="A77" s="8" t="s">
        <v>70</v>
      </c>
      <c r="B77" s="3" t="s">
        <v>201</v>
      </c>
      <c r="C77" s="1" t="s">
        <v>203</v>
      </c>
      <c r="D77" s="5">
        <v>53</v>
      </c>
    </row>
    <row r="78" spans="1:4" x14ac:dyDescent="0.25">
      <c r="A78" s="8" t="s">
        <v>70</v>
      </c>
      <c r="B78" s="3" t="s">
        <v>201</v>
      </c>
      <c r="C78" s="1" t="s">
        <v>204</v>
      </c>
      <c r="D78" s="5">
        <v>65</v>
      </c>
    </row>
    <row r="79" spans="1:4" x14ac:dyDescent="0.25">
      <c r="A79" s="8" t="s">
        <v>70</v>
      </c>
      <c r="B79" s="3" t="s">
        <v>205</v>
      </c>
      <c r="C79" s="1" t="s">
        <v>202</v>
      </c>
      <c r="D79" s="5">
        <v>327</v>
      </c>
    </row>
    <row r="80" spans="1:4" x14ac:dyDescent="0.25">
      <c r="A80" s="8" t="s">
        <v>70</v>
      </c>
      <c r="B80" s="3" t="s">
        <v>205</v>
      </c>
      <c r="C80" s="1" t="s">
        <v>203</v>
      </c>
      <c r="D80" s="5">
        <v>157</v>
      </c>
    </row>
    <row r="81" spans="1:4" x14ac:dyDescent="0.25">
      <c r="A81" s="8" t="s">
        <v>70</v>
      </c>
      <c r="B81" s="3" t="s">
        <v>205</v>
      </c>
      <c r="C81" s="1" t="s">
        <v>204</v>
      </c>
      <c r="D81" s="5">
        <v>484</v>
      </c>
    </row>
    <row r="82" spans="1:4" x14ac:dyDescent="0.25">
      <c r="A82" s="8" t="s">
        <v>70</v>
      </c>
      <c r="B82" s="3" t="s">
        <v>206</v>
      </c>
      <c r="C82" s="1" t="s">
        <v>202</v>
      </c>
      <c r="D82" s="5">
        <v>105</v>
      </c>
    </row>
    <row r="83" spans="1:4" x14ac:dyDescent="0.25">
      <c r="A83" s="8" t="s">
        <v>70</v>
      </c>
      <c r="B83" s="3" t="s">
        <v>206</v>
      </c>
      <c r="C83" s="1" t="s">
        <v>203</v>
      </c>
      <c r="D83" s="5">
        <v>32</v>
      </c>
    </row>
    <row r="84" spans="1:4" x14ac:dyDescent="0.25">
      <c r="A84" s="8" t="s">
        <v>70</v>
      </c>
      <c r="B84" s="3" t="s">
        <v>206</v>
      </c>
      <c r="C84" s="1" t="s">
        <v>204</v>
      </c>
      <c r="D84" s="5">
        <v>137</v>
      </c>
    </row>
    <row r="85" spans="1:4" x14ac:dyDescent="0.25">
      <c r="A85" s="8" t="s">
        <v>70</v>
      </c>
      <c r="B85" s="3" t="s">
        <v>207</v>
      </c>
      <c r="C85" s="1" t="s">
        <v>202</v>
      </c>
      <c r="D85" s="5">
        <v>88</v>
      </c>
    </row>
    <row r="86" spans="1:4" x14ac:dyDescent="0.25">
      <c r="A86" s="8" t="s">
        <v>70</v>
      </c>
      <c r="B86" s="3" t="s">
        <v>207</v>
      </c>
      <c r="C86" s="1" t="s">
        <v>203</v>
      </c>
      <c r="D86" s="5">
        <v>35</v>
      </c>
    </row>
    <row r="87" spans="1:4" x14ac:dyDescent="0.25">
      <c r="A87" s="8" t="s">
        <v>70</v>
      </c>
      <c r="B87" s="3" t="s">
        <v>207</v>
      </c>
      <c r="C87" s="1" t="s">
        <v>204</v>
      </c>
      <c r="D87" s="5">
        <v>123</v>
      </c>
    </row>
    <row r="88" spans="1:4" x14ac:dyDescent="0.25">
      <c r="A88" s="8" t="s">
        <v>71</v>
      </c>
      <c r="B88" s="3" t="s">
        <v>201</v>
      </c>
      <c r="C88" s="1" t="s">
        <v>202</v>
      </c>
      <c r="D88" s="5">
        <v>15</v>
      </c>
    </row>
    <row r="89" spans="1:4" x14ac:dyDescent="0.25">
      <c r="A89" s="8" t="s">
        <v>71</v>
      </c>
      <c r="B89" s="3" t="s">
        <v>201</v>
      </c>
      <c r="C89" s="1" t="s">
        <v>203</v>
      </c>
      <c r="D89" s="5">
        <v>52</v>
      </c>
    </row>
    <row r="90" spans="1:4" x14ac:dyDescent="0.25">
      <c r="A90" s="8" t="s">
        <v>71</v>
      </c>
      <c r="B90" s="3" t="s">
        <v>201</v>
      </c>
      <c r="C90" s="1" t="s">
        <v>204</v>
      </c>
      <c r="D90" s="5">
        <v>67</v>
      </c>
    </row>
    <row r="91" spans="1:4" x14ac:dyDescent="0.25">
      <c r="A91" s="8" t="s">
        <v>71</v>
      </c>
      <c r="B91" s="3" t="s">
        <v>205</v>
      </c>
      <c r="C91" s="1" t="s">
        <v>202</v>
      </c>
      <c r="D91" s="5">
        <v>377</v>
      </c>
    </row>
    <row r="92" spans="1:4" x14ac:dyDescent="0.25">
      <c r="A92" s="8" t="s">
        <v>71</v>
      </c>
      <c r="B92" s="3" t="s">
        <v>205</v>
      </c>
      <c r="C92" s="1" t="s">
        <v>203</v>
      </c>
      <c r="D92" s="5">
        <v>197</v>
      </c>
    </row>
    <row r="93" spans="1:4" x14ac:dyDescent="0.25">
      <c r="A93" s="8" t="s">
        <v>71</v>
      </c>
      <c r="B93" s="3" t="s">
        <v>205</v>
      </c>
      <c r="C93" s="1" t="s">
        <v>204</v>
      </c>
      <c r="D93" s="5">
        <v>574</v>
      </c>
    </row>
    <row r="94" spans="1:4" x14ac:dyDescent="0.25">
      <c r="A94" s="8" t="s">
        <v>71</v>
      </c>
      <c r="B94" s="3" t="s">
        <v>206</v>
      </c>
      <c r="C94" s="1" t="s">
        <v>202</v>
      </c>
      <c r="D94" s="5">
        <v>112</v>
      </c>
    </row>
    <row r="95" spans="1:4" x14ac:dyDescent="0.25">
      <c r="A95" s="8" t="s">
        <v>71</v>
      </c>
      <c r="B95" s="3" t="s">
        <v>206</v>
      </c>
      <c r="C95" s="1" t="s">
        <v>203</v>
      </c>
      <c r="D95" s="5">
        <v>47</v>
      </c>
    </row>
    <row r="96" spans="1:4" x14ac:dyDescent="0.25">
      <c r="A96" s="8" t="s">
        <v>71</v>
      </c>
      <c r="B96" s="3" t="s">
        <v>206</v>
      </c>
      <c r="C96" s="1" t="s">
        <v>204</v>
      </c>
      <c r="D96" s="5">
        <v>159</v>
      </c>
    </row>
    <row r="97" spans="1:4" x14ac:dyDescent="0.25">
      <c r="A97" s="8" t="s">
        <v>71</v>
      </c>
      <c r="B97" s="3" t="s">
        <v>207</v>
      </c>
      <c r="C97" s="1" t="s">
        <v>202</v>
      </c>
      <c r="D97" s="5">
        <v>95</v>
      </c>
    </row>
    <row r="98" spans="1:4" x14ac:dyDescent="0.25">
      <c r="A98" s="8" t="s">
        <v>71</v>
      </c>
      <c r="B98" s="3" t="s">
        <v>207</v>
      </c>
      <c r="C98" s="1" t="s">
        <v>203</v>
      </c>
      <c r="D98" s="5">
        <v>54</v>
      </c>
    </row>
    <row r="99" spans="1:4" x14ac:dyDescent="0.25">
      <c r="A99" s="8" t="s">
        <v>71</v>
      </c>
      <c r="B99" s="3" t="s">
        <v>207</v>
      </c>
      <c r="C99" s="1" t="s">
        <v>204</v>
      </c>
      <c r="D99" s="5">
        <v>149</v>
      </c>
    </row>
    <row r="100" spans="1:4" x14ac:dyDescent="0.25">
      <c r="A100" s="8" t="s">
        <v>72</v>
      </c>
      <c r="B100" s="3" t="s">
        <v>201</v>
      </c>
      <c r="C100" s="1" t="s">
        <v>202</v>
      </c>
      <c r="D100" s="5">
        <v>17</v>
      </c>
    </row>
    <row r="101" spans="1:4" x14ac:dyDescent="0.25">
      <c r="A101" s="8" t="s">
        <v>72</v>
      </c>
      <c r="B101" s="3" t="s">
        <v>201</v>
      </c>
      <c r="C101" s="1" t="s">
        <v>203</v>
      </c>
      <c r="D101" s="5">
        <v>49</v>
      </c>
    </row>
    <row r="102" spans="1:4" x14ac:dyDescent="0.25">
      <c r="A102" s="8" t="s">
        <v>72</v>
      </c>
      <c r="B102" s="3" t="s">
        <v>201</v>
      </c>
      <c r="C102" s="1" t="s">
        <v>204</v>
      </c>
      <c r="D102" s="5">
        <v>66</v>
      </c>
    </row>
    <row r="103" spans="1:4" x14ac:dyDescent="0.25">
      <c r="A103" s="8" t="s">
        <v>72</v>
      </c>
      <c r="B103" s="3" t="s">
        <v>205</v>
      </c>
      <c r="C103" s="1" t="s">
        <v>202</v>
      </c>
      <c r="D103" s="5">
        <v>375</v>
      </c>
    </row>
    <row r="104" spans="1:4" x14ac:dyDescent="0.25">
      <c r="A104" s="8" t="s">
        <v>72</v>
      </c>
      <c r="B104" s="3" t="s">
        <v>205</v>
      </c>
      <c r="C104" s="1" t="s">
        <v>203</v>
      </c>
      <c r="D104" s="5">
        <v>167</v>
      </c>
    </row>
    <row r="105" spans="1:4" x14ac:dyDescent="0.25">
      <c r="A105" s="8" t="s">
        <v>72</v>
      </c>
      <c r="B105" s="3" t="s">
        <v>205</v>
      </c>
      <c r="C105" s="1" t="s">
        <v>204</v>
      </c>
      <c r="D105" s="5">
        <v>542</v>
      </c>
    </row>
    <row r="106" spans="1:4" x14ac:dyDescent="0.25">
      <c r="A106" s="8" t="s">
        <v>72</v>
      </c>
      <c r="B106" s="3" t="s">
        <v>206</v>
      </c>
      <c r="C106" s="1" t="s">
        <v>202</v>
      </c>
      <c r="D106" s="5">
        <v>147</v>
      </c>
    </row>
    <row r="107" spans="1:4" x14ac:dyDescent="0.25">
      <c r="A107" s="8" t="s">
        <v>72</v>
      </c>
      <c r="B107" s="3" t="s">
        <v>206</v>
      </c>
      <c r="C107" s="1" t="s">
        <v>203</v>
      </c>
      <c r="D107" s="5">
        <v>56</v>
      </c>
    </row>
    <row r="108" spans="1:4" x14ac:dyDescent="0.25">
      <c r="A108" s="8" t="s">
        <v>72</v>
      </c>
      <c r="B108" s="3" t="s">
        <v>206</v>
      </c>
      <c r="C108" s="1" t="s">
        <v>204</v>
      </c>
      <c r="D108" s="5">
        <v>203</v>
      </c>
    </row>
    <row r="109" spans="1:4" x14ac:dyDescent="0.25">
      <c r="A109" s="8" t="s">
        <v>72</v>
      </c>
      <c r="B109" s="3" t="s">
        <v>207</v>
      </c>
      <c r="C109" s="1" t="s">
        <v>202</v>
      </c>
      <c r="D109" s="5">
        <v>99</v>
      </c>
    </row>
    <row r="110" spans="1:4" x14ac:dyDescent="0.25">
      <c r="A110" s="8" t="s">
        <v>72</v>
      </c>
      <c r="B110" s="3" t="s">
        <v>207</v>
      </c>
      <c r="C110" s="1" t="s">
        <v>203</v>
      </c>
      <c r="D110" s="5">
        <v>45</v>
      </c>
    </row>
    <row r="111" spans="1:4" x14ac:dyDescent="0.25">
      <c r="A111" s="8" t="s">
        <v>72</v>
      </c>
      <c r="B111" s="3" t="s">
        <v>207</v>
      </c>
      <c r="C111" s="1" t="s">
        <v>204</v>
      </c>
      <c r="D111" s="5">
        <v>144</v>
      </c>
    </row>
    <row r="112" spans="1:4" x14ac:dyDescent="0.25">
      <c r="A112" s="8" t="s">
        <v>73</v>
      </c>
      <c r="B112" s="3" t="s">
        <v>201</v>
      </c>
      <c r="C112" s="1" t="s">
        <v>202</v>
      </c>
      <c r="D112" s="5">
        <v>10</v>
      </c>
    </row>
    <row r="113" spans="1:4" x14ac:dyDescent="0.25">
      <c r="A113" s="8" t="s">
        <v>73</v>
      </c>
      <c r="B113" s="3" t="s">
        <v>201</v>
      </c>
      <c r="C113" s="1" t="s">
        <v>203</v>
      </c>
      <c r="D113" s="5">
        <v>24</v>
      </c>
    </row>
    <row r="114" spans="1:4" x14ac:dyDescent="0.25">
      <c r="A114" s="8" t="s">
        <v>73</v>
      </c>
      <c r="B114" s="3" t="s">
        <v>201</v>
      </c>
      <c r="C114" s="1" t="s">
        <v>204</v>
      </c>
      <c r="D114" s="5">
        <v>34</v>
      </c>
    </row>
    <row r="115" spans="1:4" x14ac:dyDescent="0.25">
      <c r="A115" s="8" t="s">
        <v>73</v>
      </c>
      <c r="B115" s="3" t="s">
        <v>205</v>
      </c>
      <c r="C115" s="1" t="s">
        <v>202</v>
      </c>
      <c r="D115" s="5">
        <v>323</v>
      </c>
    </row>
    <row r="116" spans="1:4" x14ac:dyDescent="0.25">
      <c r="A116" s="8" t="s">
        <v>73</v>
      </c>
      <c r="B116" s="3" t="s">
        <v>205</v>
      </c>
      <c r="C116" s="1" t="s">
        <v>203</v>
      </c>
      <c r="D116" s="5">
        <v>139</v>
      </c>
    </row>
    <row r="117" spans="1:4" x14ac:dyDescent="0.25">
      <c r="A117" s="8" t="s">
        <v>73</v>
      </c>
      <c r="B117" s="3" t="s">
        <v>205</v>
      </c>
      <c r="C117" s="1" t="s">
        <v>204</v>
      </c>
      <c r="D117" s="5">
        <v>462</v>
      </c>
    </row>
    <row r="118" spans="1:4" x14ac:dyDescent="0.25">
      <c r="A118" s="8" t="s">
        <v>73</v>
      </c>
      <c r="B118" s="3" t="s">
        <v>206</v>
      </c>
      <c r="C118" s="1" t="s">
        <v>202</v>
      </c>
      <c r="D118" s="5">
        <v>127</v>
      </c>
    </row>
    <row r="119" spans="1:4" x14ac:dyDescent="0.25">
      <c r="A119" s="8" t="s">
        <v>73</v>
      </c>
      <c r="B119" s="3" t="s">
        <v>206</v>
      </c>
      <c r="C119" s="1" t="s">
        <v>203</v>
      </c>
      <c r="D119" s="5">
        <v>57</v>
      </c>
    </row>
    <row r="120" spans="1:4" x14ac:dyDescent="0.25">
      <c r="A120" s="8" t="s">
        <v>73</v>
      </c>
      <c r="B120" s="3" t="s">
        <v>206</v>
      </c>
      <c r="C120" s="1" t="s">
        <v>204</v>
      </c>
      <c r="D120" s="5">
        <v>184</v>
      </c>
    </row>
    <row r="121" spans="1:4" x14ac:dyDescent="0.25">
      <c r="A121" s="8" t="s">
        <v>73</v>
      </c>
      <c r="B121" s="3" t="s">
        <v>207</v>
      </c>
      <c r="C121" s="1" t="s">
        <v>202</v>
      </c>
      <c r="D121" s="5">
        <v>99</v>
      </c>
    </row>
    <row r="122" spans="1:4" x14ac:dyDescent="0.25">
      <c r="A122" s="8" t="s">
        <v>73</v>
      </c>
      <c r="B122" s="3" t="s">
        <v>207</v>
      </c>
      <c r="C122" s="1" t="s">
        <v>203</v>
      </c>
      <c r="D122" s="5">
        <v>63</v>
      </c>
    </row>
    <row r="123" spans="1:4" x14ac:dyDescent="0.25">
      <c r="A123" s="8" t="s">
        <v>73</v>
      </c>
      <c r="B123" s="3" t="s">
        <v>207</v>
      </c>
      <c r="C123" s="1" t="s">
        <v>204</v>
      </c>
      <c r="D123" s="5">
        <v>162</v>
      </c>
    </row>
    <row r="124" spans="1:4" x14ac:dyDescent="0.25">
      <c r="A124" s="8" t="s">
        <v>74</v>
      </c>
      <c r="B124" s="3" t="s">
        <v>201</v>
      </c>
      <c r="C124" s="1" t="s">
        <v>202</v>
      </c>
      <c r="D124" s="5">
        <v>13</v>
      </c>
    </row>
    <row r="125" spans="1:4" x14ac:dyDescent="0.25">
      <c r="A125" s="8" t="s">
        <v>74</v>
      </c>
      <c r="B125" s="3" t="s">
        <v>201</v>
      </c>
      <c r="C125" s="1" t="s">
        <v>203</v>
      </c>
      <c r="D125" s="5">
        <v>32</v>
      </c>
    </row>
    <row r="126" spans="1:4" x14ac:dyDescent="0.25">
      <c r="A126" s="8" t="s">
        <v>74</v>
      </c>
      <c r="B126" s="3" t="s">
        <v>201</v>
      </c>
      <c r="C126" s="1" t="s">
        <v>204</v>
      </c>
      <c r="D126" s="5">
        <v>45</v>
      </c>
    </row>
    <row r="127" spans="1:4" x14ac:dyDescent="0.25">
      <c r="A127" s="8" t="s">
        <v>74</v>
      </c>
      <c r="B127" s="3" t="s">
        <v>205</v>
      </c>
      <c r="C127" s="1" t="s">
        <v>202</v>
      </c>
      <c r="D127" s="5">
        <v>388</v>
      </c>
    </row>
    <row r="128" spans="1:4" x14ac:dyDescent="0.25">
      <c r="A128" s="8" t="s">
        <v>74</v>
      </c>
      <c r="B128" s="3" t="s">
        <v>205</v>
      </c>
      <c r="C128" s="1" t="s">
        <v>203</v>
      </c>
      <c r="D128" s="5">
        <v>161</v>
      </c>
    </row>
    <row r="129" spans="1:4" x14ac:dyDescent="0.25">
      <c r="A129" s="8" t="s">
        <v>74</v>
      </c>
      <c r="B129" s="3" t="s">
        <v>205</v>
      </c>
      <c r="C129" s="1" t="s">
        <v>204</v>
      </c>
      <c r="D129" s="5">
        <v>549</v>
      </c>
    </row>
    <row r="130" spans="1:4" x14ac:dyDescent="0.25">
      <c r="A130" s="8" t="s">
        <v>74</v>
      </c>
      <c r="B130" s="3" t="s">
        <v>206</v>
      </c>
      <c r="C130" s="1" t="s">
        <v>202</v>
      </c>
      <c r="D130" s="5">
        <v>157</v>
      </c>
    </row>
    <row r="131" spans="1:4" x14ac:dyDescent="0.25">
      <c r="A131" s="8" t="s">
        <v>74</v>
      </c>
      <c r="B131" s="3" t="s">
        <v>206</v>
      </c>
      <c r="C131" s="1" t="s">
        <v>203</v>
      </c>
      <c r="D131" s="5">
        <v>58</v>
      </c>
    </row>
    <row r="132" spans="1:4" x14ac:dyDescent="0.25">
      <c r="A132" s="8" t="s">
        <v>74</v>
      </c>
      <c r="B132" s="3" t="s">
        <v>206</v>
      </c>
      <c r="C132" s="1" t="s">
        <v>204</v>
      </c>
      <c r="D132" s="5">
        <v>215</v>
      </c>
    </row>
    <row r="133" spans="1:4" x14ac:dyDescent="0.25">
      <c r="A133" s="8" t="s">
        <v>74</v>
      </c>
      <c r="B133" s="3" t="s">
        <v>207</v>
      </c>
      <c r="C133" s="1" t="s">
        <v>202</v>
      </c>
      <c r="D133" s="5">
        <v>106</v>
      </c>
    </row>
    <row r="134" spans="1:4" x14ac:dyDescent="0.25">
      <c r="A134" s="8" t="s">
        <v>74</v>
      </c>
      <c r="B134" s="3" t="s">
        <v>207</v>
      </c>
      <c r="C134" s="1" t="s">
        <v>203</v>
      </c>
      <c r="D134" s="5">
        <v>65</v>
      </c>
    </row>
    <row r="135" spans="1:4" x14ac:dyDescent="0.25">
      <c r="A135" s="8" t="s">
        <v>74</v>
      </c>
      <c r="B135" s="3" t="s">
        <v>207</v>
      </c>
      <c r="C135" s="1" t="s">
        <v>204</v>
      </c>
      <c r="D135" s="5">
        <v>171</v>
      </c>
    </row>
    <row r="136" spans="1:4" x14ac:dyDescent="0.25">
      <c r="A136" s="8" t="s">
        <v>75</v>
      </c>
      <c r="B136" s="3" t="s">
        <v>201</v>
      </c>
      <c r="C136" s="1" t="s">
        <v>202</v>
      </c>
      <c r="D136" s="5">
        <v>16</v>
      </c>
    </row>
    <row r="137" spans="1:4" x14ac:dyDescent="0.25">
      <c r="A137" s="8" t="s">
        <v>75</v>
      </c>
      <c r="B137" s="3" t="s">
        <v>201</v>
      </c>
      <c r="C137" s="1" t="s">
        <v>203</v>
      </c>
      <c r="D137" s="5">
        <v>36</v>
      </c>
    </row>
    <row r="138" spans="1:4" x14ac:dyDescent="0.25">
      <c r="A138" s="8" t="s">
        <v>75</v>
      </c>
      <c r="B138" s="3" t="s">
        <v>201</v>
      </c>
      <c r="C138" s="1" t="s">
        <v>204</v>
      </c>
      <c r="D138" s="5">
        <v>52</v>
      </c>
    </row>
    <row r="139" spans="1:4" x14ac:dyDescent="0.25">
      <c r="A139" s="8" t="s">
        <v>75</v>
      </c>
      <c r="B139" s="3" t="s">
        <v>205</v>
      </c>
      <c r="C139" s="1" t="s">
        <v>202</v>
      </c>
      <c r="D139" s="5">
        <v>437</v>
      </c>
    </row>
    <row r="140" spans="1:4" x14ac:dyDescent="0.25">
      <c r="A140" s="8" t="s">
        <v>75</v>
      </c>
      <c r="B140" s="3" t="s">
        <v>205</v>
      </c>
      <c r="C140" s="1" t="s">
        <v>203</v>
      </c>
      <c r="D140" s="5">
        <v>159</v>
      </c>
    </row>
    <row r="141" spans="1:4" x14ac:dyDescent="0.25">
      <c r="A141" s="8" t="s">
        <v>75</v>
      </c>
      <c r="B141" s="3" t="s">
        <v>205</v>
      </c>
      <c r="C141" s="1" t="s">
        <v>204</v>
      </c>
      <c r="D141" s="5">
        <v>596</v>
      </c>
    </row>
    <row r="142" spans="1:4" x14ac:dyDescent="0.25">
      <c r="A142" s="8" t="s">
        <v>75</v>
      </c>
      <c r="B142" s="3" t="s">
        <v>206</v>
      </c>
      <c r="C142" s="1" t="s">
        <v>202</v>
      </c>
      <c r="D142" s="5">
        <v>152</v>
      </c>
    </row>
    <row r="143" spans="1:4" x14ac:dyDescent="0.25">
      <c r="A143" s="8" t="s">
        <v>75</v>
      </c>
      <c r="B143" s="3" t="s">
        <v>206</v>
      </c>
      <c r="C143" s="1" t="s">
        <v>203</v>
      </c>
      <c r="D143" s="5">
        <v>85</v>
      </c>
    </row>
    <row r="144" spans="1:4" x14ac:dyDescent="0.25">
      <c r="A144" s="8" t="s">
        <v>75</v>
      </c>
      <c r="B144" s="3" t="s">
        <v>206</v>
      </c>
      <c r="C144" s="1" t="s">
        <v>204</v>
      </c>
      <c r="D144" s="5">
        <v>237</v>
      </c>
    </row>
    <row r="145" spans="1:4" x14ac:dyDescent="0.25">
      <c r="A145" s="8" t="s">
        <v>75</v>
      </c>
      <c r="B145" s="3" t="s">
        <v>207</v>
      </c>
      <c r="C145" s="1" t="s">
        <v>202</v>
      </c>
      <c r="D145" s="5">
        <v>98</v>
      </c>
    </row>
    <row r="146" spans="1:4" x14ac:dyDescent="0.25">
      <c r="A146" s="8" t="s">
        <v>75</v>
      </c>
      <c r="B146" s="3" t="s">
        <v>207</v>
      </c>
      <c r="C146" s="1" t="s">
        <v>203</v>
      </c>
      <c r="D146" s="5">
        <v>55</v>
      </c>
    </row>
    <row r="147" spans="1:4" x14ac:dyDescent="0.25">
      <c r="A147" s="8" t="s">
        <v>75</v>
      </c>
      <c r="B147" s="3" t="s">
        <v>207</v>
      </c>
      <c r="C147" s="1" t="s">
        <v>204</v>
      </c>
      <c r="D147" s="5">
        <v>153</v>
      </c>
    </row>
    <row r="148" spans="1:4" x14ac:dyDescent="0.25">
      <c r="A148" s="8" t="s">
        <v>76</v>
      </c>
      <c r="B148" s="3" t="s">
        <v>201</v>
      </c>
      <c r="C148" s="1" t="s">
        <v>202</v>
      </c>
      <c r="D148" s="5">
        <v>8</v>
      </c>
    </row>
    <row r="149" spans="1:4" x14ac:dyDescent="0.25">
      <c r="A149" s="8" t="s">
        <v>76</v>
      </c>
      <c r="B149" s="3" t="s">
        <v>201</v>
      </c>
      <c r="C149" s="1" t="s">
        <v>203</v>
      </c>
      <c r="D149" s="5">
        <v>25</v>
      </c>
    </row>
    <row r="150" spans="1:4" x14ac:dyDescent="0.25">
      <c r="A150" s="8" t="s">
        <v>76</v>
      </c>
      <c r="B150" s="3" t="s">
        <v>201</v>
      </c>
      <c r="C150" s="1" t="s">
        <v>204</v>
      </c>
      <c r="D150" s="5">
        <v>33</v>
      </c>
    </row>
    <row r="151" spans="1:4" x14ac:dyDescent="0.25">
      <c r="A151" s="8" t="s">
        <v>76</v>
      </c>
      <c r="B151" s="3" t="s">
        <v>205</v>
      </c>
      <c r="C151" s="1" t="s">
        <v>202</v>
      </c>
      <c r="D151" s="5">
        <v>396</v>
      </c>
    </row>
    <row r="152" spans="1:4" x14ac:dyDescent="0.25">
      <c r="A152" s="8" t="s">
        <v>76</v>
      </c>
      <c r="B152" s="3" t="s">
        <v>205</v>
      </c>
      <c r="C152" s="1" t="s">
        <v>203</v>
      </c>
      <c r="D152" s="5">
        <v>140</v>
      </c>
    </row>
    <row r="153" spans="1:4" x14ac:dyDescent="0.25">
      <c r="A153" s="8" t="s">
        <v>76</v>
      </c>
      <c r="B153" s="3" t="s">
        <v>205</v>
      </c>
      <c r="C153" s="1" t="s">
        <v>204</v>
      </c>
      <c r="D153" s="5">
        <v>536</v>
      </c>
    </row>
    <row r="154" spans="1:4" x14ac:dyDescent="0.25">
      <c r="A154" s="8" t="s">
        <v>76</v>
      </c>
      <c r="B154" s="3" t="s">
        <v>206</v>
      </c>
      <c r="C154" s="1" t="s">
        <v>202</v>
      </c>
      <c r="D154" s="5">
        <v>155</v>
      </c>
    </row>
    <row r="155" spans="1:4" x14ac:dyDescent="0.25">
      <c r="A155" s="8" t="s">
        <v>76</v>
      </c>
      <c r="B155" s="3" t="s">
        <v>206</v>
      </c>
      <c r="C155" s="1" t="s">
        <v>203</v>
      </c>
      <c r="D155" s="5">
        <v>85</v>
      </c>
    </row>
    <row r="156" spans="1:4" x14ac:dyDescent="0.25">
      <c r="A156" s="8" t="s">
        <v>76</v>
      </c>
      <c r="B156" s="3" t="s">
        <v>206</v>
      </c>
      <c r="C156" s="1" t="s">
        <v>204</v>
      </c>
      <c r="D156" s="5">
        <v>240</v>
      </c>
    </row>
    <row r="157" spans="1:4" x14ac:dyDescent="0.25">
      <c r="A157" s="8" t="s">
        <v>76</v>
      </c>
      <c r="B157" s="3" t="s">
        <v>207</v>
      </c>
      <c r="C157" s="1" t="s">
        <v>202</v>
      </c>
      <c r="D157" s="5">
        <v>84</v>
      </c>
    </row>
    <row r="158" spans="1:4" x14ac:dyDescent="0.25">
      <c r="A158" s="8" t="s">
        <v>76</v>
      </c>
      <c r="B158" s="3" t="s">
        <v>207</v>
      </c>
      <c r="C158" s="1" t="s">
        <v>203</v>
      </c>
      <c r="D158" s="5">
        <v>63</v>
      </c>
    </row>
    <row r="159" spans="1:4" x14ac:dyDescent="0.25">
      <c r="A159" s="8" t="s">
        <v>76</v>
      </c>
      <c r="B159" s="3" t="s">
        <v>207</v>
      </c>
      <c r="C159" s="1" t="s">
        <v>204</v>
      </c>
      <c r="D159" s="5">
        <v>147</v>
      </c>
    </row>
    <row r="160" spans="1:4" x14ac:dyDescent="0.25">
      <c r="A160" s="8" t="s">
        <v>77</v>
      </c>
      <c r="B160" s="3" t="s">
        <v>201</v>
      </c>
      <c r="C160" s="1" t="s">
        <v>202</v>
      </c>
      <c r="D160" s="5">
        <v>4</v>
      </c>
    </row>
    <row r="161" spans="1:4" x14ac:dyDescent="0.25">
      <c r="A161" s="8" t="s">
        <v>77</v>
      </c>
      <c r="B161" s="3" t="s">
        <v>201</v>
      </c>
      <c r="C161" s="1" t="s">
        <v>203</v>
      </c>
      <c r="D161" s="5">
        <v>22</v>
      </c>
    </row>
    <row r="162" spans="1:4" x14ac:dyDescent="0.25">
      <c r="A162" s="8" t="s">
        <v>77</v>
      </c>
      <c r="B162" s="3" t="s">
        <v>201</v>
      </c>
      <c r="C162" s="1" t="s">
        <v>204</v>
      </c>
      <c r="D162" s="5">
        <v>26</v>
      </c>
    </row>
    <row r="163" spans="1:4" x14ac:dyDescent="0.25">
      <c r="A163" s="8" t="s">
        <v>77</v>
      </c>
      <c r="B163" s="3" t="s">
        <v>205</v>
      </c>
      <c r="C163" s="1" t="s">
        <v>202</v>
      </c>
      <c r="D163" s="5">
        <v>278</v>
      </c>
    </row>
    <row r="164" spans="1:4" x14ac:dyDescent="0.25">
      <c r="A164" s="8" t="s">
        <v>77</v>
      </c>
      <c r="B164" s="3" t="s">
        <v>205</v>
      </c>
      <c r="C164" s="1" t="s">
        <v>203</v>
      </c>
      <c r="D164" s="5">
        <v>131</v>
      </c>
    </row>
    <row r="165" spans="1:4" x14ac:dyDescent="0.25">
      <c r="A165" s="8" t="s">
        <v>77</v>
      </c>
      <c r="B165" s="3" t="s">
        <v>205</v>
      </c>
      <c r="C165" s="1" t="s">
        <v>204</v>
      </c>
      <c r="D165" s="5">
        <v>409</v>
      </c>
    </row>
    <row r="166" spans="1:4" x14ac:dyDescent="0.25">
      <c r="A166" s="8" t="s">
        <v>77</v>
      </c>
      <c r="B166" s="3" t="s">
        <v>206</v>
      </c>
      <c r="C166" s="1" t="s">
        <v>202</v>
      </c>
      <c r="D166" s="5">
        <v>126</v>
      </c>
    </row>
    <row r="167" spans="1:4" x14ac:dyDescent="0.25">
      <c r="A167" s="8" t="s">
        <v>77</v>
      </c>
      <c r="B167" s="3" t="s">
        <v>206</v>
      </c>
      <c r="C167" s="1" t="s">
        <v>203</v>
      </c>
      <c r="D167" s="5">
        <v>55</v>
      </c>
    </row>
    <row r="168" spans="1:4" x14ac:dyDescent="0.25">
      <c r="A168" s="8" t="s">
        <v>77</v>
      </c>
      <c r="B168" s="3" t="s">
        <v>206</v>
      </c>
      <c r="C168" s="1" t="s">
        <v>204</v>
      </c>
      <c r="D168" s="5">
        <v>181</v>
      </c>
    </row>
    <row r="169" spans="1:4" x14ac:dyDescent="0.25">
      <c r="A169" s="8" t="s">
        <v>77</v>
      </c>
      <c r="B169" s="3" t="s">
        <v>207</v>
      </c>
      <c r="C169" s="1" t="s">
        <v>202</v>
      </c>
      <c r="D169" s="5">
        <v>93</v>
      </c>
    </row>
    <row r="170" spans="1:4" x14ac:dyDescent="0.25">
      <c r="A170" s="8" t="s">
        <v>77</v>
      </c>
      <c r="B170" s="3" t="s">
        <v>207</v>
      </c>
      <c r="C170" s="1" t="s">
        <v>203</v>
      </c>
      <c r="D170" s="5">
        <v>59</v>
      </c>
    </row>
    <row r="171" spans="1:4" x14ac:dyDescent="0.25">
      <c r="A171" s="8" t="s">
        <v>77</v>
      </c>
      <c r="B171" s="3" t="s">
        <v>207</v>
      </c>
      <c r="C171" s="1" t="s">
        <v>204</v>
      </c>
      <c r="D171" s="5">
        <v>152</v>
      </c>
    </row>
    <row r="172" spans="1:4" x14ac:dyDescent="0.25">
      <c r="A172" s="8" t="s">
        <v>78</v>
      </c>
      <c r="B172" s="3" t="s">
        <v>201</v>
      </c>
      <c r="C172" s="1" t="s">
        <v>202</v>
      </c>
      <c r="D172" s="5">
        <v>7</v>
      </c>
    </row>
    <row r="173" spans="1:4" x14ac:dyDescent="0.25">
      <c r="A173" s="8" t="s">
        <v>78</v>
      </c>
      <c r="B173" s="3" t="s">
        <v>201</v>
      </c>
      <c r="C173" s="1" t="s">
        <v>203</v>
      </c>
      <c r="D173" s="5">
        <v>22</v>
      </c>
    </row>
    <row r="174" spans="1:4" x14ac:dyDescent="0.25">
      <c r="A174" s="8" t="s">
        <v>78</v>
      </c>
      <c r="B174" s="3" t="s">
        <v>201</v>
      </c>
      <c r="C174" s="1" t="s">
        <v>204</v>
      </c>
      <c r="D174" s="5">
        <v>29</v>
      </c>
    </row>
    <row r="175" spans="1:4" x14ac:dyDescent="0.25">
      <c r="A175" s="8" t="s">
        <v>78</v>
      </c>
      <c r="B175" s="3" t="s">
        <v>205</v>
      </c>
      <c r="C175" s="1" t="s">
        <v>202</v>
      </c>
      <c r="D175" s="5">
        <v>265</v>
      </c>
    </row>
    <row r="176" spans="1:4" x14ac:dyDescent="0.25">
      <c r="A176" s="8" t="s">
        <v>78</v>
      </c>
      <c r="B176" s="3" t="s">
        <v>205</v>
      </c>
      <c r="C176" s="1" t="s">
        <v>203</v>
      </c>
      <c r="D176" s="5">
        <v>111</v>
      </c>
    </row>
    <row r="177" spans="1:4" x14ac:dyDescent="0.25">
      <c r="A177" s="8" t="s">
        <v>78</v>
      </c>
      <c r="B177" s="3" t="s">
        <v>205</v>
      </c>
      <c r="C177" s="1" t="s">
        <v>204</v>
      </c>
      <c r="D177" s="5">
        <v>376</v>
      </c>
    </row>
    <row r="178" spans="1:4" x14ac:dyDescent="0.25">
      <c r="A178" s="8" t="s">
        <v>78</v>
      </c>
      <c r="B178" s="3" t="s">
        <v>206</v>
      </c>
      <c r="C178" s="1" t="s">
        <v>202</v>
      </c>
      <c r="D178" s="5">
        <v>100</v>
      </c>
    </row>
    <row r="179" spans="1:4" x14ac:dyDescent="0.25">
      <c r="A179" s="8" t="s">
        <v>78</v>
      </c>
      <c r="B179" s="3" t="s">
        <v>206</v>
      </c>
      <c r="C179" s="1" t="s">
        <v>203</v>
      </c>
      <c r="D179" s="5">
        <v>66</v>
      </c>
    </row>
    <row r="180" spans="1:4" x14ac:dyDescent="0.25">
      <c r="A180" s="8" t="s">
        <v>78</v>
      </c>
      <c r="B180" s="3" t="s">
        <v>206</v>
      </c>
      <c r="C180" s="1" t="s">
        <v>204</v>
      </c>
      <c r="D180" s="5">
        <v>166</v>
      </c>
    </row>
    <row r="181" spans="1:4" x14ac:dyDescent="0.25">
      <c r="A181" s="8" t="s">
        <v>78</v>
      </c>
      <c r="B181" s="3" t="s">
        <v>207</v>
      </c>
      <c r="C181" s="1" t="s">
        <v>202</v>
      </c>
      <c r="D181" s="5">
        <v>68</v>
      </c>
    </row>
    <row r="182" spans="1:4" x14ac:dyDescent="0.25">
      <c r="A182" s="8" t="s">
        <v>78</v>
      </c>
      <c r="B182" s="3" t="s">
        <v>207</v>
      </c>
      <c r="C182" s="1" t="s">
        <v>203</v>
      </c>
      <c r="D182" s="5">
        <v>54</v>
      </c>
    </row>
    <row r="183" spans="1:4" x14ac:dyDescent="0.25">
      <c r="A183" s="8" t="s">
        <v>78</v>
      </c>
      <c r="B183" s="3" t="s">
        <v>207</v>
      </c>
      <c r="C183" s="1" t="s">
        <v>204</v>
      </c>
      <c r="D183" s="5">
        <v>122</v>
      </c>
    </row>
    <row r="184" spans="1:4" x14ac:dyDescent="0.25">
      <c r="A184" s="8" t="s">
        <v>79</v>
      </c>
      <c r="B184" s="3" t="s">
        <v>201</v>
      </c>
      <c r="C184" s="1" t="s">
        <v>202</v>
      </c>
      <c r="D184" s="5">
        <v>4</v>
      </c>
    </row>
    <row r="185" spans="1:4" x14ac:dyDescent="0.25">
      <c r="A185" s="8" t="s">
        <v>79</v>
      </c>
      <c r="B185" s="3" t="s">
        <v>201</v>
      </c>
      <c r="C185" s="1" t="s">
        <v>203</v>
      </c>
      <c r="D185" s="5">
        <v>19</v>
      </c>
    </row>
    <row r="186" spans="1:4" x14ac:dyDescent="0.25">
      <c r="A186" s="8" t="s">
        <v>79</v>
      </c>
      <c r="B186" s="3" t="s">
        <v>201</v>
      </c>
      <c r="C186" s="1" t="s">
        <v>204</v>
      </c>
      <c r="D186" s="5">
        <v>23</v>
      </c>
    </row>
    <row r="187" spans="1:4" x14ac:dyDescent="0.25">
      <c r="A187" s="8" t="s">
        <v>79</v>
      </c>
      <c r="B187" s="3" t="s">
        <v>205</v>
      </c>
      <c r="C187" s="1" t="s">
        <v>202</v>
      </c>
      <c r="D187" s="5">
        <v>287</v>
      </c>
    </row>
    <row r="188" spans="1:4" x14ac:dyDescent="0.25">
      <c r="A188" s="8" t="s">
        <v>79</v>
      </c>
      <c r="B188" s="3" t="s">
        <v>205</v>
      </c>
      <c r="C188" s="1" t="s">
        <v>203</v>
      </c>
      <c r="D188" s="5">
        <v>93</v>
      </c>
    </row>
    <row r="189" spans="1:4" x14ac:dyDescent="0.25">
      <c r="A189" s="8" t="s">
        <v>79</v>
      </c>
      <c r="B189" s="3" t="s">
        <v>205</v>
      </c>
      <c r="C189" s="1" t="s">
        <v>204</v>
      </c>
      <c r="D189" s="5">
        <v>380</v>
      </c>
    </row>
    <row r="190" spans="1:4" x14ac:dyDescent="0.25">
      <c r="A190" s="8" t="s">
        <v>79</v>
      </c>
      <c r="B190" s="3" t="s">
        <v>206</v>
      </c>
      <c r="C190" s="1" t="s">
        <v>202</v>
      </c>
      <c r="D190" s="5">
        <v>114</v>
      </c>
    </row>
    <row r="191" spans="1:4" x14ac:dyDescent="0.25">
      <c r="A191" s="8" t="s">
        <v>79</v>
      </c>
      <c r="B191" s="3" t="s">
        <v>206</v>
      </c>
      <c r="C191" s="1" t="s">
        <v>203</v>
      </c>
      <c r="D191" s="5">
        <v>66</v>
      </c>
    </row>
    <row r="192" spans="1:4" x14ac:dyDescent="0.25">
      <c r="A192" s="8" t="s">
        <v>79</v>
      </c>
      <c r="B192" s="3" t="s">
        <v>206</v>
      </c>
      <c r="C192" s="1" t="s">
        <v>204</v>
      </c>
      <c r="D192" s="5">
        <v>180</v>
      </c>
    </row>
    <row r="193" spans="1:4" x14ac:dyDescent="0.25">
      <c r="A193" s="8" t="s">
        <v>79</v>
      </c>
      <c r="B193" s="3" t="s">
        <v>207</v>
      </c>
      <c r="C193" s="1" t="s">
        <v>202</v>
      </c>
      <c r="D193" s="5">
        <v>82</v>
      </c>
    </row>
    <row r="194" spans="1:4" x14ac:dyDescent="0.25">
      <c r="A194" s="8" t="s">
        <v>79</v>
      </c>
      <c r="B194" s="3" t="s">
        <v>207</v>
      </c>
      <c r="C194" s="1" t="s">
        <v>203</v>
      </c>
      <c r="D194" s="5">
        <v>49</v>
      </c>
    </row>
    <row r="195" spans="1:4" x14ac:dyDescent="0.25">
      <c r="A195" s="8" t="s">
        <v>79</v>
      </c>
      <c r="B195" s="3" t="s">
        <v>207</v>
      </c>
      <c r="C195" s="1" t="s">
        <v>204</v>
      </c>
      <c r="D195" s="5">
        <v>131</v>
      </c>
    </row>
    <row r="196" spans="1:4" x14ac:dyDescent="0.25">
      <c r="A196" s="8" t="s">
        <v>80</v>
      </c>
      <c r="B196" s="3" t="s">
        <v>201</v>
      </c>
      <c r="C196" s="1" t="s">
        <v>202</v>
      </c>
      <c r="D196" s="5">
        <v>4</v>
      </c>
    </row>
    <row r="197" spans="1:4" x14ac:dyDescent="0.25">
      <c r="A197" s="8" t="s">
        <v>80</v>
      </c>
      <c r="B197" s="3" t="s">
        <v>201</v>
      </c>
      <c r="C197" s="1" t="s">
        <v>203</v>
      </c>
      <c r="D197" s="5">
        <v>21</v>
      </c>
    </row>
    <row r="198" spans="1:4" x14ac:dyDescent="0.25">
      <c r="A198" s="8" t="s">
        <v>80</v>
      </c>
      <c r="B198" s="3" t="s">
        <v>201</v>
      </c>
      <c r="C198" s="1" t="s">
        <v>204</v>
      </c>
      <c r="D198" s="5">
        <v>25</v>
      </c>
    </row>
    <row r="199" spans="1:4" x14ac:dyDescent="0.25">
      <c r="A199" s="8" t="s">
        <v>80</v>
      </c>
      <c r="B199" s="3" t="s">
        <v>205</v>
      </c>
      <c r="C199" s="1" t="s">
        <v>202</v>
      </c>
      <c r="D199" s="5">
        <v>216</v>
      </c>
    </row>
    <row r="200" spans="1:4" x14ac:dyDescent="0.25">
      <c r="A200" s="8" t="s">
        <v>80</v>
      </c>
      <c r="B200" s="3" t="s">
        <v>205</v>
      </c>
      <c r="C200" s="1" t="s">
        <v>203</v>
      </c>
      <c r="D200" s="5">
        <v>114</v>
      </c>
    </row>
    <row r="201" spans="1:4" x14ac:dyDescent="0.25">
      <c r="A201" s="8" t="s">
        <v>80</v>
      </c>
      <c r="B201" s="3" t="s">
        <v>205</v>
      </c>
      <c r="C201" s="1" t="s">
        <v>204</v>
      </c>
      <c r="D201" s="5">
        <v>330</v>
      </c>
    </row>
    <row r="202" spans="1:4" x14ac:dyDescent="0.25">
      <c r="A202" s="8" t="s">
        <v>80</v>
      </c>
      <c r="B202" s="3" t="s">
        <v>206</v>
      </c>
      <c r="C202" s="1" t="s">
        <v>202</v>
      </c>
      <c r="D202" s="5">
        <v>110</v>
      </c>
    </row>
    <row r="203" spans="1:4" x14ac:dyDescent="0.25">
      <c r="A203" s="8" t="s">
        <v>80</v>
      </c>
      <c r="B203" s="3" t="s">
        <v>206</v>
      </c>
      <c r="C203" s="1" t="s">
        <v>203</v>
      </c>
      <c r="D203" s="5">
        <v>66</v>
      </c>
    </row>
    <row r="204" spans="1:4" x14ac:dyDescent="0.25">
      <c r="A204" s="8" t="s">
        <v>80</v>
      </c>
      <c r="B204" s="3" t="s">
        <v>206</v>
      </c>
      <c r="C204" s="1" t="s">
        <v>204</v>
      </c>
      <c r="D204" s="5">
        <v>176</v>
      </c>
    </row>
    <row r="205" spans="1:4" x14ac:dyDescent="0.25">
      <c r="A205" s="8" t="s">
        <v>80</v>
      </c>
      <c r="B205" s="3" t="s">
        <v>207</v>
      </c>
      <c r="C205" s="1" t="s">
        <v>202</v>
      </c>
      <c r="D205" s="5">
        <v>80</v>
      </c>
    </row>
    <row r="206" spans="1:4" x14ac:dyDescent="0.25">
      <c r="A206" s="8" t="s">
        <v>80</v>
      </c>
      <c r="B206" s="3" t="s">
        <v>207</v>
      </c>
      <c r="C206" s="1" t="s">
        <v>203</v>
      </c>
      <c r="D206" s="5">
        <v>43</v>
      </c>
    </row>
    <row r="207" spans="1:4" x14ac:dyDescent="0.25">
      <c r="A207" s="8" t="s">
        <v>80</v>
      </c>
      <c r="B207" s="3" t="s">
        <v>207</v>
      </c>
      <c r="C207" s="1" t="s">
        <v>204</v>
      </c>
      <c r="D207" s="5">
        <v>123</v>
      </c>
    </row>
    <row r="208" spans="1:4" x14ac:dyDescent="0.25">
      <c r="A208" s="8" t="s">
        <v>81</v>
      </c>
      <c r="B208" s="3" t="s">
        <v>201</v>
      </c>
      <c r="C208" s="1" t="s">
        <v>202</v>
      </c>
      <c r="D208" s="5">
        <v>2</v>
      </c>
    </row>
    <row r="209" spans="1:4" x14ac:dyDescent="0.25">
      <c r="A209" s="8" t="s">
        <v>81</v>
      </c>
      <c r="B209" s="3" t="s">
        <v>201</v>
      </c>
      <c r="C209" s="1" t="s">
        <v>203</v>
      </c>
      <c r="D209" s="5">
        <v>17</v>
      </c>
    </row>
    <row r="210" spans="1:4" x14ac:dyDescent="0.25">
      <c r="A210" s="8" t="s">
        <v>81</v>
      </c>
      <c r="B210" s="3" t="s">
        <v>201</v>
      </c>
      <c r="C210" s="1" t="s">
        <v>204</v>
      </c>
      <c r="D210" s="5">
        <v>19</v>
      </c>
    </row>
    <row r="211" spans="1:4" x14ac:dyDescent="0.25">
      <c r="A211" s="8" t="s">
        <v>81</v>
      </c>
      <c r="B211" s="3" t="s">
        <v>205</v>
      </c>
      <c r="C211" s="1" t="s">
        <v>202</v>
      </c>
      <c r="D211" s="5">
        <v>224</v>
      </c>
    </row>
    <row r="212" spans="1:4" x14ac:dyDescent="0.25">
      <c r="A212" s="8" t="s">
        <v>81</v>
      </c>
      <c r="B212" s="3" t="s">
        <v>205</v>
      </c>
      <c r="C212" s="1" t="s">
        <v>203</v>
      </c>
      <c r="D212" s="5">
        <v>110</v>
      </c>
    </row>
    <row r="213" spans="1:4" x14ac:dyDescent="0.25">
      <c r="A213" s="8" t="s">
        <v>81</v>
      </c>
      <c r="B213" s="3" t="s">
        <v>205</v>
      </c>
      <c r="C213" s="1" t="s">
        <v>204</v>
      </c>
      <c r="D213" s="5">
        <v>334</v>
      </c>
    </row>
    <row r="214" spans="1:4" x14ac:dyDescent="0.25">
      <c r="A214" s="8" t="s">
        <v>81</v>
      </c>
      <c r="B214" s="3" t="s">
        <v>206</v>
      </c>
      <c r="C214" s="1" t="s">
        <v>202</v>
      </c>
      <c r="D214" s="5">
        <v>91</v>
      </c>
    </row>
    <row r="215" spans="1:4" x14ac:dyDescent="0.25">
      <c r="A215" s="8" t="s">
        <v>81</v>
      </c>
      <c r="B215" s="3" t="s">
        <v>206</v>
      </c>
      <c r="C215" s="1" t="s">
        <v>203</v>
      </c>
      <c r="D215" s="5">
        <v>61</v>
      </c>
    </row>
    <row r="216" spans="1:4" x14ac:dyDescent="0.25">
      <c r="A216" s="8" t="s">
        <v>81</v>
      </c>
      <c r="B216" s="3" t="s">
        <v>206</v>
      </c>
      <c r="C216" s="1" t="s">
        <v>204</v>
      </c>
      <c r="D216" s="5">
        <v>152</v>
      </c>
    </row>
    <row r="217" spans="1:4" x14ac:dyDescent="0.25">
      <c r="A217" s="8" t="s">
        <v>81</v>
      </c>
      <c r="B217" s="3" t="s">
        <v>207</v>
      </c>
      <c r="C217" s="1" t="s">
        <v>202</v>
      </c>
      <c r="D217" s="5">
        <v>72</v>
      </c>
    </row>
    <row r="218" spans="1:4" x14ac:dyDescent="0.25">
      <c r="A218" s="8" t="s">
        <v>81</v>
      </c>
      <c r="B218" s="3" t="s">
        <v>207</v>
      </c>
      <c r="C218" s="1" t="s">
        <v>203</v>
      </c>
      <c r="D218" s="5">
        <v>33</v>
      </c>
    </row>
    <row r="219" spans="1:4" x14ac:dyDescent="0.25">
      <c r="A219" s="8" t="s">
        <v>81</v>
      </c>
      <c r="B219" s="3" t="s">
        <v>207</v>
      </c>
      <c r="C219" s="1" t="s">
        <v>204</v>
      </c>
      <c r="D219" s="5">
        <v>105</v>
      </c>
    </row>
    <row r="220" spans="1:4" x14ac:dyDescent="0.25">
      <c r="A220" s="8" t="s">
        <v>82</v>
      </c>
      <c r="B220" s="3" t="s">
        <v>201</v>
      </c>
      <c r="C220" s="1" t="s">
        <v>202</v>
      </c>
      <c r="D220" s="5">
        <v>8</v>
      </c>
    </row>
    <row r="221" spans="1:4" x14ac:dyDescent="0.25">
      <c r="A221" s="8" t="s">
        <v>82</v>
      </c>
      <c r="B221" s="3" t="s">
        <v>201</v>
      </c>
      <c r="C221" s="1" t="s">
        <v>203</v>
      </c>
      <c r="D221" s="5">
        <v>19</v>
      </c>
    </row>
    <row r="222" spans="1:4" x14ac:dyDescent="0.25">
      <c r="A222" s="8" t="s">
        <v>82</v>
      </c>
      <c r="B222" s="3" t="s">
        <v>201</v>
      </c>
      <c r="C222" s="1" t="s">
        <v>204</v>
      </c>
      <c r="D222" s="5">
        <v>27</v>
      </c>
    </row>
    <row r="223" spans="1:4" x14ac:dyDescent="0.25">
      <c r="A223" s="8" t="s">
        <v>82</v>
      </c>
      <c r="B223" s="3" t="s">
        <v>205</v>
      </c>
      <c r="C223" s="1" t="s">
        <v>202</v>
      </c>
      <c r="D223" s="5">
        <v>226</v>
      </c>
    </row>
    <row r="224" spans="1:4" x14ac:dyDescent="0.25">
      <c r="A224" s="8" t="s">
        <v>82</v>
      </c>
      <c r="B224" s="3" t="s">
        <v>205</v>
      </c>
      <c r="C224" s="1" t="s">
        <v>203</v>
      </c>
      <c r="D224" s="5">
        <v>78</v>
      </c>
    </row>
    <row r="225" spans="1:4" x14ac:dyDescent="0.25">
      <c r="A225" s="8" t="s">
        <v>82</v>
      </c>
      <c r="B225" s="3" t="s">
        <v>205</v>
      </c>
      <c r="C225" s="1" t="s">
        <v>204</v>
      </c>
      <c r="D225" s="5">
        <v>304</v>
      </c>
    </row>
    <row r="226" spans="1:4" x14ac:dyDescent="0.25">
      <c r="A226" s="8" t="s">
        <v>82</v>
      </c>
      <c r="B226" s="3" t="s">
        <v>206</v>
      </c>
      <c r="C226" s="1" t="s">
        <v>202</v>
      </c>
      <c r="D226" s="5">
        <v>78</v>
      </c>
    </row>
    <row r="227" spans="1:4" x14ac:dyDescent="0.25">
      <c r="A227" s="8" t="s">
        <v>82</v>
      </c>
      <c r="B227" s="3" t="s">
        <v>206</v>
      </c>
      <c r="C227" s="1" t="s">
        <v>203</v>
      </c>
      <c r="D227" s="5">
        <v>70</v>
      </c>
    </row>
    <row r="228" spans="1:4" x14ac:dyDescent="0.25">
      <c r="A228" s="8" t="s">
        <v>82</v>
      </c>
      <c r="B228" s="3" t="s">
        <v>206</v>
      </c>
      <c r="C228" s="1" t="s">
        <v>204</v>
      </c>
      <c r="D228" s="5">
        <v>148</v>
      </c>
    </row>
    <row r="229" spans="1:4" x14ac:dyDescent="0.25">
      <c r="A229" s="8" t="s">
        <v>82</v>
      </c>
      <c r="B229" s="3" t="s">
        <v>207</v>
      </c>
      <c r="C229" s="1" t="s">
        <v>202</v>
      </c>
      <c r="D229" s="5">
        <v>62</v>
      </c>
    </row>
    <row r="230" spans="1:4" x14ac:dyDescent="0.25">
      <c r="A230" s="8" t="s">
        <v>82</v>
      </c>
      <c r="B230" s="3" t="s">
        <v>207</v>
      </c>
      <c r="C230" s="1" t="s">
        <v>203</v>
      </c>
      <c r="D230" s="5">
        <v>33</v>
      </c>
    </row>
    <row r="231" spans="1:4" x14ac:dyDescent="0.25">
      <c r="A231" s="8" t="s">
        <v>82</v>
      </c>
      <c r="B231" s="3" t="s">
        <v>207</v>
      </c>
      <c r="C231" s="1" t="s">
        <v>204</v>
      </c>
      <c r="D231" s="5">
        <v>95</v>
      </c>
    </row>
    <row r="232" spans="1:4" x14ac:dyDescent="0.25">
      <c r="A232" s="8" t="s">
        <v>83</v>
      </c>
      <c r="B232" s="3" t="s">
        <v>201</v>
      </c>
      <c r="C232" s="1" t="s">
        <v>202</v>
      </c>
      <c r="D232" s="5">
        <v>7</v>
      </c>
    </row>
    <row r="233" spans="1:4" x14ac:dyDescent="0.25">
      <c r="A233" s="8" t="s">
        <v>83</v>
      </c>
      <c r="B233" s="3" t="s">
        <v>201</v>
      </c>
      <c r="C233" s="1" t="s">
        <v>203</v>
      </c>
      <c r="D233" s="5">
        <v>6</v>
      </c>
    </row>
    <row r="234" spans="1:4" x14ac:dyDescent="0.25">
      <c r="A234" s="8" t="s">
        <v>83</v>
      </c>
      <c r="B234" s="3" t="s">
        <v>201</v>
      </c>
      <c r="C234" s="1" t="s">
        <v>204</v>
      </c>
      <c r="D234" s="5">
        <v>13</v>
      </c>
    </row>
    <row r="235" spans="1:4" x14ac:dyDescent="0.25">
      <c r="A235" s="8" t="s">
        <v>83</v>
      </c>
      <c r="B235" s="3" t="s">
        <v>205</v>
      </c>
      <c r="C235" s="1" t="s">
        <v>202</v>
      </c>
      <c r="D235" s="5">
        <v>208</v>
      </c>
    </row>
    <row r="236" spans="1:4" x14ac:dyDescent="0.25">
      <c r="A236" s="8" t="s">
        <v>83</v>
      </c>
      <c r="B236" s="3" t="s">
        <v>205</v>
      </c>
      <c r="C236" s="1" t="s">
        <v>203</v>
      </c>
      <c r="D236" s="5">
        <v>74</v>
      </c>
    </row>
    <row r="237" spans="1:4" x14ac:dyDescent="0.25">
      <c r="A237" s="8" t="s">
        <v>83</v>
      </c>
      <c r="B237" s="3" t="s">
        <v>205</v>
      </c>
      <c r="C237" s="1" t="s">
        <v>204</v>
      </c>
      <c r="D237" s="5">
        <v>282</v>
      </c>
    </row>
    <row r="238" spans="1:4" x14ac:dyDescent="0.25">
      <c r="A238" s="8" t="s">
        <v>83</v>
      </c>
      <c r="B238" s="3" t="s">
        <v>206</v>
      </c>
      <c r="C238" s="1" t="s">
        <v>202</v>
      </c>
      <c r="D238" s="5">
        <v>98</v>
      </c>
    </row>
    <row r="239" spans="1:4" x14ac:dyDescent="0.25">
      <c r="A239" s="8" t="s">
        <v>83</v>
      </c>
      <c r="B239" s="3" t="s">
        <v>206</v>
      </c>
      <c r="C239" s="1" t="s">
        <v>203</v>
      </c>
      <c r="D239" s="5">
        <v>54</v>
      </c>
    </row>
    <row r="240" spans="1:4" x14ac:dyDescent="0.25">
      <c r="A240" s="8" t="s">
        <v>83</v>
      </c>
      <c r="B240" s="3" t="s">
        <v>206</v>
      </c>
      <c r="C240" s="1" t="s">
        <v>204</v>
      </c>
      <c r="D240" s="5">
        <v>152</v>
      </c>
    </row>
    <row r="241" spans="1:4" x14ac:dyDescent="0.25">
      <c r="A241" s="8" t="s">
        <v>83</v>
      </c>
      <c r="B241" s="3" t="s">
        <v>207</v>
      </c>
      <c r="C241" s="1" t="s">
        <v>202</v>
      </c>
      <c r="D241" s="5">
        <v>55</v>
      </c>
    </row>
    <row r="242" spans="1:4" x14ac:dyDescent="0.25">
      <c r="A242" s="8" t="s">
        <v>83</v>
      </c>
      <c r="B242" s="3" t="s">
        <v>207</v>
      </c>
      <c r="C242" s="1" t="s">
        <v>203</v>
      </c>
      <c r="D242" s="5">
        <v>29</v>
      </c>
    </row>
    <row r="243" spans="1:4" x14ac:dyDescent="0.25">
      <c r="A243" s="8" t="s">
        <v>83</v>
      </c>
      <c r="B243" s="3" t="s">
        <v>207</v>
      </c>
      <c r="C243" s="1" t="s">
        <v>204</v>
      </c>
      <c r="D243" s="5">
        <v>84</v>
      </c>
    </row>
    <row r="244" spans="1:4" x14ac:dyDescent="0.25">
      <c r="A244" s="8" t="s">
        <v>84</v>
      </c>
      <c r="B244" s="3" t="s">
        <v>201</v>
      </c>
      <c r="C244" s="1" t="s">
        <v>202</v>
      </c>
      <c r="D244" s="5">
        <v>7</v>
      </c>
    </row>
    <row r="245" spans="1:4" x14ac:dyDescent="0.25">
      <c r="A245" s="8" t="s">
        <v>84</v>
      </c>
      <c r="B245" s="3" t="s">
        <v>201</v>
      </c>
      <c r="C245" s="1" t="s">
        <v>203</v>
      </c>
      <c r="D245" s="5">
        <v>14</v>
      </c>
    </row>
    <row r="246" spans="1:4" x14ac:dyDescent="0.25">
      <c r="A246" s="8" t="s">
        <v>84</v>
      </c>
      <c r="B246" s="3" t="s">
        <v>201</v>
      </c>
      <c r="C246" s="1" t="s">
        <v>204</v>
      </c>
      <c r="D246" s="5">
        <v>21</v>
      </c>
    </row>
    <row r="247" spans="1:4" x14ac:dyDescent="0.25">
      <c r="A247" s="8" t="s">
        <v>84</v>
      </c>
      <c r="B247" s="3" t="s">
        <v>205</v>
      </c>
      <c r="C247" s="1" t="s">
        <v>202</v>
      </c>
      <c r="D247" s="5">
        <v>220</v>
      </c>
    </row>
    <row r="248" spans="1:4" x14ac:dyDescent="0.25">
      <c r="A248" s="8" t="s">
        <v>84</v>
      </c>
      <c r="B248" s="3" t="s">
        <v>205</v>
      </c>
      <c r="C248" s="1" t="s">
        <v>203</v>
      </c>
      <c r="D248" s="5">
        <v>83</v>
      </c>
    </row>
    <row r="249" spans="1:4" x14ac:dyDescent="0.25">
      <c r="A249" s="8" t="s">
        <v>84</v>
      </c>
      <c r="B249" s="3" t="s">
        <v>205</v>
      </c>
      <c r="C249" s="1" t="s">
        <v>204</v>
      </c>
      <c r="D249" s="5">
        <v>303</v>
      </c>
    </row>
    <row r="250" spans="1:4" x14ac:dyDescent="0.25">
      <c r="A250" s="8" t="s">
        <v>84</v>
      </c>
      <c r="B250" s="3" t="s">
        <v>206</v>
      </c>
      <c r="C250" s="1" t="s">
        <v>202</v>
      </c>
      <c r="D250" s="5">
        <v>96</v>
      </c>
    </row>
    <row r="251" spans="1:4" x14ac:dyDescent="0.25">
      <c r="A251" s="8" t="s">
        <v>84</v>
      </c>
      <c r="B251" s="3" t="s">
        <v>206</v>
      </c>
      <c r="C251" s="1" t="s">
        <v>203</v>
      </c>
      <c r="D251" s="5">
        <v>57</v>
      </c>
    </row>
    <row r="252" spans="1:4" x14ac:dyDescent="0.25">
      <c r="A252" s="8" t="s">
        <v>84</v>
      </c>
      <c r="B252" s="3" t="s">
        <v>206</v>
      </c>
      <c r="C252" s="1" t="s">
        <v>204</v>
      </c>
      <c r="D252" s="5">
        <v>153</v>
      </c>
    </row>
    <row r="253" spans="1:4" x14ac:dyDescent="0.25">
      <c r="A253" s="8" t="s">
        <v>84</v>
      </c>
      <c r="B253" s="3" t="s">
        <v>207</v>
      </c>
      <c r="C253" s="1" t="s">
        <v>202</v>
      </c>
      <c r="D253" s="5">
        <v>55</v>
      </c>
    </row>
    <row r="254" spans="1:4" x14ac:dyDescent="0.25">
      <c r="A254" s="8" t="s">
        <v>84</v>
      </c>
      <c r="B254" s="3" t="s">
        <v>207</v>
      </c>
      <c r="C254" s="1" t="s">
        <v>203</v>
      </c>
      <c r="D254" s="5">
        <v>26</v>
      </c>
    </row>
    <row r="255" spans="1:4" x14ac:dyDescent="0.25">
      <c r="A255" s="8" t="s">
        <v>84</v>
      </c>
      <c r="B255" s="3" t="s">
        <v>207</v>
      </c>
      <c r="C255" s="1" t="s">
        <v>204</v>
      </c>
      <c r="D255" s="5">
        <v>81</v>
      </c>
    </row>
    <row r="256" spans="1:4" x14ac:dyDescent="0.25">
      <c r="A256" s="8" t="s">
        <v>85</v>
      </c>
      <c r="B256" s="3" t="s">
        <v>201</v>
      </c>
      <c r="C256" s="1" t="s">
        <v>202</v>
      </c>
      <c r="D256" s="5">
        <v>5</v>
      </c>
    </row>
    <row r="257" spans="1:4" x14ac:dyDescent="0.25">
      <c r="A257" s="8" t="s">
        <v>85</v>
      </c>
      <c r="B257" s="3" t="s">
        <v>201</v>
      </c>
      <c r="C257" s="1" t="s">
        <v>203</v>
      </c>
      <c r="D257" s="5">
        <v>14</v>
      </c>
    </row>
    <row r="258" spans="1:4" x14ac:dyDescent="0.25">
      <c r="A258" s="8" t="s">
        <v>85</v>
      </c>
      <c r="B258" s="3" t="s">
        <v>201</v>
      </c>
      <c r="C258" s="1" t="s">
        <v>204</v>
      </c>
      <c r="D258" s="5">
        <v>19</v>
      </c>
    </row>
    <row r="259" spans="1:4" x14ac:dyDescent="0.25">
      <c r="A259" s="8" t="s">
        <v>85</v>
      </c>
      <c r="B259" s="3" t="s">
        <v>205</v>
      </c>
      <c r="C259" s="1" t="s">
        <v>202</v>
      </c>
      <c r="D259" s="5">
        <v>220</v>
      </c>
    </row>
    <row r="260" spans="1:4" x14ac:dyDescent="0.25">
      <c r="A260" s="8" t="s">
        <v>85</v>
      </c>
      <c r="B260" s="3" t="s">
        <v>205</v>
      </c>
      <c r="C260" s="1" t="s">
        <v>203</v>
      </c>
      <c r="D260" s="5">
        <v>75</v>
      </c>
    </row>
    <row r="261" spans="1:4" x14ac:dyDescent="0.25">
      <c r="A261" s="8" t="s">
        <v>85</v>
      </c>
      <c r="B261" s="3" t="s">
        <v>205</v>
      </c>
      <c r="C261" s="1" t="s">
        <v>204</v>
      </c>
      <c r="D261" s="5">
        <v>295</v>
      </c>
    </row>
    <row r="262" spans="1:4" x14ac:dyDescent="0.25">
      <c r="A262" s="8" t="s">
        <v>85</v>
      </c>
      <c r="B262" s="3" t="s">
        <v>206</v>
      </c>
      <c r="C262" s="1" t="s">
        <v>202</v>
      </c>
      <c r="D262" s="5">
        <v>83</v>
      </c>
    </row>
    <row r="263" spans="1:4" x14ac:dyDescent="0.25">
      <c r="A263" s="8" t="s">
        <v>85</v>
      </c>
      <c r="B263" s="3" t="s">
        <v>206</v>
      </c>
      <c r="C263" s="1" t="s">
        <v>203</v>
      </c>
      <c r="D263" s="5">
        <v>49</v>
      </c>
    </row>
    <row r="264" spans="1:4" x14ac:dyDescent="0.25">
      <c r="A264" s="8" t="s">
        <v>85</v>
      </c>
      <c r="B264" s="3" t="s">
        <v>206</v>
      </c>
      <c r="C264" s="1" t="s">
        <v>204</v>
      </c>
      <c r="D264" s="5">
        <v>132</v>
      </c>
    </row>
    <row r="265" spans="1:4" x14ac:dyDescent="0.25">
      <c r="A265" s="8" t="s">
        <v>85</v>
      </c>
      <c r="B265" s="3" t="s">
        <v>207</v>
      </c>
      <c r="C265" s="1" t="s">
        <v>202</v>
      </c>
      <c r="D265" s="5">
        <v>61</v>
      </c>
    </row>
    <row r="266" spans="1:4" x14ac:dyDescent="0.25">
      <c r="A266" s="8" t="s">
        <v>85</v>
      </c>
      <c r="B266" s="3" t="s">
        <v>207</v>
      </c>
      <c r="C266" s="1" t="s">
        <v>203</v>
      </c>
      <c r="D266" s="5">
        <v>31</v>
      </c>
    </row>
    <row r="267" spans="1:4" x14ac:dyDescent="0.25">
      <c r="A267" s="8" t="s">
        <v>85</v>
      </c>
      <c r="B267" s="3" t="s">
        <v>207</v>
      </c>
      <c r="C267" s="1" t="s">
        <v>204</v>
      </c>
      <c r="D267" s="5">
        <v>92</v>
      </c>
    </row>
    <row r="268" spans="1:4" x14ac:dyDescent="0.25">
      <c r="A268" s="8" t="s">
        <v>86</v>
      </c>
      <c r="B268" s="3" t="s">
        <v>201</v>
      </c>
      <c r="C268" s="1" t="s">
        <v>202</v>
      </c>
      <c r="D268" s="5">
        <v>7</v>
      </c>
    </row>
    <row r="269" spans="1:4" x14ac:dyDescent="0.25">
      <c r="A269" s="8" t="s">
        <v>86</v>
      </c>
      <c r="B269" s="3" t="s">
        <v>201</v>
      </c>
      <c r="C269" s="1" t="s">
        <v>203</v>
      </c>
      <c r="D269" s="5">
        <v>12</v>
      </c>
    </row>
    <row r="270" spans="1:4" x14ac:dyDescent="0.25">
      <c r="A270" s="8" t="s">
        <v>86</v>
      </c>
      <c r="B270" s="3" t="s">
        <v>201</v>
      </c>
      <c r="C270" s="1" t="s">
        <v>204</v>
      </c>
      <c r="D270" s="5">
        <v>19</v>
      </c>
    </row>
    <row r="271" spans="1:4" x14ac:dyDescent="0.25">
      <c r="A271" s="8" t="s">
        <v>86</v>
      </c>
      <c r="B271" s="3" t="s">
        <v>205</v>
      </c>
      <c r="C271" s="1" t="s">
        <v>202</v>
      </c>
      <c r="D271" s="5">
        <v>267</v>
      </c>
    </row>
    <row r="272" spans="1:4" x14ac:dyDescent="0.25">
      <c r="A272" s="8" t="s">
        <v>86</v>
      </c>
      <c r="B272" s="3" t="s">
        <v>205</v>
      </c>
      <c r="C272" s="1" t="s">
        <v>203</v>
      </c>
      <c r="D272" s="5">
        <v>66</v>
      </c>
    </row>
    <row r="273" spans="1:4" x14ac:dyDescent="0.25">
      <c r="A273" s="8" t="s">
        <v>86</v>
      </c>
      <c r="B273" s="3" t="s">
        <v>205</v>
      </c>
      <c r="C273" s="1" t="s">
        <v>204</v>
      </c>
      <c r="D273" s="5">
        <v>333</v>
      </c>
    </row>
    <row r="274" spans="1:4" x14ac:dyDescent="0.25">
      <c r="A274" s="8" t="s">
        <v>86</v>
      </c>
      <c r="B274" s="3" t="s">
        <v>206</v>
      </c>
      <c r="C274" s="1" t="s">
        <v>202</v>
      </c>
      <c r="D274" s="5">
        <v>83</v>
      </c>
    </row>
    <row r="275" spans="1:4" x14ac:dyDescent="0.25">
      <c r="A275" s="8" t="s">
        <v>86</v>
      </c>
      <c r="B275" s="3" t="s">
        <v>206</v>
      </c>
      <c r="C275" s="1" t="s">
        <v>203</v>
      </c>
      <c r="D275" s="5">
        <v>45</v>
      </c>
    </row>
    <row r="276" spans="1:4" x14ac:dyDescent="0.25">
      <c r="A276" s="8" t="s">
        <v>86</v>
      </c>
      <c r="B276" s="3" t="s">
        <v>206</v>
      </c>
      <c r="C276" s="1" t="s">
        <v>204</v>
      </c>
      <c r="D276" s="5">
        <v>128</v>
      </c>
    </row>
    <row r="277" spans="1:4" x14ac:dyDescent="0.25">
      <c r="A277" s="8" t="s">
        <v>86</v>
      </c>
      <c r="B277" s="3" t="s">
        <v>207</v>
      </c>
      <c r="C277" s="1" t="s">
        <v>202</v>
      </c>
      <c r="D277" s="5">
        <v>66</v>
      </c>
    </row>
    <row r="278" spans="1:4" x14ac:dyDescent="0.25">
      <c r="A278" s="8" t="s">
        <v>86</v>
      </c>
      <c r="B278" s="3" t="s">
        <v>207</v>
      </c>
      <c r="C278" s="1" t="s">
        <v>203</v>
      </c>
      <c r="D278" s="5">
        <v>32</v>
      </c>
    </row>
    <row r="279" spans="1:4" x14ac:dyDescent="0.25">
      <c r="A279" s="8" t="s">
        <v>86</v>
      </c>
      <c r="B279" s="3" t="s">
        <v>207</v>
      </c>
      <c r="C279" s="1" t="s">
        <v>204</v>
      </c>
      <c r="D279" s="5">
        <v>98</v>
      </c>
    </row>
    <row r="280" spans="1:4" x14ac:dyDescent="0.25">
      <c r="A280" s="8"/>
    </row>
    <row r="281" spans="1:4" x14ac:dyDescent="0.25">
      <c r="A281" s="8"/>
    </row>
    <row r="282" spans="1:4" x14ac:dyDescent="0.25">
      <c r="A282" s="8"/>
    </row>
    <row r="283" spans="1:4" x14ac:dyDescent="0.25">
      <c r="A283" s="8"/>
    </row>
    <row r="284" spans="1:4" x14ac:dyDescent="0.25">
      <c r="A284" s="8"/>
    </row>
    <row r="285" spans="1:4" x14ac:dyDescent="0.25">
      <c r="A285" s="8"/>
    </row>
    <row r="286" spans="1:4" x14ac:dyDescent="0.25">
      <c r="A286" s="8"/>
    </row>
    <row r="287" spans="1:4" x14ac:dyDescent="0.25">
      <c r="A287" s="8"/>
    </row>
    <row r="288" spans="1:4"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08984375" defaultRowHeight="15" x14ac:dyDescent="0.25"/>
  <cols>
    <col min="1" max="1" width="7.26953125" customWidth="1"/>
    <col min="2" max="2" width="16.7265625" customWidth="1"/>
    <col min="3" max="3" width="26.81640625" bestFit="1" customWidth="1"/>
  </cols>
  <sheetData>
    <row r="1" spans="1:3" ht="21" x14ac:dyDescent="0.4">
      <c r="A1" s="28" t="s">
        <v>28</v>
      </c>
    </row>
    <row r="2" spans="1:3" x14ac:dyDescent="0.25">
      <c r="A2" s="8" t="s">
        <v>7</v>
      </c>
    </row>
    <row r="3" spans="1:3" ht="19.8" customHeight="1" x14ac:dyDescent="0.3">
      <c r="A3" s="9" t="s">
        <v>62</v>
      </c>
      <c r="B3" s="7" t="s">
        <v>208</v>
      </c>
      <c r="C3" s="6" t="s">
        <v>209</v>
      </c>
    </row>
    <row r="4" spans="1:3" x14ac:dyDescent="0.25">
      <c r="A4" s="8" t="s">
        <v>64</v>
      </c>
      <c r="B4" s="1" t="s">
        <v>210</v>
      </c>
      <c r="C4" s="5" t="s">
        <v>211</v>
      </c>
    </row>
    <row r="5" spans="1:3" x14ac:dyDescent="0.25">
      <c r="A5" s="8" t="s">
        <v>64</v>
      </c>
      <c r="B5" s="1" t="s">
        <v>212</v>
      </c>
      <c r="C5" s="5" t="s">
        <v>213</v>
      </c>
    </row>
    <row r="6" spans="1:3" x14ac:dyDescent="0.25">
      <c r="A6" s="8" t="s">
        <v>64</v>
      </c>
      <c r="B6" s="1" t="s">
        <v>214</v>
      </c>
      <c r="C6" s="5" t="s">
        <v>110</v>
      </c>
    </row>
    <row r="7" spans="1:3" x14ac:dyDescent="0.25">
      <c r="A7" s="8" t="s">
        <v>64</v>
      </c>
      <c r="B7" s="1" t="s">
        <v>215</v>
      </c>
      <c r="C7" s="5" t="s">
        <v>216</v>
      </c>
    </row>
    <row r="8" spans="1:3" x14ac:dyDescent="0.25">
      <c r="A8" s="8" t="s">
        <v>65</v>
      </c>
      <c r="B8" s="1" t="s">
        <v>210</v>
      </c>
      <c r="C8" s="5" t="s">
        <v>217</v>
      </c>
    </row>
    <row r="9" spans="1:3" x14ac:dyDescent="0.25">
      <c r="A9" s="8" t="s">
        <v>65</v>
      </c>
      <c r="B9" s="1" t="s">
        <v>212</v>
      </c>
      <c r="C9" s="5" t="s">
        <v>218</v>
      </c>
    </row>
    <row r="10" spans="1:3" x14ac:dyDescent="0.25">
      <c r="A10" s="8" t="s">
        <v>65</v>
      </c>
      <c r="B10" s="1" t="s">
        <v>214</v>
      </c>
      <c r="C10" s="5" t="s">
        <v>166</v>
      </c>
    </row>
    <row r="11" spans="1:3" x14ac:dyDescent="0.25">
      <c r="A11" s="8" t="s">
        <v>65</v>
      </c>
      <c r="B11" s="1" t="s">
        <v>215</v>
      </c>
      <c r="C11" s="5" t="s">
        <v>219</v>
      </c>
    </row>
    <row r="12" spans="1:3" x14ac:dyDescent="0.25">
      <c r="A12" s="8" t="s">
        <v>66</v>
      </c>
      <c r="B12" s="1" t="s">
        <v>210</v>
      </c>
      <c r="C12" s="5" t="s">
        <v>220</v>
      </c>
    </row>
    <row r="13" spans="1:3" x14ac:dyDescent="0.25">
      <c r="A13" s="8" t="s">
        <v>66</v>
      </c>
      <c r="B13" s="1" t="s">
        <v>212</v>
      </c>
      <c r="C13" s="5" t="s">
        <v>221</v>
      </c>
    </row>
    <row r="14" spans="1:3" x14ac:dyDescent="0.25">
      <c r="A14" s="8" t="s">
        <v>66</v>
      </c>
      <c r="B14" s="1" t="s">
        <v>214</v>
      </c>
      <c r="C14" s="5" t="s">
        <v>222</v>
      </c>
    </row>
    <row r="15" spans="1:3" x14ac:dyDescent="0.25">
      <c r="A15" s="8" t="s">
        <v>66</v>
      </c>
      <c r="B15" s="1" t="s">
        <v>215</v>
      </c>
      <c r="C15" s="5" t="s">
        <v>223</v>
      </c>
    </row>
    <row r="16" spans="1:3" x14ac:dyDescent="0.25">
      <c r="A16" s="8" t="s">
        <v>67</v>
      </c>
      <c r="B16" s="1" t="s">
        <v>210</v>
      </c>
      <c r="C16" s="5" t="s">
        <v>224</v>
      </c>
    </row>
    <row r="17" spans="1:3" x14ac:dyDescent="0.25">
      <c r="A17" s="8" t="s">
        <v>67</v>
      </c>
      <c r="B17" s="1" t="s">
        <v>212</v>
      </c>
      <c r="C17" s="5" t="s">
        <v>225</v>
      </c>
    </row>
    <row r="18" spans="1:3" x14ac:dyDescent="0.25">
      <c r="A18" s="8" t="s">
        <v>67</v>
      </c>
      <c r="B18" s="1" t="s">
        <v>214</v>
      </c>
      <c r="C18" s="5" t="s">
        <v>118</v>
      </c>
    </row>
    <row r="19" spans="1:3" x14ac:dyDescent="0.25">
      <c r="A19" s="8" t="s">
        <v>67</v>
      </c>
      <c r="B19" s="1" t="s">
        <v>215</v>
      </c>
      <c r="C19" s="5" t="s">
        <v>226</v>
      </c>
    </row>
    <row r="20" spans="1:3" x14ac:dyDescent="0.25">
      <c r="A20" s="8" t="s">
        <v>68</v>
      </c>
      <c r="B20" s="1" t="s">
        <v>210</v>
      </c>
      <c r="C20" s="5" t="s">
        <v>227</v>
      </c>
    </row>
    <row r="21" spans="1:3" x14ac:dyDescent="0.25">
      <c r="A21" s="8" t="s">
        <v>68</v>
      </c>
      <c r="B21" s="1" t="s">
        <v>212</v>
      </c>
      <c r="C21" s="5" t="s">
        <v>228</v>
      </c>
    </row>
    <row r="22" spans="1:3" x14ac:dyDescent="0.25">
      <c r="A22" s="8" t="s">
        <v>68</v>
      </c>
      <c r="B22" s="1" t="s">
        <v>214</v>
      </c>
      <c r="C22" s="5" t="s">
        <v>229</v>
      </c>
    </row>
    <row r="23" spans="1:3" x14ac:dyDescent="0.25">
      <c r="A23" s="8" t="s">
        <v>68</v>
      </c>
      <c r="B23" s="1" t="s">
        <v>215</v>
      </c>
      <c r="C23" s="5" t="s">
        <v>230</v>
      </c>
    </row>
    <row r="24" spans="1:3" x14ac:dyDescent="0.25">
      <c r="A24" s="8" t="s">
        <v>69</v>
      </c>
      <c r="B24" s="1" t="s">
        <v>210</v>
      </c>
      <c r="C24" s="5" t="s">
        <v>231</v>
      </c>
    </row>
    <row r="25" spans="1:3" x14ac:dyDescent="0.25">
      <c r="A25" s="8" t="s">
        <v>69</v>
      </c>
      <c r="B25" s="1" t="s">
        <v>212</v>
      </c>
      <c r="C25" s="5" t="s">
        <v>232</v>
      </c>
    </row>
    <row r="26" spans="1:3" x14ac:dyDescent="0.25">
      <c r="A26" s="8" t="s">
        <v>69</v>
      </c>
      <c r="B26" s="1" t="s">
        <v>214</v>
      </c>
      <c r="C26" s="5" t="s">
        <v>118</v>
      </c>
    </row>
    <row r="27" spans="1:3" x14ac:dyDescent="0.25">
      <c r="A27" s="8" t="s">
        <v>69</v>
      </c>
      <c r="B27" s="1" t="s">
        <v>215</v>
      </c>
      <c r="C27" s="5" t="s">
        <v>233</v>
      </c>
    </row>
    <row r="28" spans="1:3" x14ac:dyDescent="0.25">
      <c r="A28" s="8" t="s">
        <v>70</v>
      </c>
      <c r="B28" s="1" t="s">
        <v>210</v>
      </c>
      <c r="C28" s="5" t="s">
        <v>234</v>
      </c>
    </row>
    <row r="29" spans="1:3" x14ac:dyDescent="0.25">
      <c r="A29" s="8" t="s">
        <v>70</v>
      </c>
      <c r="B29" s="1" t="s">
        <v>212</v>
      </c>
      <c r="C29" s="5" t="s">
        <v>228</v>
      </c>
    </row>
    <row r="30" spans="1:3" x14ac:dyDescent="0.25">
      <c r="A30" s="8" t="s">
        <v>70</v>
      </c>
      <c r="B30" s="1" t="s">
        <v>214</v>
      </c>
      <c r="C30" s="5" t="s">
        <v>235</v>
      </c>
    </row>
    <row r="31" spans="1:3" x14ac:dyDescent="0.25">
      <c r="A31" s="8" t="s">
        <v>70</v>
      </c>
      <c r="B31" s="1" t="s">
        <v>215</v>
      </c>
      <c r="C31" s="5" t="s">
        <v>236</v>
      </c>
    </row>
    <row r="32" spans="1:3" x14ac:dyDescent="0.25">
      <c r="A32" s="8" t="s">
        <v>71</v>
      </c>
      <c r="B32" s="1" t="s">
        <v>210</v>
      </c>
      <c r="C32" s="5" t="s">
        <v>237</v>
      </c>
    </row>
    <row r="33" spans="1:3" x14ac:dyDescent="0.25">
      <c r="A33" s="8" t="s">
        <v>71</v>
      </c>
      <c r="B33" s="1" t="s">
        <v>212</v>
      </c>
      <c r="C33" s="5" t="s">
        <v>238</v>
      </c>
    </row>
    <row r="34" spans="1:3" x14ac:dyDescent="0.25">
      <c r="A34" s="8" t="s">
        <v>71</v>
      </c>
      <c r="B34" s="1" t="s">
        <v>214</v>
      </c>
      <c r="C34" s="5" t="s">
        <v>239</v>
      </c>
    </row>
    <row r="35" spans="1:3" x14ac:dyDescent="0.25">
      <c r="A35" s="8" t="s">
        <v>71</v>
      </c>
      <c r="B35" s="1" t="s">
        <v>215</v>
      </c>
      <c r="C35" s="5" t="s">
        <v>236</v>
      </c>
    </row>
    <row r="36" spans="1:3" x14ac:dyDescent="0.25">
      <c r="A36" s="8" t="s">
        <v>72</v>
      </c>
      <c r="B36" s="1" t="s">
        <v>210</v>
      </c>
      <c r="C36" s="5" t="s">
        <v>102</v>
      </c>
    </row>
    <row r="37" spans="1:3" x14ac:dyDescent="0.25">
      <c r="A37" s="8" t="s">
        <v>72</v>
      </c>
      <c r="B37" s="1" t="s">
        <v>212</v>
      </c>
      <c r="C37" s="5" t="s">
        <v>228</v>
      </c>
    </row>
    <row r="38" spans="1:3" x14ac:dyDescent="0.25">
      <c r="A38" s="8" t="s">
        <v>72</v>
      </c>
      <c r="B38" s="1" t="s">
        <v>214</v>
      </c>
      <c r="C38" s="5" t="s">
        <v>240</v>
      </c>
    </row>
    <row r="39" spans="1:3" x14ac:dyDescent="0.25">
      <c r="A39" s="8" t="s">
        <v>72</v>
      </c>
      <c r="B39" s="1" t="s">
        <v>215</v>
      </c>
      <c r="C39" s="5" t="s">
        <v>241</v>
      </c>
    </row>
    <row r="40" spans="1:3" x14ac:dyDescent="0.25">
      <c r="A40" s="8" t="s">
        <v>73</v>
      </c>
      <c r="B40" s="1" t="s">
        <v>210</v>
      </c>
      <c r="C40" s="5" t="s">
        <v>242</v>
      </c>
    </row>
    <row r="41" spans="1:3" x14ac:dyDescent="0.25">
      <c r="A41" s="8" t="s">
        <v>73</v>
      </c>
      <c r="B41" s="1" t="s">
        <v>212</v>
      </c>
      <c r="C41" s="5" t="s">
        <v>243</v>
      </c>
    </row>
    <row r="42" spans="1:3" x14ac:dyDescent="0.25">
      <c r="A42" s="8" t="s">
        <v>73</v>
      </c>
      <c r="B42" s="1" t="s">
        <v>214</v>
      </c>
      <c r="C42" s="5" t="s">
        <v>244</v>
      </c>
    </row>
    <row r="43" spans="1:3" x14ac:dyDescent="0.25">
      <c r="A43" s="8" t="s">
        <v>73</v>
      </c>
      <c r="B43" s="1" t="s">
        <v>215</v>
      </c>
      <c r="C43" s="5" t="s">
        <v>245</v>
      </c>
    </row>
    <row r="44" spans="1:3" x14ac:dyDescent="0.25">
      <c r="A44" s="8" t="s">
        <v>74</v>
      </c>
      <c r="B44" s="1" t="s">
        <v>210</v>
      </c>
      <c r="C44" s="5" t="s">
        <v>246</v>
      </c>
    </row>
    <row r="45" spans="1:3" x14ac:dyDescent="0.25">
      <c r="A45" s="8" t="s">
        <v>74</v>
      </c>
      <c r="B45" s="1" t="s">
        <v>212</v>
      </c>
      <c r="C45" s="5" t="s">
        <v>247</v>
      </c>
    </row>
    <row r="46" spans="1:3" x14ac:dyDescent="0.25">
      <c r="A46" s="8" t="s">
        <v>74</v>
      </c>
      <c r="B46" s="1" t="s">
        <v>214</v>
      </c>
      <c r="C46" s="5" t="s">
        <v>248</v>
      </c>
    </row>
    <row r="47" spans="1:3" x14ac:dyDescent="0.25">
      <c r="A47" s="8" t="s">
        <v>74</v>
      </c>
      <c r="B47" s="1" t="s">
        <v>215</v>
      </c>
      <c r="C47" s="5" t="s">
        <v>249</v>
      </c>
    </row>
    <row r="48" spans="1:3" x14ac:dyDescent="0.25">
      <c r="A48" s="8" t="s">
        <v>75</v>
      </c>
      <c r="B48" s="1" t="s">
        <v>210</v>
      </c>
      <c r="C48" s="5" t="s">
        <v>250</v>
      </c>
    </row>
    <row r="49" spans="1:3" x14ac:dyDescent="0.25">
      <c r="A49" s="8" t="s">
        <v>75</v>
      </c>
      <c r="B49" s="1" t="s">
        <v>212</v>
      </c>
      <c r="C49" s="5" t="s">
        <v>251</v>
      </c>
    </row>
    <row r="50" spans="1:3" x14ac:dyDescent="0.25">
      <c r="A50" s="8" t="s">
        <v>75</v>
      </c>
      <c r="B50" s="1" t="s">
        <v>214</v>
      </c>
      <c r="C50" s="5" t="s">
        <v>252</v>
      </c>
    </row>
    <row r="51" spans="1:3" x14ac:dyDescent="0.25">
      <c r="A51" s="8" t="s">
        <v>75</v>
      </c>
      <c r="B51" s="1" t="s">
        <v>215</v>
      </c>
      <c r="C51" s="5" t="s">
        <v>253</v>
      </c>
    </row>
    <row r="52" spans="1:3" x14ac:dyDescent="0.25">
      <c r="A52" s="8" t="s">
        <v>76</v>
      </c>
      <c r="B52" s="1" t="s">
        <v>210</v>
      </c>
      <c r="C52" s="5" t="s">
        <v>254</v>
      </c>
    </row>
    <row r="53" spans="1:3" x14ac:dyDescent="0.25">
      <c r="A53" s="8" t="s">
        <v>76</v>
      </c>
      <c r="B53" s="1" t="s">
        <v>212</v>
      </c>
      <c r="C53" s="5" t="s">
        <v>255</v>
      </c>
    </row>
    <row r="54" spans="1:3" x14ac:dyDescent="0.25">
      <c r="A54" s="8" t="s">
        <v>76</v>
      </c>
      <c r="B54" s="1" t="s">
        <v>214</v>
      </c>
      <c r="C54" s="5" t="s">
        <v>256</v>
      </c>
    </row>
    <row r="55" spans="1:3" x14ac:dyDescent="0.25">
      <c r="A55" s="8" t="s">
        <v>76</v>
      </c>
      <c r="B55" s="1" t="s">
        <v>215</v>
      </c>
      <c r="C55" s="5" t="s">
        <v>257</v>
      </c>
    </row>
    <row r="56" spans="1:3" x14ac:dyDescent="0.25">
      <c r="A56" s="8" t="s">
        <v>77</v>
      </c>
      <c r="B56" s="1" t="s">
        <v>210</v>
      </c>
      <c r="C56" s="5" t="s">
        <v>258</v>
      </c>
    </row>
    <row r="57" spans="1:3" x14ac:dyDescent="0.25">
      <c r="A57" s="8" t="s">
        <v>77</v>
      </c>
      <c r="B57" s="1" t="s">
        <v>212</v>
      </c>
      <c r="C57" s="5" t="s">
        <v>252</v>
      </c>
    </row>
    <row r="58" spans="1:3" x14ac:dyDescent="0.25">
      <c r="A58" s="8" t="s">
        <v>77</v>
      </c>
      <c r="B58" s="1" t="s">
        <v>214</v>
      </c>
      <c r="C58" s="5" t="s">
        <v>252</v>
      </c>
    </row>
    <row r="59" spans="1:3" x14ac:dyDescent="0.25">
      <c r="A59" s="8" t="s">
        <v>77</v>
      </c>
      <c r="B59" s="1" t="s">
        <v>215</v>
      </c>
      <c r="C59" s="5" t="s">
        <v>259</v>
      </c>
    </row>
    <row r="60" spans="1:3" x14ac:dyDescent="0.25">
      <c r="A60" s="8" t="s">
        <v>78</v>
      </c>
      <c r="B60" s="1" t="s">
        <v>210</v>
      </c>
      <c r="C60" s="5" t="s">
        <v>260</v>
      </c>
    </row>
    <row r="61" spans="1:3" x14ac:dyDescent="0.25">
      <c r="A61" s="8" t="s">
        <v>78</v>
      </c>
      <c r="B61" s="1" t="s">
        <v>212</v>
      </c>
      <c r="C61" s="5" t="s">
        <v>261</v>
      </c>
    </row>
    <row r="62" spans="1:3" x14ac:dyDescent="0.25">
      <c r="A62" s="8" t="s">
        <v>78</v>
      </c>
      <c r="B62" s="1" t="s">
        <v>214</v>
      </c>
      <c r="C62" s="5" t="s">
        <v>262</v>
      </c>
    </row>
    <row r="63" spans="1:3" x14ac:dyDescent="0.25">
      <c r="A63" s="8" t="s">
        <v>78</v>
      </c>
      <c r="B63" s="1" t="s">
        <v>215</v>
      </c>
      <c r="C63" s="5" t="s">
        <v>263</v>
      </c>
    </row>
    <row r="64" spans="1:3" x14ac:dyDescent="0.25">
      <c r="A64" s="8" t="s">
        <v>79</v>
      </c>
      <c r="B64" s="1" t="s">
        <v>210</v>
      </c>
      <c r="C64" s="5" t="s">
        <v>264</v>
      </c>
    </row>
    <row r="65" spans="1:3" x14ac:dyDescent="0.25">
      <c r="A65" s="8" t="s">
        <v>79</v>
      </c>
      <c r="B65" s="1" t="s">
        <v>212</v>
      </c>
      <c r="C65" s="5" t="s">
        <v>180</v>
      </c>
    </row>
    <row r="66" spans="1:3" x14ac:dyDescent="0.25">
      <c r="A66" s="8" t="s">
        <v>79</v>
      </c>
      <c r="B66" s="1" t="s">
        <v>214</v>
      </c>
      <c r="C66" s="5" t="s">
        <v>265</v>
      </c>
    </row>
    <row r="67" spans="1:3" x14ac:dyDescent="0.25">
      <c r="A67" s="8" t="s">
        <v>79</v>
      </c>
      <c r="B67" s="1" t="s">
        <v>215</v>
      </c>
      <c r="C67" s="5" t="s">
        <v>266</v>
      </c>
    </row>
    <row r="68" spans="1:3" x14ac:dyDescent="0.25">
      <c r="A68" s="8" t="s">
        <v>80</v>
      </c>
      <c r="B68" s="1" t="s">
        <v>210</v>
      </c>
      <c r="C68" s="5" t="s">
        <v>267</v>
      </c>
    </row>
    <row r="69" spans="1:3" x14ac:dyDescent="0.25">
      <c r="A69" s="8" t="s">
        <v>80</v>
      </c>
      <c r="B69" s="1" t="s">
        <v>212</v>
      </c>
      <c r="C69" s="5" t="s">
        <v>264</v>
      </c>
    </row>
    <row r="70" spans="1:3" x14ac:dyDescent="0.25">
      <c r="A70" s="8" t="s">
        <v>80</v>
      </c>
      <c r="B70" s="1" t="s">
        <v>214</v>
      </c>
      <c r="C70" s="5" t="s">
        <v>268</v>
      </c>
    </row>
    <row r="71" spans="1:3" x14ac:dyDescent="0.25">
      <c r="A71" s="8" t="s">
        <v>80</v>
      </c>
      <c r="B71" s="1" t="s">
        <v>215</v>
      </c>
      <c r="C71" s="5" t="s">
        <v>269</v>
      </c>
    </row>
    <row r="72" spans="1:3" x14ac:dyDescent="0.25">
      <c r="A72" s="8" t="s">
        <v>81</v>
      </c>
      <c r="B72" s="1" t="s">
        <v>210</v>
      </c>
      <c r="C72" s="5" t="s">
        <v>270</v>
      </c>
    </row>
    <row r="73" spans="1:3" x14ac:dyDescent="0.25">
      <c r="A73" s="8" t="s">
        <v>81</v>
      </c>
      <c r="B73" s="1" t="s">
        <v>212</v>
      </c>
      <c r="C73" s="5" t="s">
        <v>271</v>
      </c>
    </row>
    <row r="74" spans="1:3" x14ac:dyDescent="0.25">
      <c r="A74" s="8" t="s">
        <v>81</v>
      </c>
      <c r="B74" s="1" t="s">
        <v>214</v>
      </c>
      <c r="C74" s="5" t="s">
        <v>193</v>
      </c>
    </row>
    <row r="75" spans="1:3" x14ac:dyDescent="0.25">
      <c r="A75" s="8" t="s">
        <v>81</v>
      </c>
      <c r="B75" s="1" t="s">
        <v>215</v>
      </c>
      <c r="C75" s="5" t="s">
        <v>272</v>
      </c>
    </row>
    <row r="76" spans="1:3" x14ac:dyDescent="0.25">
      <c r="A76" s="8" t="s">
        <v>82</v>
      </c>
      <c r="B76" s="1" t="s">
        <v>210</v>
      </c>
      <c r="C76" s="5" t="s">
        <v>273</v>
      </c>
    </row>
    <row r="77" spans="1:3" x14ac:dyDescent="0.25">
      <c r="A77" s="8" t="s">
        <v>82</v>
      </c>
      <c r="B77" s="1" t="s">
        <v>212</v>
      </c>
      <c r="C77" s="5" t="s">
        <v>274</v>
      </c>
    </row>
    <row r="78" spans="1:3" x14ac:dyDescent="0.25">
      <c r="A78" s="8" t="s">
        <v>82</v>
      </c>
      <c r="B78" s="1" t="s">
        <v>214</v>
      </c>
      <c r="C78" s="5" t="s">
        <v>275</v>
      </c>
    </row>
    <row r="79" spans="1:3" x14ac:dyDescent="0.25">
      <c r="A79" s="8" t="s">
        <v>82</v>
      </c>
      <c r="B79" s="1" t="s">
        <v>215</v>
      </c>
      <c r="C79" s="5" t="s">
        <v>276</v>
      </c>
    </row>
    <row r="80" spans="1:3" x14ac:dyDescent="0.25">
      <c r="A80" s="8" t="s">
        <v>83</v>
      </c>
      <c r="B80" s="1" t="s">
        <v>210</v>
      </c>
      <c r="C80" s="5" t="s">
        <v>277</v>
      </c>
    </row>
    <row r="81" spans="1:3" x14ac:dyDescent="0.25">
      <c r="A81" s="8" t="s">
        <v>83</v>
      </c>
      <c r="B81" s="1" t="s">
        <v>212</v>
      </c>
      <c r="C81" s="5" t="s">
        <v>278</v>
      </c>
    </row>
    <row r="82" spans="1:3" x14ac:dyDescent="0.25">
      <c r="A82" s="8" t="s">
        <v>83</v>
      </c>
      <c r="B82" s="1" t="s">
        <v>214</v>
      </c>
      <c r="C82" s="5" t="s">
        <v>124</v>
      </c>
    </row>
    <row r="83" spans="1:3" x14ac:dyDescent="0.25">
      <c r="A83" s="8" t="s">
        <v>83</v>
      </c>
      <c r="B83" s="1" t="s">
        <v>215</v>
      </c>
      <c r="C83" s="5" t="s">
        <v>279</v>
      </c>
    </row>
    <row r="84" spans="1:3" x14ac:dyDescent="0.25">
      <c r="A84" s="8" t="s">
        <v>84</v>
      </c>
      <c r="B84" s="1" t="s">
        <v>210</v>
      </c>
      <c r="C84" s="5" t="s">
        <v>280</v>
      </c>
    </row>
    <row r="85" spans="1:3" x14ac:dyDescent="0.25">
      <c r="A85" s="8" t="s">
        <v>84</v>
      </c>
      <c r="B85" s="1" t="s">
        <v>212</v>
      </c>
      <c r="C85" s="5" t="s">
        <v>281</v>
      </c>
    </row>
    <row r="86" spans="1:3" x14ac:dyDescent="0.25">
      <c r="A86" s="8" t="s">
        <v>84</v>
      </c>
      <c r="B86" s="1" t="s">
        <v>214</v>
      </c>
      <c r="C86" s="5" t="s">
        <v>190</v>
      </c>
    </row>
    <row r="87" spans="1:3" x14ac:dyDescent="0.25">
      <c r="A87" s="8" t="s">
        <v>84</v>
      </c>
      <c r="B87" s="1" t="s">
        <v>215</v>
      </c>
      <c r="C87" s="5" t="s">
        <v>282</v>
      </c>
    </row>
    <row r="88" spans="1:3" x14ac:dyDescent="0.25">
      <c r="A88" s="8" t="s">
        <v>85</v>
      </c>
      <c r="B88" s="1" t="s">
        <v>210</v>
      </c>
      <c r="C88" s="5" t="s">
        <v>283</v>
      </c>
    </row>
    <row r="89" spans="1:3" x14ac:dyDescent="0.25">
      <c r="A89" s="8" t="s">
        <v>85</v>
      </c>
      <c r="B89" s="1" t="s">
        <v>212</v>
      </c>
      <c r="C89" s="5" t="s">
        <v>284</v>
      </c>
    </row>
    <row r="90" spans="1:3" x14ac:dyDescent="0.25">
      <c r="A90" s="8" t="s">
        <v>85</v>
      </c>
      <c r="B90" s="1" t="s">
        <v>214</v>
      </c>
      <c r="C90" s="5" t="s">
        <v>285</v>
      </c>
    </row>
    <row r="91" spans="1:3" x14ac:dyDescent="0.25">
      <c r="A91" s="8" t="s">
        <v>85</v>
      </c>
      <c r="B91" s="1" t="s">
        <v>215</v>
      </c>
      <c r="C91" s="5" t="s">
        <v>286</v>
      </c>
    </row>
    <row r="92" spans="1:3" x14ac:dyDescent="0.25">
      <c r="A92" s="8" t="s">
        <v>86</v>
      </c>
      <c r="B92" s="1" t="s">
        <v>210</v>
      </c>
      <c r="C92" s="5" t="s">
        <v>287</v>
      </c>
    </row>
    <row r="93" spans="1:3" x14ac:dyDescent="0.25">
      <c r="A93" s="8" t="s">
        <v>86</v>
      </c>
      <c r="B93" s="1" t="s">
        <v>212</v>
      </c>
      <c r="C93" s="5" t="s">
        <v>288</v>
      </c>
    </row>
    <row r="94" spans="1:3" x14ac:dyDescent="0.25">
      <c r="A94" s="8" t="s">
        <v>86</v>
      </c>
      <c r="B94" s="1" t="s">
        <v>214</v>
      </c>
      <c r="C94" s="5" t="s">
        <v>117</v>
      </c>
    </row>
    <row r="95" spans="1:3" x14ac:dyDescent="0.25">
      <c r="A95" s="8" t="s">
        <v>86</v>
      </c>
      <c r="B95" s="1" t="s">
        <v>215</v>
      </c>
      <c r="C95" s="5" t="s">
        <v>217</v>
      </c>
    </row>
    <row r="96" spans="1:3"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08984375" defaultRowHeight="15" x14ac:dyDescent="0.25"/>
  <cols>
    <col min="1" max="1" width="7.36328125" customWidth="1"/>
    <col min="2" max="2" width="16.7265625" style="8" customWidth="1"/>
    <col min="3" max="3" width="25" customWidth="1"/>
  </cols>
  <sheetData>
    <row r="1" spans="1:3" ht="21" x14ac:dyDescent="0.4">
      <c r="A1" s="28" t="s">
        <v>30</v>
      </c>
    </row>
    <row r="2" spans="1:3" x14ac:dyDescent="0.25">
      <c r="A2" s="8" t="s">
        <v>7</v>
      </c>
    </row>
    <row r="3" spans="1:3" ht="19.8" customHeight="1" x14ac:dyDescent="0.3">
      <c r="A3" s="9" t="s">
        <v>62</v>
      </c>
      <c r="B3" s="4" t="s">
        <v>289</v>
      </c>
      <c r="C3" s="6" t="s">
        <v>63</v>
      </c>
    </row>
    <row r="4" spans="1:3" x14ac:dyDescent="0.25">
      <c r="A4" s="8" t="s">
        <v>76</v>
      </c>
      <c r="B4" s="3" t="s">
        <v>290</v>
      </c>
      <c r="C4" s="5">
        <v>14</v>
      </c>
    </row>
    <row r="5" spans="1:3" x14ac:dyDescent="0.25">
      <c r="A5" s="8" t="s">
        <v>76</v>
      </c>
      <c r="B5" s="3" t="s">
        <v>291</v>
      </c>
      <c r="C5" s="5">
        <v>214</v>
      </c>
    </row>
    <row r="6" spans="1:3" x14ac:dyDescent="0.25">
      <c r="A6" s="8" t="s">
        <v>76</v>
      </c>
      <c r="B6" s="3" t="s">
        <v>292</v>
      </c>
      <c r="C6" s="5">
        <v>165</v>
      </c>
    </row>
    <row r="7" spans="1:3" x14ac:dyDescent="0.25">
      <c r="A7" s="8" t="s">
        <v>76</v>
      </c>
      <c r="B7" s="3" t="s">
        <v>293</v>
      </c>
      <c r="C7" s="5">
        <v>4</v>
      </c>
    </row>
    <row r="8" spans="1:3" x14ac:dyDescent="0.25">
      <c r="A8" s="8" t="s">
        <v>76</v>
      </c>
      <c r="B8" s="3" t="s">
        <v>294</v>
      </c>
      <c r="C8" s="5">
        <v>31</v>
      </c>
    </row>
    <row r="9" spans="1:3" x14ac:dyDescent="0.25">
      <c r="A9" s="8" t="s">
        <v>77</v>
      </c>
      <c r="B9" s="3" t="s">
        <v>290</v>
      </c>
      <c r="C9" s="5">
        <v>10</v>
      </c>
    </row>
    <row r="10" spans="1:3" x14ac:dyDescent="0.25">
      <c r="A10" s="8" t="s">
        <v>77</v>
      </c>
      <c r="B10" s="3" t="s">
        <v>291</v>
      </c>
      <c r="C10" s="5">
        <v>177</v>
      </c>
    </row>
    <row r="11" spans="1:3" x14ac:dyDescent="0.25">
      <c r="A11" s="8" t="s">
        <v>77</v>
      </c>
      <c r="B11" s="3" t="s">
        <v>292</v>
      </c>
      <c r="C11" s="5">
        <v>120</v>
      </c>
    </row>
    <row r="12" spans="1:3" x14ac:dyDescent="0.25">
      <c r="A12" s="8" t="s">
        <v>77</v>
      </c>
      <c r="B12" s="3" t="s">
        <v>293</v>
      </c>
      <c r="C12" s="5">
        <v>15</v>
      </c>
    </row>
    <row r="13" spans="1:3" x14ac:dyDescent="0.25">
      <c r="A13" s="8" t="s">
        <v>77</v>
      </c>
      <c r="B13" s="3" t="s">
        <v>294</v>
      </c>
      <c r="C13" s="5">
        <v>25</v>
      </c>
    </row>
    <row r="14" spans="1:3" x14ac:dyDescent="0.25">
      <c r="A14" s="8" t="s">
        <v>78</v>
      </c>
      <c r="B14" s="3" t="s">
        <v>290</v>
      </c>
      <c r="C14" s="5">
        <v>11</v>
      </c>
    </row>
    <row r="15" spans="1:3" x14ac:dyDescent="0.25">
      <c r="A15" s="8" t="s">
        <v>78</v>
      </c>
      <c r="B15" s="3" t="s">
        <v>291</v>
      </c>
      <c r="C15" s="5">
        <v>174</v>
      </c>
    </row>
    <row r="16" spans="1:3" x14ac:dyDescent="0.25">
      <c r="A16" s="8" t="s">
        <v>78</v>
      </c>
      <c r="B16" s="3" t="s">
        <v>292</v>
      </c>
      <c r="C16" s="5">
        <v>98</v>
      </c>
    </row>
    <row r="17" spans="1:3" x14ac:dyDescent="0.25">
      <c r="A17" s="8" t="s">
        <v>78</v>
      </c>
      <c r="B17" s="3" t="s">
        <v>293</v>
      </c>
      <c r="C17" s="5">
        <v>11</v>
      </c>
    </row>
    <row r="18" spans="1:3" x14ac:dyDescent="0.25">
      <c r="A18" s="8" t="s">
        <v>78</v>
      </c>
      <c r="B18" s="3" t="s">
        <v>294</v>
      </c>
      <c r="C18" s="5">
        <v>9</v>
      </c>
    </row>
    <row r="19" spans="1:3" x14ac:dyDescent="0.25">
      <c r="A19" s="8" t="s">
        <v>79</v>
      </c>
      <c r="B19" s="3" t="s">
        <v>290</v>
      </c>
      <c r="C19" s="5">
        <v>20</v>
      </c>
    </row>
    <row r="20" spans="1:3" x14ac:dyDescent="0.25">
      <c r="A20" s="8" t="s">
        <v>79</v>
      </c>
      <c r="B20" s="3" t="s">
        <v>291</v>
      </c>
      <c r="C20" s="5">
        <v>136</v>
      </c>
    </row>
    <row r="21" spans="1:3" x14ac:dyDescent="0.25">
      <c r="A21" s="8" t="s">
        <v>79</v>
      </c>
      <c r="B21" s="3" t="s">
        <v>292</v>
      </c>
      <c r="C21" s="5">
        <v>118</v>
      </c>
    </row>
    <row r="22" spans="1:3" x14ac:dyDescent="0.25">
      <c r="A22" s="8" t="s">
        <v>79</v>
      </c>
      <c r="B22" s="3" t="s">
        <v>293</v>
      </c>
      <c r="C22" s="5">
        <v>17</v>
      </c>
    </row>
    <row r="23" spans="1:3" x14ac:dyDescent="0.25">
      <c r="A23" s="8" t="s">
        <v>79</v>
      </c>
      <c r="B23" s="3" t="s">
        <v>294</v>
      </c>
      <c r="C23" s="5">
        <v>25</v>
      </c>
    </row>
    <row r="24" spans="1:3" x14ac:dyDescent="0.25">
      <c r="A24" s="8" t="s">
        <v>80</v>
      </c>
      <c r="B24" s="3" t="s">
        <v>290</v>
      </c>
      <c r="C24" s="5">
        <v>12</v>
      </c>
    </row>
    <row r="25" spans="1:3" x14ac:dyDescent="0.25">
      <c r="A25" s="8" t="s">
        <v>80</v>
      </c>
      <c r="B25" s="3" t="s">
        <v>291</v>
      </c>
      <c r="C25" s="5">
        <v>137</v>
      </c>
    </row>
    <row r="26" spans="1:3" x14ac:dyDescent="0.25">
      <c r="A26" s="8" t="s">
        <v>80</v>
      </c>
      <c r="B26" s="3" t="s">
        <v>292</v>
      </c>
      <c r="C26" s="5">
        <v>91</v>
      </c>
    </row>
    <row r="27" spans="1:3" x14ac:dyDescent="0.25">
      <c r="A27" s="8" t="s">
        <v>80</v>
      </c>
      <c r="B27" s="3" t="s">
        <v>293</v>
      </c>
      <c r="C27" s="5">
        <v>25</v>
      </c>
    </row>
    <row r="28" spans="1:3" x14ac:dyDescent="0.25">
      <c r="A28" s="8" t="s">
        <v>80</v>
      </c>
      <c r="B28" s="3" t="s">
        <v>294</v>
      </c>
      <c r="C28" s="5">
        <v>10</v>
      </c>
    </row>
    <row r="29" spans="1:3" x14ac:dyDescent="0.25">
      <c r="A29" s="8" t="s">
        <v>81</v>
      </c>
      <c r="B29" s="3" t="s">
        <v>290</v>
      </c>
      <c r="C29" s="5">
        <v>16</v>
      </c>
    </row>
    <row r="30" spans="1:3" x14ac:dyDescent="0.25">
      <c r="A30" s="8" t="s">
        <v>81</v>
      </c>
      <c r="B30" s="3" t="s">
        <v>291</v>
      </c>
      <c r="C30" s="5">
        <v>106</v>
      </c>
    </row>
    <row r="31" spans="1:3" x14ac:dyDescent="0.25">
      <c r="A31" s="8" t="s">
        <v>81</v>
      </c>
      <c r="B31" s="3" t="s">
        <v>292</v>
      </c>
      <c r="C31" s="5">
        <v>71</v>
      </c>
    </row>
    <row r="32" spans="1:3" x14ac:dyDescent="0.25">
      <c r="A32" s="8" t="s">
        <v>81</v>
      </c>
      <c r="B32" s="3" t="s">
        <v>293</v>
      </c>
      <c r="C32" s="5">
        <v>26</v>
      </c>
    </row>
    <row r="33" spans="1:3" x14ac:dyDescent="0.25">
      <c r="A33" s="8" t="s">
        <v>81</v>
      </c>
      <c r="B33" s="3" t="s">
        <v>294</v>
      </c>
      <c r="C33" s="5">
        <v>11</v>
      </c>
    </row>
    <row r="34" spans="1:3" x14ac:dyDescent="0.25">
      <c r="A34" s="8" t="s">
        <v>82</v>
      </c>
      <c r="B34" s="3" t="s">
        <v>290</v>
      </c>
      <c r="C34" s="5">
        <v>22</v>
      </c>
    </row>
    <row r="35" spans="1:3" x14ac:dyDescent="0.25">
      <c r="A35" s="8" t="s">
        <v>82</v>
      </c>
      <c r="B35" s="3" t="s">
        <v>291</v>
      </c>
      <c r="C35" s="5">
        <v>103</v>
      </c>
    </row>
    <row r="36" spans="1:3" x14ac:dyDescent="0.25">
      <c r="A36" s="8" t="s">
        <v>82</v>
      </c>
      <c r="B36" s="3" t="s">
        <v>292</v>
      </c>
      <c r="C36" s="5">
        <v>74</v>
      </c>
    </row>
    <row r="37" spans="1:3" x14ac:dyDescent="0.25">
      <c r="A37" s="8" t="s">
        <v>82</v>
      </c>
      <c r="B37" s="3" t="s">
        <v>293</v>
      </c>
      <c r="C37" s="5">
        <v>28</v>
      </c>
    </row>
    <row r="38" spans="1:3" x14ac:dyDescent="0.25">
      <c r="A38" s="8" t="s">
        <v>82</v>
      </c>
      <c r="B38" s="3" t="s">
        <v>294</v>
      </c>
      <c r="C38" s="5">
        <v>10</v>
      </c>
    </row>
    <row r="39" spans="1:3" x14ac:dyDescent="0.25">
      <c r="A39" s="8" t="s">
        <v>83</v>
      </c>
      <c r="B39" s="3" t="s">
        <v>290</v>
      </c>
      <c r="C39" s="5">
        <v>24</v>
      </c>
    </row>
    <row r="40" spans="1:3" x14ac:dyDescent="0.25">
      <c r="A40" s="8" t="s">
        <v>83</v>
      </c>
      <c r="B40" s="3" t="s">
        <v>291</v>
      </c>
      <c r="C40" s="5">
        <v>121</v>
      </c>
    </row>
    <row r="41" spans="1:3" x14ac:dyDescent="0.25">
      <c r="A41" s="8" t="s">
        <v>83</v>
      </c>
      <c r="B41" s="3" t="s">
        <v>292</v>
      </c>
      <c r="C41" s="5">
        <v>67</v>
      </c>
    </row>
    <row r="42" spans="1:3" x14ac:dyDescent="0.25">
      <c r="A42" s="8" t="s">
        <v>83</v>
      </c>
      <c r="B42" s="3" t="s">
        <v>293</v>
      </c>
      <c r="C42" s="5">
        <v>24</v>
      </c>
    </row>
    <row r="43" spans="1:3" x14ac:dyDescent="0.25">
      <c r="A43" s="8" t="s">
        <v>83</v>
      </c>
      <c r="B43" s="3" t="s">
        <v>294</v>
      </c>
      <c r="C43" s="5">
        <v>8</v>
      </c>
    </row>
    <row r="44" spans="1:3" x14ac:dyDescent="0.25">
      <c r="A44" s="8" t="s">
        <v>84</v>
      </c>
      <c r="B44" s="3" t="s">
        <v>290</v>
      </c>
      <c r="C44" s="5">
        <v>18</v>
      </c>
    </row>
    <row r="45" spans="1:3" x14ac:dyDescent="0.25">
      <c r="A45" s="8" t="s">
        <v>84</v>
      </c>
      <c r="B45" s="3" t="s">
        <v>291</v>
      </c>
      <c r="C45" s="5">
        <v>127</v>
      </c>
    </row>
    <row r="46" spans="1:3" x14ac:dyDescent="0.25">
      <c r="A46" s="8" t="s">
        <v>84</v>
      </c>
      <c r="B46" s="3" t="s">
        <v>292</v>
      </c>
      <c r="C46" s="5">
        <v>74</v>
      </c>
    </row>
    <row r="47" spans="1:3" x14ac:dyDescent="0.25">
      <c r="A47" s="8" t="s">
        <v>84</v>
      </c>
      <c r="B47" s="3" t="s">
        <v>293</v>
      </c>
      <c r="C47" s="5">
        <v>21</v>
      </c>
    </row>
    <row r="48" spans="1:3" x14ac:dyDescent="0.25">
      <c r="A48" s="8" t="s">
        <v>84</v>
      </c>
      <c r="B48" s="3" t="s">
        <v>294</v>
      </c>
      <c r="C48" s="5">
        <v>12</v>
      </c>
    </row>
    <row r="49" spans="1:3" x14ac:dyDescent="0.25">
      <c r="A49" s="8" t="s">
        <v>85</v>
      </c>
      <c r="B49" s="3" t="s">
        <v>290</v>
      </c>
      <c r="C49" s="5">
        <v>16</v>
      </c>
    </row>
    <row r="50" spans="1:3" x14ac:dyDescent="0.25">
      <c r="A50" s="8" t="s">
        <v>85</v>
      </c>
      <c r="B50" s="3" t="s">
        <v>291</v>
      </c>
      <c r="C50" s="5">
        <v>123</v>
      </c>
    </row>
    <row r="51" spans="1:3" x14ac:dyDescent="0.25">
      <c r="A51" s="8" t="s">
        <v>85</v>
      </c>
      <c r="B51" s="3" t="s">
        <v>292</v>
      </c>
      <c r="C51" s="5">
        <v>73</v>
      </c>
    </row>
    <row r="52" spans="1:3" x14ac:dyDescent="0.25">
      <c r="A52" s="8" t="s">
        <v>85</v>
      </c>
      <c r="B52" s="3" t="s">
        <v>293</v>
      </c>
      <c r="C52" s="5">
        <v>23</v>
      </c>
    </row>
    <row r="53" spans="1:3" x14ac:dyDescent="0.25">
      <c r="A53" s="8" t="s">
        <v>85</v>
      </c>
      <c r="B53" s="3" t="s">
        <v>294</v>
      </c>
      <c r="C53" s="5">
        <v>12</v>
      </c>
    </row>
    <row r="54" spans="1:3" x14ac:dyDescent="0.25">
      <c r="A54" s="8" t="s">
        <v>86</v>
      </c>
      <c r="B54" s="3" t="s">
        <v>290</v>
      </c>
      <c r="C54" s="5">
        <v>20</v>
      </c>
    </row>
    <row r="55" spans="1:3" x14ac:dyDescent="0.25">
      <c r="A55" s="8" t="s">
        <v>86</v>
      </c>
      <c r="B55" s="3" t="s">
        <v>291</v>
      </c>
      <c r="C55" s="5">
        <v>147</v>
      </c>
    </row>
    <row r="56" spans="1:3" x14ac:dyDescent="0.25">
      <c r="A56" s="8" t="s">
        <v>86</v>
      </c>
      <c r="B56" s="3" t="s">
        <v>292</v>
      </c>
      <c r="C56" s="5">
        <v>73</v>
      </c>
    </row>
    <row r="57" spans="1:3" x14ac:dyDescent="0.25">
      <c r="A57" s="8" t="s">
        <v>86</v>
      </c>
      <c r="B57" s="3" t="s">
        <v>293</v>
      </c>
      <c r="C57" s="5">
        <v>15</v>
      </c>
    </row>
    <row r="58" spans="1:3" x14ac:dyDescent="0.25">
      <c r="A58" s="8" t="s">
        <v>86</v>
      </c>
      <c r="B58" s="3" t="s">
        <v>294</v>
      </c>
      <c r="C58" s="5">
        <v>17</v>
      </c>
    </row>
    <row r="59" spans="1:3" x14ac:dyDescent="0.25">
      <c r="A59" s="8"/>
    </row>
    <row r="60" spans="1:3" x14ac:dyDescent="0.25">
      <c r="A60" s="8"/>
    </row>
    <row r="61" spans="1:3" x14ac:dyDescent="0.25">
      <c r="A61" s="8"/>
    </row>
    <row r="62" spans="1:3" x14ac:dyDescent="0.25">
      <c r="A62" s="8"/>
    </row>
    <row r="63" spans="1:3" x14ac:dyDescent="0.25">
      <c r="A63" s="8"/>
    </row>
    <row r="64" spans="1:3"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08984375" defaultRowHeight="15" x14ac:dyDescent="0.25"/>
  <cols>
    <col min="1" max="1" width="16.7265625" customWidth="1"/>
    <col min="2" max="2" width="14.453125" style="8" customWidth="1"/>
    <col min="3" max="3" width="24.26953125" bestFit="1" customWidth="1"/>
  </cols>
  <sheetData>
    <row r="1" spans="1:3" ht="21" x14ac:dyDescent="0.4">
      <c r="A1" s="28" t="s">
        <v>32</v>
      </c>
    </row>
    <row r="2" spans="1:3" x14ac:dyDescent="0.25">
      <c r="A2" s="8" t="s">
        <v>7</v>
      </c>
    </row>
    <row r="3" spans="1:3" ht="22.2" customHeight="1" x14ac:dyDescent="0.3">
      <c r="A3" s="9" t="s">
        <v>295</v>
      </c>
      <c r="B3" s="4" t="s">
        <v>198</v>
      </c>
      <c r="C3" s="6" t="s">
        <v>63</v>
      </c>
    </row>
    <row r="4" spans="1:3" x14ac:dyDescent="0.25">
      <c r="A4" s="8" t="s">
        <v>296</v>
      </c>
      <c r="B4" s="3" t="s">
        <v>203</v>
      </c>
      <c r="C4" s="5">
        <v>0</v>
      </c>
    </row>
    <row r="5" spans="1:3" x14ac:dyDescent="0.25">
      <c r="A5" s="8" t="s">
        <v>297</v>
      </c>
      <c r="B5" s="3" t="s">
        <v>202</v>
      </c>
      <c r="C5" s="5">
        <v>1</v>
      </c>
    </row>
    <row r="6" spans="1:3" x14ac:dyDescent="0.25">
      <c r="A6" s="8" t="s">
        <v>298</v>
      </c>
      <c r="B6" s="3" t="s">
        <v>203</v>
      </c>
      <c r="C6" s="5">
        <v>1</v>
      </c>
    </row>
    <row r="7" spans="1:3" x14ac:dyDescent="0.25">
      <c r="A7" s="8" t="s">
        <v>299</v>
      </c>
      <c r="B7" s="3" t="s">
        <v>203</v>
      </c>
      <c r="C7" s="5">
        <v>1</v>
      </c>
    </row>
    <row r="8" spans="1:3" x14ac:dyDescent="0.25">
      <c r="A8" s="8" t="s">
        <v>298</v>
      </c>
      <c r="B8" s="3" t="s">
        <v>202</v>
      </c>
      <c r="C8" s="5">
        <v>2</v>
      </c>
    </row>
    <row r="9" spans="1:3" x14ac:dyDescent="0.25">
      <c r="A9" s="8" t="s">
        <v>300</v>
      </c>
      <c r="B9" s="3" t="s">
        <v>203</v>
      </c>
      <c r="C9" s="5">
        <v>2</v>
      </c>
    </row>
    <row r="10" spans="1:3" x14ac:dyDescent="0.25">
      <c r="A10" s="8" t="s">
        <v>301</v>
      </c>
      <c r="B10" s="3" t="s">
        <v>203</v>
      </c>
      <c r="C10" s="5">
        <v>5</v>
      </c>
    </row>
    <row r="11" spans="1:3" x14ac:dyDescent="0.25">
      <c r="A11" s="8" t="s">
        <v>296</v>
      </c>
      <c r="B11" s="3" t="s">
        <v>202</v>
      </c>
      <c r="C11" s="5">
        <v>6</v>
      </c>
    </row>
    <row r="12" spans="1:3" x14ac:dyDescent="0.25">
      <c r="A12" s="8" t="s">
        <v>297</v>
      </c>
      <c r="B12" s="3" t="s">
        <v>203</v>
      </c>
      <c r="C12" s="5">
        <v>9</v>
      </c>
    </row>
    <row r="13" spans="1:3" x14ac:dyDescent="0.25">
      <c r="A13" s="8" t="s">
        <v>302</v>
      </c>
      <c r="B13" s="3" t="s">
        <v>203</v>
      </c>
      <c r="C13" s="5">
        <v>11</v>
      </c>
    </row>
    <row r="14" spans="1:3" x14ac:dyDescent="0.25">
      <c r="A14" s="8" t="s">
        <v>299</v>
      </c>
      <c r="B14" s="3" t="s">
        <v>202</v>
      </c>
      <c r="C14" s="5">
        <v>13</v>
      </c>
    </row>
    <row r="15" spans="1:3" x14ac:dyDescent="0.25">
      <c r="A15" s="8" t="s">
        <v>303</v>
      </c>
      <c r="B15" s="3" t="s">
        <v>203</v>
      </c>
      <c r="C15" s="5">
        <v>13</v>
      </c>
    </row>
    <row r="16" spans="1:3" x14ac:dyDescent="0.25">
      <c r="A16" s="8" t="s">
        <v>304</v>
      </c>
      <c r="B16" s="3" t="s">
        <v>203</v>
      </c>
      <c r="C16" s="5">
        <v>18</v>
      </c>
    </row>
    <row r="17" spans="1:3" x14ac:dyDescent="0.25">
      <c r="A17" s="8" t="s">
        <v>300</v>
      </c>
      <c r="B17" s="3" t="s">
        <v>202</v>
      </c>
      <c r="C17" s="5">
        <v>21</v>
      </c>
    </row>
    <row r="18" spans="1:3" x14ac:dyDescent="0.25">
      <c r="A18" s="8" t="s">
        <v>305</v>
      </c>
      <c r="B18" s="3" t="s">
        <v>202</v>
      </c>
      <c r="C18" s="5">
        <v>22</v>
      </c>
    </row>
    <row r="19" spans="1:3" x14ac:dyDescent="0.25">
      <c r="A19" s="8" t="s">
        <v>303</v>
      </c>
      <c r="B19" s="3" t="s">
        <v>202</v>
      </c>
      <c r="C19" s="5">
        <v>30</v>
      </c>
    </row>
    <row r="20" spans="1:3" x14ac:dyDescent="0.25">
      <c r="A20" s="8" t="s">
        <v>304</v>
      </c>
      <c r="B20" s="3" t="s">
        <v>202</v>
      </c>
      <c r="C20" s="5">
        <v>75</v>
      </c>
    </row>
    <row r="21" spans="1:3" x14ac:dyDescent="0.25">
      <c r="A21" s="8" t="s">
        <v>305</v>
      </c>
      <c r="B21" s="3" t="s">
        <v>203</v>
      </c>
      <c r="C21" s="5">
        <v>93</v>
      </c>
    </row>
    <row r="22" spans="1:3" x14ac:dyDescent="0.25">
      <c r="A22" s="8" t="s">
        <v>301</v>
      </c>
      <c r="B22" s="3" t="s">
        <v>202</v>
      </c>
      <c r="C22" s="5">
        <v>96</v>
      </c>
    </row>
    <row r="23" spans="1:3" x14ac:dyDescent="0.25">
      <c r="A23" s="8" t="s">
        <v>302</v>
      </c>
      <c r="B23" s="3" t="s">
        <v>202</v>
      </c>
      <c r="C23" s="5">
        <v>152</v>
      </c>
    </row>
    <row r="24" spans="1:3" x14ac:dyDescent="0.25">
      <c r="A24" s="8"/>
    </row>
    <row r="25" spans="1:3" x14ac:dyDescent="0.25">
      <c r="A25" s="8"/>
    </row>
    <row r="26" spans="1:3" x14ac:dyDescent="0.25">
      <c r="A26" s="8"/>
    </row>
    <row r="27" spans="1:3" x14ac:dyDescent="0.25">
      <c r="A27" s="8"/>
    </row>
    <row r="28" spans="1:3" x14ac:dyDescent="0.25">
      <c r="A28" s="8"/>
    </row>
    <row r="29" spans="1:3" x14ac:dyDescent="0.25">
      <c r="A29" s="8"/>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heetViews>
  <sheetFormatPr defaultColWidth="11.08984375" defaultRowHeight="15" x14ac:dyDescent="0.25"/>
  <cols>
    <col min="1" max="1" width="8.08984375" customWidth="1"/>
    <col min="2" max="2" width="14.81640625" customWidth="1"/>
    <col min="3" max="3" width="14.6328125" customWidth="1"/>
    <col min="4" max="4" width="24.26953125" bestFit="1" customWidth="1"/>
  </cols>
  <sheetData>
    <row r="1" spans="1:4" ht="21" x14ac:dyDescent="0.4">
      <c r="A1" s="28" t="s">
        <v>34</v>
      </c>
    </row>
    <row r="2" spans="1:4" x14ac:dyDescent="0.25">
      <c r="A2" s="8" t="s">
        <v>7</v>
      </c>
    </row>
    <row r="3" spans="1:4" ht="17.399999999999999" customHeight="1" x14ac:dyDescent="0.3">
      <c r="A3" s="9" t="s">
        <v>62</v>
      </c>
      <c r="B3" s="7" t="s">
        <v>198</v>
      </c>
      <c r="C3" s="7" t="s">
        <v>295</v>
      </c>
      <c r="D3" s="6" t="s">
        <v>63</v>
      </c>
    </row>
    <row r="4" spans="1:4" x14ac:dyDescent="0.25">
      <c r="A4" s="8" t="s">
        <v>64</v>
      </c>
      <c r="B4" s="1" t="s">
        <v>199</v>
      </c>
      <c r="C4" s="1" t="s">
        <v>306</v>
      </c>
      <c r="D4" s="5">
        <v>43</v>
      </c>
    </row>
    <row r="5" spans="1:4" x14ac:dyDescent="0.25">
      <c r="A5" s="8" t="s">
        <v>64</v>
      </c>
      <c r="B5" s="1" t="s">
        <v>199</v>
      </c>
      <c r="C5" s="1" t="s">
        <v>303</v>
      </c>
      <c r="D5" s="5">
        <v>21</v>
      </c>
    </row>
    <row r="6" spans="1:4" x14ac:dyDescent="0.25">
      <c r="A6" s="8" t="s">
        <v>64</v>
      </c>
      <c r="B6" s="1" t="s">
        <v>199</v>
      </c>
      <c r="C6" s="1" t="s">
        <v>307</v>
      </c>
      <c r="D6" s="5">
        <v>278</v>
      </c>
    </row>
    <row r="7" spans="1:4" x14ac:dyDescent="0.25">
      <c r="A7" s="8" t="s">
        <v>64</v>
      </c>
      <c r="B7" s="1" t="s">
        <v>199</v>
      </c>
      <c r="C7" s="1" t="s">
        <v>305</v>
      </c>
      <c r="D7" s="5">
        <v>14</v>
      </c>
    </row>
    <row r="8" spans="1:4" x14ac:dyDescent="0.25">
      <c r="A8" s="8" t="s">
        <v>64</v>
      </c>
      <c r="B8" s="1" t="s">
        <v>200</v>
      </c>
      <c r="C8" s="1" t="s">
        <v>306</v>
      </c>
      <c r="D8" s="5">
        <v>37</v>
      </c>
    </row>
    <row r="9" spans="1:4" x14ac:dyDescent="0.25">
      <c r="A9" s="8" t="s">
        <v>64</v>
      </c>
      <c r="B9" s="1" t="s">
        <v>200</v>
      </c>
      <c r="C9" s="1" t="s">
        <v>303</v>
      </c>
      <c r="D9" s="5">
        <v>6</v>
      </c>
    </row>
    <row r="10" spans="1:4" x14ac:dyDescent="0.25">
      <c r="A10" s="8" t="s">
        <v>64</v>
      </c>
      <c r="B10" s="1" t="s">
        <v>200</v>
      </c>
      <c r="C10" s="1" t="s">
        <v>307</v>
      </c>
      <c r="D10" s="5">
        <v>95</v>
      </c>
    </row>
    <row r="11" spans="1:4" x14ac:dyDescent="0.25">
      <c r="A11" s="8" t="s">
        <v>64</v>
      </c>
      <c r="B11" s="1" t="s">
        <v>200</v>
      </c>
      <c r="C11" s="1" t="s">
        <v>305</v>
      </c>
      <c r="D11" s="5">
        <v>186</v>
      </c>
    </row>
    <row r="12" spans="1:4" x14ac:dyDescent="0.25">
      <c r="A12" s="8" t="s">
        <v>65</v>
      </c>
      <c r="B12" s="1" t="s">
        <v>199</v>
      </c>
      <c r="C12" s="1" t="s">
        <v>306</v>
      </c>
      <c r="D12" s="5">
        <v>94</v>
      </c>
    </row>
    <row r="13" spans="1:4" x14ac:dyDescent="0.25">
      <c r="A13" s="8" t="s">
        <v>65</v>
      </c>
      <c r="B13" s="1" t="s">
        <v>199</v>
      </c>
      <c r="C13" s="1" t="s">
        <v>303</v>
      </c>
      <c r="D13" s="5">
        <v>35</v>
      </c>
    </row>
    <row r="14" spans="1:4" x14ac:dyDescent="0.25">
      <c r="A14" s="8" t="s">
        <v>65</v>
      </c>
      <c r="B14" s="1" t="s">
        <v>199</v>
      </c>
      <c r="C14" s="1" t="s">
        <v>307</v>
      </c>
      <c r="D14" s="5">
        <v>305</v>
      </c>
    </row>
    <row r="15" spans="1:4" x14ac:dyDescent="0.25">
      <c r="A15" s="8" t="s">
        <v>65</v>
      </c>
      <c r="B15" s="1" t="s">
        <v>199</v>
      </c>
      <c r="C15" s="1" t="s">
        <v>305</v>
      </c>
      <c r="D15" s="5">
        <v>13</v>
      </c>
    </row>
    <row r="16" spans="1:4" x14ac:dyDescent="0.25">
      <c r="A16" s="8" t="s">
        <v>65</v>
      </c>
      <c r="B16" s="1" t="s">
        <v>200</v>
      </c>
      <c r="C16" s="1" t="s">
        <v>306</v>
      </c>
      <c r="D16" s="5">
        <v>30</v>
      </c>
    </row>
    <row r="17" spans="1:4" x14ac:dyDescent="0.25">
      <c r="A17" s="8" t="s">
        <v>65</v>
      </c>
      <c r="B17" s="1" t="s">
        <v>200</v>
      </c>
      <c r="C17" s="1" t="s">
        <v>303</v>
      </c>
      <c r="D17" s="5">
        <v>5</v>
      </c>
    </row>
    <row r="18" spans="1:4" x14ac:dyDescent="0.25">
      <c r="A18" s="8" t="s">
        <v>65</v>
      </c>
      <c r="B18" s="1" t="s">
        <v>200</v>
      </c>
      <c r="C18" s="1" t="s">
        <v>307</v>
      </c>
      <c r="D18" s="5">
        <v>103</v>
      </c>
    </row>
    <row r="19" spans="1:4" x14ac:dyDescent="0.25">
      <c r="A19" s="8" t="s">
        <v>65</v>
      </c>
      <c r="B19" s="1" t="s">
        <v>200</v>
      </c>
      <c r="C19" s="1" t="s">
        <v>305</v>
      </c>
      <c r="D19" s="5">
        <v>161</v>
      </c>
    </row>
    <row r="20" spans="1:4" x14ac:dyDescent="0.25">
      <c r="A20" s="8" t="s">
        <v>66</v>
      </c>
      <c r="B20" s="1" t="s">
        <v>199</v>
      </c>
      <c r="C20" s="1" t="s">
        <v>306</v>
      </c>
      <c r="D20" s="5">
        <v>99</v>
      </c>
    </row>
    <row r="21" spans="1:4" x14ac:dyDescent="0.25">
      <c r="A21" s="8" t="s">
        <v>66</v>
      </c>
      <c r="B21" s="1" t="s">
        <v>199</v>
      </c>
      <c r="C21" s="1" t="s">
        <v>303</v>
      </c>
      <c r="D21" s="5">
        <v>22</v>
      </c>
    </row>
    <row r="22" spans="1:4" x14ac:dyDescent="0.25">
      <c r="A22" s="8" t="s">
        <v>66</v>
      </c>
      <c r="B22" s="1" t="s">
        <v>199</v>
      </c>
      <c r="C22" s="1" t="s">
        <v>307</v>
      </c>
      <c r="D22" s="5">
        <v>296</v>
      </c>
    </row>
    <row r="23" spans="1:4" x14ac:dyDescent="0.25">
      <c r="A23" s="8" t="s">
        <v>66</v>
      </c>
      <c r="B23" s="1" t="s">
        <v>199</v>
      </c>
      <c r="C23" s="1" t="s">
        <v>305</v>
      </c>
      <c r="D23" s="5">
        <v>16</v>
      </c>
    </row>
    <row r="24" spans="1:4" x14ac:dyDescent="0.25">
      <c r="A24" s="8" t="s">
        <v>66</v>
      </c>
      <c r="B24" s="1" t="s">
        <v>200</v>
      </c>
      <c r="C24" s="1" t="s">
        <v>306</v>
      </c>
      <c r="D24" s="5">
        <v>9</v>
      </c>
    </row>
    <row r="25" spans="1:4" x14ac:dyDescent="0.25">
      <c r="A25" s="8" t="s">
        <v>66</v>
      </c>
      <c r="B25" s="1" t="s">
        <v>200</v>
      </c>
      <c r="C25" s="1" t="s">
        <v>303</v>
      </c>
      <c r="D25" s="5">
        <v>11</v>
      </c>
    </row>
    <row r="26" spans="1:4" x14ac:dyDescent="0.25">
      <c r="A26" s="8" t="s">
        <v>66</v>
      </c>
      <c r="B26" s="1" t="s">
        <v>200</v>
      </c>
      <c r="C26" s="1" t="s">
        <v>307</v>
      </c>
      <c r="D26" s="5">
        <v>97</v>
      </c>
    </row>
    <row r="27" spans="1:4" x14ac:dyDescent="0.25">
      <c r="A27" s="8" t="s">
        <v>66</v>
      </c>
      <c r="B27" s="1" t="s">
        <v>200</v>
      </c>
      <c r="C27" s="1" t="s">
        <v>305</v>
      </c>
      <c r="D27" s="5">
        <v>185</v>
      </c>
    </row>
    <row r="28" spans="1:4" x14ac:dyDescent="0.25">
      <c r="A28" s="8" t="s">
        <v>67</v>
      </c>
      <c r="B28" s="1" t="s">
        <v>199</v>
      </c>
      <c r="C28" s="1" t="s">
        <v>306</v>
      </c>
      <c r="D28" s="5">
        <v>132</v>
      </c>
    </row>
    <row r="29" spans="1:4" x14ac:dyDescent="0.25">
      <c r="A29" s="8" t="s">
        <v>67</v>
      </c>
      <c r="B29" s="1" t="s">
        <v>199</v>
      </c>
      <c r="C29" s="1" t="s">
        <v>303</v>
      </c>
      <c r="D29" s="5">
        <v>35</v>
      </c>
    </row>
    <row r="30" spans="1:4" x14ac:dyDescent="0.25">
      <c r="A30" s="8" t="s">
        <v>67</v>
      </c>
      <c r="B30" s="1" t="s">
        <v>199</v>
      </c>
      <c r="C30" s="1" t="s">
        <v>307</v>
      </c>
      <c r="D30" s="5">
        <v>368</v>
      </c>
    </row>
    <row r="31" spans="1:4" x14ac:dyDescent="0.25">
      <c r="A31" s="8" t="s">
        <v>67</v>
      </c>
      <c r="B31" s="1" t="s">
        <v>199</v>
      </c>
      <c r="C31" s="1" t="s">
        <v>305</v>
      </c>
      <c r="D31" s="5">
        <v>13</v>
      </c>
    </row>
    <row r="32" spans="1:4" x14ac:dyDescent="0.25">
      <c r="A32" s="8" t="s">
        <v>67</v>
      </c>
      <c r="B32" s="1" t="s">
        <v>200</v>
      </c>
      <c r="C32" s="1" t="s">
        <v>306</v>
      </c>
      <c r="D32" s="5">
        <v>39</v>
      </c>
    </row>
    <row r="33" spans="1:4" x14ac:dyDescent="0.25">
      <c r="A33" s="8" t="s">
        <v>67</v>
      </c>
      <c r="B33" s="1" t="s">
        <v>200</v>
      </c>
      <c r="C33" s="1" t="s">
        <v>303</v>
      </c>
      <c r="D33" s="5">
        <v>7</v>
      </c>
    </row>
    <row r="34" spans="1:4" x14ac:dyDescent="0.25">
      <c r="A34" s="8" t="s">
        <v>67</v>
      </c>
      <c r="B34" s="1" t="s">
        <v>200</v>
      </c>
      <c r="C34" s="1" t="s">
        <v>307</v>
      </c>
      <c r="D34" s="5">
        <v>94</v>
      </c>
    </row>
    <row r="35" spans="1:4" x14ac:dyDescent="0.25">
      <c r="A35" s="8" t="s">
        <v>67</v>
      </c>
      <c r="B35" s="1" t="s">
        <v>200</v>
      </c>
      <c r="C35" s="1" t="s">
        <v>305</v>
      </c>
      <c r="D35" s="5">
        <v>179</v>
      </c>
    </row>
    <row r="36" spans="1:4" x14ac:dyDescent="0.25">
      <c r="A36" s="8" t="s">
        <v>68</v>
      </c>
      <c r="B36" s="1" t="s">
        <v>199</v>
      </c>
      <c r="C36" s="1" t="s">
        <v>306</v>
      </c>
      <c r="D36" s="5">
        <v>155</v>
      </c>
    </row>
    <row r="37" spans="1:4" x14ac:dyDescent="0.25">
      <c r="A37" s="8" t="s">
        <v>68</v>
      </c>
      <c r="B37" s="1" t="s">
        <v>199</v>
      </c>
      <c r="C37" s="1" t="s">
        <v>303</v>
      </c>
      <c r="D37" s="5">
        <v>48</v>
      </c>
    </row>
    <row r="38" spans="1:4" x14ac:dyDescent="0.25">
      <c r="A38" s="8" t="s">
        <v>68</v>
      </c>
      <c r="B38" s="1" t="s">
        <v>199</v>
      </c>
      <c r="C38" s="1" t="s">
        <v>307</v>
      </c>
      <c r="D38" s="5">
        <v>381</v>
      </c>
    </row>
    <row r="39" spans="1:4" x14ac:dyDescent="0.25">
      <c r="A39" s="8" t="s">
        <v>68</v>
      </c>
      <c r="B39" s="1" t="s">
        <v>199</v>
      </c>
      <c r="C39" s="1" t="s">
        <v>305</v>
      </c>
      <c r="D39" s="5">
        <v>12</v>
      </c>
    </row>
    <row r="40" spans="1:4" x14ac:dyDescent="0.25">
      <c r="A40" s="8" t="s">
        <v>68</v>
      </c>
      <c r="B40" s="1" t="s">
        <v>200</v>
      </c>
      <c r="C40" s="1" t="s">
        <v>306</v>
      </c>
      <c r="D40" s="5">
        <v>20</v>
      </c>
    </row>
    <row r="41" spans="1:4" x14ac:dyDescent="0.25">
      <c r="A41" s="8" t="s">
        <v>68</v>
      </c>
      <c r="B41" s="1" t="s">
        <v>200</v>
      </c>
      <c r="C41" s="1" t="s">
        <v>303</v>
      </c>
      <c r="D41" s="5">
        <v>3</v>
      </c>
    </row>
    <row r="42" spans="1:4" x14ac:dyDescent="0.25">
      <c r="A42" s="8" t="s">
        <v>68</v>
      </c>
      <c r="B42" s="1" t="s">
        <v>200</v>
      </c>
      <c r="C42" s="1" t="s">
        <v>307</v>
      </c>
      <c r="D42" s="5">
        <v>100</v>
      </c>
    </row>
    <row r="43" spans="1:4" x14ac:dyDescent="0.25">
      <c r="A43" s="8" t="s">
        <v>68</v>
      </c>
      <c r="B43" s="1" t="s">
        <v>200</v>
      </c>
      <c r="C43" s="1" t="s">
        <v>305</v>
      </c>
      <c r="D43" s="5">
        <v>144</v>
      </c>
    </row>
    <row r="44" spans="1:4" x14ac:dyDescent="0.25">
      <c r="A44" s="8" t="s">
        <v>69</v>
      </c>
      <c r="B44" s="1" t="s">
        <v>199</v>
      </c>
      <c r="C44" s="1" t="s">
        <v>306</v>
      </c>
      <c r="D44" s="5">
        <v>182</v>
      </c>
    </row>
    <row r="45" spans="1:4" x14ac:dyDescent="0.25">
      <c r="A45" s="8" t="s">
        <v>69</v>
      </c>
      <c r="B45" s="1" t="s">
        <v>199</v>
      </c>
      <c r="C45" s="1" t="s">
        <v>303</v>
      </c>
      <c r="D45" s="5">
        <v>29</v>
      </c>
    </row>
    <row r="46" spans="1:4" x14ac:dyDescent="0.25">
      <c r="A46" s="8" t="s">
        <v>69</v>
      </c>
      <c r="B46" s="1" t="s">
        <v>199</v>
      </c>
      <c r="C46" s="1" t="s">
        <v>307</v>
      </c>
      <c r="D46" s="5">
        <v>354</v>
      </c>
    </row>
    <row r="47" spans="1:4" x14ac:dyDescent="0.25">
      <c r="A47" s="8" t="s">
        <v>69</v>
      </c>
      <c r="B47" s="1" t="s">
        <v>199</v>
      </c>
      <c r="C47" s="1" t="s">
        <v>305</v>
      </c>
      <c r="D47" s="5">
        <v>11</v>
      </c>
    </row>
    <row r="48" spans="1:4" x14ac:dyDescent="0.25">
      <c r="A48" s="8" t="s">
        <v>69</v>
      </c>
      <c r="B48" s="1" t="s">
        <v>200</v>
      </c>
      <c r="C48" s="1" t="s">
        <v>306</v>
      </c>
      <c r="D48" s="5">
        <v>31</v>
      </c>
    </row>
    <row r="49" spans="1:4" x14ac:dyDescent="0.25">
      <c r="A49" s="8" t="s">
        <v>69</v>
      </c>
      <c r="B49" s="1" t="s">
        <v>200</v>
      </c>
      <c r="C49" s="1" t="s">
        <v>303</v>
      </c>
      <c r="D49" s="5">
        <v>8</v>
      </c>
    </row>
    <row r="50" spans="1:4" x14ac:dyDescent="0.25">
      <c r="A50" s="8" t="s">
        <v>69</v>
      </c>
      <c r="B50" s="1" t="s">
        <v>200</v>
      </c>
      <c r="C50" s="1" t="s">
        <v>307</v>
      </c>
      <c r="D50" s="5">
        <v>92</v>
      </c>
    </row>
    <row r="51" spans="1:4" x14ac:dyDescent="0.25">
      <c r="A51" s="8" t="s">
        <v>69</v>
      </c>
      <c r="B51" s="1" t="s">
        <v>200</v>
      </c>
      <c r="C51" s="1" t="s">
        <v>305</v>
      </c>
      <c r="D51" s="5">
        <v>150</v>
      </c>
    </row>
    <row r="52" spans="1:4" x14ac:dyDescent="0.25">
      <c r="A52" s="8" t="s">
        <v>70</v>
      </c>
      <c r="B52" s="1" t="s">
        <v>199</v>
      </c>
      <c r="C52" s="1" t="s">
        <v>306</v>
      </c>
      <c r="D52" s="5">
        <v>137</v>
      </c>
    </row>
    <row r="53" spans="1:4" x14ac:dyDescent="0.25">
      <c r="A53" s="8" t="s">
        <v>70</v>
      </c>
      <c r="B53" s="1" t="s">
        <v>199</v>
      </c>
      <c r="C53" s="1" t="s">
        <v>303</v>
      </c>
      <c r="D53" s="5">
        <v>42</v>
      </c>
    </row>
    <row r="54" spans="1:4" x14ac:dyDescent="0.25">
      <c r="A54" s="8" t="s">
        <v>70</v>
      </c>
      <c r="B54" s="1" t="s">
        <v>199</v>
      </c>
      <c r="C54" s="1" t="s">
        <v>307</v>
      </c>
      <c r="D54" s="5">
        <v>336</v>
      </c>
    </row>
    <row r="55" spans="1:4" x14ac:dyDescent="0.25">
      <c r="A55" s="8" t="s">
        <v>70</v>
      </c>
      <c r="B55" s="1" t="s">
        <v>199</v>
      </c>
      <c r="C55" s="1" t="s">
        <v>305</v>
      </c>
      <c r="D55" s="5">
        <v>11</v>
      </c>
    </row>
    <row r="56" spans="1:4" x14ac:dyDescent="0.25">
      <c r="A56" s="8" t="s">
        <v>70</v>
      </c>
      <c r="B56" s="1" t="s">
        <v>200</v>
      </c>
      <c r="C56" s="1" t="s">
        <v>306</v>
      </c>
      <c r="D56" s="5">
        <v>37</v>
      </c>
    </row>
    <row r="57" spans="1:4" x14ac:dyDescent="0.25">
      <c r="A57" s="8" t="s">
        <v>70</v>
      </c>
      <c r="B57" s="1" t="s">
        <v>200</v>
      </c>
      <c r="C57" s="1" t="s">
        <v>303</v>
      </c>
      <c r="D57" s="5">
        <v>6</v>
      </c>
    </row>
    <row r="58" spans="1:4" x14ac:dyDescent="0.25">
      <c r="A58" s="8" t="s">
        <v>70</v>
      </c>
      <c r="B58" s="1" t="s">
        <v>200</v>
      </c>
      <c r="C58" s="1" t="s">
        <v>307</v>
      </c>
      <c r="D58" s="5">
        <v>112</v>
      </c>
    </row>
    <row r="59" spans="1:4" x14ac:dyDescent="0.25">
      <c r="A59" s="8" t="s">
        <v>70</v>
      </c>
      <c r="B59" s="1" t="s">
        <v>200</v>
      </c>
      <c r="C59" s="1" t="s">
        <v>305</v>
      </c>
      <c r="D59" s="5">
        <v>119</v>
      </c>
    </row>
    <row r="60" spans="1:4" x14ac:dyDescent="0.25">
      <c r="A60" s="8" t="s">
        <v>71</v>
      </c>
      <c r="B60" s="1" t="s">
        <v>199</v>
      </c>
      <c r="C60" s="1" t="s">
        <v>306</v>
      </c>
      <c r="D60" s="5">
        <v>148</v>
      </c>
    </row>
    <row r="61" spans="1:4" x14ac:dyDescent="0.25">
      <c r="A61" s="8" t="s">
        <v>71</v>
      </c>
      <c r="B61" s="1" t="s">
        <v>199</v>
      </c>
      <c r="C61" s="1" t="s">
        <v>303</v>
      </c>
      <c r="D61" s="5">
        <v>36</v>
      </c>
    </row>
    <row r="62" spans="1:4" x14ac:dyDescent="0.25">
      <c r="A62" s="8" t="s">
        <v>71</v>
      </c>
      <c r="B62" s="1" t="s">
        <v>199</v>
      </c>
      <c r="C62" s="1" t="s">
        <v>307</v>
      </c>
      <c r="D62" s="5">
        <v>398</v>
      </c>
    </row>
    <row r="63" spans="1:4" x14ac:dyDescent="0.25">
      <c r="A63" s="8" t="s">
        <v>71</v>
      </c>
      <c r="B63" s="1" t="s">
        <v>199</v>
      </c>
      <c r="C63" s="1" t="s">
        <v>305</v>
      </c>
      <c r="D63" s="5">
        <v>12</v>
      </c>
    </row>
    <row r="64" spans="1:4" x14ac:dyDescent="0.25">
      <c r="A64" s="8" t="s">
        <v>71</v>
      </c>
      <c r="B64" s="1" t="s">
        <v>200</v>
      </c>
      <c r="C64" s="1" t="s">
        <v>306</v>
      </c>
      <c r="D64" s="5">
        <v>34</v>
      </c>
    </row>
    <row r="65" spans="1:4" x14ac:dyDescent="0.25">
      <c r="A65" s="8" t="s">
        <v>71</v>
      </c>
      <c r="B65" s="1" t="s">
        <v>200</v>
      </c>
      <c r="C65" s="1" t="s">
        <v>303</v>
      </c>
      <c r="D65" s="5">
        <v>7</v>
      </c>
    </row>
    <row r="66" spans="1:4" x14ac:dyDescent="0.25">
      <c r="A66" s="8" t="s">
        <v>71</v>
      </c>
      <c r="B66" s="1" t="s">
        <v>200</v>
      </c>
      <c r="C66" s="1" t="s">
        <v>307</v>
      </c>
      <c r="D66" s="5">
        <v>144</v>
      </c>
    </row>
    <row r="67" spans="1:4" x14ac:dyDescent="0.25">
      <c r="A67" s="8" t="s">
        <v>71</v>
      </c>
      <c r="B67" s="1" t="s">
        <v>200</v>
      </c>
      <c r="C67" s="1" t="s">
        <v>305</v>
      </c>
      <c r="D67" s="5">
        <v>164</v>
      </c>
    </row>
    <row r="68" spans="1:4" x14ac:dyDescent="0.25">
      <c r="A68" s="8" t="s">
        <v>72</v>
      </c>
      <c r="B68" s="1" t="s">
        <v>199</v>
      </c>
      <c r="C68" s="1" t="s">
        <v>306</v>
      </c>
      <c r="D68" s="5">
        <v>171</v>
      </c>
    </row>
    <row r="69" spans="1:4" x14ac:dyDescent="0.25">
      <c r="A69" s="8" t="s">
        <v>72</v>
      </c>
      <c r="B69" s="1" t="s">
        <v>199</v>
      </c>
      <c r="C69" s="1" t="s">
        <v>303</v>
      </c>
      <c r="D69" s="5">
        <v>50</v>
      </c>
    </row>
    <row r="70" spans="1:4" x14ac:dyDescent="0.25">
      <c r="A70" s="8" t="s">
        <v>72</v>
      </c>
      <c r="B70" s="1" t="s">
        <v>199</v>
      </c>
      <c r="C70" s="1" t="s">
        <v>307</v>
      </c>
      <c r="D70" s="5">
        <v>403</v>
      </c>
    </row>
    <row r="71" spans="1:4" x14ac:dyDescent="0.25">
      <c r="A71" s="8" t="s">
        <v>72</v>
      </c>
      <c r="B71" s="1" t="s">
        <v>199</v>
      </c>
      <c r="C71" s="1" t="s">
        <v>305</v>
      </c>
      <c r="D71" s="5">
        <v>8</v>
      </c>
    </row>
    <row r="72" spans="1:4" x14ac:dyDescent="0.25">
      <c r="A72" s="8" t="s">
        <v>72</v>
      </c>
      <c r="B72" s="1" t="s">
        <v>200</v>
      </c>
      <c r="C72" s="1" t="s">
        <v>306</v>
      </c>
      <c r="D72" s="5">
        <v>33</v>
      </c>
    </row>
    <row r="73" spans="1:4" x14ac:dyDescent="0.25">
      <c r="A73" s="8" t="s">
        <v>72</v>
      </c>
      <c r="B73" s="1" t="s">
        <v>200</v>
      </c>
      <c r="C73" s="1" t="s">
        <v>303</v>
      </c>
      <c r="D73" s="5">
        <v>18</v>
      </c>
    </row>
    <row r="74" spans="1:4" x14ac:dyDescent="0.25">
      <c r="A74" s="8" t="s">
        <v>72</v>
      </c>
      <c r="B74" s="1" t="s">
        <v>200</v>
      </c>
      <c r="C74" s="1" t="s">
        <v>307</v>
      </c>
      <c r="D74" s="5">
        <v>116</v>
      </c>
    </row>
    <row r="75" spans="1:4" x14ac:dyDescent="0.25">
      <c r="A75" s="8" t="s">
        <v>72</v>
      </c>
      <c r="B75" s="1" t="s">
        <v>200</v>
      </c>
      <c r="C75" s="1" t="s">
        <v>305</v>
      </c>
      <c r="D75" s="5">
        <v>147</v>
      </c>
    </row>
    <row r="76" spans="1:4" x14ac:dyDescent="0.25">
      <c r="A76" s="8" t="s">
        <v>73</v>
      </c>
      <c r="B76" s="1" t="s">
        <v>199</v>
      </c>
      <c r="C76" s="1" t="s">
        <v>306</v>
      </c>
      <c r="D76" s="5">
        <v>130</v>
      </c>
    </row>
    <row r="77" spans="1:4" x14ac:dyDescent="0.25">
      <c r="A77" s="8" t="s">
        <v>73</v>
      </c>
      <c r="B77" s="1" t="s">
        <v>199</v>
      </c>
      <c r="C77" s="1" t="s">
        <v>303</v>
      </c>
      <c r="D77" s="5">
        <v>47</v>
      </c>
    </row>
    <row r="78" spans="1:4" x14ac:dyDescent="0.25">
      <c r="A78" s="8" t="s">
        <v>73</v>
      </c>
      <c r="B78" s="1" t="s">
        <v>199</v>
      </c>
      <c r="C78" s="1" t="s">
        <v>307</v>
      </c>
      <c r="D78" s="5">
        <v>349</v>
      </c>
    </row>
    <row r="79" spans="1:4" x14ac:dyDescent="0.25">
      <c r="A79" s="8" t="s">
        <v>73</v>
      </c>
      <c r="B79" s="1" t="s">
        <v>199</v>
      </c>
      <c r="C79" s="1" t="s">
        <v>305</v>
      </c>
      <c r="D79" s="5">
        <v>19</v>
      </c>
    </row>
    <row r="80" spans="1:4" x14ac:dyDescent="0.25">
      <c r="A80" s="8" t="s">
        <v>73</v>
      </c>
      <c r="B80" s="1" t="s">
        <v>200</v>
      </c>
      <c r="C80" s="1" t="s">
        <v>306</v>
      </c>
      <c r="D80" s="5">
        <v>20</v>
      </c>
    </row>
    <row r="81" spans="1:4" x14ac:dyDescent="0.25">
      <c r="A81" s="8" t="s">
        <v>73</v>
      </c>
      <c r="B81" s="1" t="s">
        <v>200</v>
      </c>
      <c r="C81" s="1" t="s">
        <v>303</v>
      </c>
      <c r="D81" s="5">
        <v>9</v>
      </c>
    </row>
    <row r="82" spans="1:4" x14ac:dyDescent="0.25">
      <c r="A82" s="8" t="s">
        <v>73</v>
      </c>
      <c r="B82" s="1" t="s">
        <v>200</v>
      </c>
      <c r="C82" s="1" t="s">
        <v>307</v>
      </c>
      <c r="D82" s="5">
        <v>104</v>
      </c>
    </row>
    <row r="83" spans="1:4" x14ac:dyDescent="0.25">
      <c r="A83" s="8" t="s">
        <v>73</v>
      </c>
      <c r="B83" s="1" t="s">
        <v>200</v>
      </c>
      <c r="C83" s="1" t="s">
        <v>305</v>
      </c>
      <c r="D83" s="5">
        <v>149</v>
      </c>
    </row>
    <row r="84" spans="1:4" x14ac:dyDescent="0.25">
      <c r="A84" s="8" t="s">
        <v>74</v>
      </c>
      <c r="B84" s="1" t="s">
        <v>199</v>
      </c>
      <c r="C84" s="1" t="s">
        <v>306</v>
      </c>
      <c r="D84" s="5">
        <v>151</v>
      </c>
    </row>
    <row r="85" spans="1:4" x14ac:dyDescent="0.25">
      <c r="A85" s="8" t="s">
        <v>74</v>
      </c>
      <c r="B85" s="1" t="s">
        <v>199</v>
      </c>
      <c r="C85" s="1" t="s">
        <v>303</v>
      </c>
      <c r="D85" s="5">
        <v>60</v>
      </c>
    </row>
    <row r="86" spans="1:4" x14ac:dyDescent="0.25">
      <c r="A86" s="8" t="s">
        <v>74</v>
      </c>
      <c r="B86" s="1" t="s">
        <v>199</v>
      </c>
      <c r="C86" s="1" t="s">
        <v>307</v>
      </c>
      <c r="D86" s="5">
        <v>427</v>
      </c>
    </row>
    <row r="87" spans="1:4" x14ac:dyDescent="0.25">
      <c r="A87" s="8" t="s">
        <v>74</v>
      </c>
      <c r="B87" s="1" t="s">
        <v>199</v>
      </c>
      <c r="C87" s="1" t="s">
        <v>305</v>
      </c>
      <c r="D87" s="5">
        <v>14</v>
      </c>
    </row>
    <row r="88" spans="1:4" x14ac:dyDescent="0.25">
      <c r="A88" s="8" t="s">
        <v>74</v>
      </c>
      <c r="B88" s="1" t="s">
        <v>200</v>
      </c>
      <c r="C88" s="1" t="s">
        <v>306</v>
      </c>
      <c r="D88" s="5">
        <v>18</v>
      </c>
    </row>
    <row r="89" spans="1:4" x14ac:dyDescent="0.25">
      <c r="A89" s="8" t="s">
        <v>74</v>
      </c>
      <c r="B89" s="1" t="s">
        <v>200</v>
      </c>
      <c r="C89" s="1" t="s">
        <v>303</v>
      </c>
      <c r="D89" s="5">
        <v>14</v>
      </c>
    </row>
    <row r="90" spans="1:4" x14ac:dyDescent="0.25">
      <c r="A90" s="8" t="s">
        <v>74</v>
      </c>
      <c r="B90" s="1" t="s">
        <v>200</v>
      </c>
      <c r="C90" s="1" t="s">
        <v>307</v>
      </c>
      <c r="D90" s="5">
        <v>125</v>
      </c>
    </row>
    <row r="91" spans="1:4" x14ac:dyDescent="0.25">
      <c r="A91" s="8" t="s">
        <v>74</v>
      </c>
      <c r="B91" s="1" t="s">
        <v>200</v>
      </c>
      <c r="C91" s="1" t="s">
        <v>305</v>
      </c>
      <c r="D91" s="5">
        <v>155</v>
      </c>
    </row>
    <row r="92" spans="1:4" x14ac:dyDescent="0.25">
      <c r="A92" s="8" t="s">
        <v>75</v>
      </c>
      <c r="B92" s="1" t="s">
        <v>199</v>
      </c>
      <c r="C92" s="1" t="s">
        <v>306</v>
      </c>
      <c r="D92" s="5">
        <v>159</v>
      </c>
    </row>
    <row r="93" spans="1:4" x14ac:dyDescent="0.25">
      <c r="A93" s="8" t="s">
        <v>75</v>
      </c>
      <c r="B93" s="1" t="s">
        <v>199</v>
      </c>
      <c r="C93" s="1" t="s">
        <v>303</v>
      </c>
      <c r="D93" s="5">
        <v>64</v>
      </c>
    </row>
    <row r="94" spans="1:4" x14ac:dyDescent="0.25">
      <c r="A94" s="8" t="s">
        <v>75</v>
      </c>
      <c r="B94" s="1" t="s">
        <v>199</v>
      </c>
      <c r="C94" s="1" t="s">
        <v>307</v>
      </c>
      <c r="D94" s="5">
        <v>440</v>
      </c>
    </row>
    <row r="95" spans="1:4" x14ac:dyDescent="0.25">
      <c r="A95" s="8" t="s">
        <v>75</v>
      </c>
      <c r="B95" s="1" t="s">
        <v>199</v>
      </c>
      <c r="C95" s="1" t="s">
        <v>305</v>
      </c>
      <c r="D95" s="5">
        <v>35</v>
      </c>
    </row>
    <row r="96" spans="1:4" x14ac:dyDescent="0.25">
      <c r="A96" s="8" t="s">
        <v>75</v>
      </c>
      <c r="B96" s="1" t="s">
        <v>200</v>
      </c>
      <c r="C96" s="1" t="s">
        <v>306</v>
      </c>
      <c r="D96" s="5">
        <v>25</v>
      </c>
    </row>
    <row r="97" spans="1:4" x14ac:dyDescent="0.25">
      <c r="A97" s="8" t="s">
        <v>75</v>
      </c>
      <c r="B97" s="1" t="s">
        <v>200</v>
      </c>
      <c r="C97" s="1" t="s">
        <v>303</v>
      </c>
      <c r="D97" s="5">
        <v>10</v>
      </c>
    </row>
    <row r="98" spans="1:4" x14ac:dyDescent="0.25">
      <c r="A98" s="8" t="s">
        <v>75</v>
      </c>
      <c r="B98" s="1" t="s">
        <v>200</v>
      </c>
      <c r="C98" s="1" t="s">
        <v>307</v>
      </c>
      <c r="D98" s="5">
        <v>116</v>
      </c>
    </row>
    <row r="99" spans="1:4" x14ac:dyDescent="0.25">
      <c r="A99" s="8" t="s">
        <v>75</v>
      </c>
      <c r="B99" s="1" t="s">
        <v>200</v>
      </c>
      <c r="C99" s="1" t="s">
        <v>305</v>
      </c>
      <c r="D99" s="5">
        <v>181</v>
      </c>
    </row>
    <row r="100" spans="1:4" x14ac:dyDescent="0.25">
      <c r="A100" s="8" t="s">
        <v>76</v>
      </c>
      <c r="B100" s="1" t="s">
        <v>199</v>
      </c>
      <c r="C100" s="1" t="s">
        <v>306</v>
      </c>
      <c r="D100" s="5">
        <v>139</v>
      </c>
    </row>
    <row r="101" spans="1:4" x14ac:dyDescent="0.25">
      <c r="A101" s="8" t="s">
        <v>76</v>
      </c>
      <c r="B101" s="1" t="s">
        <v>199</v>
      </c>
      <c r="C101" s="1" t="s">
        <v>303</v>
      </c>
      <c r="D101" s="5">
        <v>46</v>
      </c>
    </row>
    <row r="102" spans="1:4" x14ac:dyDescent="0.25">
      <c r="A102" s="8" t="s">
        <v>76</v>
      </c>
      <c r="B102" s="1" t="s">
        <v>199</v>
      </c>
      <c r="C102" s="1" t="s">
        <v>307</v>
      </c>
      <c r="D102" s="5">
        <v>427</v>
      </c>
    </row>
    <row r="103" spans="1:4" x14ac:dyDescent="0.25">
      <c r="A103" s="8" t="s">
        <v>76</v>
      </c>
      <c r="B103" s="1" t="s">
        <v>199</v>
      </c>
      <c r="C103" s="1" t="s">
        <v>305</v>
      </c>
      <c r="D103" s="5">
        <v>25</v>
      </c>
    </row>
    <row r="104" spans="1:4" x14ac:dyDescent="0.25">
      <c r="A104" s="8" t="s">
        <v>76</v>
      </c>
      <c r="B104" s="1" t="s">
        <v>200</v>
      </c>
      <c r="C104" s="1" t="s">
        <v>306</v>
      </c>
      <c r="D104" s="5">
        <v>23</v>
      </c>
    </row>
    <row r="105" spans="1:4" x14ac:dyDescent="0.25">
      <c r="A105" s="8" t="s">
        <v>76</v>
      </c>
      <c r="B105" s="1" t="s">
        <v>200</v>
      </c>
      <c r="C105" s="1" t="s">
        <v>303</v>
      </c>
      <c r="D105" s="5">
        <v>11</v>
      </c>
    </row>
    <row r="106" spans="1:4" x14ac:dyDescent="0.25">
      <c r="A106" s="8" t="s">
        <v>76</v>
      </c>
      <c r="B106" s="1" t="s">
        <v>200</v>
      </c>
      <c r="C106" s="1" t="s">
        <v>307</v>
      </c>
      <c r="D106" s="5">
        <v>96</v>
      </c>
    </row>
    <row r="107" spans="1:4" x14ac:dyDescent="0.25">
      <c r="A107" s="8" t="s">
        <v>76</v>
      </c>
      <c r="B107" s="1" t="s">
        <v>200</v>
      </c>
      <c r="C107" s="1" t="s">
        <v>305</v>
      </c>
      <c r="D107" s="5">
        <v>179</v>
      </c>
    </row>
    <row r="108" spans="1:4" x14ac:dyDescent="0.25">
      <c r="A108" s="8" t="s">
        <v>77</v>
      </c>
      <c r="B108" s="1" t="s">
        <v>199</v>
      </c>
      <c r="C108" s="1" t="s">
        <v>306</v>
      </c>
      <c r="D108" s="5">
        <v>91</v>
      </c>
    </row>
    <row r="109" spans="1:4" x14ac:dyDescent="0.25">
      <c r="A109" s="8" t="s">
        <v>77</v>
      </c>
      <c r="B109" s="1" t="s">
        <v>199</v>
      </c>
      <c r="C109" s="1" t="s">
        <v>303</v>
      </c>
      <c r="D109" s="5">
        <v>58</v>
      </c>
    </row>
    <row r="110" spans="1:4" x14ac:dyDescent="0.25">
      <c r="A110" s="8" t="s">
        <v>77</v>
      </c>
      <c r="B110" s="1" t="s">
        <v>199</v>
      </c>
      <c r="C110" s="1" t="s">
        <v>307</v>
      </c>
      <c r="D110" s="5">
        <v>326</v>
      </c>
    </row>
    <row r="111" spans="1:4" x14ac:dyDescent="0.25">
      <c r="A111" s="8" t="s">
        <v>77</v>
      </c>
      <c r="B111" s="1" t="s">
        <v>199</v>
      </c>
      <c r="C111" s="1" t="s">
        <v>305</v>
      </c>
      <c r="D111" s="5">
        <v>25</v>
      </c>
    </row>
    <row r="112" spans="1:4" x14ac:dyDescent="0.25">
      <c r="A112" s="8" t="s">
        <v>77</v>
      </c>
      <c r="B112" s="1" t="s">
        <v>200</v>
      </c>
      <c r="C112" s="1" t="s">
        <v>306</v>
      </c>
      <c r="D112" s="5">
        <v>21</v>
      </c>
    </row>
    <row r="113" spans="1:4" x14ac:dyDescent="0.25">
      <c r="A113" s="8" t="s">
        <v>77</v>
      </c>
      <c r="B113" s="1" t="s">
        <v>200</v>
      </c>
      <c r="C113" s="1" t="s">
        <v>303</v>
      </c>
      <c r="D113" s="5">
        <v>16</v>
      </c>
    </row>
    <row r="114" spans="1:4" x14ac:dyDescent="0.25">
      <c r="A114" s="8" t="s">
        <v>77</v>
      </c>
      <c r="B114" s="1" t="s">
        <v>200</v>
      </c>
      <c r="C114" s="1" t="s">
        <v>307</v>
      </c>
      <c r="D114" s="5">
        <v>88</v>
      </c>
    </row>
    <row r="115" spans="1:4" x14ac:dyDescent="0.25">
      <c r="A115" s="8" t="s">
        <v>77</v>
      </c>
      <c r="B115" s="1" t="s">
        <v>200</v>
      </c>
      <c r="C115" s="1" t="s">
        <v>305</v>
      </c>
      <c r="D115" s="5">
        <v>142</v>
      </c>
    </row>
    <row r="116" spans="1:4" x14ac:dyDescent="0.25">
      <c r="A116" s="8" t="s">
        <v>78</v>
      </c>
      <c r="B116" s="1" t="s">
        <v>199</v>
      </c>
      <c r="C116" s="1" t="s">
        <v>306</v>
      </c>
      <c r="D116" s="5">
        <v>78</v>
      </c>
    </row>
    <row r="117" spans="1:4" x14ac:dyDescent="0.25">
      <c r="A117" s="8" t="s">
        <v>78</v>
      </c>
      <c r="B117" s="1" t="s">
        <v>199</v>
      </c>
      <c r="C117" s="1" t="s">
        <v>303</v>
      </c>
      <c r="D117" s="5">
        <v>36</v>
      </c>
    </row>
    <row r="118" spans="1:4" x14ac:dyDescent="0.25">
      <c r="A118" s="8" t="s">
        <v>78</v>
      </c>
      <c r="B118" s="1" t="s">
        <v>199</v>
      </c>
      <c r="C118" s="1" t="s">
        <v>307</v>
      </c>
      <c r="D118" s="5">
        <v>304</v>
      </c>
    </row>
    <row r="119" spans="1:4" x14ac:dyDescent="0.25">
      <c r="A119" s="8" t="s">
        <v>78</v>
      </c>
      <c r="B119" s="1" t="s">
        <v>199</v>
      </c>
      <c r="C119" s="1" t="s">
        <v>305</v>
      </c>
      <c r="D119" s="5">
        <v>22</v>
      </c>
    </row>
    <row r="120" spans="1:4" x14ac:dyDescent="0.25">
      <c r="A120" s="8" t="s">
        <v>78</v>
      </c>
      <c r="B120" s="1" t="s">
        <v>200</v>
      </c>
      <c r="C120" s="1" t="s">
        <v>306</v>
      </c>
      <c r="D120" s="5">
        <v>25</v>
      </c>
    </row>
    <row r="121" spans="1:4" x14ac:dyDescent="0.25">
      <c r="A121" s="8" t="s">
        <v>78</v>
      </c>
      <c r="B121" s="1" t="s">
        <v>200</v>
      </c>
      <c r="C121" s="1" t="s">
        <v>303</v>
      </c>
      <c r="D121" s="5">
        <v>7</v>
      </c>
    </row>
    <row r="122" spans="1:4" x14ac:dyDescent="0.25">
      <c r="A122" s="8" t="s">
        <v>78</v>
      </c>
      <c r="B122" s="1" t="s">
        <v>200</v>
      </c>
      <c r="C122" s="1" t="s">
        <v>307</v>
      </c>
      <c r="D122" s="5">
        <v>70</v>
      </c>
    </row>
    <row r="123" spans="1:4" x14ac:dyDescent="0.25">
      <c r="A123" s="8" t="s">
        <v>78</v>
      </c>
      <c r="B123" s="1" t="s">
        <v>200</v>
      </c>
      <c r="C123" s="1" t="s">
        <v>305</v>
      </c>
      <c r="D123" s="5">
        <v>151</v>
      </c>
    </row>
    <row r="124" spans="1:4" x14ac:dyDescent="0.25">
      <c r="A124" s="8" t="s">
        <v>79</v>
      </c>
      <c r="B124" s="1" t="s">
        <v>199</v>
      </c>
      <c r="C124" s="1" t="s">
        <v>306</v>
      </c>
      <c r="D124" s="5">
        <v>119</v>
      </c>
    </row>
    <row r="125" spans="1:4" x14ac:dyDescent="0.25">
      <c r="A125" s="8" t="s">
        <v>79</v>
      </c>
      <c r="B125" s="1" t="s">
        <v>199</v>
      </c>
      <c r="C125" s="1" t="s">
        <v>303</v>
      </c>
      <c r="D125" s="5">
        <v>48</v>
      </c>
    </row>
    <row r="126" spans="1:4" x14ac:dyDescent="0.25">
      <c r="A126" s="8" t="s">
        <v>79</v>
      </c>
      <c r="B126" s="1" t="s">
        <v>199</v>
      </c>
      <c r="C126" s="1" t="s">
        <v>307</v>
      </c>
      <c r="D126" s="5">
        <v>282</v>
      </c>
    </row>
    <row r="127" spans="1:4" x14ac:dyDescent="0.25">
      <c r="A127" s="8" t="s">
        <v>79</v>
      </c>
      <c r="B127" s="1" t="s">
        <v>199</v>
      </c>
      <c r="C127" s="1" t="s">
        <v>305</v>
      </c>
      <c r="D127" s="5">
        <v>38</v>
      </c>
    </row>
    <row r="128" spans="1:4" x14ac:dyDescent="0.25">
      <c r="A128" s="8" t="s">
        <v>79</v>
      </c>
      <c r="B128" s="1" t="s">
        <v>200</v>
      </c>
      <c r="C128" s="1" t="s">
        <v>306</v>
      </c>
      <c r="D128" s="5">
        <v>25</v>
      </c>
    </row>
    <row r="129" spans="1:4" x14ac:dyDescent="0.25">
      <c r="A129" s="8" t="s">
        <v>79</v>
      </c>
      <c r="B129" s="1" t="s">
        <v>200</v>
      </c>
      <c r="C129" s="1" t="s">
        <v>303</v>
      </c>
      <c r="D129" s="5">
        <v>11</v>
      </c>
    </row>
    <row r="130" spans="1:4" x14ac:dyDescent="0.25">
      <c r="A130" s="8" t="s">
        <v>79</v>
      </c>
      <c r="B130" s="1" t="s">
        <v>200</v>
      </c>
      <c r="C130" s="1" t="s">
        <v>307</v>
      </c>
      <c r="D130" s="5">
        <v>54</v>
      </c>
    </row>
    <row r="131" spans="1:4" x14ac:dyDescent="0.25">
      <c r="A131" s="8" t="s">
        <v>79</v>
      </c>
      <c r="B131" s="1" t="s">
        <v>200</v>
      </c>
      <c r="C131" s="1" t="s">
        <v>305</v>
      </c>
      <c r="D131" s="5">
        <v>137</v>
      </c>
    </row>
    <row r="132" spans="1:4" x14ac:dyDescent="0.25">
      <c r="A132" s="8" t="s">
        <v>80</v>
      </c>
      <c r="B132" s="1" t="s">
        <v>199</v>
      </c>
      <c r="C132" s="1" t="s">
        <v>306</v>
      </c>
      <c r="D132" s="5">
        <v>76</v>
      </c>
    </row>
    <row r="133" spans="1:4" x14ac:dyDescent="0.25">
      <c r="A133" s="8" t="s">
        <v>80</v>
      </c>
      <c r="B133" s="1" t="s">
        <v>199</v>
      </c>
      <c r="C133" s="1" t="s">
        <v>303</v>
      </c>
      <c r="D133" s="5">
        <v>49</v>
      </c>
    </row>
    <row r="134" spans="1:4" x14ac:dyDescent="0.25">
      <c r="A134" s="8" t="s">
        <v>80</v>
      </c>
      <c r="B134" s="1" t="s">
        <v>199</v>
      </c>
      <c r="C134" s="1" t="s">
        <v>307</v>
      </c>
      <c r="D134" s="5">
        <v>244</v>
      </c>
    </row>
    <row r="135" spans="1:4" x14ac:dyDescent="0.25">
      <c r="A135" s="8" t="s">
        <v>80</v>
      </c>
      <c r="B135" s="1" t="s">
        <v>199</v>
      </c>
      <c r="C135" s="1" t="s">
        <v>305</v>
      </c>
      <c r="D135" s="5">
        <v>39</v>
      </c>
    </row>
    <row r="136" spans="1:4" x14ac:dyDescent="0.25">
      <c r="A136" s="8" t="s">
        <v>80</v>
      </c>
      <c r="B136" s="1" t="s">
        <v>200</v>
      </c>
      <c r="C136" s="1" t="s">
        <v>306</v>
      </c>
      <c r="D136" s="5">
        <v>31</v>
      </c>
    </row>
    <row r="137" spans="1:4" x14ac:dyDescent="0.25">
      <c r="A137" s="8" t="s">
        <v>80</v>
      </c>
      <c r="B137" s="1" t="s">
        <v>200</v>
      </c>
      <c r="C137" s="1" t="s">
        <v>303</v>
      </c>
      <c r="D137" s="5">
        <v>13</v>
      </c>
    </row>
    <row r="138" spans="1:4" x14ac:dyDescent="0.25">
      <c r="A138" s="8" t="s">
        <v>80</v>
      </c>
      <c r="B138" s="1" t="s">
        <v>200</v>
      </c>
      <c r="C138" s="1" t="s">
        <v>307</v>
      </c>
      <c r="D138" s="5">
        <v>67</v>
      </c>
    </row>
    <row r="139" spans="1:4" x14ac:dyDescent="0.25">
      <c r="A139" s="8" t="s">
        <v>80</v>
      </c>
      <c r="B139" s="1" t="s">
        <v>200</v>
      </c>
      <c r="C139" s="1" t="s">
        <v>305</v>
      </c>
      <c r="D139" s="5">
        <v>134</v>
      </c>
    </row>
    <row r="140" spans="1:4" x14ac:dyDescent="0.25">
      <c r="A140" s="8" t="s">
        <v>81</v>
      </c>
      <c r="B140" s="1" t="s">
        <v>199</v>
      </c>
      <c r="C140" s="1" t="s">
        <v>306</v>
      </c>
      <c r="D140" s="5">
        <v>108</v>
      </c>
    </row>
    <row r="141" spans="1:4" x14ac:dyDescent="0.25">
      <c r="A141" s="8" t="s">
        <v>81</v>
      </c>
      <c r="B141" s="1" t="s">
        <v>199</v>
      </c>
      <c r="C141" s="1" t="s">
        <v>303</v>
      </c>
      <c r="D141" s="5">
        <v>45</v>
      </c>
    </row>
    <row r="142" spans="1:4" x14ac:dyDescent="0.25">
      <c r="A142" s="8" t="s">
        <v>81</v>
      </c>
      <c r="B142" s="1" t="s">
        <v>199</v>
      </c>
      <c r="C142" s="1" t="s">
        <v>307</v>
      </c>
      <c r="D142" s="5">
        <v>196</v>
      </c>
    </row>
    <row r="143" spans="1:4" x14ac:dyDescent="0.25">
      <c r="A143" s="8" t="s">
        <v>81</v>
      </c>
      <c r="B143" s="1" t="s">
        <v>199</v>
      </c>
      <c r="C143" s="1" t="s">
        <v>305</v>
      </c>
      <c r="D143" s="5">
        <v>40</v>
      </c>
    </row>
    <row r="144" spans="1:4" x14ac:dyDescent="0.25">
      <c r="A144" s="8" t="s">
        <v>81</v>
      </c>
      <c r="B144" s="1" t="s">
        <v>200</v>
      </c>
      <c r="C144" s="1" t="s">
        <v>306</v>
      </c>
      <c r="D144" s="5">
        <v>27</v>
      </c>
    </row>
    <row r="145" spans="1:4" x14ac:dyDescent="0.25">
      <c r="A145" s="8" t="s">
        <v>81</v>
      </c>
      <c r="B145" s="1" t="s">
        <v>200</v>
      </c>
      <c r="C145" s="1" t="s">
        <v>303</v>
      </c>
      <c r="D145" s="5">
        <v>14</v>
      </c>
    </row>
    <row r="146" spans="1:4" x14ac:dyDescent="0.25">
      <c r="A146" s="8" t="s">
        <v>81</v>
      </c>
      <c r="B146" s="1" t="s">
        <v>200</v>
      </c>
      <c r="C146" s="1" t="s">
        <v>307</v>
      </c>
      <c r="D146" s="5">
        <v>55</v>
      </c>
    </row>
    <row r="147" spans="1:4" x14ac:dyDescent="0.25">
      <c r="A147" s="8" t="s">
        <v>81</v>
      </c>
      <c r="B147" s="1" t="s">
        <v>200</v>
      </c>
      <c r="C147" s="1" t="s">
        <v>305</v>
      </c>
      <c r="D147" s="5">
        <v>124</v>
      </c>
    </row>
    <row r="148" spans="1:4" x14ac:dyDescent="0.25">
      <c r="A148" s="8" t="s">
        <v>82</v>
      </c>
      <c r="B148" s="1" t="s">
        <v>199</v>
      </c>
      <c r="C148" s="1" t="s">
        <v>306</v>
      </c>
      <c r="D148" s="5">
        <v>100</v>
      </c>
    </row>
    <row r="149" spans="1:4" x14ac:dyDescent="0.25">
      <c r="A149" s="8" t="s">
        <v>82</v>
      </c>
      <c r="B149" s="1" t="s">
        <v>199</v>
      </c>
      <c r="C149" s="1" t="s">
        <v>303</v>
      </c>
      <c r="D149" s="5">
        <v>43</v>
      </c>
    </row>
    <row r="150" spans="1:4" x14ac:dyDescent="0.25">
      <c r="A150" s="8" t="s">
        <v>82</v>
      </c>
      <c r="B150" s="1" t="s">
        <v>199</v>
      </c>
      <c r="C150" s="1" t="s">
        <v>307</v>
      </c>
      <c r="D150" s="5">
        <v>195</v>
      </c>
    </row>
    <row r="151" spans="1:4" x14ac:dyDescent="0.25">
      <c r="A151" s="8" t="s">
        <v>82</v>
      </c>
      <c r="B151" s="1" t="s">
        <v>199</v>
      </c>
      <c r="C151" s="1" t="s">
        <v>305</v>
      </c>
      <c r="D151" s="5">
        <v>36</v>
      </c>
    </row>
    <row r="152" spans="1:4" x14ac:dyDescent="0.25">
      <c r="A152" s="8" t="s">
        <v>82</v>
      </c>
      <c r="B152" s="1" t="s">
        <v>200</v>
      </c>
      <c r="C152" s="1" t="s">
        <v>306</v>
      </c>
      <c r="D152" s="5">
        <v>22</v>
      </c>
    </row>
    <row r="153" spans="1:4" x14ac:dyDescent="0.25">
      <c r="A153" s="8" t="s">
        <v>82</v>
      </c>
      <c r="B153" s="1" t="s">
        <v>200</v>
      </c>
      <c r="C153" s="1" t="s">
        <v>303</v>
      </c>
      <c r="D153" s="5">
        <v>6</v>
      </c>
    </row>
    <row r="154" spans="1:4" x14ac:dyDescent="0.25">
      <c r="A154" s="8" t="s">
        <v>82</v>
      </c>
      <c r="B154" s="1" t="s">
        <v>200</v>
      </c>
      <c r="C154" s="1" t="s">
        <v>307</v>
      </c>
      <c r="D154" s="5">
        <v>52</v>
      </c>
    </row>
    <row r="155" spans="1:4" x14ac:dyDescent="0.25">
      <c r="A155" s="8" t="s">
        <v>82</v>
      </c>
      <c r="B155" s="1" t="s">
        <v>200</v>
      </c>
      <c r="C155" s="1" t="s">
        <v>305</v>
      </c>
      <c r="D155" s="5">
        <v>120</v>
      </c>
    </row>
    <row r="156" spans="1:4" x14ac:dyDescent="0.25">
      <c r="A156" s="8" t="s">
        <v>83</v>
      </c>
      <c r="B156" s="1" t="s">
        <v>199</v>
      </c>
      <c r="C156" s="1" t="s">
        <v>306</v>
      </c>
      <c r="D156" s="5">
        <v>89</v>
      </c>
    </row>
    <row r="157" spans="1:4" x14ac:dyDescent="0.25">
      <c r="A157" s="8" t="s">
        <v>83</v>
      </c>
      <c r="B157" s="1" t="s">
        <v>199</v>
      </c>
      <c r="C157" s="1" t="s">
        <v>303</v>
      </c>
      <c r="D157" s="5">
        <v>42</v>
      </c>
    </row>
    <row r="158" spans="1:4" x14ac:dyDescent="0.25">
      <c r="A158" s="8" t="s">
        <v>83</v>
      </c>
      <c r="B158" s="1" t="s">
        <v>199</v>
      </c>
      <c r="C158" s="1" t="s">
        <v>307</v>
      </c>
      <c r="D158" s="5">
        <v>201</v>
      </c>
    </row>
    <row r="159" spans="1:4" x14ac:dyDescent="0.25">
      <c r="A159" s="8" t="s">
        <v>83</v>
      </c>
      <c r="B159" s="1" t="s">
        <v>199</v>
      </c>
      <c r="C159" s="1" t="s">
        <v>305</v>
      </c>
      <c r="D159" s="5">
        <v>33</v>
      </c>
    </row>
    <row r="160" spans="1:4" x14ac:dyDescent="0.25">
      <c r="A160" s="8" t="s">
        <v>83</v>
      </c>
      <c r="B160" s="1" t="s">
        <v>200</v>
      </c>
      <c r="C160" s="1" t="s">
        <v>306</v>
      </c>
      <c r="D160" s="5">
        <v>16</v>
      </c>
    </row>
    <row r="161" spans="1:4" x14ac:dyDescent="0.25">
      <c r="A161" s="8" t="s">
        <v>83</v>
      </c>
      <c r="B161" s="1" t="s">
        <v>200</v>
      </c>
      <c r="C161" s="1" t="s">
        <v>303</v>
      </c>
      <c r="D161" s="5">
        <v>6</v>
      </c>
    </row>
    <row r="162" spans="1:4" x14ac:dyDescent="0.25">
      <c r="A162" s="8" t="s">
        <v>83</v>
      </c>
      <c r="B162" s="1" t="s">
        <v>200</v>
      </c>
      <c r="C162" s="1" t="s">
        <v>307</v>
      </c>
      <c r="D162" s="5">
        <v>53</v>
      </c>
    </row>
    <row r="163" spans="1:4" x14ac:dyDescent="0.25">
      <c r="A163" s="8" t="s">
        <v>83</v>
      </c>
      <c r="B163" s="1" t="s">
        <v>200</v>
      </c>
      <c r="C163" s="1" t="s">
        <v>305</v>
      </c>
      <c r="D163" s="5">
        <v>87</v>
      </c>
    </row>
    <row r="164" spans="1:4" x14ac:dyDescent="0.25">
      <c r="A164" s="8" t="s">
        <v>84</v>
      </c>
      <c r="B164" s="1" t="s">
        <v>199</v>
      </c>
      <c r="C164" s="1" t="s">
        <v>306</v>
      </c>
      <c r="D164" s="5">
        <v>79</v>
      </c>
    </row>
    <row r="165" spans="1:4" x14ac:dyDescent="0.25">
      <c r="A165" s="8" t="s">
        <v>84</v>
      </c>
      <c r="B165" s="1" t="s">
        <v>199</v>
      </c>
      <c r="C165" s="1" t="s">
        <v>303</v>
      </c>
      <c r="D165" s="5">
        <v>42</v>
      </c>
    </row>
    <row r="166" spans="1:4" x14ac:dyDescent="0.25">
      <c r="A166" s="8" t="s">
        <v>84</v>
      </c>
      <c r="B166" s="1" t="s">
        <v>199</v>
      </c>
      <c r="C166" s="1" t="s">
        <v>307</v>
      </c>
      <c r="D166" s="5">
        <v>216</v>
      </c>
    </row>
    <row r="167" spans="1:4" x14ac:dyDescent="0.25">
      <c r="A167" s="8" t="s">
        <v>84</v>
      </c>
      <c r="B167" s="1" t="s">
        <v>199</v>
      </c>
      <c r="C167" s="1" t="s">
        <v>305</v>
      </c>
      <c r="D167" s="5">
        <v>41</v>
      </c>
    </row>
    <row r="168" spans="1:4" x14ac:dyDescent="0.25">
      <c r="A168" s="8" t="s">
        <v>84</v>
      </c>
      <c r="B168" s="1" t="s">
        <v>200</v>
      </c>
      <c r="C168" s="1" t="s">
        <v>306</v>
      </c>
      <c r="D168" s="5">
        <v>20</v>
      </c>
    </row>
    <row r="169" spans="1:4" x14ac:dyDescent="0.25">
      <c r="A169" s="8" t="s">
        <v>84</v>
      </c>
      <c r="B169" s="1" t="s">
        <v>200</v>
      </c>
      <c r="C169" s="1" t="s">
        <v>303</v>
      </c>
      <c r="D169" s="5">
        <v>7</v>
      </c>
    </row>
    <row r="170" spans="1:4" x14ac:dyDescent="0.25">
      <c r="A170" s="8" t="s">
        <v>84</v>
      </c>
      <c r="B170" s="1" t="s">
        <v>200</v>
      </c>
      <c r="C170" s="1" t="s">
        <v>307</v>
      </c>
      <c r="D170" s="5">
        <v>50</v>
      </c>
    </row>
    <row r="171" spans="1:4" x14ac:dyDescent="0.25">
      <c r="A171" s="8" t="s">
        <v>84</v>
      </c>
      <c r="B171" s="1" t="s">
        <v>200</v>
      </c>
      <c r="C171" s="1" t="s">
        <v>305</v>
      </c>
      <c r="D171" s="5">
        <v>102</v>
      </c>
    </row>
    <row r="172" spans="1:4" x14ac:dyDescent="0.25">
      <c r="A172" s="8" t="s">
        <v>85</v>
      </c>
      <c r="B172" s="1" t="s">
        <v>199</v>
      </c>
      <c r="C172" s="1" t="s">
        <v>306</v>
      </c>
      <c r="D172" s="5">
        <v>75</v>
      </c>
    </row>
    <row r="173" spans="1:4" x14ac:dyDescent="0.25">
      <c r="A173" s="8" t="s">
        <v>85</v>
      </c>
      <c r="B173" s="1" t="s">
        <v>199</v>
      </c>
      <c r="C173" s="1" t="s">
        <v>303</v>
      </c>
      <c r="D173" s="5">
        <v>49</v>
      </c>
    </row>
    <row r="174" spans="1:4" x14ac:dyDescent="0.25">
      <c r="A174" s="8" t="s">
        <v>85</v>
      </c>
      <c r="B174" s="1" t="s">
        <v>199</v>
      </c>
      <c r="C174" s="1" t="s">
        <v>307</v>
      </c>
      <c r="D174" s="5">
        <v>212</v>
      </c>
    </row>
    <row r="175" spans="1:4" x14ac:dyDescent="0.25">
      <c r="A175" s="8" t="s">
        <v>85</v>
      </c>
      <c r="B175" s="1" t="s">
        <v>199</v>
      </c>
      <c r="C175" s="1" t="s">
        <v>305</v>
      </c>
      <c r="D175" s="5">
        <v>25</v>
      </c>
    </row>
    <row r="176" spans="1:4" x14ac:dyDescent="0.25">
      <c r="A176" s="8" t="s">
        <v>85</v>
      </c>
      <c r="B176" s="1" t="s">
        <v>200</v>
      </c>
      <c r="C176" s="1" t="s">
        <v>306</v>
      </c>
      <c r="D176" s="5">
        <v>24</v>
      </c>
    </row>
    <row r="177" spans="1:4" x14ac:dyDescent="0.25">
      <c r="A177" s="8" t="s">
        <v>85</v>
      </c>
      <c r="B177" s="1" t="s">
        <v>200</v>
      </c>
      <c r="C177" s="1" t="s">
        <v>303</v>
      </c>
      <c r="D177" s="5">
        <v>22</v>
      </c>
    </row>
    <row r="178" spans="1:4" x14ac:dyDescent="0.25">
      <c r="A178" s="8" t="s">
        <v>85</v>
      </c>
      <c r="B178" s="1" t="s">
        <v>200</v>
      </c>
      <c r="C178" s="1" t="s">
        <v>307</v>
      </c>
      <c r="D178" s="5">
        <v>42</v>
      </c>
    </row>
    <row r="179" spans="1:4" x14ac:dyDescent="0.25">
      <c r="A179" s="8" t="s">
        <v>85</v>
      </c>
      <c r="B179" s="1" t="s">
        <v>200</v>
      </c>
      <c r="C179" s="1" t="s">
        <v>305</v>
      </c>
      <c r="D179" s="5">
        <v>80</v>
      </c>
    </row>
    <row r="180" spans="1:4" x14ac:dyDescent="0.25">
      <c r="A180" s="8" t="s">
        <v>86</v>
      </c>
      <c r="B180" s="1" t="s">
        <v>199</v>
      </c>
      <c r="C180" s="1" t="s">
        <v>306</v>
      </c>
      <c r="D180" s="5">
        <v>99</v>
      </c>
    </row>
    <row r="181" spans="1:4" x14ac:dyDescent="0.25">
      <c r="A181" s="8" t="s">
        <v>86</v>
      </c>
      <c r="B181" s="1" t="s">
        <v>199</v>
      </c>
      <c r="C181" s="1" t="s">
        <v>303</v>
      </c>
      <c r="D181" s="5">
        <v>57</v>
      </c>
    </row>
    <row r="182" spans="1:4" x14ac:dyDescent="0.25">
      <c r="A182" s="8" t="s">
        <v>86</v>
      </c>
      <c r="B182" s="1" t="s">
        <v>199</v>
      </c>
      <c r="C182" s="1" t="s">
        <v>307</v>
      </c>
      <c r="D182" s="5">
        <v>240</v>
      </c>
    </row>
    <row r="183" spans="1:4" x14ac:dyDescent="0.25">
      <c r="A183" s="8" t="s">
        <v>86</v>
      </c>
      <c r="B183" s="1" t="s">
        <v>199</v>
      </c>
      <c r="C183" s="1" t="s">
        <v>305</v>
      </c>
      <c r="D183" s="5">
        <v>22</v>
      </c>
    </row>
    <row r="184" spans="1:4" x14ac:dyDescent="0.25">
      <c r="A184" s="8" t="s">
        <v>86</v>
      </c>
      <c r="B184" s="1" t="s">
        <v>200</v>
      </c>
      <c r="C184" s="1" t="s">
        <v>306</v>
      </c>
      <c r="D184" s="5">
        <v>15</v>
      </c>
    </row>
    <row r="185" spans="1:4" x14ac:dyDescent="0.25">
      <c r="A185" s="8" t="s">
        <v>86</v>
      </c>
      <c r="B185" s="1" t="s">
        <v>200</v>
      </c>
      <c r="C185" s="1" t="s">
        <v>303</v>
      </c>
      <c r="D185" s="5">
        <v>15</v>
      </c>
    </row>
    <row r="186" spans="1:4" x14ac:dyDescent="0.25">
      <c r="A186" s="8" t="s">
        <v>86</v>
      </c>
      <c r="B186" s="1" t="s">
        <v>200</v>
      </c>
      <c r="C186" s="1" t="s">
        <v>307</v>
      </c>
      <c r="D186" s="5">
        <v>30</v>
      </c>
    </row>
    <row r="187" spans="1:4" x14ac:dyDescent="0.25">
      <c r="A187" s="8" t="s">
        <v>86</v>
      </c>
      <c r="B187" s="1" t="s">
        <v>200</v>
      </c>
      <c r="C187" s="1" t="s">
        <v>305</v>
      </c>
      <c r="D187" s="5">
        <v>93</v>
      </c>
    </row>
    <row r="188" spans="1:4" x14ac:dyDescent="0.25">
      <c r="A188" s="8"/>
    </row>
    <row r="189" spans="1:4" x14ac:dyDescent="0.25">
      <c r="A189" s="8"/>
    </row>
    <row r="190" spans="1:4" x14ac:dyDescent="0.25">
      <c r="A190" s="8"/>
    </row>
    <row r="191" spans="1:4" x14ac:dyDescent="0.25">
      <c r="A191" s="8"/>
    </row>
    <row r="192" spans="1:4"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08984375" defaultRowHeight="15" x14ac:dyDescent="0.25"/>
  <cols>
    <col min="1" max="1" width="8.1796875" customWidth="1"/>
    <col min="2" max="2" width="24.26953125" bestFit="1" customWidth="1"/>
    <col min="3" max="3" width="13.81640625" customWidth="1"/>
    <col min="4" max="4" width="14" customWidth="1"/>
  </cols>
  <sheetData>
    <row r="1" spans="1:50" ht="21" x14ac:dyDescent="0.4">
      <c r="A1" s="28" t="s">
        <v>36</v>
      </c>
    </row>
    <row r="2" spans="1:50" x14ac:dyDescent="0.25">
      <c r="A2" s="8" t="s">
        <v>7</v>
      </c>
    </row>
    <row r="3" spans="1:50" x14ac:dyDescent="0.25">
      <c r="A3" s="29" t="s">
        <v>61</v>
      </c>
    </row>
    <row r="4" spans="1:50" ht="35.4" customHeight="1" x14ac:dyDescent="0.3">
      <c r="A4" s="9" t="s">
        <v>62</v>
      </c>
      <c r="B4" s="6" t="s">
        <v>308</v>
      </c>
      <c r="C4" s="6" t="s">
        <v>88</v>
      </c>
      <c r="D4" s="6" t="s">
        <v>89</v>
      </c>
    </row>
    <row r="5" spans="1:50" x14ac:dyDescent="0.25">
      <c r="A5" s="8" t="s">
        <v>76</v>
      </c>
      <c r="B5" s="11">
        <v>54.2</v>
      </c>
      <c r="C5" s="11">
        <v>51.1</v>
      </c>
      <c r="D5" s="11">
        <v>57.3</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77</v>
      </c>
      <c r="B6" s="11">
        <v>54.3</v>
      </c>
      <c r="C6" s="11">
        <v>50.8</v>
      </c>
      <c r="D6" s="11">
        <v>57.8</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78</v>
      </c>
      <c r="B7" s="11">
        <v>56.9</v>
      </c>
      <c r="C7" s="11">
        <v>53.2</v>
      </c>
      <c r="D7" s="11">
        <v>60.6</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79</v>
      </c>
      <c r="B8" s="11">
        <v>55.8</v>
      </c>
      <c r="C8" s="11">
        <v>52.1</v>
      </c>
      <c r="D8" s="11">
        <v>59.4</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80</v>
      </c>
      <c r="B9" s="11">
        <v>57.8</v>
      </c>
      <c r="C9" s="11">
        <v>54</v>
      </c>
      <c r="D9" s="11">
        <v>61.5</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81</v>
      </c>
      <c r="B10" s="11">
        <v>57.4</v>
      </c>
      <c r="C10" s="11">
        <v>53.4</v>
      </c>
      <c r="D10" s="11">
        <v>61.2</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82</v>
      </c>
      <c r="B11" s="11">
        <v>56.6</v>
      </c>
      <c r="C11" s="11">
        <v>52.6</v>
      </c>
      <c r="D11" s="11">
        <v>60.6</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t="s">
        <v>83</v>
      </c>
      <c r="B12" s="11">
        <v>48.8</v>
      </c>
      <c r="C12" s="11">
        <v>44.6</v>
      </c>
      <c r="D12" s="11">
        <v>53</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t="s">
        <v>84</v>
      </c>
      <c r="B13" s="11">
        <v>56.1</v>
      </c>
      <c r="C13" s="11">
        <v>52</v>
      </c>
      <c r="D13" s="11">
        <v>60.2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t="s">
        <v>85</v>
      </c>
      <c r="B14" s="11">
        <v>57.8</v>
      </c>
      <c r="C14" s="11">
        <v>53.6</v>
      </c>
      <c r="D14" s="11">
        <v>61.9</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t="s">
        <v>86</v>
      </c>
      <c r="B15" s="11">
        <v>57.4</v>
      </c>
      <c r="C15" s="11">
        <v>53.4</v>
      </c>
      <c r="D15" s="11">
        <v>61.4</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08984375" defaultRowHeight="15" x14ac:dyDescent="0.25"/>
  <cols>
    <col min="1" max="1" width="9.08984375" customWidth="1"/>
    <col min="2" max="2" width="32.7265625" customWidth="1"/>
    <col min="3" max="3" width="14.08984375" customWidth="1"/>
    <col min="4" max="4" width="13.54296875" customWidth="1"/>
  </cols>
  <sheetData>
    <row r="1" spans="1:50" ht="21" x14ac:dyDescent="0.4">
      <c r="A1" s="28" t="s">
        <v>38</v>
      </c>
    </row>
    <row r="2" spans="1:50" x14ac:dyDescent="0.25">
      <c r="A2" s="8" t="s">
        <v>7</v>
      </c>
    </row>
    <row r="3" spans="1:50" x14ac:dyDescent="0.25">
      <c r="A3" s="29" t="s">
        <v>61</v>
      </c>
    </row>
    <row r="4" spans="1:50" ht="33.6" customHeight="1" x14ac:dyDescent="0.3">
      <c r="A4" s="9" t="s">
        <v>62</v>
      </c>
      <c r="B4" s="6" t="s">
        <v>309</v>
      </c>
      <c r="C4" s="6" t="s">
        <v>88</v>
      </c>
      <c r="D4" s="6" t="s">
        <v>89</v>
      </c>
    </row>
    <row r="5" spans="1:50" x14ac:dyDescent="0.25">
      <c r="A5" s="8" t="s">
        <v>81</v>
      </c>
      <c r="B5" s="11">
        <v>96.1</v>
      </c>
      <c r="C5" s="11">
        <v>94.2</v>
      </c>
      <c r="D5" s="11">
        <v>97.4</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82</v>
      </c>
      <c r="B6" s="11">
        <v>97.5</v>
      </c>
      <c r="C6" s="11">
        <v>95.8</v>
      </c>
      <c r="D6" s="11">
        <v>98.5</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83</v>
      </c>
      <c r="B7" s="11">
        <v>97.3</v>
      </c>
      <c r="C7" s="11">
        <v>95.6</v>
      </c>
      <c r="D7" s="11">
        <v>98.4</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84</v>
      </c>
      <c r="B8" s="11">
        <v>97.5</v>
      </c>
      <c r="C8" s="11">
        <v>95.7</v>
      </c>
      <c r="D8" s="11">
        <v>98.5</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85</v>
      </c>
      <c r="B9" s="11">
        <v>96.6</v>
      </c>
      <c r="C9" s="11">
        <v>94.6</v>
      </c>
      <c r="D9" s="11">
        <v>97.8</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86</v>
      </c>
      <c r="B10" s="11">
        <v>98.9</v>
      </c>
      <c r="C10" s="11">
        <v>97.6</v>
      </c>
      <c r="D10" s="11">
        <v>99.5</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00"/>
  <sheetViews>
    <sheetView workbookViewId="0"/>
  </sheetViews>
  <sheetFormatPr defaultColWidth="11.08984375" defaultRowHeight="15" x14ac:dyDescent="0.25"/>
  <cols>
    <col min="1" max="1" width="8.6328125" customWidth="1"/>
    <col min="2" max="2" width="41.36328125" customWidth="1"/>
    <col min="3" max="3" width="12.7265625" customWidth="1"/>
    <col min="4" max="4" width="13.1796875" customWidth="1"/>
  </cols>
  <sheetData>
    <row r="1" spans="1:50" ht="21" x14ac:dyDescent="0.4">
      <c r="A1" s="28" t="s">
        <v>40</v>
      </c>
    </row>
    <row r="2" spans="1:50" x14ac:dyDescent="0.25">
      <c r="A2" s="8" t="s">
        <v>7</v>
      </c>
    </row>
    <row r="3" spans="1:50" x14ac:dyDescent="0.25">
      <c r="A3" s="29" t="s">
        <v>61</v>
      </c>
    </row>
    <row r="4" spans="1:50" x14ac:dyDescent="0.25">
      <c r="A4" s="29" t="s">
        <v>385</v>
      </c>
    </row>
    <row r="5" spans="1:50" ht="34.200000000000003" customHeight="1" x14ac:dyDescent="0.3">
      <c r="A5" s="9" t="s">
        <v>62</v>
      </c>
      <c r="B5" s="12" t="s">
        <v>310</v>
      </c>
      <c r="C5" s="12" t="s">
        <v>88</v>
      </c>
      <c r="D5" s="12" t="s">
        <v>89</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81</v>
      </c>
      <c r="B6" s="11">
        <v>16</v>
      </c>
      <c r="C6" s="11">
        <v>13.3</v>
      </c>
      <c r="D6" s="11">
        <v>19.2</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82</v>
      </c>
      <c r="B7" s="11">
        <v>17.8</v>
      </c>
      <c r="C7" s="11">
        <v>14.8</v>
      </c>
      <c r="D7" s="11">
        <v>21.2</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83</v>
      </c>
      <c r="B8" s="11">
        <v>11</v>
      </c>
      <c r="C8" s="11">
        <v>8.6</v>
      </c>
      <c r="D8" s="11">
        <v>13.9</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84</v>
      </c>
      <c r="B9" s="11">
        <v>18.600000000000001</v>
      </c>
      <c r="C9" s="11">
        <v>15.6</v>
      </c>
      <c r="D9" s="11">
        <v>22.1</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85</v>
      </c>
      <c r="B10" s="11">
        <v>19.5</v>
      </c>
      <c r="C10" s="11">
        <v>16.3</v>
      </c>
      <c r="D10" s="11">
        <v>23.1</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86</v>
      </c>
      <c r="B11" s="11">
        <v>17.5</v>
      </c>
      <c r="C11" s="11">
        <v>14.6</v>
      </c>
      <c r="D11" s="11">
        <v>20.8</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08984375" defaultRowHeight="15" x14ac:dyDescent="0.25"/>
  <cols>
    <col min="1" max="1" width="25.81640625" customWidth="1"/>
    <col min="2" max="2" width="20.90625" bestFit="1" customWidth="1"/>
    <col min="3" max="4" width="13.90625" customWidth="1"/>
  </cols>
  <sheetData>
    <row r="1" spans="1:50" ht="21" x14ac:dyDescent="0.4">
      <c r="A1" s="28" t="s">
        <v>42</v>
      </c>
    </row>
    <row r="2" spans="1:50" x14ac:dyDescent="0.25">
      <c r="A2" s="8" t="s">
        <v>7</v>
      </c>
    </row>
    <row r="3" spans="1:50" x14ac:dyDescent="0.25">
      <c r="A3" s="29" t="s">
        <v>61</v>
      </c>
    </row>
    <row r="4" spans="1:50" ht="31.2" x14ac:dyDescent="0.3">
      <c r="A4" s="9" t="s">
        <v>311</v>
      </c>
      <c r="B4" s="6" t="s">
        <v>312</v>
      </c>
      <c r="C4" s="6" t="s">
        <v>88</v>
      </c>
      <c r="D4" s="6" t="s">
        <v>89</v>
      </c>
    </row>
    <row r="5" spans="1:50" x14ac:dyDescent="0.25">
      <c r="A5" s="8" t="s">
        <v>313</v>
      </c>
      <c r="B5" s="11">
        <v>21</v>
      </c>
      <c r="C5" s="11">
        <v>18.3</v>
      </c>
      <c r="D5" s="11">
        <v>24</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314</v>
      </c>
      <c r="B6" s="11">
        <v>17.8</v>
      </c>
      <c r="C6" s="11">
        <v>15</v>
      </c>
      <c r="D6" s="11">
        <v>21</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315</v>
      </c>
      <c r="B7" s="11">
        <v>10.7</v>
      </c>
      <c r="C7" s="11">
        <v>8.1</v>
      </c>
      <c r="D7" s="11">
        <v>13.7</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316</v>
      </c>
      <c r="B8" s="11">
        <v>7.3</v>
      </c>
      <c r="C8" s="11">
        <v>5.2</v>
      </c>
      <c r="D8" s="11">
        <v>9.8000000000000007</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317</v>
      </c>
      <c r="B9" s="11">
        <v>5.4</v>
      </c>
      <c r="C9" s="11">
        <v>3.7</v>
      </c>
      <c r="D9" s="11">
        <v>7.6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318</v>
      </c>
      <c r="B10" s="11">
        <v>5.5</v>
      </c>
      <c r="C10" s="11">
        <v>3.7</v>
      </c>
      <c r="D10" s="11">
        <v>7.9</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319</v>
      </c>
      <c r="B11" s="11">
        <v>3.6</v>
      </c>
      <c r="C11" s="11">
        <v>2.2000000000000002</v>
      </c>
      <c r="D11" s="11">
        <v>5.7</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t="s">
        <v>320</v>
      </c>
      <c r="B12" s="11">
        <v>3</v>
      </c>
      <c r="C12" s="11">
        <v>1.7</v>
      </c>
      <c r="D12" s="11">
        <v>5</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t="s">
        <v>321</v>
      </c>
      <c r="B13" s="11">
        <v>3.1</v>
      </c>
      <c r="C13" s="11">
        <v>1.7</v>
      </c>
      <c r="D13" s="11">
        <v>5.0999999999999996</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t="s">
        <v>322</v>
      </c>
      <c r="B14" s="11">
        <v>1.5</v>
      </c>
      <c r="C14" s="11">
        <v>0.6</v>
      </c>
      <c r="D14" s="11">
        <v>3.3</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08984375" defaultRowHeight="15" x14ac:dyDescent="0.25"/>
  <cols>
    <col min="1" max="1" width="7.7265625" customWidth="1"/>
    <col min="2" max="2" width="40.90625" customWidth="1"/>
    <col min="3" max="3" width="12.81640625" customWidth="1"/>
    <col min="4" max="4" width="13.08984375" customWidth="1"/>
  </cols>
  <sheetData>
    <row r="1" spans="1:50" ht="21" x14ac:dyDescent="0.4">
      <c r="A1" s="28" t="s">
        <v>44</v>
      </c>
    </row>
    <row r="2" spans="1:50" x14ac:dyDescent="0.25">
      <c r="A2" s="8" t="s">
        <v>7</v>
      </c>
    </row>
    <row r="3" spans="1:50" x14ac:dyDescent="0.25">
      <c r="A3" s="29" t="s">
        <v>61</v>
      </c>
    </row>
    <row r="4" spans="1:50" ht="35.4" customHeight="1" x14ac:dyDescent="0.3">
      <c r="A4" s="9" t="s">
        <v>62</v>
      </c>
      <c r="B4" s="6" t="s">
        <v>323</v>
      </c>
      <c r="C4" s="6" t="s">
        <v>88</v>
      </c>
      <c r="D4" s="6" t="s">
        <v>89</v>
      </c>
    </row>
    <row r="5" spans="1:50" x14ac:dyDescent="0.25">
      <c r="A5" s="8" t="s">
        <v>80</v>
      </c>
      <c r="B5" s="11">
        <v>74.3</v>
      </c>
      <c r="C5" s="11">
        <v>69.7</v>
      </c>
      <c r="D5" s="11">
        <v>78.5</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81</v>
      </c>
      <c r="B6" s="11">
        <v>72.900000000000006</v>
      </c>
      <c r="C6" s="11">
        <v>68.099999999999994</v>
      </c>
      <c r="D6" s="11">
        <v>77.3</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82</v>
      </c>
      <c r="B7" s="11">
        <v>74.400000000000006</v>
      </c>
      <c r="C7" s="11">
        <v>69.400000000000006</v>
      </c>
      <c r="D7" s="11">
        <v>78.8</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83</v>
      </c>
      <c r="B8" s="11">
        <v>76.099999999999994</v>
      </c>
      <c r="C8" s="11">
        <v>70.599999999999994</v>
      </c>
      <c r="D8" s="11">
        <v>80.900000000000006</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84</v>
      </c>
      <c r="B9" s="11">
        <v>70.900000000000006</v>
      </c>
      <c r="C9" s="11">
        <v>65.7</v>
      </c>
      <c r="D9" s="11">
        <v>75.599999999999994</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85</v>
      </c>
      <c r="B10" s="11">
        <v>72</v>
      </c>
      <c r="C10" s="11">
        <v>66.8</v>
      </c>
      <c r="D10" s="11">
        <v>76.7</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86</v>
      </c>
      <c r="B11" s="11">
        <v>70</v>
      </c>
      <c r="C11" s="11">
        <v>64.8</v>
      </c>
      <c r="D11" s="11">
        <v>74.599999999999994</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1000"/>
  <sheetViews>
    <sheetView workbookViewId="0"/>
  </sheetViews>
  <sheetFormatPr defaultColWidth="11.08984375" defaultRowHeight="15" x14ac:dyDescent="0.25"/>
  <cols>
    <col min="1" max="1" width="9" customWidth="1"/>
    <col min="2" max="2" width="34.81640625" bestFit="1" customWidth="1"/>
    <col min="3" max="3" width="13.6328125" customWidth="1"/>
    <col min="4" max="4" width="14.54296875" customWidth="1"/>
  </cols>
  <sheetData>
    <row r="1" spans="1:50" ht="21" x14ac:dyDescent="0.4">
      <c r="A1" s="28" t="s">
        <v>46</v>
      </c>
    </row>
    <row r="2" spans="1:50" x14ac:dyDescent="0.25">
      <c r="A2" s="8" t="s">
        <v>7</v>
      </c>
    </row>
    <row r="3" spans="1:50" x14ac:dyDescent="0.25">
      <c r="A3" s="29" t="s">
        <v>61</v>
      </c>
    </row>
    <row r="4" spans="1:50" ht="34.200000000000003" customHeight="1" x14ac:dyDescent="0.3">
      <c r="A4" s="9" t="s">
        <v>62</v>
      </c>
      <c r="B4" s="6" t="s">
        <v>324</v>
      </c>
      <c r="C4" s="6" t="s">
        <v>88</v>
      </c>
      <c r="D4" s="6" t="s">
        <v>89</v>
      </c>
    </row>
    <row r="5" spans="1:50" x14ac:dyDescent="0.25">
      <c r="A5" s="8" t="s">
        <v>80</v>
      </c>
      <c r="B5" s="11">
        <v>99</v>
      </c>
      <c r="C5" s="11">
        <v>97.5</v>
      </c>
      <c r="D5" s="11">
        <v>99.6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81</v>
      </c>
      <c r="B6" s="11">
        <v>98.6</v>
      </c>
      <c r="C6" s="11">
        <v>96.8</v>
      </c>
      <c r="D6" s="11">
        <v>99.4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82</v>
      </c>
      <c r="B7" s="11">
        <v>98.8</v>
      </c>
      <c r="C7" s="11">
        <v>97</v>
      </c>
      <c r="D7" s="11">
        <v>99.5</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83</v>
      </c>
      <c r="B8" s="11">
        <v>98.4</v>
      </c>
      <c r="C8" s="11">
        <v>96.4</v>
      </c>
      <c r="D8" s="11">
        <v>99.3</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84</v>
      </c>
      <c r="B9" s="11">
        <v>97.9</v>
      </c>
      <c r="C9" s="11">
        <v>95.7</v>
      </c>
      <c r="D9" s="11">
        <v>99</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85</v>
      </c>
      <c r="B10" s="11">
        <v>98.4</v>
      </c>
      <c r="C10" s="11">
        <v>96.2</v>
      </c>
      <c r="D10" s="11">
        <v>99.3</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86</v>
      </c>
      <c r="B11" s="11">
        <v>94.8</v>
      </c>
      <c r="C11" s="11">
        <v>91.9</v>
      </c>
      <c r="D11" s="11">
        <v>96.8</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08984375" defaultRowHeight="15" x14ac:dyDescent="0.25"/>
  <cols>
    <col min="1" max="1" width="8.6328125" customWidth="1"/>
    <col min="2" max="2" width="46.1796875" customWidth="1"/>
    <col min="3" max="3" width="13.90625" customWidth="1"/>
    <col min="4" max="4" width="13.26953125" customWidth="1"/>
  </cols>
  <sheetData>
    <row r="1" spans="1:50" ht="21" x14ac:dyDescent="0.4">
      <c r="A1" s="10" t="s">
        <v>48</v>
      </c>
    </row>
    <row r="2" spans="1:50" x14ac:dyDescent="0.25">
      <c r="A2" s="8" t="s">
        <v>7</v>
      </c>
    </row>
    <row r="3" spans="1:50" x14ac:dyDescent="0.25">
      <c r="A3" s="29" t="s">
        <v>61</v>
      </c>
    </row>
    <row r="4" spans="1:50" ht="33.6" customHeight="1" x14ac:dyDescent="0.3">
      <c r="A4" s="9" t="s">
        <v>62</v>
      </c>
      <c r="B4" s="6" t="s">
        <v>325</v>
      </c>
      <c r="C4" s="6" t="s">
        <v>88</v>
      </c>
      <c r="D4" s="6" t="s">
        <v>89</v>
      </c>
    </row>
    <row r="5" spans="1:50" x14ac:dyDescent="0.25">
      <c r="A5" s="8" t="s">
        <v>80</v>
      </c>
      <c r="B5" s="11">
        <v>9</v>
      </c>
      <c r="C5" s="11">
        <v>6.6</v>
      </c>
      <c r="D5" s="11">
        <v>12.1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81</v>
      </c>
      <c r="B6" s="11">
        <v>10.6</v>
      </c>
      <c r="C6" s="11">
        <v>7.8</v>
      </c>
      <c r="D6" s="11">
        <v>14.2</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82</v>
      </c>
      <c r="B7" s="11">
        <v>10.9</v>
      </c>
      <c r="C7" s="11">
        <v>8</v>
      </c>
      <c r="D7" s="11">
        <v>14.7</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83</v>
      </c>
      <c r="B8" s="11">
        <v>12.6</v>
      </c>
      <c r="C8" s="11">
        <v>9.4</v>
      </c>
      <c r="D8" s="11">
        <v>16.7</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84</v>
      </c>
      <c r="B9" s="11">
        <v>7.8</v>
      </c>
      <c r="C9" s="11">
        <v>5.4</v>
      </c>
      <c r="D9" s="11">
        <v>11.2</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85</v>
      </c>
      <c r="B10" s="11">
        <v>9.9</v>
      </c>
      <c r="C10" s="11">
        <v>7</v>
      </c>
      <c r="D10" s="11">
        <v>13.7</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86</v>
      </c>
      <c r="B11" s="11">
        <v>11.2</v>
      </c>
      <c r="C11" s="11">
        <v>8.1999999999999993</v>
      </c>
      <c r="D11" s="11">
        <v>15.1</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08984375" defaultRowHeight="15" x14ac:dyDescent="0.25"/>
  <cols>
    <col min="1" max="1" width="7.453125" customWidth="1"/>
    <col min="2" max="2" width="26.453125" bestFit="1" customWidth="1"/>
  </cols>
  <sheetData>
    <row r="1" spans="1:2" ht="21" x14ac:dyDescent="0.4">
      <c r="A1" s="28" t="s">
        <v>50</v>
      </c>
    </row>
    <row r="2" spans="1:2" x14ac:dyDescent="0.25">
      <c r="A2" s="8" t="s">
        <v>7</v>
      </c>
    </row>
    <row r="3" spans="1:2" ht="33" customHeight="1" x14ac:dyDescent="0.3">
      <c r="A3" s="9" t="s">
        <v>62</v>
      </c>
      <c r="B3" s="6" t="s">
        <v>326</v>
      </c>
    </row>
    <row r="4" spans="1:2" x14ac:dyDescent="0.25">
      <c r="A4" s="8" t="s">
        <v>64</v>
      </c>
      <c r="B4" s="5">
        <v>58</v>
      </c>
    </row>
    <row r="5" spans="1:2" x14ac:dyDescent="0.25">
      <c r="A5" s="8" t="s">
        <v>65</v>
      </c>
      <c r="B5" s="5">
        <v>74</v>
      </c>
    </row>
    <row r="6" spans="1:2" x14ac:dyDescent="0.25">
      <c r="A6" s="8" t="s">
        <v>66</v>
      </c>
      <c r="B6" s="5">
        <v>62</v>
      </c>
    </row>
    <row r="7" spans="1:2" x14ac:dyDescent="0.25">
      <c r="A7" s="8" t="s">
        <v>67</v>
      </c>
      <c r="B7" s="5">
        <v>72</v>
      </c>
    </row>
    <row r="8" spans="1:2" x14ac:dyDescent="0.25">
      <c r="A8" s="8" t="s">
        <v>68</v>
      </c>
      <c r="B8" s="5">
        <v>42</v>
      </c>
    </row>
    <row r="9" spans="1:2" x14ac:dyDescent="0.25">
      <c r="A9" s="8" t="s">
        <v>69</v>
      </c>
      <c r="B9" s="5">
        <v>46</v>
      </c>
    </row>
    <row r="10" spans="1:2" x14ac:dyDescent="0.25">
      <c r="A10" s="8" t="s">
        <v>70</v>
      </c>
      <c r="B10" s="5">
        <v>70</v>
      </c>
    </row>
    <row r="11" spans="1:2" x14ac:dyDescent="0.25">
      <c r="A11" s="8" t="s">
        <v>71</v>
      </c>
      <c r="B11" s="5">
        <v>68</v>
      </c>
    </row>
    <row r="12" spans="1:2" x14ac:dyDescent="0.25">
      <c r="A12" s="8" t="s">
        <v>72</v>
      </c>
      <c r="B12" s="5">
        <v>67</v>
      </c>
    </row>
    <row r="13" spans="1:2" x14ac:dyDescent="0.25">
      <c r="A13" s="8" t="s">
        <v>73</v>
      </c>
      <c r="B13" s="5">
        <v>34</v>
      </c>
    </row>
    <row r="14" spans="1:2" x14ac:dyDescent="0.25">
      <c r="A14" s="8" t="s">
        <v>74</v>
      </c>
      <c r="B14" s="5">
        <v>45</v>
      </c>
    </row>
    <row r="15" spans="1:2" x14ac:dyDescent="0.25">
      <c r="A15" s="8" t="s">
        <v>75</v>
      </c>
      <c r="B15" s="5">
        <v>59</v>
      </c>
    </row>
    <row r="16" spans="1:2" x14ac:dyDescent="0.25">
      <c r="A16" s="8" t="s">
        <v>76</v>
      </c>
      <c r="B16" s="5">
        <v>34</v>
      </c>
    </row>
    <row r="17" spans="1:2" x14ac:dyDescent="0.25">
      <c r="A17" s="8" t="s">
        <v>77</v>
      </c>
      <c r="B17" s="5">
        <v>26</v>
      </c>
    </row>
    <row r="18" spans="1:2" x14ac:dyDescent="0.25">
      <c r="A18" s="8" t="s">
        <v>78</v>
      </c>
      <c r="B18" s="5">
        <v>29</v>
      </c>
    </row>
    <row r="19" spans="1:2" x14ac:dyDescent="0.25">
      <c r="A19" s="8" t="s">
        <v>79</v>
      </c>
      <c r="B19" s="5">
        <v>23</v>
      </c>
    </row>
    <row r="20" spans="1:2" x14ac:dyDescent="0.25">
      <c r="A20" s="8" t="s">
        <v>80</v>
      </c>
      <c r="B20" s="5">
        <v>25</v>
      </c>
    </row>
    <row r="21" spans="1:2" x14ac:dyDescent="0.25">
      <c r="A21" s="8" t="s">
        <v>81</v>
      </c>
      <c r="B21" s="5">
        <v>19</v>
      </c>
    </row>
    <row r="22" spans="1:2" x14ac:dyDescent="0.25">
      <c r="A22" s="8" t="s">
        <v>82</v>
      </c>
      <c r="B22" s="5">
        <v>27</v>
      </c>
    </row>
    <row r="23" spans="1:2" x14ac:dyDescent="0.25">
      <c r="A23" s="8" t="s">
        <v>83</v>
      </c>
      <c r="B23" s="5">
        <v>13</v>
      </c>
    </row>
    <row r="24" spans="1:2" x14ac:dyDescent="0.25">
      <c r="A24" s="8" t="s">
        <v>84</v>
      </c>
      <c r="B24" s="5">
        <v>21</v>
      </c>
    </row>
    <row r="25" spans="1:2" x14ac:dyDescent="0.25">
      <c r="A25" s="8" t="s">
        <v>85</v>
      </c>
      <c r="B25" s="5">
        <v>19</v>
      </c>
    </row>
    <row r="26" spans="1:2" x14ac:dyDescent="0.25">
      <c r="A26" s="8" t="s">
        <v>86</v>
      </c>
      <c r="B26" s="5">
        <v>19</v>
      </c>
    </row>
    <row r="27" spans="1:2" x14ac:dyDescent="0.25">
      <c r="A27" s="8"/>
    </row>
    <row r="28" spans="1:2" x14ac:dyDescent="0.25">
      <c r="A28" s="8"/>
    </row>
    <row r="29" spans="1:2" x14ac:dyDescent="0.25">
      <c r="A29" s="8"/>
    </row>
    <row r="30" spans="1:2" x14ac:dyDescent="0.25">
      <c r="A30" s="8"/>
    </row>
    <row r="31" spans="1:2" x14ac:dyDescent="0.25">
      <c r="A31" s="8"/>
    </row>
    <row r="32" spans="1:2"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X1000"/>
  <sheetViews>
    <sheetView workbookViewId="0"/>
  </sheetViews>
  <sheetFormatPr defaultColWidth="11.08984375" defaultRowHeight="15" x14ac:dyDescent="0.25"/>
  <cols>
    <col min="1" max="1" width="8.7265625" customWidth="1"/>
    <col min="2" max="2" width="26.7265625" customWidth="1"/>
    <col min="3" max="3" width="13.1796875" customWidth="1"/>
    <col min="4" max="4" width="12.54296875" customWidth="1"/>
  </cols>
  <sheetData>
    <row r="1" spans="1:50" ht="21" x14ac:dyDescent="0.4">
      <c r="A1" s="10" t="s">
        <v>52</v>
      </c>
    </row>
    <row r="2" spans="1:50" x14ac:dyDescent="0.25">
      <c r="A2" s="8" t="s">
        <v>7</v>
      </c>
    </row>
    <row r="3" spans="1:50" x14ac:dyDescent="0.25">
      <c r="A3" s="29" t="s">
        <v>61</v>
      </c>
    </row>
    <row r="4" spans="1:50" ht="34.799999999999997" customHeight="1" x14ac:dyDescent="0.3">
      <c r="A4" s="9" t="s">
        <v>62</v>
      </c>
      <c r="B4" s="6" t="s">
        <v>327</v>
      </c>
      <c r="C4" s="6" t="s">
        <v>88</v>
      </c>
      <c r="D4" s="6" t="s">
        <v>89</v>
      </c>
    </row>
    <row r="5" spans="1:50" x14ac:dyDescent="0.25">
      <c r="A5" s="8" t="s">
        <v>64</v>
      </c>
      <c r="B5" s="11">
        <v>5.7</v>
      </c>
      <c r="C5" s="11">
        <v>4.3</v>
      </c>
      <c r="D5" s="11">
        <v>7.3</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65</v>
      </c>
      <c r="B6" s="11">
        <v>7.3</v>
      </c>
      <c r="C6" s="11">
        <v>5.7</v>
      </c>
      <c r="D6" s="11">
        <v>9.1</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66</v>
      </c>
      <c r="B7" s="11">
        <v>6.1</v>
      </c>
      <c r="C7" s="11">
        <v>4.7</v>
      </c>
      <c r="D7" s="11">
        <v>7.8</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67</v>
      </c>
      <c r="B8" s="11">
        <v>7.1</v>
      </c>
      <c r="C8" s="11">
        <v>5.6</v>
      </c>
      <c r="D8" s="11">
        <v>9</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68</v>
      </c>
      <c r="B9" s="11">
        <v>4.2</v>
      </c>
      <c r="C9" s="11">
        <v>3</v>
      </c>
      <c r="D9" s="11">
        <v>5.6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69</v>
      </c>
      <c r="B10" s="11">
        <v>4.5999999999999996</v>
      </c>
      <c r="C10" s="11">
        <v>3.4</v>
      </c>
      <c r="D10" s="11">
        <v>6.1</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70</v>
      </c>
      <c r="B11" s="11">
        <v>7</v>
      </c>
      <c r="C11" s="11">
        <v>5.4</v>
      </c>
      <c r="D11" s="11">
        <v>8.8000000000000007</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t="s">
        <v>71</v>
      </c>
      <c r="B12" s="11">
        <v>6.7</v>
      </c>
      <c r="C12" s="11">
        <v>5.2</v>
      </c>
      <c r="D12" s="11">
        <v>8.5</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t="s">
        <v>72</v>
      </c>
      <c r="B13" s="11">
        <v>6.6</v>
      </c>
      <c r="C13" s="11">
        <v>5.0999999999999996</v>
      </c>
      <c r="D13" s="11">
        <v>8.4</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t="s">
        <v>73</v>
      </c>
      <c r="B14" s="11">
        <v>3.3</v>
      </c>
      <c r="C14" s="11">
        <v>2.2999999999999998</v>
      </c>
      <c r="D14" s="11">
        <v>4.7</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t="s">
        <v>74</v>
      </c>
      <c r="B15" s="11">
        <v>4.4000000000000004</v>
      </c>
      <c r="C15" s="11">
        <v>3.2</v>
      </c>
      <c r="D15" s="11">
        <v>5.9</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t="s">
        <v>75</v>
      </c>
      <c r="B16" s="11">
        <v>5.7</v>
      </c>
      <c r="C16" s="11">
        <v>4.4000000000000004</v>
      </c>
      <c r="D16" s="11">
        <v>7.4</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t="s">
        <v>76</v>
      </c>
      <c r="B17" s="11">
        <v>3.3</v>
      </c>
      <c r="C17" s="11">
        <v>2.2999999999999998</v>
      </c>
      <c r="D17" s="11">
        <v>4.5999999999999996</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t="s">
        <v>77</v>
      </c>
      <c r="B18" s="11">
        <v>2.5</v>
      </c>
      <c r="C18" s="11">
        <v>1.6</v>
      </c>
      <c r="D18" s="11">
        <v>3.6</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t="s">
        <v>78</v>
      </c>
      <c r="B19" s="11">
        <v>2.7</v>
      </c>
      <c r="C19" s="11">
        <v>1.8</v>
      </c>
      <c r="D19" s="11">
        <v>3.9</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t="s">
        <v>79</v>
      </c>
      <c r="B20" s="11">
        <v>2.2000000000000002</v>
      </c>
      <c r="C20" s="11">
        <v>1.4</v>
      </c>
      <c r="D20" s="11">
        <v>3.2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t="s">
        <v>80</v>
      </c>
      <c r="B21" s="11">
        <v>2.2999999999999998</v>
      </c>
      <c r="C21" s="11">
        <v>1.5</v>
      </c>
      <c r="D21" s="11">
        <v>3.4</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t="s">
        <v>81</v>
      </c>
      <c r="B22" s="11">
        <v>1.7</v>
      </c>
      <c r="C22" s="11">
        <v>1.1000000000000001</v>
      </c>
      <c r="D22" s="11">
        <v>2.7</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t="s">
        <v>82</v>
      </c>
      <c r="B23" s="11">
        <v>2.5</v>
      </c>
      <c r="C23" s="11">
        <v>1.6</v>
      </c>
      <c r="D23" s="11">
        <v>3.6</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t="s">
        <v>83</v>
      </c>
      <c r="B24" s="11">
        <v>1.2</v>
      </c>
      <c r="C24" s="11">
        <v>0.6</v>
      </c>
      <c r="D24" s="11">
        <v>2.1</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t="s">
        <v>84</v>
      </c>
      <c r="B25" s="11">
        <v>2</v>
      </c>
      <c r="C25" s="11">
        <v>1.2</v>
      </c>
      <c r="D25" s="11">
        <v>3</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t="s">
        <v>85</v>
      </c>
      <c r="B26" s="11">
        <v>1.7</v>
      </c>
      <c r="C26" s="11">
        <v>1.1000000000000001</v>
      </c>
      <c r="D26" s="11">
        <v>2.7</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t="s">
        <v>86</v>
      </c>
      <c r="B27" s="11">
        <v>1.7</v>
      </c>
      <c r="C27" s="11">
        <v>1</v>
      </c>
      <c r="D27" s="11">
        <v>2.7</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08984375" defaultRowHeight="15" x14ac:dyDescent="0.25"/>
  <cols>
    <col min="1" max="1" width="7.1796875" customWidth="1"/>
    <col min="2" max="2" width="40.54296875" customWidth="1"/>
    <col min="3" max="3" width="14.08984375" customWidth="1"/>
    <col min="4" max="4" width="13.453125" customWidth="1"/>
  </cols>
  <sheetData>
    <row r="1" spans="1:50" ht="21" x14ac:dyDescent="0.4">
      <c r="A1" s="28" t="s">
        <v>370</v>
      </c>
    </row>
    <row r="2" spans="1:50" x14ac:dyDescent="0.25">
      <c r="A2" s="8" t="s">
        <v>7</v>
      </c>
    </row>
    <row r="3" spans="1:50" x14ac:dyDescent="0.25">
      <c r="A3" s="29" t="s">
        <v>61</v>
      </c>
    </row>
    <row r="4" spans="1:50" x14ac:dyDescent="0.25">
      <c r="A4" s="29" t="s">
        <v>386</v>
      </c>
    </row>
    <row r="5" spans="1:50" ht="36" customHeight="1" x14ac:dyDescent="0.3">
      <c r="A5" s="9" t="s">
        <v>62</v>
      </c>
      <c r="B5" s="6" t="s">
        <v>328</v>
      </c>
      <c r="C5" s="6" t="s">
        <v>88</v>
      </c>
      <c r="D5" s="6" t="s">
        <v>89</v>
      </c>
    </row>
    <row r="6" spans="1:50" x14ac:dyDescent="0.25">
      <c r="A6" s="8" t="s">
        <v>81</v>
      </c>
      <c r="B6" s="13">
        <v>50.3</v>
      </c>
      <c r="C6" s="13">
        <v>44.9</v>
      </c>
      <c r="D6" s="13">
        <v>55.7</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82</v>
      </c>
      <c r="B7" s="13">
        <v>62.3</v>
      </c>
      <c r="C7" s="13">
        <v>56.7</v>
      </c>
      <c r="D7" s="13">
        <v>67.5</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83</v>
      </c>
      <c r="B8" s="13">
        <v>63.3</v>
      </c>
      <c r="C8" s="13">
        <v>57.1</v>
      </c>
      <c r="D8" s="13">
        <v>69.099999999999994</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84</v>
      </c>
      <c r="B9" s="13">
        <v>67.400000000000006</v>
      </c>
      <c r="C9" s="13">
        <v>61.7</v>
      </c>
      <c r="D9" s="13">
        <v>72.7</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85</v>
      </c>
      <c r="B10" s="13">
        <v>65.8</v>
      </c>
      <c r="C10" s="13">
        <v>59.8</v>
      </c>
      <c r="D10" s="13">
        <v>71.3</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86</v>
      </c>
      <c r="B11" s="13">
        <v>58.3</v>
      </c>
      <c r="C11" s="13">
        <v>52.1</v>
      </c>
      <c r="D11" s="13">
        <v>64.2</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08984375" defaultRowHeight="15" x14ac:dyDescent="0.25"/>
  <cols>
    <col min="1" max="1" width="8.1796875" customWidth="1"/>
    <col min="2" max="2" width="9.26953125" customWidth="1"/>
    <col min="3" max="3" width="14.08984375" customWidth="1"/>
    <col min="4" max="4" width="15" customWidth="1"/>
    <col min="5" max="5" width="18.26953125" customWidth="1"/>
    <col min="6" max="6" width="13.453125" customWidth="1"/>
    <col min="7" max="7" width="12.7265625" customWidth="1"/>
  </cols>
  <sheetData>
    <row r="1" spans="1:50" ht="21" x14ac:dyDescent="0.4">
      <c r="A1" s="28" t="s">
        <v>371</v>
      </c>
    </row>
    <row r="2" spans="1:50" x14ac:dyDescent="0.25">
      <c r="A2" s="8" t="s">
        <v>7</v>
      </c>
    </row>
    <row r="3" spans="1:50" x14ac:dyDescent="0.25">
      <c r="A3" s="29" t="s">
        <v>386</v>
      </c>
    </row>
    <row r="4" spans="1:50" x14ac:dyDescent="0.25">
      <c r="A4" s="29" t="s">
        <v>387</v>
      </c>
    </row>
    <row r="5" spans="1:50" ht="19.2" customHeight="1" x14ac:dyDescent="0.3">
      <c r="A5" s="9" t="s">
        <v>62</v>
      </c>
      <c r="B5" s="6" t="s">
        <v>329</v>
      </c>
      <c r="C5" s="6" t="s">
        <v>330</v>
      </c>
      <c r="D5" s="6" t="s">
        <v>331</v>
      </c>
      <c r="E5" s="6" t="s">
        <v>332</v>
      </c>
      <c r="F5" s="6" t="s">
        <v>333</v>
      </c>
      <c r="G5" s="6" t="s">
        <v>334</v>
      </c>
    </row>
    <row r="6" spans="1:50" x14ac:dyDescent="0.25">
      <c r="A6" s="8" t="s">
        <v>81</v>
      </c>
      <c r="B6" s="14">
        <v>62.5</v>
      </c>
      <c r="C6" s="14">
        <v>32</v>
      </c>
      <c r="D6" s="14">
        <v>115</v>
      </c>
      <c r="E6" s="14">
        <v>83</v>
      </c>
      <c r="F6" s="14">
        <v>0</v>
      </c>
      <c r="G6" s="14">
        <v>239.5</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82</v>
      </c>
      <c r="B7" s="14">
        <v>79.5</v>
      </c>
      <c r="C7" s="14">
        <v>39.299999999999997</v>
      </c>
      <c r="D7" s="14">
        <v>138</v>
      </c>
      <c r="E7" s="14">
        <v>98.8</v>
      </c>
      <c r="F7" s="14">
        <v>0</v>
      </c>
      <c r="G7" s="14">
        <v>286.10000000000002</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83</v>
      </c>
      <c r="B8" s="14">
        <v>82.5</v>
      </c>
      <c r="C8" s="14">
        <v>46.5</v>
      </c>
      <c r="D8" s="14">
        <v>158.30000000000001</v>
      </c>
      <c r="E8" s="14">
        <v>111.8</v>
      </c>
      <c r="F8" s="14">
        <v>0</v>
      </c>
      <c r="G8" s="14">
        <v>325.89999999999998</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84</v>
      </c>
      <c r="B9" s="14">
        <v>84.5</v>
      </c>
      <c r="C9" s="14">
        <v>40</v>
      </c>
      <c r="D9" s="14">
        <v>171</v>
      </c>
      <c r="E9" s="14">
        <v>131</v>
      </c>
      <c r="F9" s="14">
        <v>0</v>
      </c>
      <c r="G9" s="14">
        <v>367.5</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85</v>
      </c>
      <c r="B10" s="14">
        <v>84</v>
      </c>
      <c r="C10" s="14">
        <v>45</v>
      </c>
      <c r="D10" s="14">
        <v>144</v>
      </c>
      <c r="E10" s="14">
        <v>99</v>
      </c>
      <c r="F10" s="14">
        <v>0</v>
      </c>
      <c r="G10" s="14">
        <v>292.5</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86</v>
      </c>
      <c r="B11" s="14">
        <v>76.5</v>
      </c>
      <c r="C11" s="14">
        <v>38</v>
      </c>
      <c r="D11" s="14">
        <v>136.30000000000001</v>
      </c>
      <c r="E11" s="14">
        <v>98.3</v>
      </c>
      <c r="F11" s="14">
        <v>0</v>
      </c>
      <c r="G11" s="14">
        <v>283.60000000000002</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08984375" defaultRowHeight="15" x14ac:dyDescent="0.25"/>
  <cols>
    <col min="1" max="1" width="7.81640625" customWidth="1"/>
    <col min="2" max="2" width="50.81640625" bestFit="1" customWidth="1"/>
    <col min="3" max="3" width="13.08984375" customWidth="1"/>
    <col min="4" max="4" width="12.7265625" customWidth="1"/>
  </cols>
  <sheetData>
    <row r="1" spans="1:50" ht="21" x14ac:dyDescent="0.4">
      <c r="A1" s="28" t="s">
        <v>372</v>
      </c>
    </row>
    <row r="2" spans="1:50" x14ac:dyDescent="0.25">
      <c r="A2" s="8" t="s">
        <v>7</v>
      </c>
    </row>
    <row r="3" spans="1:50" x14ac:dyDescent="0.25">
      <c r="A3" s="29" t="s">
        <v>61</v>
      </c>
    </row>
    <row r="4" spans="1:50" ht="49.8" customHeight="1" x14ac:dyDescent="0.3">
      <c r="A4" s="9" t="s">
        <v>62</v>
      </c>
      <c r="B4" s="6" t="s">
        <v>336</v>
      </c>
      <c r="C4" s="6" t="s">
        <v>88</v>
      </c>
      <c r="D4" s="6" t="s">
        <v>89</v>
      </c>
    </row>
    <row r="5" spans="1:50" x14ac:dyDescent="0.25">
      <c r="A5" s="8" t="s">
        <v>81</v>
      </c>
      <c r="B5" s="14">
        <v>85.8</v>
      </c>
      <c r="C5" s="14">
        <v>82.7</v>
      </c>
      <c r="D5" s="14">
        <v>88.5</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82</v>
      </c>
      <c r="B6" s="14">
        <v>86.2</v>
      </c>
      <c r="C6" s="14">
        <v>83</v>
      </c>
      <c r="D6" s="14">
        <v>88.9</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83</v>
      </c>
      <c r="B7" s="14">
        <v>83.4</v>
      </c>
      <c r="C7" s="14">
        <v>79.8</v>
      </c>
      <c r="D7" s="14">
        <v>86.4</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84</v>
      </c>
      <c r="B8" s="14">
        <v>85.7</v>
      </c>
      <c r="C8" s="14">
        <v>82.4</v>
      </c>
      <c r="D8" s="14">
        <v>88.5</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85</v>
      </c>
      <c r="B9" s="14">
        <v>84</v>
      </c>
      <c r="C9" s="14">
        <v>80.3</v>
      </c>
      <c r="D9" s="14">
        <v>87</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0"/>
  <sheetViews>
    <sheetView workbookViewId="0"/>
  </sheetViews>
  <sheetFormatPr defaultColWidth="11.08984375" defaultRowHeight="15" x14ac:dyDescent="0.25"/>
  <cols>
    <col min="1" max="1" width="7.08984375" customWidth="1"/>
    <col min="2" max="2" width="57.7265625" customWidth="1"/>
    <col min="3" max="3" width="14" customWidth="1"/>
    <col min="4" max="4" width="13.7265625" customWidth="1"/>
  </cols>
  <sheetData>
    <row r="1" spans="1:50" ht="21" x14ac:dyDescent="0.4">
      <c r="A1" s="28" t="s">
        <v>390</v>
      </c>
    </row>
    <row r="2" spans="1:50" x14ac:dyDescent="0.25">
      <c r="A2" s="8" t="s">
        <v>7</v>
      </c>
    </row>
    <row r="3" spans="1:50" x14ac:dyDescent="0.25">
      <c r="A3" s="29" t="s">
        <v>61</v>
      </c>
    </row>
    <row r="4" spans="1:50" ht="48" customHeight="1" x14ac:dyDescent="0.3">
      <c r="A4" s="9" t="s">
        <v>62</v>
      </c>
      <c r="B4" s="6" t="s">
        <v>335</v>
      </c>
      <c r="C4" s="6" t="s">
        <v>88</v>
      </c>
      <c r="D4" s="6" t="s">
        <v>89</v>
      </c>
    </row>
    <row r="5" spans="1:50" x14ac:dyDescent="0.25">
      <c r="A5" s="8" t="s">
        <v>81</v>
      </c>
      <c r="B5" s="14">
        <v>74.7</v>
      </c>
      <c r="C5" s="14">
        <v>64.7</v>
      </c>
      <c r="D5" s="14">
        <v>82.7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8" t="s">
        <v>82</v>
      </c>
      <c r="B6" s="14">
        <v>78</v>
      </c>
      <c r="C6" s="14">
        <v>68.5</v>
      </c>
      <c r="D6" s="14">
        <v>85.3</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83</v>
      </c>
      <c r="B7" s="14">
        <v>84.3</v>
      </c>
      <c r="C7" s="14">
        <v>72</v>
      </c>
      <c r="D7" s="14">
        <v>91.8</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84</v>
      </c>
      <c r="B8" s="14">
        <v>75.900000000000006</v>
      </c>
      <c r="C8" s="14">
        <v>65.900000000000006</v>
      </c>
      <c r="D8" s="14">
        <v>83.6</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85</v>
      </c>
      <c r="B9" s="14">
        <v>84.1</v>
      </c>
      <c r="C9" s="14">
        <v>74.7</v>
      </c>
      <c r="D9" s="14">
        <v>90.5</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43"/>
  <sheetViews>
    <sheetView workbookViewId="0"/>
  </sheetViews>
  <sheetFormatPr defaultColWidth="11.08984375" defaultRowHeight="15" x14ac:dyDescent="0.25"/>
  <cols>
    <col min="1" max="1" width="9.1796875" style="8" customWidth="1"/>
    <col min="2" max="2" width="16.7265625" customWidth="1"/>
    <col min="3" max="3" width="51.6328125" bestFit="1" customWidth="1"/>
  </cols>
  <sheetData>
    <row r="1" spans="1:3" ht="21" x14ac:dyDescent="0.4">
      <c r="A1" s="28" t="s">
        <v>375</v>
      </c>
    </row>
    <row r="2" spans="1:3" x14ac:dyDescent="0.25">
      <c r="A2" s="8" t="s">
        <v>7</v>
      </c>
    </row>
    <row r="3" spans="1:3" ht="34.200000000000003" customHeight="1" x14ac:dyDescent="0.3">
      <c r="A3" s="9" t="s">
        <v>62</v>
      </c>
      <c r="B3" s="7" t="s">
        <v>337</v>
      </c>
      <c r="C3" s="6" t="s">
        <v>338</v>
      </c>
    </row>
    <row r="4" spans="1:3" x14ac:dyDescent="0.25">
      <c r="A4" s="32">
        <v>2013</v>
      </c>
      <c r="B4" s="15" t="s">
        <v>339</v>
      </c>
      <c r="C4" s="16">
        <v>3.4</v>
      </c>
    </row>
    <row r="5" spans="1:3" x14ac:dyDescent="0.25">
      <c r="A5" s="32">
        <v>2013</v>
      </c>
      <c r="B5" s="15" t="s">
        <v>340</v>
      </c>
      <c r="C5" s="16">
        <v>3.6</v>
      </c>
    </row>
    <row r="6" spans="1:3" x14ac:dyDescent="0.25">
      <c r="A6" s="32">
        <v>2013</v>
      </c>
      <c r="B6" s="15" t="s">
        <v>341</v>
      </c>
      <c r="C6" s="16">
        <v>3.4</v>
      </c>
    </row>
    <row r="7" spans="1:3" x14ac:dyDescent="0.25">
      <c r="A7" s="32">
        <v>2013</v>
      </c>
      <c r="B7" s="15" t="s">
        <v>342</v>
      </c>
      <c r="C7" s="16">
        <v>1.4</v>
      </c>
    </row>
    <row r="8" spans="1:3" x14ac:dyDescent="0.25">
      <c r="A8" s="32">
        <v>2014</v>
      </c>
      <c r="B8" s="15" t="s">
        <v>339</v>
      </c>
      <c r="C8" s="16">
        <v>6.4</v>
      </c>
    </row>
    <row r="9" spans="1:3" x14ac:dyDescent="0.25">
      <c r="A9" s="32">
        <v>2014</v>
      </c>
      <c r="B9" s="15" t="s">
        <v>340</v>
      </c>
      <c r="C9" s="16">
        <v>3.8</v>
      </c>
    </row>
    <row r="10" spans="1:3" x14ac:dyDescent="0.25">
      <c r="A10" s="32">
        <v>2014</v>
      </c>
      <c r="B10" s="15" t="s">
        <v>341</v>
      </c>
      <c r="C10" s="16">
        <v>2.9</v>
      </c>
    </row>
    <row r="11" spans="1:3" x14ac:dyDescent="0.25">
      <c r="A11" s="32">
        <v>2014</v>
      </c>
      <c r="B11" s="15" t="s">
        <v>342</v>
      </c>
      <c r="C11" s="16">
        <v>1.5</v>
      </c>
    </row>
    <row r="12" spans="1:3" x14ac:dyDescent="0.25">
      <c r="A12" s="32">
        <v>2015</v>
      </c>
      <c r="B12" s="15" t="s">
        <v>339</v>
      </c>
      <c r="C12" s="16">
        <v>5.5</v>
      </c>
    </row>
    <row r="13" spans="1:3" x14ac:dyDescent="0.25">
      <c r="A13" s="32">
        <v>2015</v>
      </c>
      <c r="B13" s="15" t="s">
        <v>340</v>
      </c>
      <c r="C13" s="16">
        <v>3.7</v>
      </c>
    </row>
    <row r="14" spans="1:3" x14ac:dyDescent="0.25">
      <c r="A14" s="32">
        <v>2015</v>
      </c>
      <c r="B14" s="15" t="s">
        <v>341</v>
      </c>
      <c r="C14" s="16">
        <v>5.5</v>
      </c>
    </row>
    <row r="15" spans="1:3" x14ac:dyDescent="0.25">
      <c r="A15" s="32">
        <v>2015</v>
      </c>
      <c r="B15" s="15" t="s">
        <v>342</v>
      </c>
      <c r="C15" s="16">
        <v>1.5</v>
      </c>
    </row>
    <row r="16" spans="1:3" x14ac:dyDescent="0.25">
      <c r="A16" s="32">
        <v>2016</v>
      </c>
      <c r="B16" s="15" t="s">
        <v>339</v>
      </c>
      <c r="C16" s="16">
        <v>5.6</v>
      </c>
    </row>
    <row r="17" spans="1:3" x14ac:dyDescent="0.25">
      <c r="A17" s="32">
        <v>2016</v>
      </c>
      <c r="B17" s="15" t="s">
        <v>340</v>
      </c>
      <c r="C17" s="16">
        <v>3.6</v>
      </c>
    </row>
    <row r="18" spans="1:3" x14ac:dyDescent="0.25">
      <c r="A18" s="32">
        <v>2016</v>
      </c>
      <c r="B18" s="15" t="s">
        <v>341</v>
      </c>
      <c r="C18" s="16">
        <v>3.8</v>
      </c>
    </row>
    <row r="19" spans="1:3" x14ac:dyDescent="0.25">
      <c r="A19" s="32">
        <v>2016</v>
      </c>
      <c r="B19" s="15" t="s">
        <v>342</v>
      </c>
      <c r="C19" s="16">
        <v>0.9</v>
      </c>
    </row>
    <row r="20" spans="1:3" x14ac:dyDescent="0.25">
      <c r="A20" s="32">
        <v>2017</v>
      </c>
      <c r="B20" s="15" t="s">
        <v>339</v>
      </c>
      <c r="C20" s="16">
        <v>4.9000000000000004</v>
      </c>
    </row>
    <row r="21" spans="1:3" x14ac:dyDescent="0.25">
      <c r="A21" s="32">
        <v>2017</v>
      </c>
      <c r="B21" s="15" t="s">
        <v>340</v>
      </c>
      <c r="C21" s="16">
        <v>2</v>
      </c>
    </row>
    <row r="22" spans="1:3" x14ac:dyDescent="0.25">
      <c r="A22" s="32">
        <v>2017</v>
      </c>
      <c r="B22" s="15" t="s">
        <v>341</v>
      </c>
      <c r="C22" s="16">
        <v>3.9</v>
      </c>
    </row>
    <row r="23" spans="1:3" x14ac:dyDescent="0.25">
      <c r="A23" s="32">
        <v>2017</v>
      </c>
      <c r="B23" s="15" t="s">
        <v>342</v>
      </c>
      <c r="C23" s="16">
        <v>1</v>
      </c>
    </row>
    <row r="24" spans="1:3" x14ac:dyDescent="0.25">
      <c r="A24" s="32">
        <v>2018</v>
      </c>
      <c r="B24" s="15" t="s">
        <v>339</v>
      </c>
      <c r="C24" s="16">
        <v>5.6</v>
      </c>
    </row>
    <row r="25" spans="1:3" x14ac:dyDescent="0.25">
      <c r="A25" s="32">
        <v>2018</v>
      </c>
      <c r="B25" s="15" t="s">
        <v>340</v>
      </c>
      <c r="C25" s="16">
        <v>2.7</v>
      </c>
    </row>
    <row r="26" spans="1:3" x14ac:dyDescent="0.25">
      <c r="A26" s="32">
        <v>2018</v>
      </c>
      <c r="B26" s="15" t="s">
        <v>341</v>
      </c>
      <c r="C26" s="16">
        <v>3</v>
      </c>
    </row>
    <row r="27" spans="1:3" x14ac:dyDescent="0.25">
      <c r="A27" s="32">
        <v>2018</v>
      </c>
      <c r="B27" s="15" t="s">
        <v>342</v>
      </c>
      <c r="C27" s="16">
        <v>1.3</v>
      </c>
    </row>
    <row r="28" spans="1:3" x14ac:dyDescent="0.25">
      <c r="A28" s="32">
        <v>2019</v>
      </c>
      <c r="B28" s="15" t="s">
        <v>339</v>
      </c>
      <c r="C28" s="16">
        <v>4.4000000000000004</v>
      </c>
    </row>
    <row r="29" spans="1:3" x14ac:dyDescent="0.25">
      <c r="A29" s="32">
        <v>2019</v>
      </c>
      <c r="B29" s="15" t="s">
        <v>340</v>
      </c>
      <c r="C29" s="16">
        <v>1.9</v>
      </c>
    </row>
    <row r="30" spans="1:3" x14ac:dyDescent="0.25">
      <c r="A30" s="32">
        <v>2019</v>
      </c>
      <c r="B30" s="15" t="s">
        <v>341</v>
      </c>
      <c r="C30" s="16">
        <v>3.3</v>
      </c>
    </row>
    <row r="31" spans="1:3" x14ac:dyDescent="0.25">
      <c r="A31" s="32">
        <v>2019</v>
      </c>
      <c r="B31" s="15" t="s">
        <v>342</v>
      </c>
      <c r="C31" s="16">
        <v>1.9</v>
      </c>
    </row>
    <row r="32" spans="1:3" x14ac:dyDescent="0.25">
      <c r="A32" s="32">
        <v>2020</v>
      </c>
      <c r="B32" s="15" t="s">
        <v>339</v>
      </c>
      <c r="C32" s="16">
        <v>5.5</v>
      </c>
    </row>
    <row r="33" spans="1:3" x14ac:dyDescent="0.25">
      <c r="A33" s="32">
        <v>2020</v>
      </c>
      <c r="B33" s="15" t="s">
        <v>340</v>
      </c>
      <c r="C33" s="16">
        <v>2.9</v>
      </c>
    </row>
    <row r="34" spans="1:3" x14ac:dyDescent="0.25">
      <c r="A34" s="32">
        <v>2020</v>
      </c>
      <c r="B34" s="15" t="s">
        <v>341</v>
      </c>
      <c r="C34" s="16">
        <v>3.8</v>
      </c>
    </row>
    <row r="35" spans="1:3" x14ac:dyDescent="0.25">
      <c r="A35" s="32">
        <v>2020</v>
      </c>
      <c r="B35" s="15" t="s">
        <v>342</v>
      </c>
      <c r="C35" s="16">
        <v>1.7</v>
      </c>
    </row>
    <row r="36" spans="1:3" x14ac:dyDescent="0.25">
      <c r="A36" s="32">
        <v>2021</v>
      </c>
      <c r="B36" s="15" t="s">
        <v>339</v>
      </c>
      <c r="C36" s="16">
        <v>5.6</v>
      </c>
    </row>
    <row r="37" spans="1:3" x14ac:dyDescent="0.25">
      <c r="A37" s="32">
        <v>2021</v>
      </c>
      <c r="B37" s="15" t="s">
        <v>340</v>
      </c>
      <c r="C37" s="16">
        <v>1.8</v>
      </c>
    </row>
    <row r="38" spans="1:3" x14ac:dyDescent="0.25">
      <c r="A38" s="32">
        <v>2021</v>
      </c>
      <c r="B38" s="15" t="s">
        <v>341</v>
      </c>
      <c r="C38" s="16">
        <v>2.6</v>
      </c>
    </row>
    <row r="39" spans="1:3" x14ac:dyDescent="0.25">
      <c r="A39" s="32">
        <v>2021</v>
      </c>
      <c r="B39" s="15" t="s">
        <v>342</v>
      </c>
      <c r="C39" s="16">
        <v>2.8</v>
      </c>
    </row>
    <row r="40" spans="1:3" x14ac:dyDescent="0.25">
      <c r="A40" s="32">
        <v>2022</v>
      </c>
      <c r="B40" s="15" t="s">
        <v>339</v>
      </c>
      <c r="C40" s="16">
        <v>3.7</v>
      </c>
    </row>
    <row r="41" spans="1:3" x14ac:dyDescent="0.25">
      <c r="A41" s="32">
        <v>2022</v>
      </c>
      <c r="B41" s="15" t="s">
        <v>340</v>
      </c>
      <c r="C41" s="16">
        <v>2</v>
      </c>
    </row>
    <row r="42" spans="1:3" x14ac:dyDescent="0.25">
      <c r="A42" s="32">
        <v>2022</v>
      </c>
      <c r="B42" s="15" t="s">
        <v>341</v>
      </c>
      <c r="C42" s="16">
        <v>2.2000000000000002</v>
      </c>
    </row>
    <row r="43" spans="1:3" x14ac:dyDescent="0.25">
      <c r="A43" s="32">
        <v>2022</v>
      </c>
      <c r="B43" s="15" t="s">
        <v>342</v>
      </c>
      <c r="C43" s="16">
        <v>3.5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08984375" defaultRowHeight="15" x14ac:dyDescent="0.25"/>
  <cols>
    <col min="1" max="1" width="8.453125" customWidth="1"/>
    <col min="2" max="2" width="40.36328125" bestFit="1" customWidth="1"/>
    <col min="3" max="3" width="13.54296875" customWidth="1"/>
    <col min="4" max="4" width="13.36328125" customWidth="1"/>
  </cols>
  <sheetData>
    <row r="1" spans="1:50" ht="21" x14ac:dyDescent="0.4">
      <c r="A1" s="28" t="s">
        <v>374</v>
      </c>
    </row>
    <row r="2" spans="1:50" x14ac:dyDescent="0.25">
      <c r="A2" s="8" t="s">
        <v>7</v>
      </c>
    </row>
    <row r="3" spans="1:50" x14ac:dyDescent="0.25">
      <c r="A3" s="29" t="s">
        <v>61</v>
      </c>
    </row>
    <row r="4" spans="1:50" x14ac:dyDescent="0.25">
      <c r="A4" s="29" t="s">
        <v>388</v>
      </c>
    </row>
    <row r="5" spans="1:50" ht="54.6" customHeight="1" x14ac:dyDescent="0.3">
      <c r="A5" s="9" t="s">
        <v>62</v>
      </c>
      <c r="B5" s="33" t="s">
        <v>389</v>
      </c>
      <c r="C5" s="6" t="s">
        <v>88</v>
      </c>
      <c r="D5" s="6" t="s">
        <v>89</v>
      </c>
    </row>
    <row r="6" spans="1:50" x14ac:dyDescent="0.25">
      <c r="A6" s="8" t="s">
        <v>81</v>
      </c>
      <c r="B6" s="13">
        <v>8.9</v>
      </c>
      <c r="C6" s="13">
        <v>6.3</v>
      </c>
      <c r="D6" s="13">
        <v>12.3</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8" t="s">
        <v>82</v>
      </c>
      <c r="B7" s="13">
        <v>24.2</v>
      </c>
      <c r="C7" s="13">
        <v>19.8</v>
      </c>
      <c r="D7" s="13">
        <v>29.1</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8" t="s">
        <v>83</v>
      </c>
      <c r="B8" s="13">
        <v>14.1</v>
      </c>
      <c r="C8" s="13">
        <v>10.4</v>
      </c>
      <c r="D8" s="13">
        <v>18.8</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8" t="s">
        <v>84</v>
      </c>
      <c r="B9" s="13">
        <v>19.899999999999999</v>
      </c>
      <c r="C9" s="13">
        <v>15.9</v>
      </c>
      <c r="D9" s="13">
        <v>24.7</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8" t="s">
        <v>85</v>
      </c>
      <c r="B10" s="13">
        <v>31.1</v>
      </c>
      <c r="C10" s="13">
        <v>26.2</v>
      </c>
      <c r="D10" s="13">
        <v>36.4</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8" t="s">
        <v>86</v>
      </c>
      <c r="B11" s="13">
        <v>17.399999999999999</v>
      </c>
      <c r="C11" s="13">
        <v>13.7</v>
      </c>
      <c r="D11" s="13">
        <v>21.9</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A34" s="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A35" s="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A36" s="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x14ac:dyDescent="0.2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2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x14ac:dyDescent="0.2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x14ac:dyDescent="0.2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x14ac:dyDescent="0.2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x14ac:dyDescent="0.2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x14ac:dyDescent="0.2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x14ac:dyDescent="0.2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x14ac:dyDescent="0.2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x14ac:dyDescent="0.2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x14ac:dyDescent="0.2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x14ac:dyDescent="0.2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x14ac:dyDescent="0.2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x14ac:dyDescent="0.2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x14ac:dyDescent="0.2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x14ac:dyDescent="0.2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x14ac:dyDescent="0.2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x14ac:dyDescent="0.2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x14ac:dyDescent="0.2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x14ac:dyDescent="0.2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x14ac:dyDescent="0.2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x14ac:dyDescent="0.2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x14ac:dyDescent="0.2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x14ac:dyDescent="0.2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x14ac:dyDescent="0.2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x14ac:dyDescent="0.2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x14ac:dyDescent="0.2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x14ac:dyDescent="0.2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x14ac:dyDescent="0.2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x14ac:dyDescent="0.2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x14ac:dyDescent="0.2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x14ac:dyDescent="0.2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x14ac:dyDescent="0.2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x14ac:dyDescent="0.2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x14ac:dyDescent="0.2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x14ac:dyDescent="0.2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x14ac:dyDescent="0.2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x14ac:dyDescent="0.25">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x14ac:dyDescent="0.25">
      <c r="A89" s="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x14ac:dyDescent="0.2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x14ac:dyDescent="0.25">
      <c r="A91" s="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x14ac:dyDescent="0.25">
      <c r="A92" s="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x14ac:dyDescent="0.25">
      <c r="A93" s="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x14ac:dyDescent="0.25">
      <c r="A94" s="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x14ac:dyDescent="0.25">
      <c r="A95" s="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x14ac:dyDescent="0.25">
      <c r="A96" s="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x14ac:dyDescent="0.25">
      <c r="A97" s="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x14ac:dyDescent="0.25">
      <c r="A98" s="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x14ac:dyDescent="0.25">
      <c r="A99" s="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x14ac:dyDescent="0.25">
      <c r="A100" s="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x14ac:dyDescent="0.25">
      <c r="A101" s="8"/>
    </row>
    <row r="102" spans="1:50" x14ac:dyDescent="0.25">
      <c r="A102" s="8"/>
    </row>
    <row r="103" spans="1:50" x14ac:dyDescent="0.25">
      <c r="A103" s="8"/>
    </row>
    <row r="104" spans="1:50" x14ac:dyDescent="0.25">
      <c r="A104" s="8"/>
    </row>
    <row r="105" spans="1:50" x14ac:dyDescent="0.25">
      <c r="A105" s="8"/>
    </row>
    <row r="106" spans="1:50" x14ac:dyDescent="0.25">
      <c r="A106" s="8"/>
    </row>
    <row r="107" spans="1:50" x14ac:dyDescent="0.25">
      <c r="A107" s="8"/>
    </row>
    <row r="108" spans="1:50" x14ac:dyDescent="0.25">
      <c r="A108" s="8"/>
    </row>
    <row r="109" spans="1:50" x14ac:dyDescent="0.25">
      <c r="A109" s="8"/>
    </row>
    <row r="110" spans="1:50" x14ac:dyDescent="0.25">
      <c r="A110" s="8"/>
    </row>
    <row r="111" spans="1:50" x14ac:dyDescent="0.25">
      <c r="A111" s="8"/>
    </row>
    <row r="112" spans="1:50"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33"/>
  <sheetViews>
    <sheetView workbookViewId="0"/>
  </sheetViews>
  <sheetFormatPr defaultColWidth="11.08984375" defaultRowHeight="15" x14ac:dyDescent="0.25"/>
  <cols>
    <col min="1" max="1" width="22.90625" customWidth="1"/>
    <col min="2" max="24" width="9.81640625" customWidth="1"/>
  </cols>
  <sheetData>
    <row r="1" spans="1:24" ht="21" x14ac:dyDescent="0.4">
      <c r="A1" s="34" t="s">
        <v>376</v>
      </c>
    </row>
    <row r="2" spans="1:24" x14ac:dyDescent="0.25">
      <c r="A2" t="s">
        <v>7</v>
      </c>
    </row>
    <row r="3" spans="1:24" ht="21.6" customHeight="1" x14ac:dyDescent="0.3">
      <c r="A3" s="7" t="s">
        <v>343</v>
      </c>
      <c r="B3" s="6" t="s">
        <v>64</v>
      </c>
      <c r="C3" s="6" t="s">
        <v>65</v>
      </c>
      <c r="D3" s="6" t="s">
        <v>66</v>
      </c>
      <c r="E3" s="6" t="s">
        <v>67</v>
      </c>
      <c r="F3" s="6" t="s">
        <v>68</v>
      </c>
      <c r="G3" s="6" t="s">
        <v>69</v>
      </c>
      <c r="H3" s="6" t="s">
        <v>70</v>
      </c>
      <c r="I3" s="6" t="s">
        <v>71</v>
      </c>
      <c r="J3" s="6" t="s">
        <v>72</v>
      </c>
      <c r="K3" s="6" t="s">
        <v>73</v>
      </c>
      <c r="L3" s="6" t="s">
        <v>74</v>
      </c>
      <c r="M3" s="6" t="s">
        <v>75</v>
      </c>
      <c r="N3" s="6" t="s">
        <v>76</v>
      </c>
      <c r="O3" s="6" t="s">
        <v>77</v>
      </c>
      <c r="P3" s="6" t="s">
        <v>78</v>
      </c>
      <c r="Q3" s="6" t="s">
        <v>79</v>
      </c>
      <c r="R3" s="6" t="s">
        <v>80</v>
      </c>
      <c r="S3" s="6" t="s">
        <v>81</v>
      </c>
      <c r="T3" s="6" t="s">
        <v>82</v>
      </c>
      <c r="U3" s="6" t="s">
        <v>83</v>
      </c>
      <c r="V3" s="6" t="s">
        <v>84</v>
      </c>
      <c r="W3" s="6" t="s">
        <v>85</v>
      </c>
      <c r="X3" s="6" t="s">
        <v>86</v>
      </c>
    </row>
    <row r="4" spans="1:24" x14ac:dyDescent="0.25">
      <c r="A4" s="1" t="s">
        <v>127</v>
      </c>
      <c r="B4" s="5">
        <v>313</v>
      </c>
      <c r="C4" s="5">
        <v>328</v>
      </c>
      <c r="D4" s="5">
        <v>343</v>
      </c>
      <c r="E4" s="5">
        <v>393</v>
      </c>
      <c r="F4" s="5">
        <v>376</v>
      </c>
      <c r="G4" s="5">
        <v>415</v>
      </c>
      <c r="H4" s="5">
        <v>373</v>
      </c>
      <c r="I4" s="5">
        <v>431</v>
      </c>
      <c r="J4" s="5">
        <v>470</v>
      </c>
      <c r="K4" s="5">
        <v>358</v>
      </c>
      <c r="L4" s="5">
        <v>401</v>
      </c>
      <c r="M4" s="5">
        <v>447</v>
      </c>
      <c r="N4" s="5">
        <v>388</v>
      </c>
      <c r="O4" s="5">
        <v>319</v>
      </c>
      <c r="P4" s="5">
        <v>251</v>
      </c>
      <c r="Q4" s="5">
        <v>268</v>
      </c>
      <c r="R4" s="5">
        <v>249</v>
      </c>
      <c r="S4" s="5">
        <v>228</v>
      </c>
      <c r="T4" s="5">
        <v>213</v>
      </c>
      <c r="U4" s="5">
        <v>185</v>
      </c>
      <c r="V4" s="5">
        <v>214</v>
      </c>
      <c r="W4" s="5">
        <v>184</v>
      </c>
      <c r="X4" s="5">
        <v>216</v>
      </c>
    </row>
    <row r="5" spans="1:24" x14ac:dyDescent="0.25">
      <c r="A5" s="1" t="s">
        <v>128</v>
      </c>
      <c r="B5" s="5">
        <v>61</v>
      </c>
      <c r="C5" s="5">
        <v>76</v>
      </c>
      <c r="D5" s="5">
        <v>58</v>
      </c>
      <c r="E5" s="5">
        <v>79</v>
      </c>
      <c r="F5" s="5">
        <v>87</v>
      </c>
      <c r="G5" s="5">
        <v>95</v>
      </c>
      <c r="H5" s="5">
        <v>130</v>
      </c>
      <c r="I5" s="5">
        <v>107</v>
      </c>
      <c r="J5" s="5">
        <v>91</v>
      </c>
      <c r="K5" s="5">
        <v>80</v>
      </c>
      <c r="L5" s="5">
        <v>120</v>
      </c>
      <c r="M5" s="5">
        <v>131</v>
      </c>
      <c r="N5" s="5">
        <v>100</v>
      </c>
      <c r="O5" s="5">
        <v>91</v>
      </c>
      <c r="P5" s="5">
        <v>88</v>
      </c>
      <c r="Q5" s="5">
        <v>84</v>
      </c>
      <c r="R5" s="5">
        <v>81</v>
      </c>
      <c r="S5" s="5">
        <v>76</v>
      </c>
      <c r="T5" s="5">
        <v>80</v>
      </c>
      <c r="U5" s="5">
        <v>57</v>
      </c>
      <c r="V5" s="5">
        <v>42</v>
      </c>
      <c r="W5" s="5">
        <v>67</v>
      </c>
      <c r="X5" s="5">
        <v>64</v>
      </c>
    </row>
    <row r="6" spans="1:24" x14ac:dyDescent="0.25">
      <c r="A6" s="1" t="s">
        <v>129</v>
      </c>
      <c r="B6" s="5">
        <v>18</v>
      </c>
      <c r="C6" s="5">
        <v>48</v>
      </c>
      <c r="D6" s="5">
        <v>30</v>
      </c>
      <c r="E6" s="5">
        <v>33</v>
      </c>
      <c r="F6" s="5">
        <v>32</v>
      </c>
      <c r="G6" s="5">
        <v>34</v>
      </c>
      <c r="H6" s="5">
        <v>43</v>
      </c>
      <c r="I6" s="5">
        <v>38</v>
      </c>
      <c r="J6" s="5">
        <v>29</v>
      </c>
      <c r="K6" s="5">
        <v>35</v>
      </c>
      <c r="L6" s="5">
        <v>34</v>
      </c>
      <c r="M6" s="5">
        <v>29</v>
      </c>
      <c r="N6" s="5">
        <v>42</v>
      </c>
      <c r="O6" s="5">
        <v>21</v>
      </c>
      <c r="P6" s="5">
        <v>32</v>
      </c>
      <c r="Q6" s="5">
        <v>21</v>
      </c>
      <c r="R6" s="5">
        <v>21</v>
      </c>
      <c r="S6" s="5">
        <v>27</v>
      </c>
      <c r="T6" s="5">
        <v>18</v>
      </c>
      <c r="U6" s="5">
        <v>15</v>
      </c>
      <c r="V6" s="5">
        <v>18</v>
      </c>
      <c r="W6" s="5">
        <v>23</v>
      </c>
      <c r="X6" s="5">
        <v>13</v>
      </c>
    </row>
    <row r="7" spans="1:24" x14ac:dyDescent="0.25">
      <c r="A7" s="1" t="s">
        <v>130</v>
      </c>
      <c r="B7" s="5">
        <v>2</v>
      </c>
      <c r="C7" s="5">
        <v>4</v>
      </c>
      <c r="D7" s="5">
        <v>1</v>
      </c>
      <c r="E7" s="5">
        <v>6</v>
      </c>
      <c r="F7" s="5">
        <v>1</v>
      </c>
      <c r="G7" s="5">
        <v>3</v>
      </c>
      <c r="H7" s="5">
        <v>4</v>
      </c>
      <c r="I7" s="5">
        <v>8</v>
      </c>
      <c r="J7" s="5">
        <v>5</v>
      </c>
      <c r="K7" s="5">
        <v>3</v>
      </c>
      <c r="L7" s="5">
        <v>6</v>
      </c>
      <c r="M7" s="5">
        <v>7</v>
      </c>
      <c r="N7" s="5">
        <v>5</v>
      </c>
      <c r="O7" s="5">
        <v>3</v>
      </c>
      <c r="P7" s="5">
        <v>3</v>
      </c>
      <c r="Q7" s="5">
        <v>3</v>
      </c>
      <c r="R7" s="5">
        <v>6</v>
      </c>
      <c r="S7" s="5">
        <v>8</v>
      </c>
      <c r="T7" s="5">
        <v>1</v>
      </c>
      <c r="U7" s="5">
        <v>3</v>
      </c>
      <c r="V7" s="5">
        <v>1</v>
      </c>
      <c r="W7" s="5">
        <v>1</v>
      </c>
      <c r="X7" s="5">
        <v>4</v>
      </c>
    </row>
    <row r="8" spans="1:24" x14ac:dyDescent="0.25">
      <c r="A8" s="1" t="s">
        <v>131</v>
      </c>
      <c r="B8" s="5">
        <v>81</v>
      </c>
      <c r="C8" s="5">
        <v>86</v>
      </c>
      <c r="D8" s="5">
        <v>87</v>
      </c>
      <c r="E8" s="5">
        <v>90</v>
      </c>
      <c r="F8" s="5">
        <v>118</v>
      </c>
      <c r="G8" s="5">
        <v>112</v>
      </c>
      <c r="H8" s="5">
        <v>112</v>
      </c>
      <c r="I8" s="5">
        <v>107</v>
      </c>
      <c r="J8" s="5">
        <v>107</v>
      </c>
      <c r="K8" s="5">
        <v>101</v>
      </c>
      <c r="L8" s="5">
        <v>106</v>
      </c>
      <c r="M8" s="5">
        <v>118</v>
      </c>
      <c r="N8" s="5">
        <v>121</v>
      </c>
      <c r="O8" s="5">
        <v>77</v>
      </c>
      <c r="P8" s="5">
        <v>96</v>
      </c>
      <c r="Q8" s="5">
        <v>86</v>
      </c>
      <c r="R8" s="5">
        <v>79</v>
      </c>
      <c r="S8" s="5">
        <v>52</v>
      </c>
      <c r="T8" s="5">
        <v>63</v>
      </c>
      <c r="U8" s="5">
        <v>66</v>
      </c>
      <c r="V8" s="5">
        <v>66</v>
      </c>
      <c r="W8" s="5">
        <v>64</v>
      </c>
      <c r="X8" s="5">
        <v>52</v>
      </c>
    </row>
    <row r="9" spans="1:24" x14ac:dyDescent="0.25">
      <c r="A9" s="1" t="s">
        <v>132</v>
      </c>
      <c r="B9" s="5">
        <v>10</v>
      </c>
      <c r="C9" s="5">
        <v>4</v>
      </c>
      <c r="D9" s="5">
        <v>11</v>
      </c>
      <c r="E9" s="5">
        <v>18</v>
      </c>
      <c r="F9" s="5">
        <v>13</v>
      </c>
      <c r="G9" s="5">
        <v>14</v>
      </c>
      <c r="H9" s="5">
        <v>7</v>
      </c>
      <c r="I9" s="5">
        <v>13</v>
      </c>
      <c r="J9" s="5">
        <v>8</v>
      </c>
      <c r="K9" s="5">
        <v>8</v>
      </c>
      <c r="L9" s="5">
        <v>10</v>
      </c>
      <c r="M9" s="5">
        <v>14</v>
      </c>
      <c r="N9" s="5">
        <v>11</v>
      </c>
      <c r="O9" s="5">
        <v>10</v>
      </c>
      <c r="P9" s="5">
        <v>7</v>
      </c>
      <c r="Q9" s="5">
        <v>8</v>
      </c>
      <c r="R9" s="5">
        <v>0</v>
      </c>
      <c r="S9" s="5">
        <v>8</v>
      </c>
      <c r="T9" s="5">
        <v>6</v>
      </c>
      <c r="U9" s="5">
        <v>5</v>
      </c>
      <c r="V9" s="5">
        <v>8</v>
      </c>
      <c r="W9" s="5">
        <v>8</v>
      </c>
      <c r="X9" s="5">
        <v>2</v>
      </c>
    </row>
    <row r="10" spans="1:24" x14ac:dyDescent="0.25">
      <c r="A10" s="1" t="s">
        <v>133</v>
      </c>
      <c r="B10" s="5">
        <v>10</v>
      </c>
      <c r="C10" s="5">
        <v>9</v>
      </c>
      <c r="D10" s="5">
        <v>16</v>
      </c>
      <c r="E10" s="5">
        <v>13</v>
      </c>
      <c r="F10" s="5">
        <v>11</v>
      </c>
      <c r="G10" s="5">
        <v>21</v>
      </c>
      <c r="H10" s="5">
        <v>13</v>
      </c>
      <c r="I10" s="5">
        <v>18</v>
      </c>
      <c r="J10" s="5">
        <v>20</v>
      </c>
      <c r="K10" s="5">
        <v>4</v>
      </c>
      <c r="L10" s="5">
        <v>21</v>
      </c>
      <c r="M10" s="5">
        <v>23</v>
      </c>
      <c r="N10" s="5">
        <v>15</v>
      </c>
      <c r="O10" s="5">
        <v>15</v>
      </c>
      <c r="P10" s="5">
        <v>12</v>
      </c>
      <c r="Q10" s="5">
        <v>14</v>
      </c>
      <c r="R10" s="5">
        <v>8</v>
      </c>
      <c r="S10" s="5">
        <v>6</v>
      </c>
      <c r="T10" s="5">
        <v>11</v>
      </c>
      <c r="U10" s="5">
        <v>7</v>
      </c>
      <c r="V10" s="5">
        <v>8</v>
      </c>
      <c r="W10" s="5">
        <v>5</v>
      </c>
      <c r="X10" s="5">
        <v>10</v>
      </c>
    </row>
    <row r="11" spans="1:24" x14ac:dyDescent="0.25">
      <c r="A11" s="1" t="s">
        <v>344</v>
      </c>
      <c r="B11" s="5">
        <v>0</v>
      </c>
      <c r="C11" s="5">
        <v>0</v>
      </c>
      <c r="D11" s="5">
        <v>2</v>
      </c>
      <c r="E11" s="5">
        <v>0</v>
      </c>
      <c r="F11" s="5">
        <v>1</v>
      </c>
      <c r="G11" s="5">
        <v>1</v>
      </c>
      <c r="H11" s="5">
        <v>0</v>
      </c>
      <c r="I11" s="5">
        <v>0</v>
      </c>
      <c r="J11" s="5">
        <v>1</v>
      </c>
      <c r="K11" s="5">
        <v>1</v>
      </c>
      <c r="L11" s="5">
        <v>0</v>
      </c>
      <c r="M11" s="5">
        <v>4</v>
      </c>
      <c r="N11" s="5">
        <v>0</v>
      </c>
      <c r="O11" s="5">
        <v>1</v>
      </c>
      <c r="P11" s="5">
        <v>0</v>
      </c>
      <c r="Q11" s="5">
        <v>3</v>
      </c>
      <c r="R11" s="5">
        <v>4</v>
      </c>
      <c r="S11" s="5">
        <v>4</v>
      </c>
      <c r="T11" s="5">
        <v>2</v>
      </c>
      <c r="U11" s="5">
        <v>2</v>
      </c>
      <c r="V11" s="5">
        <v>1</v>
      </c>
      <c r="W11" s="5">
        <v>0</v>
      </c>
      <c r="X11" s="5">
        <v>3</v>
      </c>
    </row>
    <row r="12" spans="1:24" x14ac:dyDescent="0.25">
      <c r="A12" s="1" t="s">
        <v>345</v>
      </c>
      <c r="B12" s="5">
        <v>2</v>
      </c>
      <c r="C12" s="5">
        <v>4</v>
      </c>
      <c r="D12" s="5">
        <v>4</v>
      </c>
      <c r="E12" s="5">
        <v>10</v>
      </c>
      <c r="F12" s="5">
        <v>10</v>
      </c>
      <c r="G12" s="5">
        <v>5</v>
      </c>
      <c r="H12" s="5">
        <v>3</v>
      </c>
      <c r="I12" s="5">
        <v>14</v>
      </c>
      <c r="J12" s="5">
        <v>16</v>
      </c>
      <c r="K12" s="5">
        <v>23</v>
      </c>
      <c r="L12" s="5">
        <v>9</v>
      </c>
      <c r="M12" s="5">
        <v>16</v>
      </c>
      <c r="N12" s="5">
        <v>13</v>
      </c>
      <c r="O12" s="5">
        <v>7</v>
      </c>
      <c r="P12" s="5">
        <v>9</v>
      </c>
      <c r="Q12" s="5">
        <v>8</v>
      </c>
      <c r="R12" s="5">
        <v>6</v>
      </c>
      <c r="S12" s="5">
        <v>5</v>
      </c>
      <c r="T12" s="5">
        <v>5</v>
      </c>
      <c r="U12" s="5">
        <v>11</v>
      </c>
      <c r="V12" s="5">
        <v>11</v>
      </c>
      <c r="W12" s="5">
        <v>9</v>
      </c>
      <c r="X12" s="5">
        <v>8</v>
      </c>
    </row>
    <row r="13" spans="1:24" x14ac:dyDescent="0.25">
      <c r="A13" s="1" t="s">
        <v>346</v>
      </c>
      <c r="B13" s="5">
        <v>2</v>
      </c>
      <c r="C13" s="5">
        <v>1</v>
      </c>
      <c r="D13" s="5">
        <v>2</v>
      </c>
      <c r="E13" s="5">
        <v>2</v>
      </c>
      <c r="F13" s="5">
        <v>5</v>
      </c>
      <c r="G13" s="5">
        <v>3</v>
      </c>
      <c r="H13" s="5">
        <v>3</v>
      </c>
      <c r="I13" s="5">
        <v>3</v>
      </c>
      <c r="J13" s="5">
        <v>3</v>
      </c>
      <c r="K13" s="5">
        <v>4</v>
      </c>
      <c r="L13" s="5">
        <v>0</v>
      </c>
      <c r="M13" s="5">
        <v>3</v>
      </c>
      <c r="N13" s="5">
        <v>1</v>
      </c>
      <c r="O13" s="5">
        <v>2</v>
      </c>
      <c r="P13" s="5">
        <v>9</v>
      </c>
      <c r="Q13" s="5">
        <v>3</v>
      </c>
      <c r="R13" s="5">
        <v>0</v>
      </c>
      <c r="S13" s="5">
        <v>0</v>
      </c>
      <c r="T13" s="5">
        <v>1</v>
      </c>
      <c r="U13" s="5">
        <v>2</v>
      </c>
      <c r="V13" s="5">
        <v>1</v>
      </c>
      <c r="W13" s="5">
        <v>3</v>
      </c>
      <c r="X13" s="5">
        <v>1</v>
      </c>
    </row>
    <row r="14" spans="1:24" x14ac:dyDescent="0.25">
      <c r="A14" s="1" t="s">
        <v>347</v>
      </c>
      <c r="B14" s="5">
        <v>7</v>
      </c>
      <c r="C14" s="5">
        <v>4</v>
      </c>
      <c r="D14" s="5">
        <v>5</v>
      </c>
      <c r="E14" s="5">
        <v>7</v>
      </c>
      <c r="F14" s="5">
        <v>1</v>
      </c>
      <c r="G14" s="5">
        <v>5</v>
      </c>
      <c r="H14" s="5">
        <v>5</v>
      </c>
      <c r="I14" s="5">
        <v>6</v>
      </c>
      <c r="J14" s="5">
        <v>3</v>
      </c>
      <c r="K14" s="5">
        <v>5</v>
      </c>
      <c r="L14" s="5">
        <v>7</v>
      </c>
      <c r="M14" s="5">
        <v>3</v>
      </c>
      <c r="N14" s="5">
        <v>6</v>
      </c>
      <c r="O14" s="5">
        <v>5</v>
      </c>
      <c r="P14" s="5">
        <v>5</v>
      </c>
      <c r="Q14" s="5">
        <v>10</v>
      </c>
      <c r="R14" s="5">
        <v>3</v>
      </c>
      <c r="S14" s="5">
        <v>11</v>
      </c>
      <c r="T14" s="5">
        <v>6</v>
      </c>
      <c r="U14" s="5">
        <v>2</v>
      </c>
      <c r="V14" s="5">
        <v>2</v>
      </c>
      <c r="W14" s="5">
        <v>8</v>
      </c>
      <c r="X14" s="5">
        <v>6</v>
      </c>
    </row>
    <row r="15" spans="1:24" x14ac:dyDescent="0.25">
      <c r="A15" s="1" t="s">
        <v>348</v>
      </c>
      <c r="B15" s="5">
        <v>3</v>
      </c>
      <c r="C15" s="5">
        <v>2</v>
      </c>
      <c r="D15" s="5">
        <v>7</v>
      </c>
      <c r="E15" s="5">
        <v>5</v>
      </c>
      <c r="F15" s="5">
        <v>1</v>
      </c>
      <c r="G15" s="5">
        <v>5</v>
      </c>
      <c r="H15" s="5">
        <v>1</v>
      </c>
      <c r="I15" s="5">
        <v>0</v>
      </c>
      <c r="J15" s="5">
        <v>5</v>
      </c>
      <c r="K15" s="5">
        <v>3</v>
      </c>
      <c r="L15" s="5">
        <v>1</v>
      </c>
      <c r="M15" s="5">
        <v>3</v>
      </c>
      <c r="N15" s="5">
        <v>0</v>
      </c>
      <c r="O15" s="5">
        <v>1</v>
      </c>
      <c r="P15" s="5">
        <v>8</v>
      </c>
      <c r="Q15" s="5">
        <v>1</v>
      </c>
      <c r="R15" s="5">
        <v>7</v>
      </c>
      <c r="S15" s="5">
        <v>2</v>
      </c>
      <c r="T15" s="5">
        <v>3</v>
      </c>
      <c r="U15" s="5">
        <v>4</v>
      </c>
      <c r="V15" s="5">
        <v>2</v>
      </c>
      <c r="W15" s="5">
        <v>1</v>
      </c>
      <c r="X15" s="5">
        <v>4</v>
      </c>
    </row>
    <row r="16" spans="1:24" x14ac:dyDescent="0.25">
      <c r="A16" s="1" t="s">
        <v>349</v>
      </c>
      <c r="B16" s="5">
        <v>0</v>
      </c>
      <c r="C16" s="5">
        <v>0</v>
      </c>
      <c r="D16" s="5">
        <v>4</v>
      </c>
      <c r="E16" s="5">
        <v>1</v>
      </c>
      <c r="F16" s="5">
        <v>3</v>
      </c>
      <c r="G16" s="5">
        <v>1</v>
      </c>
      <c r="H16" s="5">
        <v>3</v>
      </c>
      <c r="I16" s="5">
        <v>6</v>
      </c>
      <c r="J16" s="5">
        <v>7</v>
      </c>
      <c r="K16" s="5">
        <v>4</v>
      </c>
      <c r="L16" s="5">
        <v>10</v>
      </c>
      <c r="M16" s="5">
        <v>2</v>
      </c>
      <c r="N16" s="5">
        <v>14</v>
      </c>
      <c r="O16" s="5">
        <v>6</v>
      </c>
      <c r="P16" s="5">
        <v>8</v>
      </c>
      <c r="Q16" s="5">
        <v>6</v>
      </c>
      <c r="R16" s="5">
        <v>6</v>
      </c>
      <c r="S16" s="5">
        <v>4</v>
      </c>
      <c r="T16" s="5">
        <v>12</v>
      </c>
      <c r="U16" s="5">
        <v>3</v>
      </c>
      <c r="V16" s="5">
        <v>3</v>
      </c>
      <c r="W16" s="5">
        <v>5</v>
      </c>
      <c r="X16" s="5">
        <v>11</v>
      </c>
    </row>
    <row r="17" spans="1:24" x14ac:dyDescent="0.25">
      <c r="A17" s="1" t="s">
        <v>350</v>
      </c>
      <c r="B17" s="5">
        <v>5</v>
      </c>
      <c r="C17" s="5">
        <v>3</v>
      </c>
      <c r="D17" s="5">
        <v>3</v>
      </c>
      <c r="E17" s="5">
        <v>1</v>
      </c>
      <c r="F17" s="5">
        <v>2</v>
      </c>
      <c r="G17" s="5">
        <v>4</v>
      </c>
      <c r="H17" s="5">
        <v>2</v>
      </c>
      <c r="I17" s="5">
        <v>1</v>
      </c>
      <c r="J17" s="5">
        <v>3</v>
      </c>
      <c r="K17" s="5">
        <v>0</v>
      </c>
      <c r="L17" s="5">
        <v>1</v>
      </c>
      <c r="M17" s="5">
        <v>3</v>
      </c>
      <c r="N17" s="5">
        <v>4</v>
      </c>
      <c r="O17" s="5">
        <v>4</v>
      </c>
      <c r="P17" s="5">
        <v>2</v>
      </c>
      <c r="Q17" s="5">
        <v>2</v>
      </c>
      <c r="R17" s="5">
        <v>2</v>
      </c>
      <c r="S17" s="5">
        <v>0</v>
      </c>
      <c r="T17" s="5">
        <v>6</v>
      </c>
      <c r="U17" s="5">
        <v>3</v>
      </c>
      <c r="V17" s="5">
        <v>1</v>
      </c>
      <c r="W17" s="5">
        <v>4</v>
      </c>
      <c r="X17" s="5">
        <v>3</v>
      </c>
    </row>
    <row r="18" spans="1:24" x14ac:dyDescent="0.25">
      <c r="A18" s="1" t="s">
        <v>351</v>
      </c>
      <c r="B18" s="5">
        <v>2</v>
      </c>
      <c r="C18" s="5">
        <v>1</v>
      </c>
      <c r="D18" s="5">
        <v>2</v>
      </c>
      <c r="E18" s="5">
        <v>0</v>
      </c>
      <c r="F18" s="5">
        <v>0</v>
      </c>
      <c r="G18" s="5">
        <v>1</v>
      </c>
      <c r="H18" s="5">
        <v>2</v>
      </c>
      <c r="I18" s="5">
        <v>1</v>
      </c>
      <c r="J18" s="5">
        <v>3</v>
      </c>
      <c r="K18" s="5">
        <v>5</v>
      </c>
      <c r="L18" s="5">
        <v>2</v>
      </c>
      <c r="M18" s="5">
        <v>1</v>
      </c>
      <c r="N18" s="5">
        <v>0</v>
      </c>
      <c r="O18" s="5">
        <v>0</v>
      </c>
      <c r="P18" s="5">
        <v>2</v>
      </c>
      <c r="Q18" s="5">
        <v>2</v>
      </c>
      <c r="R18" s="5">
        <v>3</v>
      </c>
      <c r="S18" s="5">
        <v>2</v>
      </c>
      <c r="T18" s="5">
        <v>6</v>
      </c>
      <c r="U18" s="5">
        <v>2</v>
      </c>
      <c r="V18" s="5">
        <v>7</v>
      </c>
      <c r="W18" s="5">
        <v>6</v>
      </c>
      <c r="X18" s="5">
        <v>1</v>
      </c>
    </row>
    <row r="19" spans="1:24" x14ac:dyDescent="0.25">
      <c r="A19" s="1" t="s">
        <v>135</v>
      </c>
      <c r="B19" s="5">
        <v>29</v>
      </c>
      <c r="C19" s="5">
        <v>35</v>
      </c>
      <c r="D19" s="5">
        <v>32</v>
      </c>
      <c r="E19" s="5">
        <v>26</v>
      </c>
      <c r="F19" s="5">
        <v>42</v>
      </c>
      <c r="G19" s="5">
        <v>39</v>
      </c>
      <c r="H19" s="5">
        <v>27</v>
      </c>
      <c r="I19" s="5">
        <v>30</v>
      </c>
      <c r="J19" s="5">
        <v>30</v>
      </c>
      <c r="K19" s="5">
        <v>32</v>
      </c>
      <c r="L19" s="5">
        <v>46</v>
      </c>
      <c r="M19" s="5">
        <v>40</v>
      </c>
      <c r="N19" s="5">
        <v>35</v>
      </c>
      <c r="O19" s="5">
        <v>28</v>
      </c>
      <c r="P19" s="5">
        <v>28</v>
      </c>
      <c r="Q19" s="5">
        <v>33</v>
      </c>
      <c r="R19" s="5">
        <v>21</v>
      </c>
      <c r="S19" s="5">
        <v>26</v>
      </c>
      <c r="T19" s="5">
        <v>25</v>
      </c>
      <c r="U19" s="5">
        <v>24</v>
      </c>
      <c r="V19" s="5">
        <v>23</v>
      </c>
      <c r="W19" s="5">
        <v>29</v>
      </c>
      <c r="X19" s="5">
        <v>30</v>
      </c>
    </row>
    <row r="20" spans="1:24" x14ac:dyDescent="0.25">
      <c r="A20" s="1" t="s">
        <v>136</v>
      </c>
      <c r="B20" s="5">
        <v>4</v>
      </c>
      <c r="C20" s="5">
        <v>3</v>
      </c>
      <c r="D20" s="5">
        <v>3</v>
      </c>
      <c r="E20" s="5">
        <v>16</v>
      </c>
      <c r="F20" s="5">
        <v>12</v>
      </c>
      <c r="G20" s="5">
        <v>12</v>
      </c>
      <c r="H20" s="5">
        <v>11</v>
      </c>
      <c r="I20" s="5">
        <v>13</v>
      </c>
      <c r="J20" s="5">
        <v>12</v>
      </c>
      <c r="K20" s="5">
        <v>10</v>
      </c>
      <c r="L20" s="5">
        <v>7</v>
      </c>
      <c r="M20" s="5">
        <v>14</v>
      </c>
      <c r="N20" s="5">
        <v>12</v>
      </c>
      <c r="O20" s="5">
        <v>9</v>
      </c>
      <c r="P20" s="5">
        <v>5</v>
      </c>
      <c r="Q20" s="5">
        <v>5</v>
      </c>
      <c r="R20" s="5">
        <v>9</v>
      </c>
      <c r="S20" s="5">
        <v>7</v>
      </c>
      <c r="T20" s="5">
        <v>9</v>
      </c>
      <c r="U20" s="5">
        <v>7</v>
      </c>
      <c r="V20" s="5">
        <v>7</v>
      </c>
      <c r="W20" s="5">
        <v>8</v>
      </c>
      <c r="X20" s="5">
        <v>10</v>
      </c>
    </row>
    <row r="21" spans="1:24" x14ac:dyDescent="0.25">
      <c r="A21" s="1" t="s">
        <v>137</v>
      </c>
      <c r="B21" s="5">
        <v>58</v>
      </c>
      <c r="C21" s="5">
        <v>59</v>
      </c>
      <c r="D21" s="5">
        <v>54</v>
      </c>
      <c r="E21" s="5">
        <v>60</v>
      </c>
      <c r="F21" s="5">
        <v>44</v>
      </c>
      <c r="G21" s="5">
        <v>51</v>
      </c>
      <c r="H21" s="5">
        <v>61</v>
      </c>
      <c r="I21" s="5">
        <v>56</v>
      </c>
      <c r="J21" s="5">
        <v>47</v>
      </c>
      <c r="K21" s="5">
        <v>48</v>
      </c>
      <c r="L21" s="5">
        <v>68</v>
      </c>
      <c r="M21" s="5">
        <v>50</v>
      </c>
      <c r="N21" s="5">
        <v>52</v>
      </c>
      <c r="O21" s="5">
        <v>36</v>
      </c>
      <c r="P21" s="5">
        <v>33</v>
      </c>
      <c r="Q21" s="5">
        <v>45</v>
      </c>
      <c r="R21" s="5">
        <v>52</v>
      </c>
      <c r="S21" s="5">
        <v>42</v>
      </c>
      <c r="T21" s="5">
        <v>28</v>
      </c>
      <c r="U21" s="5">
        <v>38</v>
      </c>
      <c r="V21" s="5">
        <v>44</v>
      </c>
      <c r="W21" s="5">
        <v>37</v>
      </c>
      <c r="X21" s="5">
        <v>35</v>
      </c>
    </row>
    <row r="22" spans="1:24" x14ac:dyDescent="0.25">
      <c r="A22" s="1" t="s">
        <v>352</v>
      </c>
      <c r="B22" s="5">
        <v>4</v>
      </c>
      <c r="C22" s="5">
        <v>1</v>
      </c>
      <c r="D22" s="5">
        <v>1</v>
      </c>
      <c r="E22" s="5">
        <v>2</v>
      </c>
      <c r="F22" s="5">
        <v>5</v>
      </c>
      <c r="G22" s="5">
        <v>1</v>
      </c>
      <c r="H22" s="5">
        <v>4</v>
      </c>
      <c r="I22" s="5">
        <v>4</v>
      </c>
      <c r="J22" s="5">
        <v>2</v>
      </c>
      <c r="K22" s="5">
        <v>5</v>
      </c>
      <c r="L22" s="5">
        <v>6</v>
      </c>
      <c r="M22" s="5">
        <v>3</v>
      </c>
      <c r="N22" s="5">
        <v>1</v>
      </c>
      <c r="O22" s="5">
        <v>4</v>
      </c>
      <c r="P22" s="5">
        <v>0</v>
      </c>
      <c r="Q22" s="5">
        <v>1</v>
      </c>
      <c r="R22" s="5">
        <v>3</v>
      </c>
      <c r="S22" s="5">
        <v>1</v>
      </c>
      <c r="T22" s="5">
        <v>0</v>
      </c>
      <c r="U22" s="5">
        <v>3</v>
      </c>
      <c r="V22" s="5">
        <v>1</v>
      </c>
      <c r="W22" s="5">
        <v>0</v>
      </c>
      <c r="X22" s="5">
        <v>1</v>
      </c>
    </row>
    <row r="23" spans="1:24" x14ac:dyDescent="0.25">
      <c r="A23" s="1" t="s">
        <v>353</v>
      </c>
      <c r="B23" s="5">
        <v>13</v>
      </c>
      <c r="C23" s="5">
        <v>13</v>
      </c>
      <c r="D23" s="5">
        <v>6</v>
      </c>
      <c r="E23" s="5">
        <v>12</v>
      </c>
      <c r="F23" s="5">
        <v>16</v>
      </c>
      <c r="G23" s="5">
        <v>7</v>
      </c>
      <c r="H23" s="5">
        <v>9</v>
      </c>
      <c r="I23" s="5">
        <v>16</v>
      </c>
      <c r="J23" s="5">
        <v>12</v>
      </c>
      <c r="K23" s="5">
        <v>12</v>
      </c>
      <c r="L23" s="5">
        <v>13</v>
      </c>
      <c r="M23" s="5">
        <v>16</v>
      </c>
      <c r="N23" s="5">
        <v>20</v>
      </c>
      <c r="O23" s="5">
        <v>21</v>
      </c>
      <c r="P23" s="5">
        <v>6</v>
      </c>
      <c r="Q23" s="5">
        <v>8</v>
      </c>
      <c r="R23" s="5">
        <v>11</v>
      </c>
      <c r="S23" s="5">
        <v>11</v>
      </c>
      <c r="T23" s="5">
        <v>10</v>
      </c>
      <c r="U23" s="5">
        <v>13</v>
      </c>
      <c r="V23" s="5">
        <v>9</v>
      </c>
      <c r="W23" s="5">
        <v>7</v>
      </c>
      <c r="X23" s="5">
        <v>13</v>
      </c>
    </row>
    <row r="24" spans="1:24" x14ac:dyDescent="0.25">
      <c r="A24" s="1" t="s">
        <v>354</v>
      </c>
      <c r="B24" s="5">
        <v>10</v>
      </c>
      <c r="C24" s="5">
        <v>14</v>
      </c>
      <c r="D24" s="5">
        <v>8</v>
      </c>
      <c r="E24" s="5">
        <v>11</v>
      </c>
      <c r="F24" s="5">
        <v>4</v>
      </c>
      <c r="G24" s="5">
        <v>8</v>
      </c>
      <c r="H24" s="5">
        <v>15</v>
      </c>
      <c r="I24" s="5">
        <v>23</v>
      </c>
      <c r="J24" s="5">
        <v>17</v>
      </c>
      <c r="K24" s="5">
        <v>12</v>
      </c>
      <c r="L24" s="5">
        <v>6</v>
      </c>
      <c r="M24" s="5">
        <v>14</v>
      </c>
      <c r="N24" s="5">
        <v>12</v>
      </c>
      <c r="O24" s="5">
        <v>9</v>
      </c>
      <c r="P24" s="5">
        <v>8</v>
      </c>
      <c r="Q24" s="5">
        <v>6</v>
      </c>
      <c r="R24" s="5">
        <v>8</v>
      </c>
      <c r="S24" s="5">
        <v>4</v>
      </c>
      <c r="T24" s="5">
        <v>7</v>
      </c>
      <c r="U24" s="5">
        <v>8</v>
      </c>
      <c r="V24" s="5">
        <v>6</v>
      </c>
      <c r="W24" s="5">
        <v>4</v>
      </c>
      <c r="X24" s="5">
        <v>8</v>
      </c>
    </row>
    <row r="25" spans="1:24" x14ac:dyDescent="0.25">
      <c r="A25" s="1" t="s">
        <v>355</v>
      </c>
      <c r="B25" s="5">
        <v>1</v>
      </c>
      <c r="C25" s="5">
        <v>3</v>
      </c>
      <c r="D25" s="5">
        <v>7</v>
      </c>
      <c r="E25" s="5">
        <v>7</v>
      </c>
      <c r="F25" s="5">
        <v>3</v>
      </c>
      <c r="G25" s="5">
        <v>3</v>
      </c>
      <c r="H25" s="5">
        <v>4</v>
      </c>
      <c r="I25" s="5">
        <v>3</v>
      </c>
      <c r="J25" s="5">
        <v>5</v>
      </c>
      <c r="K25" s="5">
        <v>3</v>
      </c>
      <c r="L25" s="5">
        <v>7</v>
      </c>
      <c r="M25" s="5">
        <v>6</v>
      </c>
      <c r="N25" s="5">
        <v>3</v>
      </c>
      <c r="O25" s="5">
        <v>3</v>
      </c>
      <c r="P25" s="5">
        <v>2</v>
      </c>
      <c r="Q25" s="5">
        <v>2</v>
      </c>
      <c r="R25" s="5">
        <v>7</v>
      </c>
      <c r="S25" s="5">
        <v>2</v>
      </c>
      <c r="T25" s="5">
        <v>2</v>
      </c>
      <c r="U25" s="5">
        <v>2</v>
      </c>
      <c r="V25" s="5">
        <v>4</v>
      </c>
      <c r="W25" s="5">
        <v>4</v>
      </c>
      <c r="X25" s="5">
        <v>5</v>
      </c>
    </row>
    <row r="26" spans="1:24" x14ac:dyDescent="0.25">
      <c r="A26" s="1" t="s">
        <v>356</v>
      </c>
      <c r="B26" s="5">
        <v>4</v>
      </c>
      <c r="C26" s="5">
        <v>9</v>
      </c>
      <c r="D26" s="5">
        <v>11</v>
      </c>
      <c r="E26" s="5">
        <v>13</v>
      </c>
      <c r="F26" s="5">
        <v>13</v>
      </c>
      <c r="G26" s="5">
        <v>9</v>
      </c>
      <c r="H26" s="5">
        <v>15</v>
      </c>
      <c r="I26" s="5">
        <v>13</v>
      </c>
      <c r="J26" s="5">
        <v>13</v>
      </c>
      <c r="K26" s="5">
        <v>16</v>
      </c>
      <c r="L26" s="5">
        <v>12</v>
      </c>
      <c r="M26" s="5">
        <v>14</v>
      </c>
      <c r="N26" s="5">
        <v>8</v>
      </c>
      <c r="O26" s="5">
        <v>17</v>
      </c>
      <c r="P26" s="5">
        <v>8</v>
      </c>
      <c r="Q26" s="5">
        <v>11</v>
      </c>
      <c r="R26" s="5">
        <v>12</v>
      </c>
      <c r="S26" s="5">
        <v>4</v>
      </c>
      <c r="T26" s="5">
        <v>2</v>
      </c>
      <c r="U26" s="5">
        <v>14</v>
      </c>
      <c r="V26" s="5">
        <v>4</v>
      </c>
      <c r="W26" s="5">
        <v>3</v>
      </c>
      <c r="X26" s="5">
        <v>6</v>
      </c>
    </row>
    <row r="27" spans="1:24" x14ac:dyDescent="0.25">
      <c r="A27" s="1" t="s">
        <v>139</v>
      </c>
      <c r="B27" s="5">
        <v>50</v>
      </c>
      <c r="C27" s="5">
        <v>69</v>
      </c>
      <c r="D27" s="5">
        <v>74</v>
      </c>
      <c r="E27" s="5">
        <v>87</v>
      </c>
      <c r="F27" s="5">
        <v>90</v>
      </c>
      <c r="G27" s="5">
        <v>62</v>
      </c>
      <c r="H27" s="5">
        <v>66</v>
      </c>
      <c r="I27" s="5">
        <v>76</v>
      </c>
      <c r="J27" s="5">
        <v>76</v>
      </c>
      <c r="K27" s="5">
        <v>81</v>
      </c>
      <c r="L27" s="5">
        <v>90</v>
      </c>
      <c r="M27" s="5">
        <v>76</v>
      </c>
      <c r="N27" s="5">
        <v>81</v>
      </c>
      <c r="O27" s="5">
        <v>63</v>
      </c>
      <c r="P27" s="5">
        <v>57</v>
      </c>
      <c r="Q27" s="5">
        <v>68</v>
      </c>
      <c r="R27" s="5">
        <v>47</v>
      </c>
      <c r="S27" s="5">
        <v>55</v>
      </c>
      <c r="T27" s="5">
        <v>51</v>
      </c>
      <c r="U27" s="5">
        <v>50</v>
      </c>
      <c r="V27" s="5">
        <v>65</v>
      </c>
      <c r="W27" s="5">
        <v>43</v>
      </c>
      <c r="X27" s="5">
        <v>56</v>
      </c>
    </row>
    <row r="28" spans="1:24" x14ac:dyDescent="0.25">
      <c r="A28" s="1" t="s">
        <v>357</v>
      </c>
      <c r="B28" s="5">
        <v>2</v>
      </c>
      <c r="C28" s="5">
        <v>1</v>
      </c>
      <c r="D28" s="5">
        <v>1</v>
      </c>
      <c r="E28" s="5">
        <v>3</v>
      </c>
      <c r="F28" s="5">
        <v>4</v>
      </c>
      <c r="G28" s="5">
        <v>3</v>
      </c>
      <c r="H28" s="5">
        <v>0</v>
      </c>
      <c r="I28" s="5">
        <v>2</v>
      </c>
      <c r="J28" s="5">
        <v>0</v>
      </c>
      <c r="K28" s="5">
        <v>1</v>
      </c>
      <c r="L28" s="5">
        <v>0</v>
      </c>
      <c r="M28" s="5">
        <v>2</v>
      </c>
      <c r="N28" s="5">
        <v>0</v>
      </c>
      <c r="O28" s="5">
        <v>3</v>
      </c>
      <c r="P28" s="5">
        <v>3</v>
      </c>
      <c r="Q28" s="5">
        <v>3</v>
      </c>
      <c r="R28" s="5">
        <v>2</v>
      </c>
      <c r="S28" s="5">
        <v>10</v>
      </c>
      <c r="T28" s="5">
        <v>2</v>
      </c>
      <c r="U28" s="5">
        <v>2</v>
      </c>
      <c r="V28" s="5">
        <v>3</v>
      </c>
      <c r="W28" s="5">
        <v>0</v>
      </c>
      <c r="X28" s="5">
        <v>4</v>
      </c>
    </row>
    <row r="29" spans="1:24" x14ac:dyDescent="0.25">
      <c r="A29" s="1" t="s">
        <v>358</v>
      </c>
      <c r="B29" s="5">
        <v>0</v>
      </c>
      <c r="C29" s="5">
        <v>0</v>
      </c>
      <c r="D29" s="5">
        <v>1</v>
      </c>
      <c r="E29" s="5">
        <v>2</v>
      </c>
      <c r="F29" s="5">
        <v>3</v>
      </c>
      <c r="G29" s="5">
        <v>3</v>
      </c>
      <c r="H29" s="5">
        <v>1</v>
      </c>
      <c r="I29" s="5">
        <v>0</v>
      </c>
      <c r="J29" s="5">
        <v>5</v>
      </c>
      <c r="K29" s="5">
        <v>3</v>
      </c>
      <c r="L29" s="5">
        <v>2</v>
      </c>
      <c r="M29" s="5">
        <v>1</v>
      </c>
      <c r="N29" s="5">
        <v>3</v>
      </c>
      <c r="O29" s="5">
        <v>1</v>
      </c>
      <c r="P29" s="5">
        <v>1</v>
      </c>
      <c r="Q29" s="5">
        <v>3</v>
      </c>
      <c r="R29" s="5">
        <v>1</v>
      </c>
      <c r="S29" s="5">
        <v>1</v>
      </c>
      <c r="T29" s="5">
        <v>1</v>
      </c>
      <c r="U29" s="5">
        <v>2</v>
      </c>
      <c r="V29" s="5">
        <v>2</v>
      </c>
      <c r="W29" s="5">
        <v>1</v>
      </c>
      <c r="X29" s="5">
        <v>1</v>
      </c>
    </row>
    <row r="30" spans="1:24" x14ac:dyDescent="0.25">
      <c r="A30" s="1" t="s">
        <v>359</v>
      </c>
      <c r="B30" s="5">
        <v>5</v>
      </c>
      <c r="C30" s="5">
        <v>2</v>
      </c>
      <c r="D30" s="5">
        <v>2</v>
      </c>
      <c r="E30" s="5">
        <v>10</v>
      </c>
      <c r="F30" s="5">
        <v>9</v>
      </c>
      <c r="G30" s="5">
        <v>4</v>
      </c>
      <c r="H30" s="5">
        <v>3</v>
      </c>
      <c r="I30" s="5">
        <v>4</v>
      </c>
      <c r="J30" s="5">
        <v>3</v>
      </c>
      <c r="K30" s="5">
        <v>4</v>
      </c>
      <c r="L30" s="5">
        <v>6</v>
      </c>
      <c r="M30" s="5">
        <v>27</v>
      </c>
      <c r="N30" s="5">
        <v>14</v>
      </c>
      <c r="O30" s="5">
        <v>7</v>
      </c>
      <c r="P30" s="5">
        <v>2</v>
      </c>
      <c r="Q30" s="5">
        <v>8</v>
      </c>
      <c r="R30" s="5">
        <v>2</v>
      </c>
      <c r="S30" s="5">
        <v>3</v>
      </c>
      <c r="T30" s="5">
        <v>3</v>
      </c>
      <c r="U30" s="5">
        <v>1</v>
      </c>
      <c r="V30" s="5">
        <v>5</v>
      </c>
      <c r="W30" s="5">
        <v>1</v>
      </c>
      <c r="X30" s="5">
        <v>4</v>
      </c>
    </row>
    <row r="31" spans="1:24" x14ac:dyDescent="0.25">
      <c r="A31" s="1" t="s">
        <v>360</v>
      </c>
      <c r="B31" s="5">
        <v>6</v>
      </c>
      <c r="C31" s="5">
        <v>5</v>
      </c>
      <c r="D31" s="5">
        <v>6</v>
      </c>
      <c r="E31" s="5">
        <v>7</v>
      </c>
      <c r="F31" s="5">
        <v>10</v>
      </c>
      <c r="G31" s="5">
        <v>4</v>
      </c>
      <c r="H31" s="5">
        <v>4</v>
      </c>
      <c r="I31" s="5">
        <v>5</v>
      </c>
      <c r="J31" s="5">
        <v>9</v>
      </c>
      <c r="K31" s="5">
        <v>5</v>
      </c>
      <c r="L31" s="5">
        <v>5</v>
      </c>
      <c r="M31" s="5">
        <v>7</v>
      </c>
      <c r="N31" s="5">
        <v>8</v>
      </c>
      <c r="O31" s="5">
        <v>6</v>
      </c>
      <c r="P31" s="5">
        <v>8</v>
      </c>
      <c r="Q31" s="5">
        <v>3</v>
      </c>
      <c r="R31" s="5">
        <v>2</v>
      </c>
      <c r="S31" s="5">
        <v>7</v>
      </c>
      <c r="T31" s="5">
        <v>2</v>
      </c>
      <c r="U31" s="5">
        <v>6</v>
      </c>
      <c r="V31" s="5">
        <v>3</v>
      </c>
      <c r="W31" s="5">
        <v>5</v>
      </c>
      <c r="X31" s="5">
        <v>6</v>
      </c>
    </row>
    <row r="32" spans="1:24" x14ac:dyDescent="0.25">
      <c r="A32" s="1" t="s">
        <v>361</v>
      </c>
      <c r="B32" s="5">
        <v>1</v>
      </c>
      <c r="C32" s="5">
        <v>4</v>
      </c>
      <c r="D32" s="5">
        <v>1</v>
      </c>
      <c r="E32" s="5">
        <v>0</v>
      </c>
      <c r="F32" s="5">
        <v>2</v>
      </c>
      <c r="G32" s="5">
        <v>1</v>
      </c>
      <c r="H32" s="5">
        <v>1</v>
      </c>
      <c r="I32" s="5">
        <v>2</v>
      </c>
      <c r="J32" s="5">
        <v>2</v>
      </c>
      <c r="K32" s="5">
        <v>5</v>
      </c>
      <c r="L32" s="5">
        <v>6</v>
      </c>
      <c r="M32" s="5">
        <v>2</v>
      </c>
      <c r="N32" s="5">
        <v>8</v>
      </c>
      <c r="O32" s="5">
        <v>2</v>
      </c>
      <c r="P32" s="5">
        <v>5</v>
      </c>
      <c r="Q32" s="5">
        <v>1</v>
      </c>
      <c r="R32" s="5">
        <v>7</v>
      </c>
      <c r="S32" s="5">
        <v>6</v>
      </c>
      <c r="T32" s="5">
        <v>2</v>
      </c>
      <c r="U32" s="5">
        <v>4</v>
      </c>
      <c r="V32" s="5">
        <v>1</v>
      </c>
      <c r="W32" s="5">
        <v>2</v>
      </c>
      <c r="X32" s="5">
        <v>1</v>
      </c>
    </row>
    <row r="33" spans="1:24" x14ac:dyDescent="0.25">
      <c r="A33" s="1" t="s">
        <v>362</v>
      </c>
      <c r="B33" s="5">
        <v>1</v>
      </c>
      <c r="C33" s="5">
        <v>6</v>
      </c>
      <c r="D33" s="5">
        <v>1</v>
      </c>
      <c r="E33" s="5">
        <v>4</v>
      </c>
      <c r="F33" s="5">
        <v>2</v>
      </c>
      <c r="G33" s="5">
        <v>1</v>
      </c>
      <c r="H33" s="5">
        <v>1</v>
      </c>
      <c r="I33" s="5">
        <v>8</v>
      </c>
      <c r="J33" s="5">
        <v>2</v>
      </c>
      <c r="K33" s="5">
        <v>1</v>
      </c>
      <c r="L33" s="5">
        <v>2</v>
      </c>
      <c r="M33" s="5">
        <v>0</v>
      </c>
      <c r="N33" s="5">
        <v>2</v>
      </c>
      <c r="O33" s="5">
        <v>4</v>
      </c>
      <c r="P33" s="5">
        <v>1</v>
      </c>
      <c r="Q33" s="5">
        <v>1</v>
      </c>
      <c r="R33" s="5">
        <v>2</v>
      </c>
      <c r="S33" s="5">
        <v>0</v>
      </c>
      <c r="T33" s="5">
        <v>2</v>
      </c>
      <c r="U33" s="5">
        <v>0</v>
      </c>
      <c r="V33" s="5">
        <v>1</v>
      </c>
      <c r="W33" s="5">
        <v>6</v>
      </c>
      <c r="X33" s="5">
        <v>2</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100"/>
  <sheetViews>
    <sheetView workbookViewId="0"/>
  </sheetViews>
  <sheetFormatPr defaultColWidth="11.08984375" defaultRowHeight="15" x14ac:dyDescent="0.25"/>
  <cols>
    <col min="1" max="1" width="23" customWidth="1"/>
    <col min="2" max="24" width="9.453125" customWidth="1"/>
  </cols>
  <sheetData>
    <row r="1" spans="1:50" ht="21" x14ac:dyDescent="0.4">
      <c r="A1" s="34" t="s">
        <v>377</v>
      </c>
    </row>
    <row r="2" spans="1:50" x14ac:dyDescent="0.25">
      <c r="A2" t="s">
        <v>7</v>
      </c>
    </row>
    <row r="3" spans="1:50" ht="18.600000000000001" customHeight="1" x14ac:dyDescent="0.3">
      <c r="A3" s="7" t="s">
        <v>343</v>
      </c>
      <c r="B3" s="6" t="s">
        <v>64</v>
      </c>
      <c r="C3" s="6" t="s">
        <v>65</v>
      </c>
      <c r="D3" s="6" t="s">
        <v>66</v>
      </c>
      <c r="E3" s="6" t="s">
        <v>67</v>
      </c>
      <c r="F3" s="6" t="s">
        <v>68</v>
      </c>
      <c r="G3" s="6" t="s">
        <v>69</v>
      </c>
      <c r="H3" s="6" t="s">
        <v>70</v>
      </c>
      <c r="I3" s="6" t="s">
        <v>71</v>
      </c>
      <c r="J3" s="6" t="s">
        <v>72</v>
      </c>
      <c r="K3" s="6" t="s">
        <v>73</v>
      </c>
      <c r="L3" s="6" t="s">
        <v>74</v>
      </c>
      <c r="M3" s="6" t="s">
        <v>75</v>
      </c>
      <c r="N3" s="6" t="s">
        <v>76</v>
      </c>
      <c r="O3" s="6" t="s">
        <v>77</v>
      </c>
      <c r="P3" s="6" t="s">
        <v>78</v>
      </c>
      <c r="Q3" s="6" t="s">
        <v>79</v>
      </c>
      <c r="R3" s="6" t="s">
        <v>80</v>
      </c>
      <c r="S3" s="6" t="s">
        <v>81</v>
      </c>
      <c r="T3" s="6" t="s">
        <v>82</v>
      </c>
      <c r="U3" s="6" t="s">
        <v>83</v>
      </c>
      <c r="V3" s="6" t="s">
        <v>84</v>
      </c>
      <c r="W3" s="6" t="s">
        <v>85</v>
      </c>
      <c r="X3" s="6" t="s">
        <v>86</v>
      </c>
    </row>
    <row r="4" spans="1:50" x14ac:dyDescent="0.25">
      <c r="A4" s="1" t="s">
        <v>127</v>
      </c>
      <c r="B4" s="11">
        <v>31.8</v>
      </c>
      <c r="C4" s="11">
        <v>33.1</v>
      </c>
      <c r="D4" s="11">
        <v>34.4</v>
      </c>
      <c r="E4" s="11">
        <v>39.200000000000003</v>
      </c>
      <c r="F4" s="11">
        <v>37.1</v>
      </c>
      <c r="G4" s="11">
        <v>40.700000000000003</v>
      </c>
      <c r="H4" s="11">
        <v>36.200000000000003</v>
      </c>
      <c r="I4" s="11">
        <v>41.5</v>
      </c>
      <c r="J4" s="11">
        <v>44.8</v>
      </c>
      <c r="K4" s="11">
        <v>33.700000000000003</v>
      </c>
      <c r="L4" s="11">
        <v>37.299999999999997</v>
      </c>
      <c r="M4" s="11">
        <v>41.2</v>
      </c>
      <c r="N4" s="11">
        <v>35.4</v>
      </c>
      <c r="O4" s="11">
        <v>28.9</v>
      </c>
      <c r="P4" s="11">
        <v>22.5</v>
      </c>
      <c r="Q4" s="11">
        <v>23.7</v>
      </c>
      <c r="R4" s="11">
        <v>21.8</v>
      </c>
      <c r="S4" s="11">
        <v>19.899999999999999</v>
      </c>
      <c r="T4" s="11">
        <v>18.5</v>
      </c>
      <c r="U4" s="11">
        <v>16.100000000000001</v>
      </c>
      <c r="V4" s="11">
        <v>18.7</v>
      </c>
      <c r="W4" s="11">
        <v>15.9</v>
      </c>
      <c r="X4" s="11">
        <v>18.5</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x14ac:dyDescent="0.25">
      <c r="A5" s="1" t="s">
        <v>128</v>
      </c>
      <c r="B5" s="11">
        <v>20.100000000000001</v>
      </c>
      <c r="C5" s="11">
        <v>25.2</v>
      </c>
      <c r="D5" s="11">
        <v>19.3</v>
      </c>
      <c r="E5" s="11">
        <v>26.5</v>
      </c>
      <c r="F5" s="11">
        <v>29.2</v>
      </c>
      <c r="G5" s="11">
        <v>31.7</v>
      </c>
      <c r="H5" s="11">
        <v>43.1</v>
      </c>
      <c r="I5" s="11">
        <v>35.1</v>
      </c>
      <c r="J5" s="11">
        <v>29.6</v>
      </c>
      <c r="K5" s="11">
        <v>25.7</v>
      </c>
      <c r="L5" s="11">
        <v>37.9</v>
      </c>
      <c r="M5" s="11">
        <v>41.2</v>
      </c>
      <c r="N5" s="11">
        <v>31</v>
      </c>
      <c r="O5" s="11">
        <v>28</v>
      </c>
      <c r="P5" s="11">
        <v>26.6</v>
      </c>
      <c r="Q5" s="11">
        <v>24.9</v>
      </c>
      <c r="R5" s="11">
        <v>23.8</v>
      </c>
      <c r="S5" s="11">
        <v>22.2</v>
      </c>
      <c r="T5" s="11">
        <v>23.3</v>
      </c>
      <c r="U5" s="11">
        <v>16.5</v>
      </c>
      <c r="V5" s="11">
        <v>12.2</v>
      </c>
      <c r="W5" s="11">
        <v>19</v>
      </c>
      <c r="X5" s="11">
        <v>17.7</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x14ac:dyDescent="0.25">
      <c r="A6" s="1" t="s">
        <v>129</v>
      </c>
      <c r="B6" s="11">
        <v>5.9</v>
      </c>
      <c r="C6" s="11">
        <v>15.7</v>
      </c>
      <c r="D6" s="11">
        <v>9.8000000000000007</v>
      </c>
      <c r="E6" s="11">
        <v>10.8</v>
      </c>
      <c r="F6" s="11">
        <v>10.4</v>
      </c>
      <c r="G6" s="11">
        <v>11</v>
      </c>
      <c r="H6" s="11">
        <v>13.9</v>
      </c>
      <c r="I6" s="11">
        <v>12.2</v>
      </c>
      <c r="J6" s="11">
        <v>9.3000000000000007</v>
      </c>
      <c r="K6" s="11">
        <v>11.2</v>
      </c>
      <c r="L6" s="11">
        <v>10.9</v>
      </c>
      <c r="M6" s="11">
        <v>9.1999999999999993</v>
      </c>
      <c r="N6" s="11">
        <v>13.4</v>
      </c>
      <c r="O6" s="11">
        <v>6.7</v>
      </c>
      <c r="P6" s="11">
        <v>10.1</v>
      </c>
      <c r="Q6" s="11">
        <v>6.6</v>
      </c>
      <c r="R6" s="11">
        <v>6.6</v>
      </c>
      <c r="S6" s="11">
        <v>8.4</v>
      </c>
      <c r="T6" s="11">
        <v>5.6</v>
      </c>
      <c r="U6" s="11">
        <v>4.7</v>
      </c>
      <c r="V6" s="11">
        <v>5.6</v>
      </c>
      <c r="W6" s="11">
        <v>7.1</v>
      </c>
      <c r="X6" s="11">
        <v>4</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x14ac:dyDescent="0.25">
      <c r="A7" s="1" t="s">
        <v>130</v>
      </c>
      <c r="B7" s="11">
        <v>1.1000000000000001</v>
      </c>
      <c r="C7" s="11">
        <v>2.2999999999999998</v>
      </c>
      <c r="D7" s="11">
        <v>0.6</v>
      </c>
      <c r="E7" s="11">
        <v>3.4</v>
      </c>
      <c r="F7" s="11">
        <v>0.6</v>
      </c>
      <c r="G7" s="11">
        <v>1.7</v>
      </c>
      <c r="H7" s="11">
        <v>2.2000000000000002</v>
      </c>
      <c r="I7" s="11">
        <v>4.4000000000000004</v>
      </c>
      <c r="J7" s="11">
        <v>2.7</v>
      </c>
      <c r="K7" s="11">
        <v>1.6</v>
      </c>
      <c r="L7" s="11">
        <v>3.3</v>
      </c>
      <c r="M7" s="11">
        <v>3.8</v>
      </c>
      <c r="N7" s="11">
        <v>2.7</v>
      </c>
      <c r="O7" s="11">
        <v>1.6</v>
      </c>
      <c r="P7" s="11">
        <v>1.6</v>
      </c>
      <c r="Q7" s="11">
        <v>1.6</v>
      </c>
      <c r="R7" s="11">
        <v>3.2</v>
      </c>
      <c r="S7" s="11">
        <v>4.3</v>
      </c>
      <c r="T7" s="11">
        <v>0.5</v>
      </c>
      <c r="U7" s="11">
        <v>1.6</v>
      </c>
      <c r="V7" s="11">
        <v>0.5</v>
      </c>
      <c r="W7" s="11">
        <v>0.5</v>
      </c>
      <c r="X7" s="11">
        <v>2.1</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1" t="s">
        <v>131</v>
      </c>
      <c r="B8" s="11">
        <v>28.5</v>
      </c>
      <c r="C8" s="11">
        <v>30.1</v>
      </c>
      <c r="D8" s="11">
        <v>30.3</v>
      </c>
      <c r="E8" s="11">
        <v>31.2</v>
      </c>
      <c r="F8" s="11">
        <v>40.6</v>
      </c>
      <c r="G8" s="11">
        <v>38.299999999999997</v>
      </c>
      <c r="H8" s="11">
        <v>38</v>
      </c>
      <c r="I8" s="11">
        <v>35.9</v>
      </c>
      <c r="J8" s="11">
        <v>35.4</v>
      </c>
      <c r="K8" s="11">
        <v>33</v>
      </c>
      <c r="L8" s="11">
        <v>34.299999999999997</v>
      </c>
      <c r="M8" s="11">
        <v>37.700000000000003</v>
      </c>
      <c r="N8" s="11">
        <v>38.1</v>
      </c>
      <c r="O8" s="11">
        <v>23.9</v>
      </c>
      <c r="P8" s="11">
        <v>29.5</v>
      </c>
      <c r="Q8" s="11">
        <v>26.1</v>
      </c>
      <c r="R8" s="11">
        <v>23.7</v>
      </c>
      <c r="S8" s="11">
        <v>15.4</v>
      </c>
      <c r="T8" s="11">
        <v>18.5</v>
      </c>
      <c r="U8" s="11">
        <v>19.3</v>
      </c>
      <c r="V8" s="11">
        <v>19.3</v>
      </c>
      <c r="W8" s="11">
        <v>18.600000000000001</v>
      </c>
      <c r="X8" s="11">
        <v>15</v>
      </c>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1" t="s">
        <v>132</v>
      </c>
      <c r="B9" s="11">
        <v>3.5</v>
      </c>
      <c r="C9" s="11">
        <v>1.4</v>
      </c>
      <c r="D9" s="11">
        <v>3.8</v>
      </c>
      <c r="E9" s="11">
        <v>6.2</v>
      </c>
      <c r="F9" s="11">
        <v>4.5</v>
      </c>
      <c r="G9" s="11">
        <v>4.8</v>
      </c>
      <c r="H9" s="11">
        <v>2.4</v>
      </c>
      <c r="I9" s="11">
        <v>4.3</v>
      </c>
      <c r="J9" s="11">
        <v>2.6</v>
      </c>
      <c r="K9" s="11">
        <v>2.6</v>
      </c>
      <c r="L9" s="11">
        <v>3.3</v>
      </c>
      <c r="M9" s="11">
        <v>4.5</v>
      </c>
      <c r="N9" s="11">
        <v>3.6</v>
      </c>
      <c r="O9" s="11">
        <v>3.2</v>
      </c>
      <c r="P9" s="11">
        <v>2.2999999999999998</v>
      </c>
      <c r="Q9" s="11">
        <v>2.6</v>
      </c>
      <c r="R9" s="11">
        <v>0</v>
      </c>
      <c r="S9" s="11">
        <v>2.5</v>
      </c>
      <c r="T9" s="11">
        <v>1.9</v>
      </c>
      <c r="U9" s="11">
        <v>1.6</v>
      </c>
      <c r="V9" s="11">
        <v>2.5</v>
      </c>
      <c r="W9" s="11">
        <v>2.4</v>
      </c>
      <c r="X9" s="11">
        <v>0.6</v>
      </c>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1" t="s">
        <v>133</v>
      </c>
      <c r="B10" s="11">
        <v>5</v>
      </c>
      <c r="C10" s="11">
        <v>4.5</v>
      </c>
      <c r="D10" s="11">
        <v>8</v>
      </c>
      <c r="E10" s="11">
        <v>6.5</v>
      </c>
      <c r="F10" s="11">
        <v>5.5</v>
      </c>
      <c r="G10" s="11">
        <v>10.4</v>
      </c>
      <c r="H10" s="11">
        <v>6.4</v>
      </c>
      <c r="I10" s="11">
        <v>8.8000000000000007</v>
      </c>
      <c r="J10" s="11">
        <v>9.6999999999999993</v>
      </c>
      <c r="K10" s="11">
        <v>1.9</v>
      </c>
      <c r="L10" s="11">
        <v>10.199999999999999</v>
      </c>
      <c r="M10" s="11">
        <v>11.1</v>
      </c>
      <c r="N10" s="11">
        <v>7.2</v>
      </c>
      <c r="O10" s="11">
        <v>7.1</v>
      </c>
      <c r="P10" s="11">
        <v>5.7</v>
      </c>
      <c r="Q10" s="11">
        <v>6.6</v>
      </c>
      <c r="R10" s="11">
        <v>3.7</v>
      </c>
      <c r="S10" s="11">
        <v>2.8</v>
      </c>
      <c r="T10" s="11">
        <v>5.0999999999999996</v>
      </c>
      <c r="U10" s="11">
        <v>3.2</v>
      </c>
      <c r="V10" s="11">
        <v>3.7</v>
      </c>
      <c r="W10" s="11">
        <v>2.2999999999999998</v>
      </c>
      <c r="X10" s="11">
        <v>4.5999999999999996</v>
      </c>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1" t="s">
        <v>344</v>
      </c>
      <c r="B11" s="11">
        <v>0</v>
      </c>
      <c r="C11" s="11">
        <v>0</v>
      </c>
      <c r="D11" s="11">
        <v>2.1</v>
      </c>
      <c r="E11" s="11">
        <v>0</v>
      </c>
      <c r="F11" s="11">
        <v>1.1000000000000001</v>
      </c>
      <c r="G11" s="11">
        <v>1.1000000000000001</v>
      </c>
      <c r="H11" s="11">
        <v>0</v>
      </c>
      <c r="I11" s="11">
        <v>0</v>
      </c>
      <c r="J11" s="11">
        <v>1</v>
      </c>
      <c r="K11" s="11">
        <v>1</v>
      </c>
      <c r="L11" s="11">
        <v>0</v>
      </c>
      <c r="M11" s="11">
        <v>4.0999999999999996</v>
      </c>
      <c r="N11" s="11">
        <v>0</v>
      </c>
      <c r="O11" s="11">
        <v>1</v>
      </c>
      <c r="P11" s="11">
        <v>0</v>
      </c>
      <c r="Q11" s="11">
        <v>3.1</v>
      </c>
      <c r="R11" s="11">
        <v>4.0999999999999996</v>
      </c>
      <c r="S11" s="11">
        <v>4.0999999999999996</v>
      </c>
      <c r="T11" s="11">
        <v>2</v>
      </c>
      <c r="U11" s="11">
        <v>2</v>
      </c>
      <c r="V11" s="11">
        <v>1</v>
      </c>
      <c r="W11" s="11">
        <v>0</v>
      </c>
      <c r="X11" s="11">
        <v>2.9</v>
      </c>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1" t="s">
        <v>345</v>
      </c>
      <c r="B12" s="11">
        <v>1.9</v>
      </c>
      <c r="C12" s="11">
        <v>3.8</v>
      </c>
      <c r="D12" s="11">
        <v>3.8</v>
      </c>
      <c r="E12" s="11">
        <v>9.4</v>
      </c>
      <c r="F12" s="11">
        <v>9.3000000000000007</v>
      </c>
      <c r="G12" s="11">
        <v>4.5999999999999996</v>
      </c>
      <c r="H12" s="11">
        <v>2.7</v>
      </c>
      <c r="I12" s="11">
        <v>12.6</v>
      </c>
      <c r="J12" s="11">
        <v>14.3</v>
      </c>
      <c r="K12" s="11">
        <v>20.399999999999999</v>
      </c>
      <c r="L12" s="11">
        <v>7.9</v>
      </c>
      <c r="M12" s="11">
        <v>13.9</v>
      </c>
      <c r="N12" s="11">
        <v>11.2</v>
      </c>
      <c r="O12" s="11">
        <v>6</v>
      </c>
      <c r="P12" s="11">
        <v>7.6</v>
      </c>
      <c r="Q12" s="11">
        <v>6.7</v>
      </c>
      <c r="R12" s="11">
        <v>5</v>
      </c>
      <c r="S12" s="11">
        <v>4.0999999999999996</v>
      </c>
      <c r="T12" s="11">
        <v>4.0999999999999996</v>
      </c>
      <c r="U12" s="11">
        <v>8.9</v>
      </c>
      <c r="V12" s="11">
        <v>8.8000000000000007</v>
      </c>
      <c r="W12" s="11">
        <v>7.2</v>
      </c>
      <c r="X12" s="11">
        <v>6.3</v>
      </c>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1" t="s">
        <v>346</v>
      </c>
      <c r="B13" s="11">
        <v>2.1</v>
      </c>
      <c r="C13" s="11">
        <v>1.1000000000000001</v>
      </c>
      <c r="D13" s="11">
        <v>2.1</v>
      </c>
      <c r="E13" s="11">
        <v>2.1</v>
      </c>
      <c r="F13" s="11">
        <v>5.2</v>
      </c>
      <c r="G13" s="11">
        <v>3.1</v>
      </c>
      <c r="H13" s="11">
        <v>3</v>
      </c>
      <c r="I13" s="11">
        <v>3</v>
      </c>
      <c r="J13" s="11">
        <v>3</v>
      </c>
      <c r="K13" s="11">
        <v>4</v>
      </c>
      <c r="L13" s="11">
        <v>0</v>
      </c>
      <c r="M13" s="11">
        <v>3</v>
      </c>
      <c r="N13" s="11">
        <v>1</v>
      </c>
      <c r="O13" s="11">
        <v>2</v>
      </c>
      <c r="P13" s="11">
        <v>8.8000000000000007</v>
      </c>
      <c r="Q13" s="11">
        <v>2.9</v>
      </c>
      <c r="R13" s="11">
        <v>0</v>
      </c>
      <c r="S13" s="11">
        <v>0</v>
      </c>
      <c r="T13" s="11">
        <v>1</v>
      </c>
      <c r="U13" s="11">
        <v>1.9</v>
      </c>
      <c r="V13" s="11">
        <v>0.9</v>
      </c>
      <c r="W13" s="11">
        <v>2.8</v>
      </c>
      <c r="X13" s="11">
        <v>0.9</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1" t="s">
        <v>347</v>
      </c>
      <c r="B14" s="11">
        <v>5.7</v>
      </c>
      <c r="C14" s="11">
        <v>3.3</v>
      </c>
      <c r="D14" s="11">
        <v>4.0999999999999996</v>
      </c>
      <c r="E14" s="11">
        <v>5.7</v>
      </c>
      <c r="F14" s="11">
        <v>0.8</v>
      </c>
      <c r="G14" s="11">
        <v>4.0999999999999996</v>
      </c>
      <c r="H14" s="11">
        <v>4</v>
      </c>
      <c r="I14" s="11">
        <v>4.9000000000000004</v>
      </c>
      <c r="J14" s="11">
        <v>2.4</v>
      </c>
      <c r="K14" s="11">
        <v>4.0999999999999996</v>
      </c>
      <c r="L14" s="11">
        <v>5.7</v>
      </c>
      <c r="M14" s="11">
        <v>2.4</v>
      </c>
      <c r="N14" s="11">
        <v>4.8</v>
      </c>
      <c r="O14" s="11">
        <v>4</v>
      </c>
      <c r="P14" s="11">
        <v>4</v>
      </c>
      <c r="Q14" s="11">
        <v>8</v>
      </c>
      <c r="R14" s="11">
        <v>2.4</v>
      </c>
      <c r="S14" s="11">
        <v>8.6999999999999993</v>
      </c>
      <c r="T14" s="11">
        <v>4.8</v>
      </c>
      <c r="U14" s="11">
        <v>1.6</v>
      </c>
      <c r="V14" s="11">
        <v>1.6</v>
      </c>
      <c r="W14" s="11">
        <v>6.4</v>
      </c>
      <c r="X14" s="11">
        <v>4.7</v>
      </c>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1" t="s">
        <v>348</v>
      </c>
      <c r="B15" s="11">
        <v>2.8</v>
      </c>
      <c r="C15" s="11">
        <v>1.9</v>
      </c>
      <c r="D15" s="11">
        <v>6.6</v>
      </c>
      <c r="E15" s="11">
        <v>4.7</v>
      </c>
      <c r="F15" s="11">
        <v>0.9</v>
      </c>
      <c r="G15" s="11">
        <v>4.7</v>
      </c>
      <c r="H15" s="11">
        <v>0.9</v>
      </c>
      <c r="I15" s="11">
        <v>0</v>
      </c>
      <c r="J15" s="11">
        <v>4.5999999999999996</v>
      </c>
      <c r="K15" s="11">
        <v>2.8</v>
      </c>
      <c r="L15" s="11">
        <v>0.9</v>
      </c>
      <c r="M15" s="11">
        <v>2.8</v>
      </c>
      <c r="N15" s="11">
        <v>0</v>
      </c>
      <c r="O15" s="11">
        <v>0.9</v>
      </c>
      <c r="P15" s="11">
        <v>7.3</v>
      </c>
      <c r="Q15" s="11">
        <v>0.9</v>
      </c>
      <c r="R15" s="11">
        <v>6.3</v>
      </c>
      <c r="S15" s="11">
        <v>1.8</v>
      </c>
      <c r="T15" s="11">
        <v>2.7</v>
      </c>
      <c r="U15" s="11">
        <v>3.6</v>
      </c>
      <c r="V15" s="11">
        <v>1.8</v>
      </c>
      <c r="W15" s="11">
        <v>0.9</v>
      </c>
      <c r="X15" s="11">
        <v>3.5</v>
      </c>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A16" s="1" t="s">
        <v>349</v>
      </c>
      <c r="B16" s="11">
        <v>0</v>
      </c>
      <c r="C16" s="11">
        <v>0</v>
      </c>
      <c r="D16" s="11">
        <v>3.3</v>
      </c>
      <c r="E16" s="11">
        <v>0.8</v>
      </c>
      <c r="F16" s="11">
        <v>2.4</v>
      </c>
      <c r="G16" s="11">
        <v>0.8</v>
      </c>
      <c r="H16" s="11">
        <v>2.4</v>
      </c>
      <c r="I16" s="11">
        <v>4.7</v>
      </c>
      <c r="J16" s="11">
        <v>5.4</v>
      </c>
      <c r="K16" s="11">
        <v>3.1</v>
      </c>
      <c r="L16" s="11">
        <v>7.6</v>
      </c>
      <c r="M16" s="11">
        <v>1.5</v>
      </c>
      <c r="N16" s="11">
        <v>10.6</v>
      </c>
      <c r="O16" s="11">
        <v>4.5999999999999996</v>
      </c>
      <c r="P16" s="11">
        <v>6.1</v>
      </c>
      <c r="Q16" s="11">
        <v>4.5</v>
      </c>
      <c r="R16" s="11">
        <v>4.5</v>
      </c>
      <c r="S16" s="11">
        <v>3</v>
      </c>
      <c r="T16" s="11">
        <v>8.9</v>
      </c>
      <c r="U16" s="11">
        <v>2.2000000000000002</v>
      </c>
      <c r="V16" s="11">
        <v>2.2000000000000002</v>
      </c>
      <c r="W16" s="11">
        <v>3.6</v>
      </c>
      <c r="X16" s="11">
        <v>7.8</v>
      </c>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25">
      <c r="A17" s="1" t="s">
        <v>350</v>
      </c>
      <c r="B17" s="11">
        <v>5.3</v>
      </c>
      <c r="C17" s="11">
        <v>3.2</v>
      </c>
      <c r="D17" s="11">
        <v>3.2</v>
      </c>
      <c r="E17" s="11">
        <v>1.1000000000000001</v>
      </c>
      <c r="F17" s="11">
        <v>2.1</v>
      </c>
      <c r="G17" s="11">
        <v>4.2</v>
      </c>
      <c r="H17" s="11">
        <v>2.1</v>
      </c>
      <c r="I17" s="11">
        <v>1</v>
      </c>
      <c r="J17" s="11">
        <v>3.1</v>
      </c>
      <c r="K17" s="11">
        <v>0</v>
      </c>
      <c r="L17" s="11">
        <v>1</v>
      </c>
      <c r="M17" s="11">
        <v>3.1</v>
      </c>
      <c r="N17" s="11">
        <v>4.0999999999999996</v>
      </c>
      <c r="O17" s="11">
        <v>4.0999999999999996</v>
      </c>
      <c r="P17" s="11">
        <v>2.1</v>
      </c>
      <c r="Q17" s="11">
        <v>2.1</v>
      </c>
      <c r="R17" s="11">
        <v>2.1</v>
      </c>
      <c r="S17" s="11">
        <v>0</v>
      </c>
      <c r="T17" s="11">
        <v>6.2</v>
      </c>
      <c r="U17" s="11">
        <v>3.1</v>
      </c>
      <c r="V17" s="11">
        <v>1</v>
      </c>
      <c r="W17" s="11">
        <v>4.2</v>
      </c>
      <c r="X17" s="11">
        <v>3.1</v>
      </c>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5">
      <c r="A18" s="1" t="s">
        <v>351</v>
      </c>
      <c r="B18" s="11">
        <v>2.7</v>
      </c>
      <c r="C18" s="11">
        <v>1.3</v>
      </c>
      <c r="D18" s="11">
        <v>2.7</v>
      </c>
      <c r="E18" s="11">
        <v>0</v>
      </c>
      <c r="F18" s="11">
        <v>0</v>
      </c>
      <c r="G18" s="11">
        <v>1.3</v>
      </c>
      <c r="H18" s="11">
        <v>2.7</v>
      </c>
      <c r="I18" s="11">
        <v>1.3</v>
      </c>
      <c r="J18" s="11">
        <v>3.9</v>
      </c>
      <c r="K18" s="11">
        <v>6.5</v>
      </c>
      <c r="L18" s="11">
        <v>2.6</v>
      </c>
      <c r="M18" s="11">
        <v>1.3</v>
      </c>
      <c r="N18" s="11">
        <v>0</v>
      </c>
      <c r="O18" s="11">
        <v>0</v>
      </c>
      <c r="P18" s="11">
        <v>2.6</v>
      </c>
      <c r="Q18" s="11">
        <v>2.6</v>
      </c>
      <c r="R18" s="11">
        <v>3.9</v>
      </c>
      <c r="S18" s="11">
        <v>2.6</v>
      </c>
      <c r="T18" s="11">
        <v>7.7</v>
      </c>
      <c r="U18" s="11">
        <v>2.6</v>
      </c>
      <c r="V18" s="11">
        <v>8.9</v>
      </c>
      <c r="W18" s="11">
        <v>7.5</v>
      </c>
      <c r="X18" s="11">
        <v>1.2</v>
      </c>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x14ac:dyDescent="0.25">
      <c r="A19" s="1" t="s">
        <v>135</v>
      </c>
      <c r="B19" s="11">
        <v>12.1</v>
      </c>
      <c r="C19" s="11">
        <v>14.6</v>
      </c>
      <c r="D19" s="11">
        <v>13.3</v>
      </c>
      <c r="E19" s="11">
        <v>10.8</v>
      </c>
      <c r="F19" s="11">
        <v>17.399999999999999</v>
      </c>
      <c r="G19" s="11">
        <v>16</v>
      </c>
      <c r="H19" s="11">
        <v>11.1</v>
      </c>
      <c r="I19" s="11">
        <v>12.2</v>
      </c>
      <c r="J19" s="11">
        <v>12.2</v>
      </c>
      <c r="K19" s="11">
        <v>12.9</v>
      </c>
      <c r="L19" s="11">
        <v>18.5</v>
      </c>
      <c r="M19" s="11">
        <v>16</v>
      </c>
      <c r="N19" s="11">
        <v>13.9</v>
      </c>
      <c r="O19" s="11">
        <v>11.1</v>
      </c>
      <c r="P19" s="11">
        <v>11</v>
      </c>
      <c r="Q19" s="11">
        <v>12.9</v>
      </c>
      <c r="R19" s="11">
        <v>8.1</v>
      </c>
      <c r="S19" s="11">
        <v>10</v>
      </c>
      <c r="T19" s="11">
        <v>9.6</v>
      </c>
      <c r="U19" s="11">
        <v>9.3000000000000007</v>
      </c>
      <c r="V19" s="11">
        <v>8.9</v>
      </c>
      <c r="W19" s="11">
        <v>11.2</v>
      </c>
      <c r="X19" s="11">
        <v>11.4</v>
      </c>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x14ac:dyDescent="0.25">
      <c r="A20" s="1" t="s">
        <v>136</v>
      </c>
      <c r="B20" s="11">
        <v>2.5</v>
      </c>
      <c r="C20" s="11">
        <v>1.9</v>
      </c>
      <c r="D20" s="11">
        <v>1.9</v>
      </c>
      <c r="E20" s="11">
        <v>10</v>
      </c>
      <c r="F20" s="11">
        <v>7.4</v>
      </c>
      <c r="G20" s="11">
        <v>7.4</v>
      </c>
      <c r="H20" s="11">
        <v>6.7</v>
      </c>
      <c r="I20" s="11">
        <v>7.9</v>
      </c>
      <c r="J20" s="11">
        <v>7.3</v>
      </c>
      <c r="K20" s="11">
        <v>6</v>
      </c>
      <c r="L20" s="11">
        <v>4.2</v>
      </c>
      <c r="M20" s="11">
        <v>8.3000000000000007</v>
      </c>
      <c r="N20" s="11">
        <v>7.1</v>
      </c>
      <c r="O20" s="11">
        <v>5.3</v>
      </c>
      <c r="P20" s="11">
        <v>2.9</v>
      </c>
      <c r="Q20" s="11">
        <v>2.9</v>
      </c>
      <c r="R20" s="11">
        <v>5.0999999999999996</v>
      </c>
      <c r="S20" s="11">
        <v>3.9</v>
      </c>
      <c r="T20" s="11">
        <v>4.9000000000000004</v>
      </c>
      <c r="U20" s="11">
        <v>3.8</v>
      </c>
      <c r="V20" s="11">
        <v>3.8</v>
      </c>
      <c r="W20" s="11">
        <v>4.2</v>
      </c>
      <c r="X20" s="11">
        <v>5.2</v>
      </c>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x14ac:dyDescent="0.25">
      <c r="A21" s="1" t="s">
        <v>137</v>
      </c>
      <c r="B21" s="11">
        <v>22.9</v>
      </c>
      <c r="C21" s="11">
        <v>23.2</v>
      </c>
      <c r="D21" s="11">
        <v>21.1</v>
      </c>
      <c r="E21" s="11">
        <v>23.4</v>
      </c>
      <c r="F21" s="11">
        <v>17</v>
      </c>
      <c r="G21" s="11">
        <v>19.7</v>
      </c>
      <c r="H21" s="11">
        <v>23.4</v>
      </c>
      <c r="I21" s="11">
        <v>21.3</v>
      </c>
      <c r="J21" s="11">
        <v>17.8</v>
      </c>
      <c r="K21" s="11">
        <v>18</v>
      </c>
      <c r="L21" s="11">
        <v>25.2</v>
      </c>
      <c r="M21" s="11">
        <v>18.5</v>
      </c>
      <c r="N21" s="11">
        <v>19.100000000000001</v>
      </c>
      <c r="O21" s="11">
        <v>13.2</v>
      </c>
      <c r="P21" s="11">
        <v>12</v>
      </c>
      <c r="Q21" s="11">
        <v>16.2</v>
      </c>
      <c r="R21" s="11">
        <v>18.5</v>
      </c>
      <c r="S21" s="11">
        <v>14.8</v>
      </c>
      <c r="T21" s="11">
        <v>9.8000000000000007</v>
      </c>
      <c r="U21" s="11">
        <v>13.4</v>
      </c>
      <c r="V21" s="11">
        <v>15.5</v>
      </c>
      <c r="W21" s="11">
        <v>12.9</v>
      </c>
      <c r="X21" s="11">
        <v>12.1</v>
      </c>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25">
      <c r="A22" s="1" t="s">
        <v>352</v>
      </c>
      <c r="B22" s="11">
        <v>6.5</v>
      </c>
      <c r="C22" s="11">
        <v>1.6</v>
      </c>
      <c r="D22" s="11">
        <v>1.6</v>
      </c>
      <c r="E22" s="11">
        <v>3.2</v>
      </c>
      <c r="F22" s="11">
        <v>8.1</v>
      </c>
      <c r="G22" s="11">
        <v>1.6</v>
      </c>
      <c r="H22" s="11">
        <v>6.5</v>
      </c>
      <c r="I22" s="11">
        <v>6.5</v>
      </c>
      <c r="J22" s="11">
        <v>3.2</v>
      </c>
      <c r="K22" s="11">
        <v>8.1</v>
      </c>
      <c r="L22" s="11">
        <v>9.6999999999999993</v>
      </c>
      <c r="M22" s="11">
        <v>4.8</v>
      </c>
      <c r="N22" s="11">
        <v>1.6</v>
      </c>
      <c r="O22" s="11">
        <v>6.4</v>
      </c>
      <c r="P22" s="11">
        <v>0</v>
      </c>
      <c r="Q22" s="11">
        <v>1.6</v>
      </c>
      <c r="R22" s="11">
        <v>4.7</v>
      </c>
      <c r="S22" s="11">
        <v>1.6</v>
      </c>
      <c r="T22" s="11">
        <v>0</v>
      </c>
      <c r="U22" s="11">
        <v>4.7</v>
      </c>
      <c r="V22" s="11">
        <v>1.5</v>
      </c>
      <c r="W22" s="11">
        <v>0</v>
      </c>
      <c r="X22" s="11">
        <v>1.5</v>
      </c>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25">
      <c r="A23" s="1" t="s">
        <v>353</v>
      </c>
      <c r="B23" s="11">
        <v>10.9</v>
      </c>
      <c r="C23" s="11">
        <v>10.9</v>
      </c>
      <c r="D23" s="11">
        <v>5</v>
      </c>
      <c r="E23" s="11">
        <v>9.9</v>
      </c>
      <c r="F23" s="11">
        <v>13.2</v>
      </c>
      <c r="G23" s="11">
        <v>5.7</v>
      </c>
      <c r="H23" s="11">
        <v>7.3</v>
      </c>
      <c r="I23" s="11">
        <v>12.9</v>
      </c>
      <c r="J23" s="11">
        <v>9.6999999999999993</v>
      </c>
      <c r="K23" s="11">
        <v>9.6</v>
      </c>
      <c r="L23" s="11">
        <v>10.4</v>
      </c>
      <c r="M23" s="11">
        <v>12.7</v>
      </c>
      <c r="N23" s="11">
        <v>15.7</v>
      </c>
      <c r="O23" s="11">
        <v>16.399999999999999</v>
      </c>
      <c r="P23" s="11">
        <v>4.7</v>
      </c>
      <c r="Q23" s="11">
        <v>6.2</v>
      </c>
      <c r="R23" s="11">
        <v>8.4</v>
      </c>
      <c r="S23" s="11">
        <v>8.3000000000000007</v>
      </c>
      <c r="T23" s="11">
        <v>7.5</v>
      </c>
      <c r="U23" s="11">
        <v>9.6999999999999993</v>
      </c>
      <c r="V23" s="11">
        <v>6.7</v>
      </c>
      <c r="W23" s="11">
        <v>5.2</v>
      </c>
      <c r="X23" s="11">
        <v>9.4</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25">
      <c r="A24" s="1" t="s">
        <v>354</v>
      </c>
      <c r="B24" s="11">
        <v>11.4</v>
      </c>
      <c r="C24" s="11">
        <v>15.8</v>
      </c>
      <c r="D24" s="11">
        <v>9</v>
      </c>
      <c r="E24" s="11">
        <v>12.2</v>
      </c>
      <c r="F24" s="11">
        <v>4.4000000000000004</v>
      </c>
      <c r="G24" s="11">
        <v>8.6</v>
      </c>
      <c r="H24" s="11">
        <v>15.8</v>
      </c>
      <c r="I24" s="11">
        <v>23.9</v>
      </c>
      <c r="J24" s="11">
        <v>17.399999999999999</v>
      </c>
      <c r="K24" s="11">
        <v>12.1</v>
      </c>
      <c r="L24" s="11">
        <v>6</v>
      </c>
      <c r="M24" s="11">
        <v>13.8</v>
      </c>
      <c r="N24" s="11">
        <v>11.7</v>
      </c>
      <c r="O24" s="11">
        <v>8.6</v>
      </c>
      <c r="P24" s="11">
        <v>7.5</v>
      </c>
      <c r="Q24" s="11">
        <v>5.6</v>
      </c>
      <c r="R24" s="11">
        <v>7.4</v>
      </c>
      <c r="S24" s="11">
        <v>3.7</v>
      </c>
      <c r="T24" s="11">
        <v>6.3</v>
      </c>
      <c r="U24" s="11">
        <v>7.1</v>
      </c>
      <c r="V24" s="11">
        <v>5.2</v>
      </c>
      <c r="W24" s="11">
        <v>3.4</v>
      </c>
      <c r="X24" s="11">
        <v>6.7</v>
      </c>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25">
      <c r="A25" s="1" t="s">
        <v>355</v>
      </c>
      <c r="B25" s="11">
        <v>0.9</v>
      </c>
      <c r="C25" s="11">
        <v>2.7</v>
      </c>
      <c r="D25" s="11">
        <v>6.2</v>
      </c>
      <c r="E25" s="11">
        <v>6.2</v>
      </c>
      <c r="F25" s="11">
        <v>2.6</v>
      </c>
      <c r="G25" s="11">
        <v>2.6</v>
      </c>
      <c r="H25" s="11">
        <v>3.4</v>
      </c>
      <c r="I25" s="11">
        <v>2.5</v>
      </c>
      <c r="J25" s="11">
        <v>4.2</v>
      </c>
      <c r="K25" s="11">
        <v>2.5</v>
      </c>
      <c r="L25" s="11">
        <v>5.8</v>
      </c>
      <c r="M25" s="11">
        <v>5</v>
      </c>
      <c r="N25" s="11">
        <v>2.5</v>
      </c>
      <c r="O25" s="11">
        <v>2.5</v>
      </c>
      <c r="P25" s="11">
        <v>1.6</v>
      </c>
      <c r="Q25" s="11">
        <v>1.6</v>
      </c>
      <c r="R25" s="11">
        <v>5.6</v>
      </c>
      <c r="S25" s="11">
        <v>1.6</v>
      </c>
      <c r="T25" s="11">
        <v>1.5</v>
      </c>
      <c r="U25" s="11">
        <v>1.5</v>
      </c>
      <c r="V25" s="11">
        <v>2.9</v>
      </c>
      <c r="W25" s="11">
        <v>2.9</v>
      </c>
      <c r="X25" s="11">
        <v>3.5</v>
      </c>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25">
      <c r="A26" s="1" t="s">
        <v>356</v>
      </c>
      <c r="B26" s="11">
        <v>3.2</v>
      </c>
      <c r="C26" s="11">
        <v>7</v>
      </c>
      <c r="D26" s="11">
        <v>8.4</v>
      </c>
      <c r="E26" s="11">
        <v>9.8000000000000007</v>
      </c>
      <c r="F26" s="11">
        <v>9.6999999999999993</v>
      </c>
      <c r="G26" s="11">
        <v>6.6</v>
      </c>
      <c r="H26" s="11">
        <v>11</v>
      </c>
      <c r="I26" s="11">
        <v>9.5</v>
      </c>
      <c r="J26" s="11">
        <v>9.4</v>
      </c>
      <c r="K26" s="11">
        <v>11.6</v>
      </c>
      <c r="L26" s="11">
        <v>8.6999999999999993</v>
      </c>
      <c r="M26" s="11">
        <v>10.1</v>
      </c>
      <c r="N26" s="11">
        <v>5.7</v>
      </c>
      <c r="O26" s="11">
        <v>12.1</v>
      </c>
      <c r="P26" s="11">
        <v>5.7</v>
      </c>
      <c r="Q26" s="11">
        <v>7.7</v>
      </c>
      <c r="R26" s="11">
        <v>8.4</v>
      </c>
      <c r="S26" s="11">
        <v>2.7</v>
      </c>
      <c r="T26" s="11">
        <v>1.4</v>
      </c>
      <c r="U26" s="11">
        <v>9.5</v>
      </c>
      <c r="V26" s="11">
        <v>2.7</v>
      </c>
      <c r="W26" s="11">
        <v>2</v>
      </c>
      <c r="X26" s="11">
        <v>3.9</v>
      </c>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25">
      <c r="A27" s="1" t="s">
        <v>139</v>
      </c>
      <c r="B27" s="11">
        <v>21</v>
      </c>
      <c r="C27" s="11">
        <v>28.9</v>
      </c>
      <c r="D27" s="11">
        <v>30.9</v>
      </c>
      <c r="E27" s="11">
        <v>36.200000000000003</v>
      </c>
      <c r="F27" s="11">
        <v>37.200000000000003</v>
      </c>
      <c r="G27" s="11">
        <v>25.5</v>
      </c>
      <c r="H27" s="11">
        <v>27.1</v>
      </c>
      <c r="I27" s="11">
        <v>31</v>
      </c>
      <c r="J27" s="11">
        <v>30.9</v>
      </c>
      <c r="K27" s="11">
        <v>32.700000000000003</v>
      </c>
      <c r="L27" s="11">
        <v>36</v>
      </c>
      <c r="M27" s="11">
        <v>30.2</v>
      </c>
      <c r="N27" s="11">
        <v>32.1</v>
      </c>
      <c r="O27" s="11">
        <v>24.8</v>
      </c>
      <c r="P27" s="11">
        <v>22.3</v>
      </c>
      <c r="Q27" s="11">
        <v>26.3</v>
      </c>
      <c r="R27" s="11">
        <v>18</v>
      </c>
      <c r="S27" s="11">
        <v>21</v>
      </c>
      <c r="T27" s="11">
        <v>19.399999999999999</v>
      </c>
      <c r="U27" s="11">
        <v>19</v>
      </c>
      <c r="V27" s="11">
        <v>24.6</v>
      </c>
      <c r="W27" s="11">
        <v>16.100000000000001</v>
      </c>
      <c r="X27" s="11">
        <v>20.6</v>
      </c>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25">
      <c r="A28" s="1" t="s">
        <v>357</v>
      </c>
      <c r="B28" s="11">
        <v>2.2999999999999998</v>
      </c>
      <c r="C28" s="11">
        <v>1.1000000000000001</v>
      </c>
      <c r="D28" s="11">
        <v>1.1000000000000001</v>
      </c>
      <c r="E28" s="11">
        <v>3.3</v>
      </c>
      <c r="F28" s="11">
        <v>4.4000000000000004</v>
      </c>
      <c r="G28" s="11">
        <v>3.3</v>
      </c>
      <c r="H28" s="11">
        <v>0</v>
      </c>
      <c r="I28" s="11">
        <v>2.1</v>
      </c>
      <c r="J28" s="11">
        <v>0</v>
      </c>
      <c r="K28" s="11">
        <v>1.1000000000000001</v>
      </c>
      <c r="L28" s="11">
        <v>0</v>
      </c>
      <c r="M28" s="11">
        <v>2.1</v>
      </c>
      <c r="N28" s="11">
        <v>0</v>
      </c>
      <c r="O28" s="11">
        <v>3.1</v>
      </c>
      <c r="P28" s="11">
        <v>3.1</v>
      </c>
      <c r="Q28" s="11">
        <v>3.1</v>
      </c>
      <c r="R28" s="11">
        <v>2.1</v>
      </c>
      <c r="S28" s="11">
        <v>10.3</v>
      </c>
      <c r="T28" s="11">
        <v>2</v>
      </c>
      <c r="U28" s="11">
        <v>2</v>
      </c>
      <c r="V28" s="11">
        <v>3</v>
      </c>
      <c r="W28" s="11">
        <v>0</v>
      </c>
      <c r="X28" s="11">
        <v>4</v>
      </c>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25">
      <c r="A29" s="1" t="s">
        <v>358</v>
      </c>
      <c r="B29" s="11">
        <v>0</v>
      </c>
      <c r="C29" s="11">
        <v>0</v>
      </c>
      <c r="D29" s="11">
        <v>1.4</v>
      </c>
      <c r="E29" s="11">
        <v>2.7</v>
      </c>
      <c r="F29" s="11">
        <v>4.0999999999999996</v>
      </c>
      <c r="G29" s="11">
        <v>4.0999999999999996</v>
      </c>
      <c r="H29" s="11">
        <v>1.4</v>
      </c>
      <c r="I29" s="11">
        <v>0</v>
      </c>
      <c r="J29" s="11">
        <v>6.7</v>
      </c>
      <c r="K29" s="11">
        <v>4</v>
      </c>
      <c r="L29" s="11">
        <v>2.7</v>
      </c>
      <c r="M29" s="11">
        <v>1.3</v>
      </c>
      <c r="N29" s="11">
        <v>4</v>
      </c>
      <c r="O29" s="11">
        <v>1.3</v>
      </c>
      <c r="P29" s="11">
        <v>1.3</v>
      </c>
      <c r="Q29" s="11">
        <v>3.9</v>
      </c>
      <c r="R29" s="11">
        <v>1.3</v>
      </c>
      <c r="S29" s="11">
        <v>1.3</v>
      </c>
      <c r="T29" s="11">
        <v>1.3</v>
      </c>
      <c r="U29" s="11">
        <v>2.6</v>
      </c>
      <c r="V29" s="11">
        <v>2.5</v>
      </c>
      <c r="W29" s="11">
        <v>1.2</v>
      </c>
      <c r="X29" s="11">
        <v>1.2</v>
      </c>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x14ac:dyDescent="0.25">
      <c r="A30" s="1" t="s">
        <v>359</v>
      </c>
      <c r="B30" s="11">
        <v>6.3</v>
      </c>
      <c r="C30" s="11">
        <v>2.5</v>
      </c>
      <c r="D30" s="11">
        <v>2.5</v>
      </c>
      <c r="E30" s="11">
        <v>12.6</v>
      </c>
      <c r="F30" s="11">
        <v>11.2</v>
      </c>
      <c r="G30" s="11">
        <v>4.9000000000000004</v>
      </c>
      <c r="H30" s="11">
        <v>3.7</v>
      </c>
      <c r="I30" s="11">
        <v>4.8</v>
      </c>
      <c r="J30" s="11">
        <v>3.6</v>
      </c>
      <c r="K30" s="11">
        <v>4.8</v>
      </c>
      <c r="L30" s="11">
        <v>7.1</v>
      </c>
      <c r="M30" s="11">
        <v>31.9</v>
      </c>
      <c r="N30" s="11">
        <v>16.5</v>
      </c>
      <c r="O30" s="11">
        <v>8.1999999999999993</v>
      </c>
      <c r="P30" s="11">
        <v>2.2999999999999998</v>
      </c>
      <c r="Q30" s="11">
        <v>9.3000000000000007</v>
      </c>
      <c r="R30" s="11">
        <v>2.2999999999999998</v>
      </c>
      <c r="S30" s="11">
        <v>3.5</v>
      </c>
      <c r="T30" s="11">
        <v>3.5</v>
      </c>
      <c r="U30" s="11">
        <v>1.2</v>
      </c>
      <c r="V30" s="11">
        <v>5.7</v>
      </c>
      <c r="W30" s="11">
        <v>1.1000000000000001</v>
      </c>
      <c r="X30" s="11">
        <v>4.5999999999999996</v>
      </c>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x14ac:dyDescent="0.25">
      <c r="A31" s="1" t="s">
        <v>360</v>
      </c>
      <c r="B31" s="11">
        <v>6.4</v>
      </c>
      <c r="C31" s="11">
        <v>5.4</v>
      </c>
      <c r="D31" s="11">
        <v>6.4</v>
      </c>
      <c r="E31" s="11">
        <v>7.5</v>
      </c>
      <c r="F31" s="11">
        <v>10.6</v>
      </c>
      <c r="G31" s="11">
        <v>4.2</v>
      </c>
      <c r="H31" s="11">
        <v>4.2</v>
      </c>
      <c r="I31" s="11">
        <v>5.2</v>
      </c>
      <c r="J31" s="11">
        <v>9.3000000000000007</v>
      </c>
      <c r="K31" s="11">
        <v>5.0999999999999996</v>
      </c>
      <c r="L31" s="11">
        <v>5.0999999999999996</v>
      </c>
      <c r="M31" s="11">
        <v>7</v>
      </c>
      <c r="N31" s="11">
        <v>7.9</v>
      </c>
      <c r="O31" s="11">
        <v>5.9</v>
      </c>
      <c r="P31" s="11">
        <v>7.8</v>
      </c>
      <c r="Q31" s="11">
        <v>2.9</v>
      </c>
      <c r="R31" s="11">
        <v>1.9</v>
      </c>
      <c r="S31" s="11">
        <v>6.6</v>
      </c>
      <c r="T31" s="11">
        <v>1.9</v>
      </c>
      <c r="U31" s="11">
        <v>5.7</v>
      </c>
      <c r="V31" s="11">
        <v>2.9</v>
      </c>
      <c r="W31" s="11">
        <v>4.8</v>
      </c>
      <c r="X31" s="11">
        <v>5.7</v>
      </c>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x14ac:dyDescent="0.25">
      <c r="A32" s="1" t="s">
        <v>361</v>
      </c>
      <c r="B32" s="11">
        <v>0.9</v>
      </c>
      <c r="C32" s="11">
        <v>3.5</v>
      </c>
      <c r="D32" s="11">
        <v>0.9</v>
      </c>
      <c r="E32" s="11">
        <v>0</v>
      </c>
      <c r="F32" s="11">
        <v>1.7</v>
      </c>
      <c r="G32" s="11">
        <v>0.9</v>
      </c>
      <c r="H32" s="11">
        <v>0.9</v>
      </c>
      <c r="I32" s="11">
        <v>1.7</v>
      </c>
      <c r="J32" s="11">
        <v>1.7</v>
      </c>
      <c r="K32" s="11">
        <v>4.3</v>
      </c>
      <c r="L32" s="11">
        <v>5.0999999999999996</v>
      </c>
      <c r="M32" s="11">
        <v>1.7</v>
      </c>
      <c r="N32" s="11">
        <v>6.7</v>
      </c>
      <c r="O32" s="11">
        <v>1.7</v>
      </c>
      <c r="P32" s="11">
        <v>4.0999999999999996</v>
      </c>
      <c r="Q32" s="11">
        <v>0.8</v>
      </c>
      <c r="R32" s="11">
        <v>5.6</v>
      </c>
      <c r="S32" s="11">
        <v>4.7</v>
      </c>
      <c r="T32" s="11">
        <v>1.6</v>
      </c>
      <c r="U32" s="11">
        <v>3.1</v>
      </c>
      <c r="V32" s="11">
        <v>0.8</v>
      </c>
      <c r="W32" s="11">
        <v>1.5</v>
      </c>
      <c r="X32" s="11">
        <v>0.7</v>
      </c>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x14ac:dyDescent="0.25">
      <c r="A33" s="1" t="s">
        <v>362</v>
      </c>
      <c r="B33" s="11">
        <v>1</v>
      </c>
      <c r="C33" s="11">
        <v>6.2</v>
      </c>
      <c r="D33" s="11">
        <v>1</v>
      </c>
      <c r="E33" s="11">
        <v>4.0999999999999996</v>
      </c>
      <c r="F33" s="11">
        <v>2</v>
      </c>
      <c r="G33" s="11">
        <v>1</v>
      </c>
      <c r="H33" s="11">
        <v>1</v>
      </c>
      <c r="I33" s="11">
        <v>8.1999999999999993</v>
      </c>
      <c r="J33" s="11">
        <v>2</v>
      </c>
      <c r="K33" s="11">
        <v>1</v>
      </c>
      <c r="L33" s="11">
        <v>2</v>
      </c>
      <c r="M33" s="11">
        <v>0</v>
      </c>
      <c r="N33" s="11">
        <v>2</v>
      </c>
      <c r="O33" s="11">
        <v>4</v>
      </c>
      <c r="P33" s="11">
        <v>1</v>
      </c>
      <c r="Q33" s="11">
        <v>1</v>
      </c>
      <c r="R33" s="11">
        <v>2</v>
      </c>
      <c r="S33" s="11">
        <v>0</v>
      </c>
      <c r="T33" s="11">
        <v>2</v>
      </c>
      <c r="U33" s="11">
        <v>0</v>
      </c>
      <c r="V33" s="11">
        <v>1</v>
      </c>
      <c r="W33" s="11">
        <v>5.9</v>
      </c>
      <c r="X33" s="11">
        <v>1.9</v>
      </c>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2:50"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9"/>
  <sheetViews>
    <sheetView workbookViewId="0"/>
  </sheetViews>
  <sheetFormatPr defaultColWidth="11.08984375" defaultRowHeight="15" x14ac:dyDescent="0.25"/>
  <cols>
    <col min="1" max="1" width="33.453125" style="21" customWidth="1"/>
    <col min="2" max="24" width="10.08984375" style="21" customWidth="1"/>
    <col min="25" max="16384" width="11.08984375" style="21"/>
  </cols>
  <sheetData>
    <row r="1" spans="1:24" ht="21" x14ac:dyDescent="0.25">
      <c r="A1" s="35" t="s">
        <v>383</v>
      </c>
    </row>
    <row r="2" spans="1:24" x14ac:dyDescent="0.25">
      <c r="A2" s="21" t="s">
        <v>7</v>
      </c>
    </row>
    <row r="3" spans="1:24" s="31" customFormat="1" ht="22.8" customHeight="1" x14ac:dyDescent="0.3">
      <c r="A3" s="7" t="s">
        <v>363</v>
      </c>
      <c r="B3" s="6" t="s">
        <v>64</v>
      </c>
      <c r="C3" s="6" t="s">
        <v>65</v>
      </c>
      <c r="D3" s="6" t="s">
        <v>66</v>
      </c>
      <c r="E3" s="6" t="s">
        <v>67</v>
      </c>
      <c r="F3" s="6" t="s">
        <v>68</v>
      </c>
      <c r="G3" s="6" t="s">
        <v>69</v>
      </c>
      <c r="H3" s="6" t="s">
        <v>70</v>
      </c>
      <c r="I3" s="6" t="s">
        <v>71</v>
      </c>
      <c r="J3" s="6" t="s">
        <v>72</v>
      </c>
      <c r="K3" s="6" t="s">
        <v>73</v>
      </c>
      <c r="L3" s="6" t="s">
        <v>74</v>
      </c>
      <c r="M3" s="6" t="s">
        <v>75</v>
      </c>
      <c r="N3" s="6" t="s">
        <v>76</v>
      </c>
      <c r="O3" s="6" t="s">
        <v>77</v>
      </c>
      <c r="P3" s="6" t="s">
        <v>78</v>
      </c>
      <c r="Q3" s="6" t="s">
        <v>79</v>
      </c>
      <c r="R3" s="6" t="s">
        <v>80</v>
      </c>
      <c r="S3" s="6" t="s">
        <v>81</v>
      </c>
      <c r="T3" s="6" t="s">
        <v>82</v>
      </c>
      <c r="U3" s="6" t="s">
        <v>83</v>
      </c>
      <c r="V3" s="6" t="s">
        <v>84</v>
      </c>
      <c r="W3" s="6" t="s">
        <v>85</v>
      </c>
      <c r="X3" s="6" t="s">
        <v>86</v>
      </c>
    </row>
    <row r="4" spans="1:24" ht="30" x14ac:dyDescent="0.25">
      <c r="A4" s="37" t="s">
        <v>364</v>
      </c>
      <c r="B4" s="38">
        <v>323</v>
      </c>
      <c r="C4" s="38">
        <v>337</v>
      </c>
      <c r="D4" s="38">
        <v>359</v>
      </c>
      <c r="E4" s="38">
        <v>406</v>
      </c>
      <c r="F4" s="38">
        <v>387</v>
      </c>
      <c r="G4" s="38">
        <v>436</v>
      </c>
      <c r="H4" s="38">
        <v>386</v>
      </c>
      <c r="I4" s="38">
        <v>449</v>
      </c>
      <c r="J4" s="38">
        <v>490</v>
      </c>
      <c r="K4" s="38">
        <v>362</v>
      </c>
      <c r="L4" s="38">
        <v>422</v>
      </c>
      <c r="M4" s="38">
        <v>470</v>
      </c>
      <c r="N4" s="38">
        <v>403</v>
      </c>
      <c r="O4" s="38">
        <v>334</v>
      </c>
      <c r="P4" s="38">
        <v>263</v>
      </c>
      <c r="Q4" s="38">
        <v>282</v>
      </c>
      <c r="R4" s="38">
        <v>257</v>
      </c>
      <c r="S4" s="38">
        <v>234</v>
      </c>
      <c r="T4" s="38">
        <v>224</v>
      </c>
      <c r="U4" s="38">
        <v>384</v>
      </c>
      <c r="V4" s="38">
        <v>222</v>
      </c>
      <c r="W4" s="38">
        <v>189</v>
      </c>
      <c r="X4" s="38">
        <v>226</v>
      </c>
    </row>
    <row r="5" spans="1:24" ht="30" x14ac:dyDescent="0.25">
      <c r="A5" s="37" t="s">
        <v>365</v>
      </c>
      <c r="B5" s="38">
        <v>207</v>
      </c>
      <c r="C5" s="38">
        <v>262</v>
      </c>
      <c r="D5" s="38">
        <v>245</v>
      </c>
      <c r="E5" s="38">
        <v>270</v>
      </c>
      <c r="F5" s="38">
        <v>284</v>
      </c>
      <c r="G5" s="38">
        <v>259</v>
      </c>
      <c r="H5" s="38">
        <v>282</v>
      </c>
      <c r="I5" s="38">
        <v>277</v>
      </c>
      <c r="J5" s="38">
        <v>259</v>
      </c>
      <c r="K5" s="38">
        <v>265</v>
      </c>
      <c r="L5" s="38">
        <v>298</v>
      </c>
      <c r="M5" s="38">
        <v>273</v>
      </c>
      <c r="N5" s="38">
        <v>296</v>
      </c>
      <c r="O5" s="38">
        <v>197</v>
      </c>
      <c r="P5" s="38">
        <v>218</v>
      </c>
      <c r="Q5" s="38">
        <v>220</v>
      </c>
      <c r="R5" s="38">
        <v>199</v>
      </c>
      <c r="S5" s="38">
        <v>176</v>
      </c>
      <c r="T5" s="38">
        <v>160</v>
      </c>
      <c r="U5" s="38">
        <v>338</v>
      </c>
      <c r="V5" s="38">
        <v>193</v>
      </c>
      <c r="W5" s="38">
        <v>167</v>
      </c>
      <c r="X5" s="38">
        <v>156</v>
      </c>
    </row>
    <row r="6" spans="1:24" ht="30" x14ac:dyDescent="0.25">
      <c r="A6" s="37" t="s">
        <v>366</v>
      </c>
      <c r="B6" s="38">
        <v>93</v>
      </c>
      <c r="C6" s="38">
        <v>116</v>
      </c>
      <c r="D6" s="38">
        <v>91</v>
      </c>
      <c r="E6" s="38">
        <v>124</v>
      </c>
      <c r="F6" s="38">
        <v>128</v>
      </c>
      <c r="G6" s="38">
        <v>123</v>
      </c>
      <c r="H6" s="38">
        <v>177</v>
      </c>
      <c r="I6" s="38">
        <v>166</v>
      </c>
      <c r="J6" s="38">
        <v>140</v>
      </c>
      <c r="K6" s="38">
        <v>128</v>
      </c>
      <c r="L6" s="38">
        <v>164</v>
      </c>
      <c r="M6" s="38">
        <v>184</v>
      </c>
      <c r="N6" s="38">
        <v>144</v>
      </c>
      <c r="O6" s="38">
        <v>145</v>
      </c>
      <c r="P6" s="38">
        <v>112</v>
      </c>
      <c r="Q6" s="38">
        <v>112</v>
      </c>
      <c r="R6" s="38">
        <v>122</v>
      </c>
      <c r="S6" s="38">
        <v>98</v>
      </c>
      <c r="T6" s="38">
        <v>101</v>
      </c>
      <c r="U6" s="38">
        <v>194</v>
      </c>
      <c r="V6" s="38">
        <v>66</v>
      </c>
      <c r="W6" s="38">
        <v>85</v>
      </c>
      <c r="X6" s="38">
        <v>97</v>
      </c>
    </row>
    <row r="7" spans="1:24" ht="30" x14ac:dyDescent="0.25">
      <c r="A7" s="37" t="s">
        <v>367</v>
      </c>
      <c r="B7" s="38">
        <v>17</v>
      </c>
      <c r="C7" s="38">
        <v>22</v>
      </c>
      <c r="D7" s="38">
        <v>13</v>
      </c>
      <c r="E7" s="38">
        <v>32</v>
      </c>
      <c r="F7" s="38">
        <v>31</v>
      </c>
      <c r="G7" s="38">
        <v>19</v>
      </c>
      <c r="H7" s="38">
        <v>14</v>
      </c>
      <c r="I7" s="38">
        <v>29</v>
      </c>
      <c r="J7" s="38">
        <v>26</v>
      </c>
      <c r="K7" s="38">
        <v>22</v>
      </c>
      <c r="L7" s="38">
        <v>27</v>
      </c>
      <c r="M7" s="38">
        <v>46</v>
      </c>
      <c r="N7" s="38">
        <v>40</v>
      </c>
      <c r="O7" s="38">
        <v>26</v>
      </c>
      <c r="P7" s="38">
        <v>23</v>
      </c>
      <c r="Q7" s="38">
        <v>22</v>
      </c>
      <c r="R7" s="38">
        <v>22</v>
      </c>
      <c r="S7" s="38">
        <v>35</v>
      </c>
      <c r="T7" s="38">
        <v>13</v>
      </c>
      <c r="U7" s="38">
        <v>36</v>
      </c>
      <c r="V7" s="38">
        <v>16</v>
      </c>
      <c r="W7" s="38">
        <v>16</v>
      </c>
      <c r="X7" s="38">
        <v>22</v>
      </c>
    </row>
    <row r="8" spans="1:24" ht="30" x14ac:dyDescent="0.25">
      <c r="A8" s="37" t="s">
        <v>368</v>
      </c>
      <c r="B8" s="38">
        <v>14</v>
      </c>
      <c r="C8" s="38">
        <v>7</v>
      </c>
      <c r="D8" s="38">
        <v>14</v>
      </c>
      <c r="E8" s="38">
        <v>34</v>
      </c>
      <c r="F8" s="38">
        <v>25</v>
      </c>
      <c r="G8" s="38">
        <v>26</v>
      </c>
      <c r="H8" s="38">
        <v>18</v>
      </c>
      <c r="I8" s="38">
        <v>26</v>
      </c>
      <c r="J8" s="38">
        <v>20</v>
      </c>
      <c r="K8" s="38">
        <v>18</v>
      </c>
      <c r="L8" s="38">
        <v>17</v>
      </c>
      <c r="M8" s="38">
        <v>28</v>
      </c>
      <c r="N8" s="38">
        <v>23</v>
      </c>
      <c r="O8" s="38">
        <v>19</v>
      </c>
      <c r="P8" s="38">
        <v>12</v>
      </c>
      <c r="Q8" s="38">
        <v>13</v>
      </c>
      <c r="R8" s="38">
        <v>9</v>
      </c>
      <c r="S8" s="38">
        <v>15</v>
      </c>
      <c r="T8" s="38">
        <v>15</v>
      </c>
      <c r="U8" s="38">
        <v>24</v>
      </c>
      <c r="V8" s="38">
        <v>15</v>
      </c>
      <c r="W8" s="38">
        <v>16</v>
      </c>
      <c r="X8" s="38">
        <v>12</v>
      </c>
    </row>
    <row r="9" spans="1:24" ht="30" x14ac:dyDescent="0.25">
      <c r="A9" s="37" t="s">
        <v>369</v>
      </c>
      <c r="B9" s="38">
        <v>50</v>
      </c>
      <c r="C9" s="38">
        <v>50</v>
      </c>
      <c r="D9" s="38">
        <v>61</v>
      </c>
      <c r="E9" s="38">
        <v>52</v>
      </c>
      <c r="F9" s="38">
        <v>65</v>
      </c>
      <c r="G9" s="38">
        <v>64</v>
      </c>
      <c r="H9" s="38">
        <v>46</v>
      </c>
      <c r="I9" s="38">
        <v>61</v>
      </c>
      <c r="J9" s="38">
        <v>71</v>
      </c>
      <c r="K9" s="38">
        <v>77</v>
      </c>
      <c r="L9" s="38">
        <v>76</v>
      </c>
      <c r="M9" s="38">
        <v>75</v>
      </c>
      <c r="N9" s="38">
        <v>73</v>
      </c>
      <c r="O9" s="38">
        <v>54</v>
      </c>
      <c r="P9" s="38">
        <v>71</v>
      </c>
      <c r="Q9" s="38">
        <v>68</v>
      </c>
      <c r="R9" s="38">
        <v>52</v>
      </c>
      <c r="S9" s="38">
        <v>54</v>
      </c>
      <c r="T9" s="38">
        <v>66</v>
      </c>
      <c r="U9" s="38">
        <v>106</v>
      </c>
      <c r="V9" s="38">
        <v>51</v>
      </c>
      <c r="W9" s="38">
        <v>65</v>
      </c>
      <c r="X9" s="38">
        <v>67</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0"/>
  <sheetViews>
    <sheetView workbookViewId="0"/>
  </sheetViews>
  <sheetFormatPr defaultColWidth="11.08984375" defaultRowHeight="15" x14ac:dyDescent="0.25"/>
  <cols>
    <col min="1" max="1" width="32.7265625" customWidth="1"/>
    <col min="2" max="24" width="10" customWidth="1"/>
  </cols>
  <sheetData>
    <row r="1" spans="1:50" ht="21" x14ac:dyDescent="0.4">
      <c r="A1" s="39" t="s">
        <v>384</v>
      </c>
    </row>
    <row r="2" spans="1:50" x14ac:dyDescent="0.25">
      <c r="A2" t="s">
        <v>7</v>
      </c>
    </row>
    <row r="3" spans="1:50" ht="21" customHeight="1" x14ac:dyDescent="0.3">
      <c r="A3" s="7" t="s">
        <v>363</v>
      </c>
      <c r="B3" s="36" t="s">
        <v>64</v>
      </c>
      <c r="C3" s="36" t="s">
        <v>65</v>
      </c>
      <c r="D3" s="36" t="s">
        <v>66</v>
      </c>
      <c r="E3" s="36" t="s">
        <v>67</v>
      </c>
      <c r="F3" s="36" t="s">
        <v>68</v>
      </c>
      <c r="G3" s="36" t="s">
        <v>69</v>
      </c>
      <c r="H3" s="36" t="s">
        <v>70</v>
      </c>
      <c r="I3" s="36" t="s">
        <v>71</v>
      </c>
      <c r="J3" s="36" t="s">
        <v>72</v>
      </c>
      <c r="K3" s="36" t="s">
        <v>73</v>
      </c>
      <c r="L3" s="36" t="s">
        <v>74</v>
      </c>
      <c r="M3" s="36" t="s">
        <v>75</v>
      </c>
      <c r="N3" s="36" t="s">
        <v>76</v>
      </c>
      <c r="O3" s="36" t="s">
        <v>77</v>
      </c>
      <c r="P3" s="36" t="s">
        <v>78</v>
      </c>
      <c r="Q3" s="36" t="s">
        <v>79</v>
      </c>
      <c r="R3" s="36" t="s">
        <v>80</v>
      </c>
      <c r="S3" s="36" t="s">
        <v>81</v>
      </c>
      <c r="T3" s="36" t="s">
        <v>82</v>
      </c>
      <c r="U3" s="36" t="s">
        <v>83</v>
      </c>
      <c r="V3" s="36" t="s">
        <v>84</v>
      </c>
      <c r="W3" s="36" t="s">
        <v>85</v>
      </c>
      <c r="X3" s="36" t="s">
        <v>86</v>
      </c>
    </row>
    <row r="4" spans="1:50" ht="30" x14ac:dyDescent="0.25">
      <c r="A4" s="1" t="s">
        <v>364</v>
      </c>
      <c r="B4" s="40">
        <v>30.9</v>
      </c>
      <c r="C4" s="40">
        <v>32.200000000000003</v>
      </c>
      <c r="D4" s="40">
        <v>34.1</v>
      </c>
      <c r="E4" s="40">
        <v>38.4</v>
      </c>
      <c r="F4" s="40">
        <v>36.299999999999997</v>
      </c>
      <c r="G4" s="40">
        <v>40.6</v>
      </c>
      <c r="H4" s="40">
        <v>35.700000000000003</v>
      </c>
      <c r="I4" s="40">
        <v>41.2</v>
      </c>
      <c r="J4" s="40">
        <v>44.6</v>
      </c>
      <c r="K4" s="40">
        <v>32.700000000000003</v>
      </c>
      <c r="L4" s="40">
        <v>37.700000000000003</v>
      </c>
      <c r="M4" s="40">
        <v>41.7</v>
      </c>
      <c r="N4" s="40">
        <v>35.5</v>
      </c>
      <c r="O4" s="40">
        <v>29.2</v>
      </c>
      <c r="P4" s="40">
        <v>22.8</v>
      </c>
      <c r="Q4" s="40">
        <v>24.2</v>
      </c>
      <c r="R4" s="40">
        <v>21.9</v>
      </c>
      <c r="S4" s="40">
        <v>19.8</v>
      </c>
      <c r="T4" s="40">
        <v>19</v>
      </c>
      <c r="U4" s="40">
        <v>15.1</v>
      </c>
      <c r="V4" s="40">
        <v>16.3</v>
      </c>
      <c r="W4" s="40">
        <v>13.7</v>
      </c>
      <c r="X4" s="40">
        <v>16.399999999999999</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30" x14ac:dyDescent="0.25">
      <c r="A5" s="1" t="s">
        <v>365</v>
      </c>
      <c r="B5" s="40">
        <v>16.899999999999999</v>
      </c>
      <c r="C5" s="40">
        <v>21.3</v>
      </c>
      <c r="D5" s="40">
        <v>19.899999999999999</v>
      </c>
      <c r="E5" s="40">
        <v>21.8</v>
      </c>
      <c r="F5" s="40">
        <v>22.8</v>
      </c>
      <c r="G5" s="40">
        <v>20.7</v>
      </c>
      <c r="H5" s="40">
        <v>22.4</v>
      </c>
      <c r="I5" s="40">
        <v>21.8</v>
      </c>
      <c r="J5" s="40">
        <v>20.2</v>
      </c>
      <c r="K5" s="40">
        <v>20.5</v>
      </c>
      <c r="L5" s="40">
        <v>22.9</v>
      </c>
      <c r="M5" s="40">
        <v>20.8</v>
      </c>
      <c r="N5" s="40">
        <v>22.5</v>
      </c>
      <c r="O5" s="40">
        <v>14.8</v>
      </c>
      <c r="P5" s="40">
        <v>16.3</v>
      </c>
      <c r="Q5" s="40">
        <v>16.3</v>
      </c>
      <c r="R5" s="40">
        <v>14.6</v>
      </c>
      <c r="S5" s="40">
        <v>12.8</v>
      </c>
      <c r="T5" s="40">
        <v>11.6</v>
      </c>
      <c r="U5" s="40">
        <v>13</v>
      </c>
      <c r="V5" s="40">
        <v>15.9</v>
      </c>
      <c r="W5" s="40">
        <v>13.7</v>
      </c>
      <c r="X5" s="40">
        <v>12.8</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30" x14ac:dyDescent="0.25">
      <c r="A6" s="1" t="s">
        <v>366</v>
      </c>
      <c r="B6" s="40">
        <v>11.5</v>
      </c>
      <c r="C6" s="40">
        <v>14.3</v>
      </c>
      <c r="D6" s="40">
        <v>11.2</v>
      </c>
      <c r="E6" s="40">
        <v>15.2</v>
      </c>
      <c r="F6" s="40">
        <v>15.6</v>
      </c>
      <c r="G6" s="40">
        <v>14.8</v>
      </c>
      <c r="H6" s="40">
        <v>21.2</v>
      </c>
      <c r="I6" s="40">
        <v>19.7</v>
      </c>
      <c r="J6" s="40">
        <v>16.5</v>
      </c>
      <c r="K6" s="40">
        <v>15</v>
      </c>
      <c r="L6" s="40">
        <v>19</v>
      </c>
      <c r="M6" s="40">
        <v>21.1</v>
      </c>
      <c r="N6" s="40">
        <v>16.399999999999999</v>
      </c>
      <c r="O6" s="40">
        <v>16.3</v>
      </c>
      <c r="P6" s="40">
        <v>12.5</v>
      </c>
      <c r="Q6" s="40">
        <v>12.3</v>
      </c>
      <c r="R6" s="40">
        <v>13.2</v>
      </c>
      <c r="S6" s="40">
        <v>10.5</v>
      </c>
      <c r="T6" s="40">
        <v>10.6</v>
      </c>
      <c r="U6" s="40">
        <v>10.199999999999999</v>
      </c>
      <c r="V6" s="40">
        <v>7</v>
      </c>
      <c r="W6" s="40">
        <v>8.8000000000000007</v>
      </c>
      <c r="X6" s="40">
        <v>10.1</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30" x14ac:dyDescent="0.25">
      <c r="A7" s="1" t="s">
        <v>367</v>
      </c>
      <c r="B7" s="40">
        <v>2.4</v>
      </c>
      <c r="C7" s="40">
        <v>3.1</v>
      </c>
      <c r="D7" s="40">
        <v>1.8</v>
      </c>
      <c r="E7" s="40">
        <v>4.4000000000000004</v>
      </c>
      <c r="F7" s="40">
        <v>4.3</v>
      </c>
      <c r="G7" s="40">
        <v>2.6</v>
      </c>
      <c r="H7" s="40">
        <v>1.9</v>
      </c>
      <c r="I7" s="40">
        <v>3.9</v>
      </c>
      <c r="J7" s="40">
        <v>3.5</v>
      </c>
      <c r="K7" s="40">
        <v>2.9</v>
      </c>
      <c r="L7" s="40">
        <v>3.6</v>
      </c>
      <c r="M7" s="40">
        <v>6.1</v>
      </c>
      <c r="N7" s="40">
        <v>5.3</v>
      </c>
      <c r="O7" s="40">
        <v>3.4</v>
      </c>
      <c r="P7" s="40">
        <v>3</v>
      </c>
      <c r="Q7" s="40">
        <v>2.8</v>
      </c>
      <c r="R7" s="40">
        <v>2.8</v>
      </c>
      <c r="S7" s="40">
        <v>4.5</v>
      </c>
      <c r="T7" s="40">
        <v>1.6</v>
      </c>
      <c r="U7" s="40">
        <v>2.2999999999999998</v>
      </c>
      <c r="V7" s="40">
        <v>2</v>
      </c>
      <c r="W7" s="40">
        <v>2</v>
      </c>
      <c r="X7" s="40">
        <v>2.8</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30" x14ac:dyDescent="0.25">
      <c r="A8" s="1" t="s">
        <v>368</v>
      </c>
      <c r="B8" s="40">
        <v>3.2</v>
      </c>
      <c r="C8" s="40">
        <v>1.6</v>
      </c>
      <c r="D8" s="40">
        <v>3.1</v>
      </c>
      <c r="E8" s="40">
        <v>7.6</v>
      </c>
      <c r="F8" s="40">
        <v>5.5</v>
      </c>
      <c r="G8" s="40">
        <v>5.7</v>
      </c>
      <c r="H8" s="40">
        <v>3.9</v>
      </c>
      <c r="I8" s="40">
        <v>5.6</v>
      </c>
      <c r="J8" s="40">
        <v>4.3</v>
      </c>
      <c r="K8" s="40">
        <v>3.8</v>
      </c>
      <c r="L8" s="40">
        <v>3.6</v>
      </c>
      <c r="M8" s="40">
        <v>5.9</v>
      </c>
      <c r="N8" s="40">
        <v>4.8</v>
      </c>
      <c r="O8" s="40">
        <v>4</v>
      </c>
      <c r="P8" s="40">
        <v>2.5</v>
      </c>
      <c r="Q8" s="40">
        <v>2.7</v>
      </c>
      <c r="R8" s="40">
        <v>1.8</v>
      </c>
      <c r="S8" s="40">
        <v>3</v>
      </c>
      <c r="T8" s="40">
        <v>3</v>
      </c>
      <c r="U8" s="40">
        <v>2.4</v>
      </c>
      <c r="V8" s="40">
        <v>2.9</v>
      </c>
      <c r="W8" s="40">
        <v>3.1</v>
      </c>
      <c r="X8" s="40">
        <v>2.2999999999999998</v>
      </c>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30" x14ac:dyDescent="0.25">
      <c r="A9" s="1" t="s">
        <v>369</v>
      </c>
      <c r="B9" s="40">
        <v>4.8</v>
      </c>
      <c r="C9" s="40">
        <v>4.8</v>
      </c>
      <c r="D9" s="40">
        <v>5.8</v>
      </c>
      <c r="E9" s="40">
        <v>4.9000000000000004</v>
      </c>
      <c r="F9" s="40">
        <v>6.1</v>
      </c>
      <c r="G9" s="40">
        <v>6</v>
      </c>
      <c r="H9" s="40">
        <v>4.3</v>
      </c>
      <c r="I9" s="40">
        <v>5.6</v>
      </c>
      <c r="J9" s="40">
        <v>6.5</v>
      </c>
      <c r="K9" s="40">
        <v>7</v>
      </c>
      <c r="L9" s="40">
        <v>6.9</v>
      </c>
      <c r="M9" s="40">
        <v>6.8</v>
      </c>
      <c r="N9" s="40">
        <v>6.6</v>
      </c>
      <c r="O9" s="40">
        <v>4.9000000000000004</v>
      </c>
      <c r="P9" s="40">
        <v>6.4</v>
      </c>
      <c r="Q9" s="40">
        <v>6.1</v>
      </c>
      <c r="R9" s="40">
        <v>4.5999999999999996</v>
      </c>
      <c r="S9" s="40">
        <v>4.8</v>
      </c>
      <c r="T9" s="40">
        <v>5.8</v>
      </c>
      <c r="U9" s="40">
        <v>4.7</v>
      </c>
      <c r="V9" s="40">
        <v>4.5</v>
      </c>
      <c r="W9" s="40">
        <v>5.7</v>
      </c>
      <c r="X9" s="40">
        <v>5.8</v>
      </c>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2:5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2:50"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2:50"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2:50"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2:50"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2:50"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2:50"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2:50"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2:50"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2:50"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2:50"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2:50"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2:50"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2:50"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2:50"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2:50"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2: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2:50"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pageMargins left="0.7" right="0.7" top="0.75" bottom="0.75" header="0.3" footer="0.3"/>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17"/>
  <sheetViews>
    <sheetView workbookViewId="0"/>
  </sheetViews>
  <sheetFormatPr defaultColWidth="11.08984375" defaultRowHeight="15" x14ac:dyDescent="0.25"/>
  <cols>
    <col min="1" max="1" width="22.90625" customWidth="1"/>
    <col min="2" max="24" width="9.7265625" customWidth="1"/>
  </cols>
  <sheetData>
    <row r="1" spans="1:24" ht="21" x14ac:dyDescent="0.4">
      <c r="A1" s="34" t="s">
        <v>378</v>
      </c>
    </row>
    <row r="2" spans="1:24" x14ac:dyDescent="0.25">
      <c r="A2" t="s">
        <v>7</v>
      </c>
    </row>
    <row r="3" spans="1:24" ht="19.8" customHeight="1" x14ac:dyDescent="0.3">
      <c r="A3" s="7" t="s">
        <v>126</v>
      </c>
      <c r="B3" s="6" t="s">
        <v>64</v>
      </c>
      <c r="C3" s="6" t="s">
        <v>65</v>
      </c>
      <c r="D3" s="6" t="s">
        <v>66</v>
      </c>
      <c r="E3" s="6" t="s">
        <v>67</v>
      </c>
      <c r="F3" s="6" t="s">
        <v>68</v>
      </c>
      <c r="G3" s="6" t="s">
        <v>69</v>
      </c>
      <c r="H3" s="6" t="s">
        <v>70</v>
      </c>
      <c r="I3" s="6" t="s">
        <v>71</v>
      </c>
      <c r="J3" s="6" t="s">
        <v>72</v>
      </c>
      <c r="K3" s="6" t="s">
        <v>73</v>
      </c>
      <c r="L3" s="6" t="s">
        <v>74</v>
      </c>
      <c r="M3" s="6" t="s">
        <v>75</v>
      </c>
      <c r="N3" s="6" t="s">
        <v>76</v>
      </c>
      <c r="O3" s="6" t="s">
        <v>77</v>
      </c>
      <c r="P3" s="6" t="s">
        <v>78</v>
      </c>
      <c r="Q3" s="6" t="s">
        <v>79</v>
      </c>
      <c r="R3" s="6" t="s">
        <v>80</v>
      </c>
      <c r="S3" s="6" t="s">
        <v>81</v>
      </c>
      <c r="T3" s="6" t="s">
        <v>82</v>
      </c>
      <c r="U3" s="6" t="s">
        <v>83</v>
      </c>
      <c r="V3" s="6" t="s">
        <v>84</v>
      </c>
      <c r="W3" s="6" t="s">
        <v>85</v>
      </c>
      <c r="X3" s="6" t="s">
        <v>86</v>
      </c>
    </row>
    <row r="4" spans="1:24" x14ac:dyDescent="0.25">
      <c r="A4" s="1" t="s">
        <v>127</v>
      </c>
      <c r="B4" s="5">
        <v>313</v>
      </c>
      <c r="C4" s="5">
        <v>328</v>
      </c>
      <c r="D4" s="5">
        <v>343</v>
      </c>
      <c r="E4" s="5">
        <v>393</v>
      </c>
      <c r="F4" s="5">
        <v>376</v>
      </c>
      <c r="G4" s="5">
        <v>415</v>
      </c>
      <c r="H4" s="5">
        <v>373</v>
      </c>
      <c r="I4" s="5">
        <v>431</v>
      </c>
      <c r="J4" s="5">
        <v>470</v>
      </c>
      <c r="K4" s="5">
        <v>358</v>
      </c>
      <c r="L4" s="5">
        <v>401</v>
      </c>
      <c r="M4" s="5">
        <v>447</v>
      </c>
      <c r="N4" s="5">
        <v>388</v>
      </c>
      <c r="O4" s="5">
        <v>319</v>
      </c>
      <c r="P4" s="5">
        <v>251</v>
      </c>
      <c r="Q4" s="5">
        <v>268</v>
      </c>
      <c r="R4" s="5">
        <v>249</v>
      </c>
      <c r="S4" s="5">
        <v>228</v>
      </c>
      <c r="T4" s="5">
        <v>213</v>
      </c>
      <c r="U4" s="5">
        <v>185</v>
      </c>
      <c r="V4" s="5">
        <v>214</v>
      </c>
      <c r="W4" s="5">
        <v>184</v>
      </c>
      <c r="X4" s="5">
        <v>216</v>
      </c>
    </row>
    <row r="5" spans="1:24" x14ac:dyDescent="0.25">
      <c r="A5" s="1" t="s">
        <v>128</v>
      </c>
      <c r="B5" s="5">
        <v>61</v>
      </c>
      <c r="C5" s="5">
        <v>76</v>
      </c>
      <c r="D5" s="5">
        <v>58</v>
      </c>
      <c r="E5" s="5">
        <v>79</v>
      </c>
      <c r="F5" s="5">
        <v>87</v>
      </c>
      <c r="G5" s="5">
        <v>95</v>
      </c>
      <c r="H5" s="5">
        <v>130</v>
      </c>
      <c r="I5" s="5">
        <v>107</v>
      </c>
      <c r="J5" s="5">
        <v>91</v>
      </c>
      <c r="K5" s="5">
        <v>80</v>
      </c>
      <c r="L5" s="5">
        <v>120</v>
      </c>
      <c r="M5" s="5">
        <v>131</v>
      </c>
      <c r="N5" s="5">
        <v>100</v>
      </c>
      <c r="O5" s="5">
        <v>91</v>
      </c>
      <c r="P5" s="5">
        <v>88</v>
      </c>
      <c r="Q5" s="5">
        <v>84</v>
      </c>
      <c r="R5" s="5">
        <v>81</v>
      </c>
      <c r="S5" s="5">
        <v>76</v>
      </c>
      <c r="T5" s="5">
        <v>80</v>
      </c>
      <c r="U5" s="5">
        <v>57</v>
      </c>
      <c r="V5" s="5">
        <v>42</v>
      </c>
      <c r="W5" s="5">
        <v>67</v>
      </c>
      <c r="X5" s="5">
        <v>64</v>
      </c>
    </row>
    <row r="6" spans="1:24" x14ac:dyDescent="0.25">
      <c r="A6" s="1" t="s">
        <v>129</v>
      </c>
      <c r="B6" s="5">
        <v>18</v>
      </c>
      <c r="C6" s="5">
        <v>48</v>
      </c>
      <c r="D6" s="5">
        <v>30</v>
      </c>
      <c r="E6" s="5">
        <v>33</v>
      </c>
      <c r="F6" s="5">
        <v>32</v>
      </c>
      <c r="G6" s="5">
        <v>34</v>
      </c>
      <c r="H6" s="5">
        <v>43</v>
      </c>
      <c r="I6" s="5">
        <v>38</v>
      </c>
      <c r="J6" s="5">
        <v>29</v>
      </c>
      <c r="K6" s="5">
        <v>35</v>
      </c>
      <c r="L6" s="5">
        <v>34</v>
      </c>
      <c r="M6" s="5">
        <v>29</v>
      </c>
      <c r="N6" s="5">
        <v>42</v>
      </c>
      <c r="O6" s="5">
        <v>21</v>
      </c>
      <c r="P6" s="5">
        <v>32</v>
      </c>
      <c r="Q6" s="5">
        <v>21</v>
      </c>
      <c r="R6" s="5">
        <v>21</v>
      </c>
      <c r="S6" s="5">
        <v>27</v>
      </c>
      <c r="T6" s="5">
        <v>18</v>
      </c>
      <c r="U6" s="5">
        <v>15</v>
      </c>
      <c r="V6" s="5">
        <v>18</v>
      </c>
      <c r="W6" s="5">
        <v>23</v>
      </c>
      <c r="X6" s="5">
        <v>13</v>
      </c>
    </row>
    <row r="7" spans="1:24" x14ac:dyDescent="0.25">
      <c r="A7" s="1" t="s">
        <v>130</v>
      </c>
      <c r="B7" s="5">
        <v>2</v>
      </c>
      <c r="C7" s="5">
        <v>4</v>
      </c>
      <c r="D7" s="5">
        <v>1</v>
      </c>
      <c r="E7" s="5">
        <v>6</v>
      </c>
      <c r="F7" s="5">
        <v>1</v>
      </c>
      <c r="G7" s="5">
        <v>3</v>
      </c>
      <c r="H7" s="5">
        <v>4</v>
      </c>
      <c r="I7" s="5">
        <v>8</v>
      </c>
      <c r="J7" s="5">
        <v>5</v>
      </c>
      <c r="K7" s="5">
        <v>3</v>
      </c>
      <c r="L7" s="5">
        <v>6</v>
      </c>
      <c r="M7" s="5">
        <v>7</v>
      </c>
      <c r="N7" s="5">
        <v>5</v>
      </c>
      <c r="O7" s="5">
        <v>3</v>
      </c>
      <c r="P7" s="5">
        <v>3</v>
      </c>
      <c r="Q7" s="5">
        <v>3</v>
      </c>
      <c r="R7" s="5">
        <v>6</v>
      </c>
      <c r="S7" s="5">
        <v>8</v>
      </c>
      <c r="T7" s="5">
        <v>1</v>
      </c>
      <c r="U7" s="5">
        <v>3</v>
      </c>
      <c r="V7" s="5">
        <v>1</v>
      </c>
      <c r="W7" s="5">
        <v>1</v>
      </c>
      <c r="X7" s="5">
        <v>4</v>
      </c>
    </row>
    <row r="8" spans="1:24" x14ac:dyDescent="0.25">
      <c r="A8" s="1" t="s">
        <v>131</v>
      </c>
      <c r="B8" s="5">
        <v>81</v>
      </c>
      <c r="C8" s="5">
        <v>86</v>
      </c>
      <c r="D8" s="5">
        <v>87</v>
      </c>
      <c r="E8" s="5">
        <v>90</v>
      </c>
      <c r="F8" s="5">
        <v>118</v>
      </c>
      <c r="G8" s="5">
        <v>112</v>
      </c>
      <c r="H8" s="5">
        <v>112</v>
      </c>
      <c r="I8" s="5">
        <v>107</v>
      </c>
      <c r="J8" s="5">
        <v>107</v>
      </c>
      <c r="K8" s="5">
        <v>101</v>
      </c>
      <c r="L8" s="5">
        <v>106</v>
      </c>
      <c r="M8" s="5">
        <v>118</v>
      </c>
      <c r="N8" s="5">
        <v>121</v>
      </c>
      <c r="O8" s="5">
        <v>77</v>
      </c>
      <c r="P8" s="5">
        <v>96</v>
      </c>
      <c r="Q8" s="5">
        <v>86</v>
      </c>
      <c r="R8" s="5">
        <v>79</v>
      </c>
      <c r="S8" s="5">
        <v>52</v>
      </c>
      <c r="T8" s="5">
        <v>63</v>
      </c>
      <c r="U8" s="5">
        <v>66</v>
      </c>
      <c r="V8" s="5">
        <v>66</v>
      </c>
      <c r="W8" s="5">
        <v>64</v>
      </c>
      <c r="X8" s="5">
        <v>52</v>
      </c>
    </row>
    <row r="9" spans="1:24" x14ac:dyDescent="0.25">
      <c r="A9" s="1" t="s">
        <v>132</v>
      </c>
      <c r="B9" s="5">
        <v>10</v>
      </c>
      <c r="C9" s="5">
        <v>4</v>
      </c>
      <c r="D9" s="5">
        <v>11</v>
      </c>
      <c r="E9" s="5">
        <v>18</v>
      </c>
      <c r="F9" s="5">
        <v>13</v>
      </c>
      <c r="G9" s="5">
        <v>14</v>
      </c>
      <c r="H9" s="5">
        <v>7</v>
      </c>
      <c r="I9" s="5">
        <v>13</v>
      </c>
      <c r="J9" s="5">
        <v>8</v>
      </c>
      <c r="K9" s="5">
        <v>8</v>
      </c>
      <c r="L9" s="5">
        <v>10</v>
      </c>
      <c r="M9" s="5">
        <v>14</v>
      </c>
      <c r="N9" s="5">
        <v>11</v>
      </c>
      <c r="O9" s="5">
        <v>10</v>
      </c>
      <c r="P9" s="5">
        <v>7</v>
      </c>
      <c r="Q9" s="5">
        <v>8</v>
      </c>
      <c r="R9" s="5">
        <v>0</v>
      </c>
      <c r="S9" s="5">
        <v>8</v>
      </c>
      <c r="T9" s="5">
        <v>6</v>
      </c>
      <c r="U9" s="5">
        <v>5</v>
      </c>
      <c r="V9" s="5">
        <v>8</v>
      </c>
      <c r="W9" s="5">
        <v>8</v>
      </c>
      <c r="X9" s="5">
        <v>2</v>
      </c>
    </row>
    <row r="10" spans="1:24" x14ac:dyDescent="0.25">
      <c r="A10" s="1" t="s">
        <v>133</v>
      </c>
      <c r="B10" s="5">
        <v>10</v>
      </c>
      <c r="C10" s="5">
        <v>9</v>
      </c>
      <c r="D10" s="5">
        <v>16</v>
      </c>
      <c r="E10" s="5">
        <v>13</v>
      </c>
      <c r="F10" s="5">
        <v>11</v>
      </c>
      <c r="G10" s="5">
        <v>21</v>
      </c>
      <c r="H10" s="5">
        <v>13</v>
      </c>
      <c r="I10" s="5">
        <v>18</v>
      </c>
      <c r="J10" s="5">
        <v>20</v>
      </c>
      <c r="K10" s="5">
        <v>4</v>
      </c>
      <c r="L10" s="5">
        <v>21</v>
      </c>
      <c r="M10" s="5">
        <v>23</v>
      </c>
      <c r="N10" s="5">
        <v>15</v>
      </c>
      <c r="O10" s="5">
        <v>15</v>
      </c>
      <c r="P10" s="5">
        <v>12</v>
      </c>
      <c r="Q10" s="5">
        <v>14</v>
      </c>
      <c r="R10" s="5">
        <v>8</v>
      </c>
      <c r="S10" s="5">
        <v>6</v>
      </c>
      <c r="T10" s="5">
        <v>11</v>
      </c>
      <c r="U10" s="5">
        <v>7</v>
      </c>
      <c r="V10" s="5">
        <v>8</v>
      </c>
      <c r="W10" s="5">
        <v>5</v>
      </c>
      <c r="X10" s="5">
        <v>10</v>
      </c>
    </row>
    <row r="11" spans="1:24" x14ac:dyDescent="0.25">
      <c r="A11" s="1" t="s">
        <v>134</v>
      </c>
      <c r="B11" s="5">
        <v>21</v>
      </c>
      <c r="C11" s="5">
        <v>15</v>
      </c>
      <c r="D11" s="5">
        <v>29</v>
      </c>
      <c r="E11" s="5">
        <v>26</v>
      </c>
      <c r="F11" s="5">
        <v>23</v>
      </c>
      <c r="G11" s="5">
        <v>25</v>
      </c>
      <c r="H11" s="5">
        <v>19</v>
      </c>
      <c r="I11" s="5">
        <v>31</v>
      </c>
      <c r="J11" s="5">
        <v>41</v>
      </c>
      <c r="K11" s="5">
        <v>45</v>
      </c>
      <c r="L11" s="5">
        <v>30</v>
      </c>
      <c r="M11" s="5">
        <v>35</v>
      </c>
      <c r="N11" s="5">
        <v>38</v>
      </c>
      <c r="O11" s="5">
        <v>26</v>
      </c>
      <c r="P11" s="5">
        <v>43</v>
      </c>
      <c r="Q11" s="5">
        <v>35</v>
      </c>
      <c r="R11" s="5">
        <v>31</v>
      </c>
      <c r="S11" s="5">
        <v>28</v>
      </c>
      <c r="T11" s="5">
        <v>41</v>
      </c>
      <c r="U11" s="5">
        <v>29</v>
      </c>
      <c r="V11" s="5">
        <v>28</v>
      </c>
      <c r="W11" s="5">
        <v>36</v>
      </c>
      <c r="X11" s="5">
        <v>37</v>
      </c>
    </row>
    <row r="12" spans="1:24" x14ac:dyDescent="0.25">
      <c r="A12" s="1" t="s">
        <v>135</v>
      </c>
      <c r="B12" s="5">
        <v>29</v>
      </c>
      <c r="C12" s="5">
        <v>35</v>
      </c>
      <c r="D12" s="5">
        <v>32</v>
      </c>
      <c r="E12" s="5">
        <v>26</v>
      </c>
      <c r="F12" s="5">
        <v>42</v>
      </c>
      <c r="G12" s="5">
        <v>39</v>
      </c>
      <c r="H12" s="5">
        <v>27</v>
      </c>
      <c r="I12" s="5">
        <v>30</v>
      </c>
      <c r="J12" s="5">
        <v>30</v>
      </c>
      <c r="K12" s="5">
        <v>32</v>
      </c>
      <c r="L12" s="5">
        <v>46</v>
      </c>
      <c r="M12" s="5">
        <v>40</v>
      </c>
      <c r="N12" s="5">
        <v>35</v>
      </c>
      <c r="O12" s="5">
        <v>28</v>
      </c>
      <c r="P12" s="5">
        <v>28</v>
      </c>
      <c r="Q12" s="5">
        <v>33</v>
      </c>
      <c r="R12" s="5">
        <v>21</v>
      </c>
      <c r="S12" s="5">
        <v>26</v>
      </c>
      <c r="T12" s="5">
        <v>25</v>
      </c>
      <c r="U12" s="5">
        <v>24</v>
      </c>
      <c r="V12" s="5">
        <v>23</v>
      </c>
      <c r="W12" s="5">
        <v>29</v>
      </c>
      <c r="X12" s="5">
        <v>30</v>
      </c>
    </row>
    <row r="13" spans="1:24" x14ac:dyDescent="0.25">
      <c r="A13" s="1" t="s">
        <v>136</v>
      </c>
      <c r="B13" s="5">
        <v>4</v>
      </c>
      <c r="C13" s="5">
        <v>3</v>
      </c>
      <c r="D13" s="5">
        <v>3</v>
      </c>
      <c r="E13" s="5">
        <v>16</v>
      </c>
      <c r="F13" s="5">
        <v>12</v>
      </c>
      <c r="G13" s="5">
        <v>12</v>
      </c>
      <c r="H13" s="5">
        <v>11</v>
      </c>
      <c r="I13" s="5">
        <v>13</v>
      </c>
      <c r="J13" s="5">
        <v>12</v>
      </c>
      <c r="K13" s="5">
        <v>10</v>
      </c>
      <c r="L13" s="5">
        <v>7</v>
      </c>
      <c r="M13" s="5">
        <v>14</v>
      </c>
      <c r="N13" s="5">
        <v>12</v>
      </c>
      <c r="O13" s="5">
        <v>9</v>
      </c>
      <c r="P13" s="5">
        <v>5</v>
      </c>
      <c r="Q13" s="5">
        <v>5</v>
      </c>
      <c r="R13" s="5">
        <v>9</v>
      </c>
      <c r="S13" s="5">
        <v>7</v>
      </c>
      <c r="T13" s="5">
        <v>9</v>
      </c>
      <c r="U13" s="5">
        <v>7</v>
      </c>
      <c r="V13" s="5">
        <v>7</v>
      </c>
      <c r="W13" s="5">
        <v>8</v>
      </c>
      <c r="X13" s="5">
        <v>10</v>
      </c>
    </row>
    <row r="14" spans="1:24" x14ac:dyDescent="0.25">
      <c r="A14" s="1" t="s">
        <v>137</v>
      </c>
      <c r="B14" s="5">
        <v>58</v>
      </c>
      <c r="C14" s="5">
        <v>59</v>
      </c>
      <c r="D14" s="5">
        <v>54</v>
      </c>
      <c r="E14" s="5">
        <v>60</v>
      </c>
      <c r="F14" s="5">
        <v>44</v>
      </c>
      <c r="G14" s="5">
        <v>51</v>
      </c>
      <c r="H14" s="5">
        <v>61</v>
      </c>
      <c r="I14" s="5">
        <v>56</v>
      </c>
      <c r="J14" s="5">
        <v>47</v>
      </c>
      <c r="K14" s="5">
        <v>48</v>
      </c>
      <c r="L14" s="5">
        <v>68</v>
      </c>
      <c r="M14" s="5">
        <v>50</v>
      </c>
      <c r="N14" s="5">
        <v>52</v>
      </c>
      <c r="O14" s="5">
        <v>36</v>
      </c>
      <c r="P14" s="5">
        <v>33</v>
      </c>
      <c r="Q14" s="5">
        <v>45</v>
      </c>
      <c r="R14" s="5">
        <v>52</v>
      </c>
      <c r="S14" s="5">
        <v>42</v>
      </c>
      <c r="T14" s="5">
        <v>28</v>
      </c>
      <c r="U14" s="5">
        <v>38</v>
      </c>
      <c r="V14" s="5">
        <v>44</v>
      </c>
      <c r="W14" s="5">
        <v>37</v>
      </c>
      <c r="X14" s="5">
        <v>35</v>
      </c>
    </row>
    <row r="15" spans="1:24" x14ac:dyDescent="0.25">
      <c r="A15" s="1" t="s">
        <v>138</v>
      </c>
      <c r="B15" s="5">
        <v>32</v>
      </c>
      <c r="C15" s="5">
        <v>40</v>
      </c>
      <c r="D15" s="5">
        <v>33</v>
      </c>
      <c r="E15" s="5">
        <v>45</v>
      </c>
      <c r="F15" s="5">
        <v>41</v>
      </c>
      <c r="G15" s="5">
        <v>28</v>
      </c>
      <c r="H15" s="5">
        <v>47</v>
      </c>
      <c r="I15" s="5">
        <v>59</v>
      </c>
      <c r="J15" s="5">
        <v>49</v>
      </c>
      <c r="K15" s="5">
        <v>48</v>
      </c>
      <c r="L15" s="5">
        <v>44</v>
      </c>
      <c r="M15" s="5">
        <v>53</v>
      </c>
      <c r="N15" s="5">
        <v>44</v>
      </c>
      <c r="O15" s="5">
        <v>54</v>
      </c>
      <c r="P15" s="5">
        <v>24</v>
      </c>
      <c r="Q15" s="5">
        <v>28</v>
      </c>
      <c r="R15" s="5">
        <v>41</v>
      </c>
      <c r="S15" s="5">
        <v>22</v>
      </c>
      <c r="T15" s="5">
        <v>21</v>
      </c>
      <c r="U15" s="5">
        <v>40</v>
      </c>
      <c r="V15" s="5">
        <v>24</v>
      </c>
      <c r="W15" s="5">
        <v>18</v>
      </c>
      <c r="X15" s="5">
        <v>33</v>
      </c>
    </row>
    <row r="16" spans="1:24" x14ac:dyDescent="0.25">
      <c r="A16" s="1" t="s">
        <v>139</v>
      </c>
      <c r="B16" s="5">
        <v>50</v>
      </c>
      <c r="C16" s="5">
        <v>69</v>
      </c>
      <c r="D16" s="5">
        <v>74</v>
      </c>
      <c r="E16" s="5">
        <v>87</v>
      </c>
      <c r="F16" s="5">
        <v>90</v>
      </c>
      <c r="G16" s="5">
        <v>62</v>
      </c>
      <c r="H16" s="5">
        <v>66</v>
      </c>
      <c r="I16" s="5">
        <v>76</v>
      </c>
      <c r="J16" s="5">
        <v>76</v>
      </c>
      <c r="K16" s="5">
        <v>81</v>
      </c>
      <c r="L16" s="5">
        <v>90</v>
      </c>
      <c r="M16" s="5">
        <v>76</v>
      </c>
      <c r="N16" s="5">
        <v>81</v>
      </c>
      <c r="O16" s="5">
        <v>63</v>
      </c>
      <c r="P16" s="5">
        <v>57</v>
      </c>
      <c r="Q16" s="5">
        <v>68</v>
      </c>
      <c r="R16" s="5">
        <v>47</v>
      </c>
      <c r="S16" s="5">
        <v>55</v>
      </c>
      <c r="T16" s="5">
        <v>51</v>
      </c>
      <c r="U16" s="5">
        <v>50</v>
      </c>
      <c r="V16" s="5">
        <v>65</v>
      </c>
      <c r="W16" s="5">
        <v>43</v>
      </c>
      <c r="X16" s="5">
        <v>56</v>
      </c>
    </row>
    <row r="17" spans="1:24" x14ac:dyDescent="0.25">
      <c r="A17" s="1" t="s">
        <v>140</v>
      </c>
      <c r="B17" s="5">
        <v>15</v>
      </c>
      <c r="C17" s="5">
        <v>18</v>
      </c>
      <c r="D17" s="5">
        <v>12</v>
      </c>
      <c r="E17" s="5">
        <v>26</v>
      </c>
      <c r="F17" s="5">
        <v>30</v>
      </c>
      <c r="G17" s="5">
        <v>16</v>
      </c>
      <c r="H17" s="5">
        <v>10</v>
      </c>
      <c r="I17" s="5">
        <v>21</v>
      </c>
      <c r="J17" s="5">
        <v>21</v>
      </c>
      <c r="K17" s="5">
        <v>19</v>
      </c>
      <c r="L17" s="5">
        <v>21</v>
      </c>
      <c r="M17" s="5">
        <v>39</v>
      </c>
      <c r="N17" s="5">
        <v>35</v>
      </c>
      <c r="O17" s="5">
        <v>23</v>
      </c>
      <c r="P17" s="5">
        <v>20</v>
      </c>
      <c r="Q17" s="5">
        <v>19</v>
      </c>
      <c r="R17" s="5">
        <v>16</v>
      </c>
      <c r="S17" s="5">
        <v>27</v>
      </c>
      <c r="T17" s="5">
        <v>12</v>
      </c>
      <c r="U17" s="5">
        <v>15</v>
      </c>
      <c r="V17" s="5">
        <v>15</v>
      </c>
      <c r="W17" s="5">
        <v>15</v>
      </c>
      <c r="X17" s="5">
        <v>18</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159d659-e0a4-4864-be6f-64004e4296ac">
      <Terms xmlns="http://schemas.microsoft.com/office/infopath/2007/PartnerControls"/>
    </lcf76f155ced4ddcb4097134ff3c332f>
    <TaxCatchAll xmlns="f65ad3d8-3c7c-46b3-9125-5bfb0d0107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BD0462B5A2B0419358144C4E4DAF2A" ma:contentTypeVersion="16" ma:contentTypeDescription="Create a new document." ma:contentTypeScope="" ma:versionID="b52eacb3119551c811485207eed4b181">
  <xsd:schema xmlns:xsd="http://www.w3.org/2001/XMLSchema" xmlns:xs="http://www.w3.org/2001/XMLSchema" xmlns:p="http://schemas.microsoft.com/office/2006/metadata/properties" xmlns:ns2="6159d659-e0a4-4864-be6f-64004e4296ac" xmlns:ns3="afe32d71-a79a-4eb7-b0d1-0d5e8c612873" xmlns:ns4="f65ad3d8-3c7c-46b3-9125-5bfb0d010774" targetNamespace="http://schemas.microsoft.com/office/2006/metadata/properties" ma:root="true" ma:fieldsID="ea3f5542a1cd10014b1252ef1f87770f" ns2:_="" ns3:_="" ns4:_="">
    <xsd:import namespace="6159d659-e0a4-4864-be6f-64004e4296ac"/>
    <xsd:import namespace="afe32d71-a79a-4eb7-b0d1-0d5e8c612873"/>
    <xsd:import namespace="f65ad3d8-3c7c-46b3-9125-5bfb0d0107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9d659-e0a4-4864-be6f-64004e429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e32d71-a79a-4eb7-b0d1-0d5e8c61287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5ad3d8-3c7c-46b3-9125-5bfb0d01077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9396142-03fb-4d35-8b50-59d642b02878}" ma:internalName="TaxCatchAll" ma:showField="CatchAllData" ma:web="afe32d71-a79a-4eb7-b0d1-0d5e8c612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E485A-F564-41F9-9CF0-08F7BC369D21}">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fe32d71-a79a-4eb7-b0d1-0d5e8c612873"/>
    <ds:schemaRef ds:uri="f65ad3d8-3c7c-46b3-9125-5bfb0d010774"/>
    <ds:schemaRef ds:uri="6159d659-e0a4-4864-be6f-64004e4296ac"/>
    <ds:schemaRef ds:uri="http://www.w3.org/XML/1998/namespace"/>
    <ds:schemaRef ds:uri="http://purl.org/dc/dcmitype/"/>
  </ds:schemaRefs>
</ds:datastoreItem>
</file>

<file path=customXml/itemProps2.xml><?xml version="1.0" encoding="utf-8"?>
<ds:datastoreItem xmlns:ds="http://schemas.openxmlformats.org/officeDocument/2006/customXml" ds:itemID="{5FEFEC59-CFD3-4B71-8177-518D802EB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9d659-e0a4-4864-be6f-64004e4296ac"/>
    <ds:schemaRef ds:uri="afe32d71-a79a-4eb7-b0d1-0d5e8c612873"/>
    <ds:schemaRef ds:uri="f65ad3d8-3c7c-46b3-9125-5bfb0d010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E0C71B-17E9-4CA1-9327-E22A588CAD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Supplementary_table_31</vt:lpstr>
      <vt:lpstr>Supplementary_table_32</vt:lpstr>
      <vt:lpstr>Supplementary_table_33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Tuberculosis in the West Midlands 2023 report: supplementary data tables</dc:title>
  <dc:subject/>
  <dc:creator>UK Health Security Agency</dc:creator>
  <cp:keywords/>
  <dc:description/>
  <cp:revision/>
  <dcterms:created xsi:type="dcterms:W3CDTF">2025-06-10T13:07:16Z</dcterms:created>
  <dcterms:modified xsi:type="dcterms:W3CDTF">2025-09-02T13:17:34Z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0x0101007DBD0462B5A2B0419358144C4E4DAF2A</vt:lpwstr>
  </property>
  <property fmtid="{D5CDD505-2E9C-101B-9397-08002B2CF9AE}" pid="3" name="MediaServiceImageTags">
    <vt:lpwstr/>
  </property>
</Properties>
</file>