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yjbexchange.sharepoint.com/sites/BusinessIntelligenceandInsights/Statistics and Analysis/Annual Statistics/00 24 - YJ Stats 23-24/Ch5 - Sentencing of Children/"/>
    </mc:Choice>
  </mc:AlternateContent>
  <xr:revisionPtr revIDLastSave="1321" documentId="13_ncr:40009_{231AB1F8-8016-4C37-9A56-88A69F8542E8}" xr6:coauthVersionLast="46" xr6:coauthVersionMax="46" xr10:uidLastSave="{8C94C493-0A8E-4442-B264-BE206749AF20}"/>
  <bookViews>
    <workbookView xWindow="-16785" yWindow="-16320" windowWidth="29040" windowHeight="15840" xr2:uid="{00000000-000D-0000-FFFF-FFFF00000000}"/>
  </bookViews>
  <sheets>
    <sheet name="Cover" sheetId="1" r:id="rId1"/>
    <sheet name="Notes" sheetId="2" r:id="rId2"/>
    <sheet name="5.1" sheetId="3" r:id="rId3"/>
    <sheet name="5.2" sheetId="15" r:id="rId4"/>
    <sheet name="5.3" sheetId="5" r:id="rId5"/>
    <sheet name="5.4" sheetId="6" r:id="rId6"/>
    <sheet name="5.5" sheetId="7" r:id="rId7"/>
    <sheet name="5.6" sheetId="10" r:id="rId8"/>
    <sheet name="5.7" sheetId="14" r:id="rId9"/>
    <sheet name="5.8" sheetId="11" r:id="rId10"/>
    <sheet name="5.9" sheetId="16" r:id="rId11"/>
    <sheet name="5.10" sheetId="17" r:id="rId12"/>
    <sheet name="QA sheet" sheetId="18" state="hidden"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0" i="16" l="1"/>
  <c r="C18" i="16"/>
  <c r="C15" i="16"/>
  <c r="C10" i="16"/>
  <c r="C9" i="16"/>
  <c r="C8" i="16"/>
  <c r="C7" i="16"/>
  <c r="B21" i="16"/>
  <c r="C21" i="16" s="1"/>
  <c r="O5" i="3"/>
  <c r="N5" i="3"/>
  <c r="M5" i="3"/>
  <c r="C11" i="16" l="1"/>
  <c r="C19" i="16"/>
  <c r="C4" i="16"/>
  <c r="C12" i="16"/>
  <c r="C5" i="16"/>
  <c r="C13" i="16"/>
  <c r="C6" i="16"/>
  <c r="C14" i="16"/>
  <c r="C16" i="16"/>
  <c r="C17" i="16"/>
  <c r="D75" i="18"/>
  <c r="E75" i="18"/>
  <c r="F75" i="18"/>
  <c r="G75" i="18"/>
  <c r="H75" i="18"/>
  <c r="I75" i="18"/>
  <c r="J75" i="18"/>
  <c r="K75" i="18"/>
  <c r="L75" i="18"/>
  <c r="M75" i="18"/>
  <c r="D76" i="18"/>
  <c r="E76" i="18"/>
  <c r="F76" i="18"/>
  <c r="G76" i="18"/>
  <c r="H76" i="18"/>
  <c r="I76" i="18"/>
  <c r="J76" i="18"/>
  <c r="K76" i="18"/>
  <c r="L76" i="18"/>
  <c r="M76" i="18"/>
  <c r="D77" i="18"/>
  <c r="E77" i="18"/>
  <c r="F77" i="18"/>
  <c r="G77" i="18"/>
  <c r="H77" i="18"/>
  <c r="I77" i="18"/>
  <c r="J77" i="18"/>
  <c r="K77" i="18"/>
  <c r="L77" i="18"/>
  <c r="M77" i="18"/>
  <c r="D78" i="18"/>
  <c r="E78" i="18"/>
  <c r="F78" i="18"/>
  <c r="G78" i="18"/>
  <c r="H78" i="18"/>
  <c r="I78" i="18"/>
  <c r="J78" i="18"/>
  <c r="K78" i="18"/>
  <c r="L78" i="18"/>
  <c r="M78" i="18"/>
  <c r="D79" i="18"/>
  <c r="E79" i="18"/>
  <c r="F79" i="18"/>
  <c r="G79" i="18"/>
  <c r="H79" i="18"/>
  <c r="I79" i="18"/>
  <c r="J79" i="18"/>
  <c r="K79" i="18"/>
  <c r="L79" i="18"/>
  <c r="M79" i="18"/>
  <c r="D80" i="18"/>
  <c r="E80" i="18"/>
  <c r="F80" i="18"/>
  <c r="G80" i="18"/>
  <c r="H80" i="18"/>
  <c r="I80" i="18"/>
  <c r="J80" i="18"/>
  <c r="K80" i="18"/>
  <c r="L80" i="18"/>
  <c r="M80" i="18"/>
  <c r="D81" i="18"/>
  <c r="E81" i="18"/>
  <c r="F81" i="18"/>
  <c r="G81" i="18"/>
  <c r="H81" i="18"/>
  <c r="I81" i="18"/>
  <c r="J81" i="18"/>
  <c r="K81" i="18"/>
  <c r="L81" i="18"/>
  <c r="M81" i="18"/>
  <c r="D82" i="18"/>
  <c r="E82" i="18"/>
  <c r="F82" i="18"/>
  <c r="G82" i="18"/>
  <c r="H82" i="18"/>
  <c r="I82" i="18"/>
  <c r="J82" i="18"/>
  <c r="K82" i="18"/>
  <c r="L82" i="18"/>
  <c r="M82" i="18"/>
  <c r="D83" i="18"/>
  <c r="E83" i="18"/>
  <c r="F83" i="18"/>
  <c r="G83" i="18"/>
  <c r="H83" i="18"/>
  <c r="I83" i="18"/>
  <c r="J83" i="18"/>
  <c r="K83" i="18"/>
  <c r="L83" i="18"/>
  <c r="M83" i="18"/>
  <c r="D84" i="18"/>
  <c r="E84" i="18"/>
  <c r="F84" i="18"/>
  <c r="G84" i="18"/>
  <c r="H84" i="18"/>
  <c r="I84" i="18"/>
  <c r="J84" i="18"/>
  <c r="K84" i="18"/>
  <c r="L84" i="18"/>
  <c r="M84" i="18"/>
  <c r="D65" i="18"/>
  <c r="E65" i="18"/>
  <c r="F65" i="18"/>
  <c r="G65" i="18"/>
  <c r="H65" i="18"/>
  <c r="I65" i="18"/>
  <c r="J65" i="18"/>
  <c r="K65" i="18"/>
  <c r="L65" i="18"/>
  <c r="M65" i="18"/>
  <c r="D66" i="18"/>
  <c r="E66" i="18"/>
  <c r="F66" i="18"/>
  <c r="G66" i="18"/>
  <c r="H66" i="18"/>
  <c r="I66" i="18"/>
  <c r="J66" i="18"/>
  <c r="K66" i="18"/>
  <c r="L66" i="18"/>
  <c r="M66" i="18"/>
  <c r="D67" i="18"/>
  <c r="E67" i="18"/>
  <c r="F67" i="18"/>
  <c r="G67" i="18"/>
  <c r="H67" i="18"/>
  <c r="I67" i="18"/>
  <c r="J67" i="18"/>
  <c r="K67" i="18"/>
  <c r="L67" i="18"/>
  <c r="M67" i="18"/>
  <c r="D68" i="18"/>
  <c r="E68" i="18"/>
  <c r="F68" i="18"/>
  <c r="G68" i="18"/>
  <c r="H68" i="18"/>
  <c r="I68" i="18"/>
  <c r="J68" i="18"/>
  <c r="K68" i="18"/>
  <c r="L68" i="18"/>
  <c r="M68" i="18"/>
  <c r="D69" i="18"/>
  <c r="E69" i="18"/>
  <c r="F69" i="18"/>
  <c r="G69" i="18"/>
  <c r="H69" i="18"/>
  <c r="I69" i="18"/>
  <c r="J69" i="18"/>
  <c r="K69" i="18"/>
  <c r="L69" i="18"/>
  <c r="M69" i="18"/>
  <c r="D70" i="18"/>
  <c r="E70" i="18"/>
  <c r="F70" i="18"/>
  <c r="G70" i="18"/>
  <c r="H70" i="18"/>
  <c r="I70" i="18"/>
  <c r="J70" i="18"/>
  <c r="K70" i="18"/>
  <c r="L70" i="18"/>
  <c r="M70" i="18"/>
  <c r="D71" i="18"/>
  <c r="E71" i="18"/>
  <c r="F71" i="18"/>
  <c r="G71" i="18"/>
  <c r="H71" i="18"/>
  <c r="I71" i="18"/>
  <c r="J71" i="18"/>
  <c r="K71" i="18"/>
  <c r="L71" i="18"/>
  <c r="M71" i="18"/>
  <c r="D72" i="18"/>
  <c r="E72" i="18"/>
  <c r="F72" i="18"/>
  <c r="G72" i="18"/>
  <c r="H72" i="18"/>
  <c r="I72" i="18"/>
  <c r="J72" i="18"/>
  <c r="K72" i="18"/>
  <c r="L72" i="18"/>
  <c r="M72" i="18"/>
  <c r="D73" i="18"/>
  <c r="E73" i="18"/>
  <c r="F73" i="18"/>
  <c r="G73" i="18"/>
  <c r="H73" i="18"/>
  <c r="I73" i="18"/>
  <c r="J73" i="18"/>
  <c r="K73" i="18"/>
  <c r="L73" i="18"/>
  <c r="M73" i="18"/>
  <c r="D74" i="18"/>
  <c r="E74" i="18"/>
  <c r="F74" i="18"/>
  <c r="G74" i="18"/>
  <c r="H74" i="18"/>
  <c r="I74" i="18"/>
  <c r="J74" i="18"/>
  <c r="K74" i="18"/>
  <c r="L74" i="18"/>
  <c r="M74" i="18"/>
  <c r="C66" i="18"/>
  <c r="C67" i="18"/>
  <c r="C68" i="18"/>
  <c r="C69" i="18"/>
  <c r="C70" i="18"/>
  <c r="C71" i="18"/>
  <c r="C72" i="18"/>
  <c r="C73" i="18"/>
  <c r="C74" i="18"/>
  <c r="C65" i="18"/>
  <c r="D55" i="18"/>
  <c r="E55" i="18"/>
  <c r="F55" i="18"/>
  <c r="G55" i="18"/>
  <c r="H55" i="18"/>
  <c r="I55" i="18"/>
  <c r="J55" i="18"/>
  <c r="K55" i="18"/>
  <c r="L55" i="18"/>
  <c r="M55" i="18"/>
  <c r="D56" i="18"/>
  <c r="E56" i="18"/>
  <c r="F56" i="18"/>
  <c r="G56" i="18"/>
  <c r="H56" i="18"/>
  <c r="I56" i="18"/>
  <c r="J56" i="18"/>
  <c r="K56" i="18"/>
  <c r="L56" i="18"/>
  <c r="M56" i="18"/>
  <c r="D57" i="18"/>
  <c r="E57" i="18"/>
  <c r="F57" i="18"/>
  <c r="G57" i="18"/>
  <c r="H57" i="18"/>
  <c r="I57" i="18"/>
  <c r="J57" i="18"/>
  <c r="K57" i="18"/>
  <c r="L57" i="18"/>
  <c r="M57" i="18"/>
  <c r="D58" i="18"/>
  <c r="E58" i="18"/>
  <c r="F58" i="18"/>
  <c r="G58" i="18"/>
  <c r="H58" i="18"/>
  <c r="I58" i="18"/>
  <c r="J58" i="18"/>
  <c r="K58" i="18"/>
  <c r="L58" i="18"/>
  <c r="M58" i="18"/>
  <c r="D59" i="18"/>
  <c r="E59" i="18"/>
  <c r="F59" i="18"/>
  <c r="G59" i="18"/>
  <c r="H59" i="18"/>
  <c r="I59" i="18"/>
  <c r="J59" i="18"/>
  <c r="K59" i="18"/>
  <c r="L59" i="18"/>
  <c r="M59" i="18"/>
  <c r="D60" i="18"/>
  <c r="E60" i="18"/>
  <c r="F60" i="18"/>
  <c r="G60" i="18"/>
  <c r="H60" i="18"/>
  <c r="I60" i="18"/>
  <c r="J60" i="18"/>
  <c r="K60" i="18"/>
  <c r="L60" i="18"/>
  <c r="M60" i="18"/>
  <c r="D61" i="18"/>
  <c r="E61" i="18"/>
  <c r="F61" i="18"/>
  <c r="G61" i="18"/>
  <c r="H61" i="18"/>
  <c r="I61" i="18"/>
  <c r="J61" i="18"/>
  <c r="K61" i="18"/>
  <c r="L61" i="18"/>
  <c r="M61" i="18"/>
  <c r="D62" i="18"/>
  <c r="E62" i="18"/>
  <c r="F62" i="18"/>
  <c r="G62" i="18"/>
  <c r="H62" i="18"/>
  <c r="I62" i="18"/>
  <c r="J62" i="18"/>
  <c r="K62" i="18"/>
  <c r="L62" i="18"/>
  <c r="M62" i="18"/>
  <c r="D63" i="18"/>
  <c r="E63" i="18"/>
  <c r="F63" i="18"/>
  <c r="G63" i="18"/>
  <c r="H63" i="18"/>
  <c r="I63" i="18"/>
  <c r="J63" i="18"/>
  <c r="K63" i="18"/>
  <c r="L63" i="18"/>
  <c r="M63" i="18"/>
  <c r="D64" i="18"/>
  <c r="E64" i="18"/>
  <c r="F64" i="18"/>
  <c r="G64" i="18"/>
  <c r="H64" i="18"/>
  <c r="I64" i="18"/>
  <c r="J64" i="18"/>
  <c r="K64" i="18"/>
  <c r="L64" i="18"/>
  <c r="M64" i="18"/>
  <c r="C56" i="18"/>
  <c r="C57" i="18"/>
  <c r="C58" i="18"/>
  <c r="C59" i="18"/>
  <c r="C60" i="18"/>
  <c r="C61" i="18"/>
  <c r="C62" i="18"/>
  <c r="C63" i="18"/>
  <c r="C64" i="18"/>
  <c r="C55" i="18"/>
  <c r="D33" i="18"/>
  <c r="E33" i="18"/>
  <c r="F33" i="18"/>
  <c r="G33" i="18"/>
  <c r="H33" i="18"/>
  <c r="I33" i="18"/>
  <c r="J33" i="18"/>
  <c r="K33" i="18"/>
  <c r="L33" i="18"/>
  <c r="M33" i="18"/>
  <c r="D34" i="18"/>
  <c r="E34" i="18"/>
  <c r="F34" i="18"/>
  <c r="G34" i="18"/>
  <c r="H34" i="18"/>
  <c r="I34" i="18"/>
  <c r="J34" i="18"/>
  <c r="K34" i="18"/>
  <c r="L34" i="18"/>
  <c r="M34" i="18"/>
  <c r="D35" i="18"/>
  <c r="E35" i="18"/>
  <c r="F35" i="18"/>
  <c r="G35" i="18"/>
  <c r="H35" i="18"/>
  <c r="I35" i="18"/>
  <c r="J35" i="18"/>
  <c r="K35" i="18"/>
  <c r="L35" i="18"/>
  <c r="M35" i="18"/>
  <c r="D36" i="18"/>
  <c r="E36" i="18"/>
  <c r="F36" i="18"/>
  <c r="G36" i="18"/>
  <c r="H36" i="18"/>
  <c r="I36" i="18"/>
  <c r="J36" i="18"/>
  <c r="K36" i="18"/>
  <c r="L36" i="18"/>
  <c r="M36" i="18"/>
  <c r="D37" i="18"/>
  <c r="E37" i="18"/>
  <c r="F37" i="18"/>
  <c r="G37" i="18"/>
  <c r="H37" i="18"/>
  <c r="I37" i="18"/>
  <c r="J37" i="18"/>
  <c r="K37" i="18"/>
  <c r="L37" i="18"/>
  <c r="M37" i="18"/>
  <c r="D38" i="18"/>
  <c r="E38" i="18"/>
  <c r="F38" i="18"/>
  <c r="G38" i="18"/>
  <c r="H38" i="18"/>
  <c r="I38" i="18"/>
  <c r="J38" i="18"/>
  <c r="K38" i="18"/>
  <c r="L38" i="18"/>
  <c r="M38" i="18"/>
  <c r="D39" i="18"/>
  <c r="E39" i="18"/>
  <c r="F39" i="18"/>
  <c r="G39" i="18"/>
  <c r="H39" i="18"/>
  <c r="I39" i="18"/>
  <c r="J39" i="18"/>
  <c r="K39" i="18"/>
  <c r="L39" i="18"/>
  <c r="M39" i="18"/>
  <c r="D40" i="18"/>
  <c r="E40" i="18"/>
  <c r="F40" i="18"/>
  <c r="G40" i="18"/>
  <c r="H40" i="18"/>
  <c r="I40" i="18"/>
  <c r="J40" i="18"/>
  <c r="K40" i="18"/>
  <c r="L40" i="18"/>
  <c r="M40" i="18"/>
  <c r="D41" i="18"/>
  <c r="E41" i="18"/>
  <c r="F41" i="18"/>
  <c r="G41" i="18"/>
  <c r="H41" i="18"/>
  <c r="I41" i="18"/>
  <c r="J41" i="18"/>
  <c r="K41" i="18"/>
  <c r="L41" i="18"/>
  <c r="M41" i="18"/>
  <c r="D42" i="18"/>
  <c r="E42" i="18"/>
  <c r="F42" i="18"/>
  <c r="G42" i="18"/>
  <c r="H42" i="18"/>
  <c r="I42" i="18"/>
  <c r="J42" i="18"/>
  <c r="K42" i="18"/>
  <c r="L42" i="18"/>
  <c r="M42" i="18"/>
  <c r="C34" i="18"/>
  <c r="C35" i="18"/>
  <c r="C36" i="18"/>
  <c r="C37" i="18"/>
  <c r="C38" i="18"/>
  <c r="C39" i="18"/>
  <c r="C40" i="18"/>
  <c r="C41" i="18"/>
  <c r="C42" i="18"/>
  <c r="C33" i="18"/>
  <c r="D23" i="18"/>
  <c r="E23" i="18"/>
  <c r="F23" i="18"/>
  <c r="G23" i="18"/>
  <c r="H23" i="18"/>
  <c r="I23" i="18"/>
  <c r="J23" i="18"/>
  <c r="K23" i="18"/>
  <c r="L23" i="18"/>
  <c r="M23" i="18"/>
  <c r="D24" i="18"/>
  <c r="E24" i="18"/>
  <c r="F24" i="18"/>
  <c r="G24" i="18"/>
  <c r="H24" i="18"/>
  <c r="I24" i="18"/>
  <c r="J24" i="18"/>
  <c r="K24" i="18"/>
  <c r="L24" i="18"/>
  <c r="M24" i="18"/>
  <c r="D25" i="18"/>
  <c r="E25" i="18"/>
  <c r="F25" i="18"/>
  <c r="G25" i="18"/>
  <c r="H25" i="18"/>
  <c r="I25" i="18"/>
  <c r="J25" i="18"/>
  <c r="K25" i="18"/>
  <c r="L25" i="18"/>
  <c r="M25" i="18"/>
  <c r="D26" i="18"/>
  <c r="E26" i="18"/>
  <c r="F26" i="18"/>
  <c r="G26" i="18"/>
  <c r="H26" i="18"/>
  <c r="I26" i="18"/>
  <c r="J26" i="18"/>
  <c r="K26" i="18"/>
  <c r="L26" i="18"/>
  <c r="M26" i="18"/>
  <c r="D27" i="18"/>
  <c r="E27" i="18"/>
  <c r="F27" i="18"/>
  <c r="G27" i="18"/>
  <c r="H27" i="18"/>
  <c r="I27" i="18"/>
  <c r="J27" i="18"/>
  <c r="K27" i="18"/>
  <c r="L27" i="18"/>
  <c r="M27" i="18"/>
  <c r="D28" i="18"/>
  <c r="E28" i="18"/>
  <c r="F28" i="18"/>
  <c r="G28" i="18"/>
  <c r="H28" i="18"/>
  <c r="I28" i="18"/>
  <c r="J28" i="18"/>
  <c r="K28" i="18"/>
  <c r="L28" i="18"/>
  <c r="M28" i="18"/>
  <c r="D29" i="18"/>
  <c r="E29" i="18"/>
  <c r="F29" i="18"/>
  <c r="G29" i="18"/>
  <c r="H29" i="18"/>
  <c r="I29" i="18"/>
  <c r="J29" i="18"/>
  <c r="K29" i="18"/>
  <c r="L29" i="18"/>
  <c r="M29" i="18"/>
  <c r="D30" i="18"/>
  <c r="E30" i="18"/>
  <c r="F30" i="18"/>
  <c r="G30" i="18"/>
  <c r="H30" i="18"/>
  <c r="I30" i="18"/>
  <c r="J30" i="18"/>
  <c r="K30" i="18"/>
  <c r="L30" i="18"/>
  <c r="M30" i="18"/>
  <c r="D31" i="18"/>
  <c r="E31" i="18"/>
  <c r="F31" i="18"/>
  <c r="G31" i="18"/>
  <c r="H31" i="18"/>
  <c r="I31" i="18"/>
  <c r="J31" i="18"/>
  <c r="K31" i="18"/>
  <c r="L31" i="18"/>
  <c r="M31" i="18"/>
  <c r="D32" i="18"/>
  <c r="E32" i="18"/>
  <c r="F32" i="18"/>
  <c r="G32" i="18"/>
  <c r="H32" i="18"/>
  <c r="I32" i="18"/>
  <c r="J32" i="18"/>
  <c r="K32" i="18"/>
  <c r="L32" i="18"/>
  <c r="M32" i="18"/>
  <c r="C24" i="18"/>
  <c r="C25" i="18"/>
  <c r="C26" i="18"/>
  <c r="C27" i="18"/>
  <c r="C28" i="18"/>
  <c r="C29" i="18"/>
  <c r="C30" i="18"/>
  <c r="C31" i="18"/>
  <c r="C32" i="18"/>
  <c r="C23" i="18"/>
  <c r="C4" i="18"/>
  <c r="D4" i="18"/>
  <c r="E4" i="18"/>
  <c r="F4" i="18"/>
  <c r="G4" i="18"/>
  <c r="H4" i="18"/>
  <c r="I4" i="18"/>
  <c r="J4" i="18"/>
  <c r="K4" i="18"/>
  <c r="L4" i="18"/>
  <c r="M4" i="18"/>
  <c r="C5" i="18"/>
  <c r="D5" i="18"/>
  <c r="E5" i="18"/>
  <c r="F5" i="18"/>
  <c r="G5" i="18"/>
  <c r="H5" i="18"/>
  <c r="I5" i="18"/>
  <c r="J5" i="18"/>
  <c r="K5" i="18"/>
  <c r="L5" i="18"/>
  <c r="M5" i="18"/>
  <c r="C6" i="18"/>
  <c r="D6" i="18"/>
  <c r="E6" i="18"/>
  <c r="F6" i="18"/>
  <c r="G6" i="18"/>
  <c r="H6" i="18"/>
  <c r="I6" i="18"/>
  <c r="J6" i="18"/>
  <c r="K6" i="18"/>
  <c r="L6" i="18"/>
  <c r="M6" i="18"/>
  <c r="C7" i="18"/>
  <c r="D7" i="18"/>
  <c r="E7" i="18"/>
  <c r="F7" i="18"/>
  <c r="G7" i="18"/>
  <c r="H7" i="18"/>
  <c r="I7" i="18"/>
  <c r="J7" i="18"/>
  <c r="K7" i="18"/>
  <c r="L7" i="18"/>
  <c r="M7" i="18"/>
  <c r="C8" i="18"/>
  <c r="D8" i="18"/>
  <c r="E8" i="18"/>
  <c r="F8" i="18"/>
  <c r="G8" i="18"/>
  <c r="H8" i="18"/>
  <c r="I8" i="18"/>
  <c r="J8" i="18"/>
  <c r="K8" i="18"/>
  <c r="L8" i="18"/>
  <c r="M8" i="18"/>
  <c r="C9" i="18"/>
  <c r="D9" i="18"/>
  <c r="E9" i="18"/>
  <c r="F9" i="18"/>
  <c r="G9" i="18"/>
  <c r="H9" i="18"/>
  <c r="I9" i="18"/>
  <c r="J9" i="18"/>
  <c r="K9" i="18"/>
  <c r="L9" i="18"/>
  <c r="M9" i="18"/>
  <c r="C10" i="18"/>
  <c r="D10" i="18"/>
  <c r="E10" i="18"/>
  <c r="F10" i="18"/>
  <c r="G10" i="18"/>
  <c r="H10" i="18"/>
  <c r="I10" i="18"/>
  <c r="J10" i="18"/>
  <c r="K10" i="18"/>
  <c r="L10" i="18"/>
  <c r="M10" i="18"/>
  <c r="C11" i="18"/>
  <c r="D11" i="18"/>
  <c r="E11" i="18"/>
  <c r="F11" i="18"/>
  <c r="G11" i="18"/>
  <c r="H11" i="18"/>
  <c r="I11" i="18"/>
  <c r="J11" i="18"/>
  <c r="K11" i="18"/>
  <c r="L11" i="18"/>
  <c r="M11" i="18"/>
  <c r="D3" i="18"/>
  <c r="E3" i="18"/>
  <c r="F3" i="18"/>
  <c r="G3" i="18"/>
  <c r="H3" i="18"/>
  <c r="I3" i="18"/>
  <c r="J3" i="18"/>
  <c r="K3" i="18"/>
  <c r="L3" i="18"/>
  <c r="M3" i="18"/>
  <c r="C3" i="18"/>
  <c r="F12" i="18" l="1"/>
  <c r="M12" i="18"/>
  <c r="E12" i="18"/>
  <c r="L12" i="18"/>
  <c r="D12" i="18"/>
  <c r="K12" i="18"/>
  <c r="C12" i="18"/>
  <c r="G12" i="18"/>
  <c r="J12" i="18"/>
  <c r="I12" i="18"/>
  <c r="H12" i="18"/>
  <c r="B9" i="17"/>
  <c r="C7" i="17" s="1"/>
  <c r="K15" i="5"/>
  <c r="J15" i="5"/>
  <c r="I15" i="5"/>
  <c r="J14" i="5"/>
  <c r="I14" i="5"/>
  <c r="J13" i="5"/>
  <c r="I13" i="5"/>
  <c r="J12" i="5"/>
  <c r="I12" i="5"/>
  <c r="J11" i="5"/>
  <c r="I11" i="5"/>
  <c r="J10" i="5"/>
  <c r="I10" i="5"/>
  <c r="J9" i="5"/>
  <c r="I9" i="5"/>
  <c r="J8" i="5"/>
  <c r="I8" i="5"/>
  <c r="K7" i="5"/>
  <c r="J7" i="5"/>
  <c r="I7" i="5"/>
  <c r="J6" i="5"/>
  <c r="I6" i="5"/>
  <c r="J5" i="5"/>
  <c r="I5" i="5"/>
  <c r="J4" i="5"/>
  <c r="I4" i="5"/>
  <c r="H15" i="5"/>
  <c r="H14" i="5"/>
  <c r="H13" i="5"/>
  <c r="K13" i="5" s="1"/>
  <c r="H12" i="5"/>
  <c r="K12" i="5" s="1"/>
  <c r="H11" i="5"/>
  <c r="K11" i="5" s="1"/>
  <c r="H10" i="5"/>
  <c r="K10" i="5" s="1"/>
  <c r="H9" i="5"/>
  <c r="K9" i="5" s="1"/>
  <c r="H8" i="5"/>
  <c r="K8" i="5" s="1"/>
  <c r="H7" i="5"/>
  <c r="H6" i="5"/>
  <c r="H5" i="5"/>
  <c r="K5" i="5" s="1"/>
  <c r="H4" i="5"/>
  <c r="E15" i="5"/>
  <c r="E14" i="5"/>
  <c r="K14" i="5" s="1"/>
  <c r="E13" i="5"/>
  <c r="E12" i="5"/>
  <c r="E11" i="5"/>
  <c r="E10" i="5"/>
  <c r="E9" i="5"/>
  <c r="E8" i="5"/>
  <c r="E7" i="5"/>
  <c r="E6" i="5"/>
  <c r="K6" i="5" s="1"/>
  <c r="E5" i="5"/>
  <c r="E4" i="5"/>
  <c r="O7" i="15"/>
  <c r="N7" i="15"/>
  <c r="M7" i="15"/>
  <c r="O6" i="15"/>
  <c r="N6" i="15"/>
  <c r="M6" i="15"/>
  <c r="O5" i="15"/>
  <c r="N5" i="15"/>
  <c r="M5" i="15"/>
  <c r="O4" i="15"/>
  <c r="N4" i="15"/>
  <c r="M4" i="15"/>
  <c r="C9" i="17" l="1"/>
  <c r="C8" i="17"/>
  <c r="C5" i="17"/>
  <c r="C6" i="17"/>
  <c r="C4" i="17"/>
  <c r="K4" i="5"/>
  <c r="C77" i="18" l="1"/>
  <c r="C78" i="18"/>
  <c r="C79" i="18"/>
  <c r="C80" i="18"/>
  <c r="C81" i="18"/>
  <c r="C82" i="18"/>
  <c r="C83" i="18"/>
  <c r="O14" i="6"/>
  <c r="N14" i="6"/>
  <c r="M14" i="6"/>
  <c r="K16" i="5"/>
  <c r="J16" i="5"/>
  <c r="I16" i="5"/>
  <c r="H16" i="5"/>
  <c r="G16" i="5"/>
  <c r="F16" i="5"/>
  <c r="E16" i="5"/>
  <c r="D16" i="5"/>
  <c r="C16" i="5"/>
  <c r="O7" i="3"/>
  <c r="O6" i="3"/>
  <c r="N6" i="3"/>
  <c r="M6" i="3"/>
  <c r="O4" i="3"/>
  <c r="N4" i="3"/>
  <c r="M4" i="3"/>
  <c r="C75" i="18" l="1"/>
  <c r="C76" i="18"/>
  <c r="M7" i="6"/>
  <c r="N7" i="3"/>
  <c r="N9" i="6"/>
  <c r="M9" i="6"/>
  <c r="O9" i="6"/>
  <c r="M12" i="6"/>
  <c r="O12" i="6"/>
  <c r="N12" i="6"/>
  <c r="O6" i="6"/>
  <c r="N6" i="6"/>
  <c r="O7" i="6"/>
  <c r="N7" i="6"/>
  <c r="O10" i="6"/>
  <c r="N10" i="6"/>
  <c r="M10" i="6"/>
  <c r="M7" i="3"/>
  <c r="O5" i="6"/>
  <c r="N5" i="6"/>
  <c r="M5" i="6"/>
  <c r="O15" i="6"/>
  <c r="N15" i="6"/>
  <c r="O8" i="6"/>
  <c r="N8" i="6"/>
  <c r="M8" i="6"/>
  <c r="M15" i="6"/>
  <c r="O11" i="6"/>
  <c r="N11" i="6"/>
  <c r="M11" i="6"/>
  <c r="C47" i="18" l="1"/>
  <c r="P47" i="18" s="1"/>
  <c r="C15" i="18"/>
  <c r="P5" i="18" s="1"/>
  <c r="M20" i="18"/>
  <c r="Z10" i="18" s="1"/>
  <c r="M52" i="18"/>
  <c r="Z52" i="18" s="1"/>
  <c r="L21" i="18"/>
  <c r="Y11" i="18" s="1"/>
  <c r="L53" i="18"/>
  <c r="Y53" i="18" s="1"/>
  <c r="I17" i="18"/>
  <c r="V7" i="18" s="1"/>
  <c r="I49" i="18"/>
  <c r="V49" i="18" s="1"/>
  <c r="C46" i="18"/>
  <c r="P46" i="18" s="1"/>
  <c r="C14" i="18"/>
  <c r="P4" i="18" s="1"/>
  <c r="H47" i="18"/>
  <c r="U47" i="18" s="1"/>
  <c r="H15" i="18"/>
  <c r="U5" i="18" s="1"/>
  <c r="K51" i="18"/>
  <c r="X51" i="18" s="1"/>
  <c r="K19" i="18"/>
  <c r="X9" i="18" s="1"/>
  <c r="K13" i="18"/>
  <c r="X3" i="18" s="1"/>
  <c r="K45" i="18"/>
  <c r="X45" i="18" s="1"/>
  <c r="H52" i="18"/>
  <c r="U52" i="18" s="1"/>
  <c r="H20" i="18"/>
  <c r="U10" i="18" s="1"/>
  <c r="H49" i="18"/>
  <c r="U49" i="18" s="1"/>
  <c r="H17" i="18"/>
  <c r="U7" i="18" s="1"/>
  <c r="K50" i="18"/>
  <c r="X50" i="18" s="1"/>
  <c r="K18" i="18"/>
  <c r="X8" i="18" s="1"/>
  <c r="E47" i="18"/>
  <c r="R47" i="18" s="1"/>
  <c r="E15" i="18"/>
  <c r="R5" i="18" s="1"/>
  <c r="I47" i="18"/>
  <c r="V47" i="18" s="1"/>
  <c r="I15" i="18"/>
  <c r="V5" i="18" s="1"/>
  <c r="D13" i="18"/>
  <c r="Q3" i="18" s="1"/>
  <c r="D45" i="18"/>
  <c r="Q45" i="18" s="1"/>
  <c r="M49" i="18"/>
  <c r="Z49" i="18" s="1"/>
  <c r="M17" i="18"/>
  <c r="Z7" i="18" s="1"/>
  <c r="E50" i="18"/>
  <c r="R50" i="18" s="1"/>
  <c r="E18" i="18"/>
  <c r="R8" i="18" s="1"/>
  <c r="E46" i="18"/>
  <c r="R46" i="18" s="1"/>
  <c r="E14" i="18"/>
  <c r="R4" i="18" s="1"/>
  <c r="J47" i="18"/>
  <c r="W47" i="18" s="1"/>
  <c r="J15" i="18"/>
  <c r="W5" i="18" s="1"/>
  <c r="M19" i="18"/>
  <c r="Z9" i="18" s="1"/>
  <c r="M51" i="18"/>
  <c r="Z51" i="18" s="1"/>
  <c r="D17" i="18"/>
  <c r="Q7" i="18" s="1"/>
  <c r="D49" i="18"/>
  <c r="Q49" i="18" s="1"/>
  <c r="J17" i="18"/>
  <c r="W7" i="18" s="1"/>
  <c r="J49" i="18"/>
  <c r="W49" i="18" s="1"/>
  <c r="I18" i="18"/>
  <c r="V8" i="18" s="1"/>
  <c r="I50" i="18"/>
  <c r="V50" i="18" s="1"/>
  <c r="H18" i="18"/>
  <c r="U8" i="18" s="1"/>
  <c r="H50" i="18"/>
  <c r="U50" i="18" s="1"/>
  <c r="F16" i="18"/>
  <c r="S6" i="18" s="1"/>
  <c r="F48" i="18"/>
  <c r="S48" i="18" s="1"/>
  <c r="H45" i="18"/>
  <c r="U45" i="18" s="1"/>
  <c r="H13" i="18"/>
  <c r="U3" i="18" s="1"/>
  <c r="M50" i="18"/>
  <c r="Z50" i="18" s="1"/>
  <c r="M18" i="18"/>
  <c r="Z8" i="18" s="1"/>
  <c r="L47" i="18"/>
  <c r="Y47" i="18" s="1"/>
  <c r="L15" i="18"/>
  <c r="Y5" i="18" s="1"/>
  <c r="F49" i="18"/>
  <c r="S49" i="18" s="1"/>
  <c r="F17" i="18"/>
  <c r="S7" i="18" s="1"/>
  <c r="D16" i="18"/>
  <c r="Q6" i="18" s="1"/>
  <c r="D48" i="18"/>
  <c r="Q48" i="18" s="1"/>
  <c r="M47" i="18"/>
  <c r="Z47" i="18" s="1"/>
  <c r="M15" i="18"/>
  <c r="Z5" i="18" s="1"/>
  <c r="H48" i="18"/>
  <c r="U48" i="18" s="1"/>
  <c r="H16" i="18"/>
  <c r="U6" i="18" s="1"/>
  <c r="J13" i="18"/>
  <c r="W3" i="18" s="1"/>
  <c r="J45" i="18"/>
  <c r="W45" i="18" s="1"/>
  <c r="J51" i="18"/>
  <c r="W51" i="18" s="1"/>
  <c r="J19" i="18"/>
  <c r="W9" i="18" s="1"/>
  <c r="C53" i="18"/>
  <c r="P53" i="18" s="1"/>
  <c r="C21" i="18"/>
  <c r="P11" i="18" s="1"/>
  <c r="D51" i="18"/>
  <c r="Q51" i="18" s="1"/>
  <c r="D19" i="18"/>
  <c r="Q9" i="18" s="1"/>
  <c r="I14" i="18"/>
  <c r="V4" i="18" s="1"/>
  <c r="I46" i="18"/>
  <c r="V46" i="18" s="1"/>
  <c r="F50" i="18"/>
  <c r="S50" i="18" s="1"/>
  <c r="F18" i="18"/>
  <c r="S8" i="18" s="1"/>
  <c r="G48" i="18"/>
  <c r="T48" i="18" s="1"/>
  <c r="G16" i="18"/>
  <c r="T6" i="18" s="1"/>
  <c r="L17" i="18"/>
  <c r="Y7" i="18" s="1"/>
  <c r="L49" i="18"/>
  <c r="Y49" i="18" s="1"/>
  <c r="E45" i="18"/>
  <c r="R45" i="18" s="1"/>
  <c r="E13" i="18"/>
  <c r="R3" i="18" s="1"/>
  <c r="E53" i="18"/>
  <c r="R53" i="18" s="1"/>
  <c r="E21" i="18"/>
  <c r="R11" i="18" s="1"/>
  <c r="G50" i="18"/>
  <c r="T50" i="18" s="1"/>
  <c r="G18" i="18"/>
  <c r="T8" i="18" s="1"/>
  <c r="G53" i="18"/>
  <c r="T53" i="18" s="1"/>
  <c r="G21" i="18"/>
  <c r="T11" i="18" s="1"/>
  <c r="F19" i="18"/>
  <c r="S9" i="18" s="1"/>
  <c r="F51" i="18"/>
  <c r="S51" i="18" s="1"/>
  <c r="J48" i="18"/>
  <c r="W48" i="18" s="1"/>
  <c r="J16" i="18"/>
  <c r="W6" i="18" s="1"/>
  <c r="D50" i="18"/>
  <c r="Q50" i="18" s="1"/>
  <c r="D18" i="18"/>
  <c r="Q8" i="18" s="1"/>
  <c r="L13" i="18"/>
  <c r="Y3" i="18" s="1"/>
  <c r="L45" i="18"/>
  <c r="Y45" i="18" s="1"/>
  <c r="G52" i="18"/>
  <c r="T52" i="18" s="1"/>
  <c r="G20" i="18"/>
  <c r="T10" i="18" s="1"/>
  <c r="K21" i="18"/>
  <c r="X11" i="18" s="1"/>
  <c r="K53" i="18"/>
  <c r="X53" i="18" s="1"/>
  <c r="L51" i="18"/>
  <c r="Y51" i="18" s="1"/>
  <c r="L19" i="18"/>
  <c r="Y9" i="18" s="1"/>
  <c r="K46" i="18"/>
  <c r="X46" i="18" s="1"/>
  <c r="K14" i="18"/>
  <c r="X4" i="18" s="1"/>
  <c r="C51" i="18"/>
  <c r="P51" i="18" s="1"/>
  <c r="C19" i="18"/>
  <c r="P9" i="18" s="1"/>
  <c r="I48" i="18"/>
  <c r="V48" i="18" s="1"/>
  <c r="I16" i="18"/>
  <c r="V6" i="18" s="1"/>
  <c r="I52" i="18"/>
  <c r="V52" i="18" s="1"/>
  <c r="I20" i="18"/>
  <c r="V10" i="18" s="1"/>
  <c r="M45" i="18"/>
  <c r="Z45" i="18" s="1"/>
  <c r="M13" i="18"/>
  <c r="Z3" i="18" s="1"/>
  <c r="M53" i="18"/>
  <c r="Z53" i="18" s="1"/>
  <c r="M21" i="18"/>
  <c r="Z11" i="18" s="1"/>
  <c r="H14" i="18"/>
  <c r="U4" i="18" s="1"/>
  <c r="H46" i="18"/>
  <c r="U46" i="18" s="1"/>
  <c r="L46" i="18"/>
  <c r="Y46" i="18" s="1"/>
  <c r="L14" i="18"/>
  <c r="Y4" i="18" s="1"/>
  <c r="K17" i="18"/>
  <c r="X7" i="18" s="1"/>
  <c r="K49" i="18"/>
  <c r="X49" i="18" s="1"/>
  <c r="K47" i="18"/>
  <c r="X47" i="18" s="1"/>
  <c r="K15" i="18"/>
  <c r="X5" i="18" s="1"/>
  <c r="G14" i="18"/>
  <c r="T4" i="18" s="1"/>
  <c r="G46" i="18"/>
  <c r="T46" i="18" s="1"/>
  <c r="J52" i="18"/>
  <c r="W52" i="18" s="1"/>
  <c r="J20" i="18"/>
  <c r="W10" i="18" s="1"/>
  <c r="F46" i="18"/>
  <c r="S46" i="18" s="1"/>
  <c r="F14" i="18"/>
  <c r="S4" i="18" s="1"/>
  <c r="H19" i="18"/>
  <c r="U9" i="18" s="1"/>
  <c r="H51" i="18"/>
  <c r="U51" i="18" s="1"/>
  <c r="C52" i="18"/>
  <c r="P52" i="18" s="1"/>
  <c r="C20" i="18"/>
  <c r="P10" i="18" s="1"/>
  <c r="L50" i="18"/>
  <c r="Y50" i="18" s="1"/>
  <c r="L18" i="18"/>
  <c r="Y8" i="18" s="1"/>
  <c r="C17" i="18"/>
  <c r="P7" i="18" s="1"/>
  <c r="C49" i="18"/>
  <c r="P49" i="18" s="1"/>
  <c r="D21" i="18"/>
  <c r="Q11" i="18" s="1"/>
  <c r="D53" i="18"/>
  <c r="Q53" i="18" s="1"/>
  <c r="J14" i="18"/>
  <c r="W4" i="18" s="1"/>
  <c r="J46" i="18"/>
  <c r="W46" i="18" s="1"/>
  <c r="F53" i="18"/>
  <c r="S53" i="18" s="1"/>
  <c r="F21" i="18"/>
  <c r="S11" i="18" s="1"/>
  <c r="M46" i="18"/>
  <c r="Z46" i="18" s="1"/>
  <c r="M14" i="18"/>
  <c r="Z4" i="18" s="1"/>
  <c r="I21" i="18"/>
  <c r="V11" i="18" s="1"/>
  <c r="I53" i="18"/>
  <c r="V53" i="18" s="1"/>
  <c r="E19" i="18"/>
  <c r="R9" i="18" s="1"/>
  <c r="E51" i="18"/>
  <c r="R51" i="18" s="1"/>
  <c r="D52" i="18"/>
  <c r="Q52" i="18" s="1"/>
  <c r="D20" i="18"/>
  <c r="Q10" i="18" s="1"/>
  <c r="C16" i="18"/>
  <c r="P6" i="18" s="1"/>
  <c r="C48" i="18"/>
  <c r="P48" i="18" s="1"/>
  <c r="E20" i="18"/>
  <c r="R10" i="18" s="1"/>
  <c r="E52" i="18"/>
  <c r="R52" i="18" s="1"/>
  <c r="E49" i="18"/>
  <c r="R49" i="18" s="1"/>
  <c r="E17" i="18"/>
  <c r="R7" i="18" s="1"/>
  <c r="H53" i="18"/>
  <c r="U53" i="18" s="1"/>
  <c r="H21" i="18"/>
  <c r="U11" i="18" s="1"/>
  <c r="J18" i="18"/>
  <c r="W8" i="18" s="1"/>
  <c r="J50" i="18"/>
  <c r="W50" i="18" s="1"/>
  <c r="G15" i="18"/>
  <c r="T5" i="18" s="1"/>
  <c r="G47" i="18"/>
  <c r="T47" i="18" s="1"/>
  <c r="D47" i="18"/>
  <c r="Q47" i="18" s="1"/>
  <c r="D15" i="18"/>
  <c r="Q5" i="18" s="1"/>
  <c r="G19" i="18"/>
  <c r="T9" i="18" s="1"/>
  <c r="G51" i="18"/>
  <c r="T51" i="18" s="1"/>
  <c r="F52" i="18"/>
  <c r="S52" i="18" s="1"/>
  <c r="F20" i="18"/>
  <c r="S10" i="18" s="1"/>
  <c r="C45" i="18"/>
  <c r="P45" i="18" s="1"/>
  <c r="C13" i="18"/>
  <c r="P3" i="18" s="1"/>
  <c r="F45" i="18"/>
  <c r="S45" i="18" s="1"/>
  <c r="F13" i="18"/>
  <c r="S3" i="18" s="1"/>
  <c r="E16" i="18"/>
  <c r="R6" i="18" s="1"/>
  <c r="E48" i="18"/>
  <c r="R48" i="18" s="1"/>
  <c r="M16" i="18"/>
  <c r="Z6" i="18" s="1"/>
  <c r="M48" i="18"/>
  <c r="Z48" i="18" s="1"/>
  <c r="C18" i="18"/>
  <c r="P8" i="18" s="1"/>
  <c r="C50" i="18"/>
  <c r="P50" i="18" s="1"/>
  <c r="D46" i="18"/>
  <c r="Q46" i="18" s="1"/>
  <c r="D14" i="18"/>
  <c r="Q4" i="18" s="1"/>
  <c r="K20" i="18"/>
  <c r="X10" i="18" s="1"/>
  <c r="K52" i="18"/>
  <c r="X52" i="18" s="1"/>
  <c r="G49" i="18"/>
  <c r="T49" i="18" s="1"/>
  <c r="G17" i="18"/>
  <c r="T7" i="18" s="1"/>
  <c r="J21" i="18"/>
  <c r="W11" i="18" s="1"/>
  <c r="J53" i="18"/>
  <c r="W53" i="18" s="1"/>
  <c r="G45" i="18"/>
  <c r="T45" i="18" s="1"/>
  <c r="G13" i="18"/>
  <c r="T3" i="18" s="1"/>
  <c r="L48" i="18"/>
  <c r="Y48" i="18" s="1"/>
  <c r="L16" i="18"/>
  <c r="Y6" i="18" s="1"/>
  <c r="F15" i="18"/>
  <c r="S5" i="18" s="1"/>
  <c r="F47" i="18"/>
  <c r="S47" i="18" s="1"/>
  <c r="I51" i="18"/>
  <c r="V51" i="18" s="1"/>
  <c r="I19" i="18"/>
  <c r="V9" i="18" s="1"/>
  <c r="L20" i="18"/>
  <c r="Y10" i="18" s="1"/>
  <c r="L52" i="18"/>
  <c r="Y52" i="18" s="1"/>
  <c r="I13" i="18"/>
  <c r="V3" i="18" s="1"/>
  <c r="I45" i="18"/>
  <c r="V45" i="18" s="1"/>
  <c r="K16" i="18"/>
  <c r="X6" i="18" s="1"/>
  <c r="K48" i="18"/>
  <c r="X48" i="18" s="1"/>
  <c r="C84" i="18"/>
  <c r="D54" i="18" l="1"/>
  <c r="Q54" i="18" s="1"/>
  <c r="D22" i="18"/>
  <c r="Q12" i="18" s="1"/>
  <c r="C54" i="18"/>
  <c r="P54" i="18" s="1"/>
  <c r="C22" i="18"/>
  <c r="P12" i="18" s="1"/>
  <c r="K54" i="18"/>
  <c r="X54" i="18" s="1"/>
  <c r="K22" i="18"/>
  <c r="X12" i="18" s="1"/>
  <c r="F54" i="18"/>
  <c r="S54" i="18" s="1"/>
  <c r="F22" i="18"/>
  <c r="S12" i="18" s="1"/>
  <c r="L54" i="18"/>
  <c r="Y54" i="18" s="1"/>
  <c r="L22" i="18"/>
  <c r="Y12" i="18" s="1"/>
  <c r="I22" i="18"/>
  <c r="V12" i="18" s="1"/>
  <c r="I54" i="18"/>
  <c r="V54" i="18" s="1"/>
  <c r="J22" i="18"/>
  <c r="W12" i="18" s="1"/>
  <c r="J54" i="18"/>
  <c r="W54" i="18" s="1"/>
  <c r="G54" i="18"/>
  <c r="T54" i="18" s="1"/>
  <c r="G22" i="18"/>
  <c r="T12" i="18" s="1"/>
  <c r="H22" i="18"/>
  <c r="U12" i="18" s="1"/>
  <c r="H54" i="18"/>
  <c r="U54" i="18" s="1"/>
  <c r="E54" i="18"/>
  <c r="R54" i="18" s="1"/>
  <c r="E22" i="18"/>
  <c r="R12" i="18" s="1"/>
  <c r="M54" i="18"/>
  <c r="Z54" i="18" s="1"/>
  <c r="M22" i="18"/>
  <c r="Z12" i="18" s="1"/>
</calcChain>
</file>

<file path=xl/sharedStrings.xml><?xml version="1.0" encoding="utf-8"?>
<sst xmlns="http://schemas.openxmlformats.org/spreadsheetml/2006/main" count="1184" uniqueCount="189">
  <si>
    <t>Chapter 5: Sentencing of children</t>
  </si>
  <si>
    <t>Table</t>
  </si>
  <si>
    <t>Title</t>
  </si>
  <si>
    <t>Children proceeded against or sentenced</t>
  </si>
  <si>
    <t>Table 5.1</t>
  </si>
  <si>
    <t>Table 5.2</t>
  </si>
  <si>
    <t>Table 5.3</t>
  </si>
  <si>
    <t>Table 5.4</t>
  </si>
  <si>
    <t>Youth Rehabilitation Order (YRO) requirements</t>
  </si>
  <si>
    <t>Table 5.7</t>
  </si>
  <si>
    <t>Table 5.8</t>
  </si>
  <si>
    <t>Sources:</t>
  </si>
  <si>
    <t>Criminal Justice Statistics Quarterly</t>
  </si>
  <si>
    <t>Bespoke analysis of the Court Proceedings Database</t>
  </si>
  <si>
    <t>Youth Justice Application Framework</t>
  </si>
  <si>
    <t>Notes</t>
  </si>
  <si>
    <t>Note number</t>
  </si>
  <si>
    <t>Note text</t>
  </si>
  <si>
    <t>Where a youth panel sat.</t>
  </si>
  <si>
    <t>Excludes a small number of cases with identified data quality issues (e.g. no date information recorded), breaches and appeals.</t>
  </si>
  <si>
    <t>Data linked using probabilistic recording linking ('Splink') methodology - further information of the matching methodology is available at the following link: https://www.gov.uk/government/publications/joined-up-data-in-government-the-future-of-data-linking-methods/splink-mojs-open-source-library-for-probabilistic-record-linkage-at-scale</t>
  </si>
  <si>
    <t>Only one offence is counted for each defendant in the case. If there is more than one offence per defendant that complete on the same day, a set of validation rules applies to select one offence only and these relate to the longest duration, seriousness and the lowest sequence number of the offence.</t>
  </si>
  <si>
    <t>Including all criminal cases which have received a verdict and concluded in the specified time period, in either the magistrates' courts or the Crown Court, excluding cases sent/committed to the Crown Court.</t>
  </si>
  <si>
    <t>Including all criminal cases which have received a verdict and concluded in the specified time period, in the magistrates' courts, including cases sent/committed to the Crown Court.</t>
  </si>
  <si>
    <t>Including those where sex was not known</t>
  </si>
  <si>
    <t>In Q2 2023 CJSQ publication, work was undertaken to develop the processing of criminal court sentencing data. As a result, figures were revised from 2017 onwards due to more accurate and reliable methods for data processing for information on prosecutions, convictions, sentencing and remands. We advise users to apply caution when comparing trends between 2017 and 2016 where detailed offences or specific sentencing outcomes may increase or decrease. Please see technical guide and detailed technical appendix for more details.</t>
  </si>
  <si>
    <t>The figures given relate to defendants at all courts for whom these offences were the principal offences for which they were dealt with. When a defendant has been found guilty of two or more offences it is the offence for which the heaviest penalty is imposed. Where the same disposal is imposed for two or more offences, the offence selected is the offence for which the statutory maximum penalty is the most severe.</t>
  </si>
  <si>
    <t>Data are given on a principal disposal basis - i.e. reporting the most severe sentence for the principal offence - with the exception of compensation, for which all disposals are counted.  </t>
  </si>
  <si>
    <t xml:space="preserve">Every effort is made to ensure that the figures presented are accurate and complete. However, it is important to note that these data have been extracted from large administrative data systems generated by the courts and police forces. As a consequence, care should be taken to ensure data collection processes and their inevitable limitations are taken into account when those data are used.  In addition, figures may vary from those previously published, due to minor changes in classifications and other data revisions. </t>
  </si>
  <si>
    <t>As a result of new processing from 2017 onwards, the methodology for principal offence and disposal is more robust and includes the broadest range of sentencing outcomes. We advise users to apply caution when comparing volumes of some disposals prior to 2017 with those after 2017 - the disposals most affected are: extended determinate sentences, special sentences for offenders of special concern, hospital orders, suspended sentences and community sentences.  Volumes of these have increased in the new system from 2017 onwards. This has also led to a decrease in offenders otherwise dealt with, receiving victim surcharge, compensation or crown court/police cells. Please see technical guide and detailed technical appendix for more details.</t>
  </si>
  <si>
    <t>Suspended sentence orders are not available for young people. However, small volumes may be presented in some years due to recording issues on administrative data systems.</t>
  </si>
  <si>
    <t>Figures for the year ending March 2021 may be affected by COVID-19 restrictions on court proceedings.</t>
  </si>
  <si>
    <t>Youth Courts are categorised as magistrates' courts in the data. This will impact the figures for indictable only defendants at the magistrates' court which will include a high volume of juveniles.</t>
  </si>
  <si>
    <t>Figures for ethnicity are categorised using the 5+1 self-identified classification. Data based on the 18+1 classification used in the 2011 Census Ethnicity is only able to be shown for indictable offences from year ending March 2010 onwards due to improvements in data quality, in magistrates’ courts associated with the introduction of the LIBRA case management system at that time. The not stated category includes all others for whom ethnicity information is not available, either because they have chosen not to state their ethnicity or because no information has been recorded.</t>
  </si>
  <si>
    <t>Community rehabilitation orders, supervision orders, community punishment orders, attendance centre orders, community punishment and rehabilitation orders, curfew orders, reparation orders, action plan orders and drug treatment and testing orders.</t>
  </si>
  <si>
    <t>Includes detention in a Young Offender Institution, detention and training orders and unsuspended imprisonment.</t>
  </si>
  <si>
    <t>Otherwise dealt with on finding of guilty includes one day in police cells, disqualification order, restraining order, confiscation order, travel restriction order, disqualification from driving, hospital orders, guardianship orders, recommendation for deportation and other disposals.</t>
  </si>
  <si>
    <t>This worksheet contains one table. Some cells refer to notes, which can be found in the notes worksheet.</t>
  </si>
  <si>
    <t>Type of offence</t>
  </si>
  <si>
    <t>2014</t>
  </si>
  <si>
    <t>2015</t>
  </si>
  <si>
    <t>2016</t>
  </si>
  <si>
    <t>2017</t>
  </si>
  <si>
    <t>2018</t>
  </si>
  <si>
    <t>2019</t>
  </si>
  <si>
    <t>2020</t>
  </si>
  <si>
    <t>2021</t>
  </si>
  <si>
    <t>2022</t>
  </si>
  <si>
    <t>Indictable</t>
  </si>
  <si>
    <t>Summary motoring</t>
  </si>
  <si>
    <t>Summary non-motoring</t>
  </si>
  <si>
    <t>All offences</t>
  </si>
  <si>
    <t>2023</t>
  </si>
  <si>
    <t>This worksheet contain one table.</t>
  </si>
  <si>
    <t>Offence type</t>
  </si>
  <si>
    <t>Offence group</t>
  </si>
  <si>
    <t>Male 
10 to 14</t>
  </si>
  <si>
    <t>Male 
15 to 17</t>
  </si>
  <si>
    <t>Male 
10 to 17</t>
  </si>
  <si>
    <t>Female 
10 to 14</t>
  </si>
  <si>
    <t>Female 
15 to 17</t>
  </si>
  <si>
    <t>Female 
10 to 17</t>
  </si>
  <si>
    <t>All children 
10 to 14
[note 7]</t>
  </si>
  <si>
    <t>All children 
15 to 17 
[note 7]</t>
  </si>
  <si>
    <t>All children 
10 to 17
[note 7]</t>
  </si>
  <si>
    <t>Indictable offences</t>
  </si>
  <si>
    <t>Violence against the person</t>
  </si>
  <si>
    <t>Sexual offences</t>
  </si>
  <si>
    <t>Robbery</t>
  </si>
  <si>
    <t>Theft Offences</t>
  </si>
  <si>
    <t>Criminal damage and arson</t>
  </si>
  <si>
    <t>Drug offences</t>
  </si>
  <si>
    <t>Possession of weapons</t>
  </si>
  <si>
    <t>Public order offences</t>
  </si>
  <si>
    <t>Miscellaneous crimes against society</t>
  </si>
  <si>
    <t>Fraud Offences</t>
  </si>
  <si>
    <t>Summary offences</t>
  </si>
  <si>
    <t>Summary non-motoring offences</t>
  </si>
  <si>
    <t>Summary motoring offences</t>
  </si>
  <si>
    <t>Total</t>
  </si>
  <si>
    <t>Some cells have no available data. "[x]" = Not available.</t>
  </si>
  <si>
    <t xml:space="preserve">Sentence type </t>
  </si>
  <si>
    <t xml:space="preserve">2022 </t>
  </si>
  <si>
    <t>Immediate Custody [note 20]</t>
  </si>
  <si>
    <t>Suspended Sentence [note 14]</t>
  </si>
  <si>
    <t>[x]</t>
  </si>
  <si>
    <t>Community Sentence [note 19]</t>
  </si>
  <si>
    <t>Fine</t>
  </si>
  <si>
    <t>Absolute Discharge</t>
  </si>
  <si>
    <t>Conditional Discharge</t>
  </si>
  <si>
    <t>Otherwise Dealt With [note 22]</t>
  </si>
  <si>
    <t>Compensation</t>
  </si>
  <si>
    <t>Disposal Not Known [note 23]</t>
  </si>
  <si>
    <t>Total sentenced</t>
  </si>
  <si>
    <t>Sex</t>
  </si>
  <si>
    <t>Sentence type</t>
  </si>
  <si>
    <t>Male</t>
  </si>
  <si>
    <t>Female</t>
  </si>
  <si>
    <t>Not known</t>
  </si>
  <si>
    <t>Some cells have no available data. ".." = Not available.</t>
  </si>
  <si>
    <t>Asian</t>
  </si>
  <si>
    <t>Black</t>
  </si>
  <si>
    <t>Mixed</t>
  </si>
  <si>
    <t>Other</t>
  </si>
  <si>
    <t>White</t>
  </si>
  <si>
    <t>Total ethnic minority groups</t>
  </si>
  <si>
    <t>Total ethnicity known</t>
  </si>
  <si>
    <t>Total ethnicity unknown</t>
  </si>
  <si>
    <t>Total all</t>
  </si>
  <si>
    <t>Children proceeded against at magistrates' courts by type of offence, years ending March 2014 to 2024</t>
  </si>
  <si>
    <t>Average number of days taken from offence to completion for youth criminal cases in England and Wales, years ending March 2014 to 2024</t>
  </si>
  <si>
    <t>Children found guilty at all courts by sex, age group, offence type and offence group, year ending March 2024</t>
  </si>
  <si>
    <t>Distribution of Youth Rehabilitation Order (YRO) requirements, year ending March 2024</t>
  </si>
  <si>
    <t>Types of requirements given to children receiving a Youth Rehabilitation Order (YRO), year ending March 2024</t>
  </si>
  <si>
    <t>2024</t>
  </si>
  <si>
    <t>% change  March 2014 to March 2024</t>
  </si>
  <si>
    <t>% change  March 2019 to March 2024</t>
  </si>
  <si>
    <t>% change  March 2023 to March 2024</t>
  </si>
  <si>
    <t>% change March 2014 to March 2024</t>
  </si>
  <si>
    <t>% change March 2019 to March 2024</t>
  </si>
  <si>
    <t>% change March 2023 to March 2024</t>
  </si>
  <si>
    <t>..</t>
  </si>
  <si>
    <t>Indictable or summary offence</t>
  </si>
  <si>
    <t>Summary</t>
  </si>
  <si>
    <t>10 to 14</t>
  </si>
  <si>
    <t>15 to 17</t>
  </si>
  <si>
    <t>Age group</t>
  </si>
  <si>
    <t>Mean number of days taken</t>
  </si>
  <si>
    <t xml:space="preserve">Offence to charge or laying of information </t>
  </si>
  <si>
    <t xml:space="preserve">Charge or laying of information to first listing </t>
  </si>
  <si>
    <t xml:space="preserve">First listing to completion </t>
  </si>
  <si>
    <t>Offence to completion</t>
  </si>
  <si>
    <t>Table 5.5</t>
  </si>
  <si>
    <t>Table 5.6</t>
  </si>
  <si>
    <t xml:space="preserve">This worksheet contains one table. </t>
  </si>
  <si>
    <t>Requirement</t>
  </si>
  <si>
    <t>Number of requirements</t>
  </si>
  <si>
    <t>Share</t>
  </si>
  <si>
    <t>Supervision</t>
  </si>
  <si>
    <t>Activity</t>
  </si>
  <si>
    <t>Electronic Monitoring</t>
  </si>
  <si>
    <t>Curfew</t>
  </si>
  <si>
    <t>Programme</t>
  </si>
  <si>
    <t>Prohibited Activity</t>
  </si>
  <si>
    <t>Exclusion</t>
  </si>
  <si>
    <t>Unpaid Work</t>
  </si>
  <si>
    <t>Attendance Centre</t>
  </si>
  <si>
    <t>Education</t>
  </si>
  <si>
    <t>Residence</t>
  </si>
  <si>
    <t>Local Authority Residence</t>
  </si>
  <si>
    <t>Drug Treatment</t>
  </si>
  <si>
    <t>Drug Testing</t>
  </si>
  <si>
    <t>Intoxicating Substance Treatment</t>
  </si>
  <si>
    <t>Mental Health Treatment</t>
  </si>
  <si>
    <t>Intensive Fostering</t>
  </si>
  <si>
    <t>This worksheet contains one table.</t>
  </si>
  <si>
    <t>Frequency</t>
  </si>
  <si>
    <t>Share of total</t>
  </si>
  <si>
    <t>5 or more</t>
  </si>
  <si>
    <t>Table 5.9</t>
  </si>
  <si>
    <t>Table 5.10</t>
  </si>
  <si>
    <t>Sentencing occasions of children by type of sentence, years ending March 2014 to 2024</t>
  </si>
  <si>
    <t>Sentencing occasions of children by offence type and type of sentence, years ending March 2014 to March 2024</t>
  </si>
  <si>
    <t>Sentencing occasions of children sentenced by offence type, sex and type of sentence,, years ending March 2014 to 2024</t>
  </si>
  <si>
    <t>Sentencing occasions of children for indictable offences by age group and type of sentence, years ending March 2014 to March 2024</t>
  </si>
  <si>
    <t>Sentencing occasions of children for indictable offences by ethnicity and type of sentence, years ending March 2014 to 2024</t>
  </si>
  <si>
    <t>Sheet</t>
  </si>
  <si>
    <t>This worksheet contains one table and refers to notes for chapter 5 supplementary tables.</t>
  </si>
  <si>
    <t>Table 5.1: Children proceeded against at magistrates' courts by type of offence, years ending March 2014 to 2024</t>
  </si>
  <si>
    <t>Table 5.2: Average number of days taken from offence to completion for youth criminal cases in England and Wales, years ending March 2014 to 2024 [note 1][note 2][note 3][note 4][note 5] [note 6]</t>
  </si>
  <si>
    <t>Table 5.3: Children found guilty at all courts by sex, age group, offence type and offence group, year ending March 2024</t>
  </si>
  <si>
    <t xml:space="preserve">The information in this publication for the first quarter of 2024 in relation to court proceedings and outcomes is provisional. </t>
  </si>
  <si>
    <t>Table 5.9: Types of requirements given to children receiving a Youth Rehabilitation Order (YRO), year ending March 2024</t>
  </si>
  <si>
    <t>Table 5.4: Sentencing occasions of children by type of sentence, years ending March 2014 to March 2024 note 8][note 9][note 10][note 11][note 12][note 13][note 14]</t>
  </si>
  <si>
    <t>Table 5.6: Sentencing occasions of children sentenced by offence type, sex and type of sentence, years ending March 2014 to March 2024 [note 8][note 9][note 10][note 11][note 13][note 14]</t>
  </si>
  <si>
    <t>Table 5.7: Sentencing occasions of children for indictable offences by age group and type of sentence, years ending March 2014 to March 2024 [note 8][note 9][note 10][note 11][note 13][note 14]</t>
  </si>
  <si>
    <t>Table 5.8: Sentencing occasions of children for indictable offences by ethnicity and type of sentence, years ending March 2014 to March 2024 [note 8][note 9][note 10][note 11][note 13][note 14]</t>
  </si>
  <si>
    <t>2021 
[note 15]</t>
  </si>
  <si>
    <t>Table 5.5: Sentencing occasions of children by offence type and type of sentence, years ending March 2014 to March 2024 [note 8][note 9][note 10][note 11][note 15][note 14]</t>
  </si>
  <si>
    <t>2024 
[note 16]</t>
  </si>
  <si>
    <t>Immediate Custody [note 17]</t>
  </si>
  <si>
    <t>Suspended Sentence [note 18]</t>
  </si>
  <si>
    <t>Otherwise Dealt With [note 20]</t>
  </si>
  <si>
    <t>Disposal Not Known [note 21]</t>
  </si>
  <si>
    <t>Average Custodial Sentence Length (months) [note 22]</t>
  </si>
  <si>
    <t>The number of defendants sentenced to compensation orders on all disposal basis at magistrates’ court has increased in the new system due to an increase in the offence ‘17000 – keeping a motor vehicle on highway without a current vehicle excise licence (MOT)’. We advise users to apply caution when comparing trends for the number of compensation orders on all disposal basis before 2017.</t>
  </si>
  <si>
    <t xml:space="preserve">Table 5.10: Distribution of Youth Rehabilitation Order (YRO) requirements, year ending March 2024 </t>
  </si>
  <si>
    <t>Ethnicity [note 22]</t>
  </si>
  <si>
    <t>As a result of new processing from 2017 onwards, it became possible to capture additional records where the case has concluded but the disposal given is not known. This has led to an increase in the disposal not known category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</si>
</sst>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quot; &quot;#,##0.00&quot; &quot;;&quot;-&quot;#,##0.00&quot; &quot;;&quot; -&quot;#&quot; &quot;;&quot; &quot;@&quot; &quot;"/>
    <numFmt numFmtId="166" formatCode="0.0%"/>
    <numFmt numFmtId="167" formatCode="#,##0.0"/>
  </numFmts>
  <fonts count="17" x14ac:knownFonts="1">
    <font>
      <sz val="12"/>
      <color rgb="FF000000"/>
      <name val="Arial"/>
      <family val="2"/>
    </font>
    <font>
      <sz val="12"/>
      <color rgb="FF000000"/>
      <name val="Arial"/>
      <family val="2"/>
    </font>
    <font>
      <u/>
      <sz val="12"/>
      <color rgb="FF0000FF"/>
      <name val="Arial"/>
      <family val="2"/>
    </font>
    <font>
      <sz val="11"/>
      <color rgb="FF000000"/>
      <name val="Calibri"/>
      <family val="2"/>
    </font>
    <font>
      <sz val="10"/>
      <color rgb="FF000000"/>
      <name val="Arial"/>
      <family val="2"/>
    </font>
    <font>
      <b/>
      <sz val="12"/>
      <color rgb="FF000000"/>
      <name val="Arial"/>
      <family val="2"/>
    </font>
    <font>
      <sz val="11"/>
      <color rgb="FF000000"/>
      <name val="Arial"/>
      <family val="2"/>
    </font>
    <font>
      <b/>
      <sz val="11"/>
      <color rgb="FF000000"/>
      <name val="Arial"/>
      <family val="2"/>
    </font>
    <font>
      <u/>
      <sz val="10"/>
      <color rgb="FF000000"/>
      <name val="Arial"/>
      <family val="2"/>
    </font>
    <font>
      <b/>
      <sz val="10"/>
      <color rgb="FF000000"/>
      <name val="Arial"/>
      <family val="2"/>
    </font>
    <font>
      <sz val="8"/>
      <name val="Arial"/>
      <family val="2"/>
    </font>
    <font>
      <sz val="10"/>
      <name val="Arial"/>
      <family val="2"/>
    </font>
    <font>
      <b/>
      <sz val="10"/>
      <name val="Arial"/>
      <family val="2"/>
    </font>
    <font>
      <sz val="12"/>
      <name val="Arial"/>
      <family val="2"/>
    </font>
    <font>
      <sz val="10"/>
      <color indexed="8"/>
      <name val="Arial"/>
      <family val="2"/>
    </font>
    <font>
      <sz val="10"/>
      <color rgb="FFFF0000"/>
      <name val="Arial"/>
      <family val="2"/>
    </font>
    <font>
      <sz val="12"/>
      <color theme="0"/>
      <name val="Arial"/>
      <family val="2"/>
    </font>
  </fonts>
  <fills count="11">
    <fill>
      <patternFill patternType="none"/>
    </fill>
    <fill>
      <patternFill patternType="gray125"/>
    </fill>
    <fill>
      <patternFill patternType="solid">
        <fgColor rgb="FF92D050"/>
        <bgColor indexed="64"/>
      </patternFill>
    </fill>
    <fill>
      <patternFill patternType="solid">
        <fgColor theme="8"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499984740745262"/>
        <bgColor indexed="64"/>
      </patternFill>
    </fill>
    <fill>
      <patternFill patternType="solid">
        <fgColor theme="7" tint="-0.249977111117893"/>
        <bgColor indexed="64"/>
      </patternFill>
    </fill>
    <fill>
      <patternFill patternType="solid">
        <fgColor rgb="FF7030A0"/>
        <bgColor indexed="64"/>
      </patternFill>
    </fill>
  </fills>
  <borders count="23">
    <border>
      <left/>
      <right/>
      <top/>
      <bottom/>
      <diagonal/>
    </border>
    <border>
      <left/>
      <right/>
      <top/>
      <bottom style="thin">
        <color rgb="FF000000"/>
      </bottom>
      <diagonal/>
    </border>
    <border>
      <left/>
      <right/>
      <top style="thin">
        <color rgb="FF000000"/>
      </top>
      <bottom style="thin">
        <color rgb="FF000000"/>
      </bottom>
      <diagonal/>
    </border>
    <border>
      <left/>
      <right/>
      <top/>
      <bottom style="thin">
        <color indexed="64"/>
      </bottom>
      <diagonal/>
    </border>
    <border>
      <left/>
      <right/>
      <top style="thin">
        <color indexed="64"/>
      </top>
      <bottom/>
      <diagonal/>
    </border>
    <border>
      <left/>
      <right/>
      <top/>
      <bottom style="dashed">
        <color auto="1"/>
      </bottom>
      <diagonal/>
    </border>
    <border>
      <left/>
      <right/>
      <top style="dashed">
        <color auto="1"/>
      </top>
      <bottom style="thin">
        <color auto="1"/>
      </bottom>
      <diagonal/>
    </border>
    <border>
      <left/>
      <right style="dashed">
        <color auto="1"/>
      </right>
      <top/>
      <bottom style="thin">
        <color rgb="FF000000"/>
      </bottom>
      <diagonal/>
    </border>
    <border>
      <left style="dashed">
        <color auto="1"/>
      </left>
      <right/>
      <top/>
      <bottom style="thin">
        <color rgb="FF000000"/>
      </bottom>
      <diagonal/>
    </border>
    <border>
      <left/>
      <right style="dashed">
        <color auto="1"/>
      </right>
      <top/>
      <bottom/>
      <diagonal/>
    </border>
    <border>
      <left style="dashed">
        <color auto="1"/>
      </left>
      <right/>
      <top/>
      <bottom/>
      <diagonal/>
    </border>
    <border>
      <left/>
      <right style="dashed">
        <color auto="1"/>
      </right>
      <top/>
      <bottom style="dashed">
        <color auto="1"/>
      </bottom>
      <diagonal/>
    </border>
    <border>
      <left style="dashed">
        <color auto="1"/>
      </left>
      <right/>
      <top/>
      <bottom style="dashed">
        <color auto="1"/>
      </bottom>
      <diagonal/>
    </border>
    <border>
      <left/>
      <right style="dashed">
        <color auto="1"/>
      </right>
      <top style="dashed">
        <color auto="1"/>
      </top>
      <bottom style="thin">
        <color auto="1"/>
      </bottom>
      <diagonal/>
    </border>
    <border>
      <left style="dashed">
        <color auto="1"/>
      </left>
      <right/>
      <top style="dashed">
        <color auto="1"/>
      </top>
      <bottom style="thin">
        <color auto="1"/>
      </bottom>
      <diagonal/>
    </border>
    <border>
      <left/>
      <right/>
      <top style="dashed">
        <color auto="1"/>
      </top>
      <bottom/>
      <diagonal/>
    </border>
    <border>
      <left/>
      <right style="dashed">
        <color auto="1"/>
      </right>
      <top/>
      <bottom style="thin">
        <color indexed="64"/>
      </bottom>
      <diagonal/>
    </border>
    <border>
      <left style="dashed">
        <color auto="1"/>
      </left>
      <right/>
      <top/>
      <bottom style="thin">
        <color indexed="64"/>
      </bottom>
      <diagonal/>
    </border>
    <border>
      <left/>
      <right style="dashed">
        <color auto="1"/>
      </right>
      <top style="dashed">
        <color auto="1"/>
      </top>
      <bottom/>
      <diagonal/>
    </border>
    <border>
      <left style="dashed">
        <color auto="1"/>
      </left>
      <right/>
      <top style="dashed">
        <color auto="1"/>
      </top>
      <bottom/>
      <diagonal/>
    </border>
    <border>
      <left/>
      <right/>
      <top/>
      <bottom style="dashed">
        <color rgb="FF000000"/>
      </bottom>
      <diagonal/>
    </border>
    <border>
      <left/>
      <right/>
      <top style="dashed">
        <color rgb="FF000000"/>
      </top>
      <bottom style="thin">
        <color rgb="FF000000"/>
      </bottom>
      <diagonal/>
    </border>
    <border>
      <left/>
      <right/>
      <top style="dashed">
        <color auto="1"/>
      </top>
      <bottom style="thin">
        <color rgb="FF000000"/>
      </bottom>
      <diagonal/>
    </border>
  </borders>
  <cellStyleXfs count="26">
    <xf numFmtId="0" fontId="0" fillId="0" borderId="0"/>
    <xf numFmtId="9"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2" fillId="0" borderId="0" applyNumberFormat="0" applyFill="0" applyBorder="0" applyAlignment="0" applyProtection="0"/>
    <xf numFmtId="0" fontId="3" fillId="0" borderId="0" applyNumberFormat="0" applyBorder="0" applyProtection="0"/>
    <xf numFmtId="0" fontId="3" fillId="0" borderId="0" applyNumberFormat="0" applyBorder="0" applyProtection="0"/>
    <xf numFmtId="0" fontId="3" fillId="0" borderId="0" applyNumberFormat="0" applyBorder="0" applyProtection="0"/>
    <xf numFmtId="0" fontId="4" fillId="0" borderId="0" applyNumberFormat="0" applyBorder="0" applyProtection="0"/>
    <xf numFmtId="0" fontId="1" fillId="0" borderId="0" applyNumberFormat="0" applyFont="0" applyBorder="0" applyProtection="0"/>
    <xf numFmtId="0" fontId="1" fillId="0" borderId="0" applyNumberFormat="0" applyBorder="0" applyProtection="0"/>
    <xf numFmtId="0" fontId="1" fillId="0" borderId="0" applyNumberFormat="0" applyFont="0" applyBorder="0" applyProtection="0"/>
    <xf numFmtId="0" fontId="3" fillId="0" borderId="0" applyNumberFormat="0" applyBorder="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 fillId="0" borderId="0" applyNumberFormat="0" applyBorder="0" applyProtection="0">
      <alignment horizontal="left" vertical="top"/>
    </xf>
    <xf numFmtId="0" fontId="14" fillId="0" borderId="0"/>
    <xf numFmtId="0" fontId="14" fillId="0" borderId="0"/>
    <xf numFmtId="0" fontId="13" fillId="0" borderId="0"/>
  </cellStyleXfs>
  <cellXfs count="163">
    <xf numFmtId="0" fontId="0" fillId="0" borderId="0" xfId="0"/>
    <xf numFmtId="0" fontId="5" fillId="0" borderId="0" xfId="0" applyFont="1"/>
    <xf numFmtId="0" fontId="4" fillId="0" borderId="0" xfId="0" applyFont="1"/>
    <xf numFmtId="0" fontId="5" fillId="0" borderId="0" xfId="0" applyFont="1" applyAlignment="1">
      <alignment horizontal="left" vertical="center"/>
    </xf>
    <xf numFmtId="0" fontId="6" fillId="0" borderId="0" xfId="0" applyFont="1" applyAlignment="1">
      <alignment horizontal="center"/>
    </xf>
    <xf numFmtId="0" fontId="7" fillId="0" borderId="0" xfId="0" applyFont="1"/>
    <xf numFmtId="0" fontId="6" fillId="0" borderId="0" xfId="0" applyFont="1"/>
    <xf numFmtId="0" fontId="8" fillId="0" borderId="0" xfId="8" applyFont="1" applyFill="1" applyAlignment="1">
      <alignment horizontal="left" vertical="center"/>
    </xf>
    <xf numFmtId="0" fontId="8" fillId="0" borderId="0" xfId="8" applyFont="1" applyFill="1" applyAlignment="1">
      <alignment vertical="center"/>
    </xf>
    <xf numFmtId="0" fontId="4" fillId="0" borderId="0" xfId="0" applyFont="1" applyAlignment="1">
      <alignment vertical="center"/>
    </xf>
    <xf numFmtId="0" fontId="5" fillId="0" borderId="0" xfId="0" applyFont="1" applyAlignment="1">
      <alignment horizontal="left" vertical="top"/>
    </xf>
    <xf numFmtId="0" fontId="0" fillId="0" borderId="0" xfId="0" applyFill="1" applyAlignment="1">
      <alignment wrapText="1"/>
    </xf>
    <xf numFmtId="0" fontId="5" fillId="0" borderId="0" xfId="0" applyFont="1" applyFill="1" applyAlignment="1">
      <alignment wrapText="1"/>
    </xf>
    <xf numFmtId="0" fontId="4" fillId="0" borderId="0" xfId="0" applyFont="1" applyAlignment="1">
      <alignment horizontal="center" vertical="center"/>
    </xf>
    <xf numFmtId="0" fontId="4" fillId="0" borderId="0" xfId="0" applyFont="1" applyFill="1" applyAlignment="1">
      <alignment wrapText="1"/>
    </xf>
    <xf numFmtId="0" fontId="4" fillId="0" borderId="0" xfId="0" applyFont="1" applyAlignment="1"/>
    <xf numFmtId="0" fontId="5" fillId="0" borderId="0" xfId="22" applyFont="1" applyFill="1" applyAlignment="1">
      <alignment horizontal="left" vertical="top"/>
    </xf>
    <xf numFmtId="0" fontId="4" fillId="0" borderId="0" xfId="0" applyFont="1" applyFill="1" applyAlignment="1">
      <alignment horizontal="right" vertical="center"/>
    </xf>
    <xf numFmtId="0" fontId="4" fillId="0" borderId="0" xfId="0" applyFont="1" applyFill="1"/>
    <xf numFmtId="0" fontId="0" fillId="0" borderId="0" xfId="0" applyFill="1"/>
    <xf numFmtId="0" fontId="9" fillId="0" borderId="1" xfId="0" applyFont="1" applyFill="1" applyBorder="1" applyAlignment="1">
      <alignment horizontal="left" vertical="center" wrapText="1"/>
    </xf>
    <xf numFmtId="0" fontId="9" fillId="0" borderId="1" xfId="0" applyFont="1" applyBorder="1" applyAlignment="1">
      <alignment horizontal="right" vertical="center" wrapText="1"/>
    </xf>
    <xf numFmtId="0" fontId="9" fillId="0" borderId="1" xfId="0" applyFont="1" applyFill="1" applyBorder="1" applyAlignment="1">
      <alignment horizontal="right" vertical="center" wrapText="1"/>
    </xf>
    <xf numFmtId="0" fontId="4" fillId="0" borderId="0" xfId="0" applyFont="1" applyFill="1" applyAlignment="1">
      <alignment horizontal="center" vertical="center"/>
    </xf>
    <xf numFmtId="0" fontId="4" fillId="0" borderId="0" xfId="0" applyFont="1" applyFill="1" applyAlignment="1">
      <alignment horizontal="left" vertical="center"/>
    </xf>
    <xf numFmtId="3" fontId="4" fillId="0" borderId="0" xfId="0" applyNumberFormat="1" applyFont="1" applyFill="1" applyAlignment="1">
      <alignment horizontal="right" vertical="center"/>
    </xf>
    <xf numFmtId="9" fontId="4" fillId="0" borderId="0" xfId="17" applyFont="1" applyFill="1" applyAlignment="1">
      <alignment horizontal="right" vertical="center"/>
    </xf>
    <xf numFmtId="9" fontId="4" fillId="0" borderId="0" xfId="1" applyFont="1" applyFill="1"/>
    <xf numFmtId="0" fontId="4" fillId="0" borderId="0" xfId="0" applyFont="1" applyAlignment="1">
      <alignment horizontal="right" vertical="center"/>
    </xf>
    <xf numFmtId="0" fontId="9" fillId="0" borderId="1" xfId="0" applyFont="1" applyBorder="1" applyAlignment="1">
      <alignment horizontal="left" vertical="center"/>
    </xf>
    <xf numFmtId="0" fontId="4" fillId="0" borderId="0" xfId="0" applyFont="1" applyAlignment="1">
      <alignment horizontal="left" vertical="center"/>
    </xf>
    <xf numFmtId="9" fontId="4" fillId="0" borderId="0" xfId="1" applyFont="1" applyAlignment="1">
      <alignment horizontal="right" vertical="center"/>
    </xf>
    <xf numFmtId="0" fontId="9" fillId="0" borderId="0" xfId="0" applyFont="1" applyFill="1" applyAlignment="1">
      <alignment horizontal="right" vertical="center"/>
    </xf>
    <xf numFmtId="0" fontId="4" fillId="0" borderId="0" xfId="0" applyFont="1" applyFill="1" applyAlignment="1">
      <alignment horizontal="right" vertical="center" wrapText="1"/>
    </xf>
    <xf numFmtId="0" fontId="4" fillId="0" borderId="0" xfId="0" applyFont="1" applyFill="1" applyAlignment="1">
      <alignment horizontal="left" vertical="center" wrapText="1"/>
    </xf>
    <xf numFmtId="0" fontId="9" fillId="0" borderId="0" xfId="0" applyFont="1" applyFill="1" applyAlignment="1">
      <alignment horizontal="left"/>
    </xf>
    <xf numFmtId="3" fontId="9" fillId="0" borderId="0" xfId="0" applyNumberFormat="1" applyFont="1" applyFill="1" applyAlignment="1">
      <alignment horizontal="right" vertical="center"/>
    </xf>
    <xf numFmtId="0" fontId="5" fillId="0" borderId="0" xfId="12" applyFont="1" applyFill="1" applyAlignment="1" applyProtection="1"/>
    <xf numFmtId="0" fontId="6" fillId="0" borderId="0" xfId="0" applyFont="1" applyAlignment="1">
      <alignment horizontal="right" vertical="center"/>
    </xf>
    <xf numFmtId="0" fontId="0" fillId="0" borderId="0" xfId="14" applyFont="1" applyFill="1" applyAlignment="1" applyProtection="1"/>
    <xf numFmtId="0" fontId="9" fillId="0" borderId="2" xfId="0" applyFont="1" applyBorder="1" applyAlignment="1">
      <alignment horizontal="left" vertical="center"/>
    </xf>
    <xf numFmtId="0" fontId="9" fillId="0" borderId="2" xfId="0" applyFont="1" applyBorder="1" applyAlignment="1">
      <alignment horizontal="right" vertical="center" wrapText="1"/>
    </xf>
    <xf numFmtId="0" fontId="9" fillId="0" borderId="2" xfId="14" applyFont="1" applyFill="1" applyBorder="1" applyAlignment="1" applyProtection="1">
      <alignment horizontal="right" vertical="center" wrapText="1"/>
    </xf>
    <xf numFmtId="3" fontId="4" fillId="0" borderId="0" xfId="0" applyNumberFormat="1" applyFont="1" applyAlignment="1">
      <alignment horizontal="right" vertical="center"/>
    </xf>
    <xf numFmtId="3" fontId="9" fillId="0" borderId="1" xfId="0" applyNumberFormat="1" applyFont="1" applyBorder="1" applyAlignment="1">
      <alignment horizontal="right" vertical="center"/>
    </xf>
    <xf numFmtId="9" fontId="6" fillId="0" borderId="0" xfId="1" applyFont="1" applyAlignment="1">
      <alignment horizontal="right" vertical="center"/>
    </xf>
    <xf numFmtId="3" fontId="6" fillId="0" borderId="0" xfId="0" applyNumberFormat="1" applyFont="1" applyAlignment="1">
      <alignment horizontal="right" vertical="center"/>
    </xf>
    <xf numFmtId="0" fontId="9" fillId="0" borderId="0" xfId="0" applyFont="1"/>
    <xf numFmtId="9" fontId="4" fillId="0" borderId="0" xfId="1" applyFont="1"/>
    <xf numFmtId="0" fontId="5" fillId="0" borderId="0" xfId="9" applyFont="1" applyFill="1" applyAlignment="1" applyProtection="1"/>
    <xf numFmtId="0" fontId="9" fillId="0" borderId="2" xfId="14" applyFont="1" applyFill="1" applyBorder="1" applyAlignment="1" applyProtection="1">
      <alignment horizontal="left" vertical="center"/>
    </xf>
    <xf numFmtId="0" fontId="9" fillId="0" borderId="0" xfId="0" applyFont="1" applyBorder="1" applyAlignment="1">
      <alignment horizontal="left" vertical="center"/>
    </xf>
    <xf numFmtId="3" fontId="9" fillId="0" borderId="0" xfId="0" applyNumberFormat="1" applyFont="1" applyBorder="1" applyAlignment="1">
      <alignment horizontal="right" vertical="center"/>
    </xf>
    <xf numFmtId="9" fontId="9" fillId="0" borderId="0" xfId="1" applyFont="1" applyBorder="1" applyAlignment="1">
      <alignment horizontal="right" vertical="center"/>
    </xf>
    <xf numFmtId="3" fontId="4" fillId="0" borderId="0" xfId="0" applyNumberFormat="1" applyFont="1" applyBorder="1" applyAlignment="1">
      <alignment horizontal="right" vertical="center"/>
    </xf>
    <xf numFmtId="3" fontId="0" fillId="0" borderId="0" xfId="0" applyNumberFormat="1"/>
    <xf numFmtId="0" fontId="4" fillId="0" borderId="0" xfId="0" quotePrefix="1" applyFont="1" applyAlignment="1">
      <alignment horizontal="left" vertical="center"/>
    </xf>
    <xf numFmtId="0" fontId="5" fillId="0" borderId="0" xfId="22">
      <alignment horizontal="left" vertical="top"/>
    </xf>
    <xf numFmtId="0" fontId="11" fillId="0" borderId="0" xfId="0" applyFont="1" applyAlignment="1">
      <alignment horizontal="right" vertical="center"/>
    </xf>
    <xf numFmtId="0" fontId="12" fillId="0" borderId="0" xfId="9" applyFont="1" applyAlignment="1">
      <alignment horizontal="right" vertical="center"/>
    </xf>
    <xf numFmtId="0" fontId="11" fillId="0" borderId="0" xfId="0" applyFont="1"/>
    <xf numFmtId="0" fontId="13" fillId="0" borderId="0" xfId="0" applyFont="1"/>
    <xf numFmtId="0" fontId="12" fillId="0" borderId="3" xfId="0" applyFont="1" applyBorder="1" applyAlignment="1">
      <alignment horizontal="left" vertical="center"/>
    </xf>
    <xf numFmtId="0" fontId="12" fillId="0" borderId="3" xfId="0" quotePrefix="1" applyFont="1" applyBorder="1" applyAlignment="1">
      <alignment horizontal="right" vertical="center" wrapText="1"/>
    </xf>
    <xf numFmtId="0" fontId="12" fillId="0" borderId="3" xfId="9" applyFont="1" applyBorder="1" applyAlignment="1">
      <alignment horizontal="right" vertical="center" wrapText="1"/>
    </xf>
    <xf numFmtId="0" fontId="11" fillId="0" borderId="0" xfId="0" applyFont="1" applyAlignment="1">
      <alignment horizontal="left" vertical="center"/>
    </xf>
    <xf numFmtId="1" fontId="11" fillId="0" borderId="0" xfId="0" applyNumberFormat="1" applyFont="1" applyAlignment="1">
      <alignment horizontal="right" vertical="center"/>
    </xf>
    <xf numFmtId="9" fontId="11" fillId="0" borderId="0" xfId="1" applyFont="1" applyFill="1" applyBorder="1" applyAlignment="1">
      <alignment horizontal="right" vertical="center"/>
    </xf>
    <xf numFmtId="9" fontId="11" fillId="0" borderId="0" xfId="1" applyFont="1" applyAlignment="1">
      <alignment horizontal="right" vertical="center"/>
    </xf>
    <xf numFmtId="9" fontId="11" fillId="0" borderId="0" xfId="17" applyFont="1" applyFill="1" applyBorder="1" applyAlignment="1">
      <alignment horizontal="right" vertical="center"/>
    </xf>
    <xf numFmtId="166" fontId="11" fillId="0" borderId="0" xfId="17" applyNumberFormat="1" applyFont="1" applyFill="1" applyBorder="1" applyAlignment="1">
      <alignment horizontal="right" vertical="center"/>
    </xf>
    <xf numFmtId="0" fontId="11" fillId="0" borderId="0" xfId="9" applyFont="1" applyAlignment="1">
      <alignment horizontal="right" vertical="center"/>
    </xf>
    <xf numFmtId="0" fontId="4" fillId="0" borderId="0" xfId="12" quotePrefix="1" applyAlignment="1">
      <alignment horizontal="right" vertical="center"/>
    </xf>
    <xf numFmtId="0" fontId="11" fillId="0" borderId="0" xfId="15" applyFont="1" applyAlignment="1">
      <alignment horizontal="right" vertical="center"/>
    </xf>
    <xf numFmtId="0" fontId="11" fillId="0" borderId="0" xfId="15" applyFont="1"/>
    <xf numFmtId="0" fontId="12" fillId="0" borderId="3" xfId="23" applyFont="1" applyBorder="1" applyAlignment="1">
      <alignment horizontal="left" vertical="center" wrapText="1"/>
    </xf>
    <xf numFmtId="0" fontId="12" fillId="0" borderId="3" xfId="23" applyFont="1" applyBorder="1" applyAlignment="1">
      <alignment horizontal="right" vertical="center" wrapText="1"/>
    </xf>
    <xf numFmtId="0" fontId="11" fillId="0" borderId="0" xfId="9" applyFont="1" applyAlignment="1">
      <alignment wrapText="1"/>
    </xf>
    <xf numFmtId="0" fontId="11" fillId="0" borderId="0" xfId="23" applyFont="1" applyAlignment="1">
      <alignment horizontal="left" vertical="center" wrapText="1"/>
    </xf>
    <xf numFmtId="3" fontId="11" fillId="0" borderId="0" xfId="9" applyNumberFormat="1" applyFont="1" applyAlignment="1">
      <alignment horizontal="right" vertical="center"/>
    </xf>
    <xf numFmtId="0" fontId="12" fillId="0" borderId="0" xfId="23" applyFont="1" applyAlignment="1">
      <alignment horizontal="left" vertical="center" wrapText="1"/>
    </xf>
    <xf numFmtId="3" fontId="12" fillId="0" borderId="0" xfId="9" applyNumberFormat="1" applyFont="1" applyAlignment="1">
      <alignment horizontal="right" vertical="center"/>
    </xf>
    <xf numFmtId="9" fontId="12" fillId="0" borderId="0" xfId="21" applyFont="1" applyFill="1" applyBorder="1" applyAlignment="1">
      <alignment horizontal="right" vertical="center"/>
    </xf>
    <xf numFmtId="0" fontId="11" fillId="0" borderId="0" xfId="9" quotePrefix="1" applyFont="1" applyAlignment="1">
      <alignment horizontal="left" vertical="center" wrapText="1"/>
    </xf>
    <xf numFmtId="0" fontId="11" fillId="0" borderId="0" xfId="9" quotePrefix="1" applyFont="1" applyAlignment="1">
      <alignment horizontal="right" vertical="center" wrapText="1"/>
    </xf>
    <xf numFmtId="0" fontId="12" fillId="0" borderId="3" xfId="24" applyFont="1" applyBorder="1" applyAlignment="1">
      <alignment horizontal="left" wrapText="1"/>
    </xf>
    <xf numFmtId="0" fontId="12" fillId="0" borderId="3" xfId="24" applyFont="1" applyBorder="1" applyAlignment="1">
      <alignment horizontal="right" vertical="center" wrapText="1"/>
    </xf>
    <xf numFmtId="0" fontId="12" fillId="0" borderId="3" xfId="25" applyFont="1" applyBorder="1" applyAlignment="1">
      <alignment horizontal="right" vertical="center"/>
    </xf>
    <xf numFmtId="1" fontId="11" fillId="0" borderId="0" xfId="24" applyNumberFormat="1" applyFont="1" applyAlignment="1">
      <alignment horizontal="left" wrapText="1"/>
    </xf>
    <xf numFmtId="3" fontId="11" fillId="0" borderId="0" xfId="24" applyNumberFormat="1" applyFont="1" applyAlignment="1">
      <alignment horizontal="right" vertical="center" wrapText="1"/>
    </xf>
    <xf numFmtId="9" fontId="11" fillId="0" borderId="0" xfId="1" applyFont="1" applyBorder="1" applyAlignment="1">
      <alignment horizontal="right" vertical="center"/>
    </xf>
    <xf numFmtId="1" fontId="12" fillId="0" borderId="0" xfId="24" applyNumberFormat="1" applyFont="1" applyAlignment="1">
      <alignment horizontal="left" wrapText="1"/>
    </xf>
    <xf numFmtId="3" fontId="12" fillId="0" borderId="0" xfId="24" applyNumberFormat="1" applyFont="1" applyAlignment="1">
      <alignment horizontal="right" vertical="center" wrapText="1"/>
    </xf>
    <xf numFmtId="9" fontId="12" fillId="0" borderId="0" xfId="1" applyFont="1" applyBorder="1" applyAlignment="1">
      <alignment horizontal="right" vertical="center"/>
    </xf>
    <xf numFmtId="1" fontId="11" fillId="0" borderId="0" xfId="0" applyNumberFormat="1" applyFont="1" applyBorder="1" applyAlignment="1">
      <alignment horizontal="right" vertical="center"/>
    </xf>
    <xf numFmtId="9" fontId="4" fillId="0" borderId="4" xfId="0" applyNumberFormat="1" applyFont="1" applyBorder="1" applyAlignment="1">
      <alignment horizontal="right" vertical="center"/>
    </xf>
    <xf numFmtId="9" fontId="4" fillId="0" borderId="4" xfId="1" applyNumberFormat="1" applyFont="1" applyBorder="1" applyAlignment="1">
      <alignment horizontal="right" vertical="center"/>
    </xf>
    <xf numFmtId="9" fontId="4" fillId="0" borderId="0" xfId="0" applyNumberFormat="1" applyFont="1" applyBorder="1" applyAlignment="1">
      <alignment horizontal="right" vertical="center"/>
    </xf>
    <xf numFmtId="9" fontId="4" fillId="0" borderId="0" xfId="1" applyNumberFormat="1" applyFont="1" applyBorder="1" applyAlignment="1">
      <alignment horizontal="right" vertical="center"/>
    </xf>
    <xf numFmtId="0" fontId="9" fillId="0" borderId="0" xfId="0" applyFont="1" applyFill="1"/>
    <xf numFmtId="0" fontId="15" fillId="0" borderId="0" xfId="0" applyFont="1"/>
    <xf numFmtId="3" fontId="0" fillId="2" borderId="0" xfId="0" applyNumberFormat="1" applyFill="1"/>
    <xf numFmtId="3" fontId="0" fillId="3" borderId="0" xfId="0" applyNumberFormat="1" applyFill="1"/>
    <xf numFmtId="3" fontId="0" fillId="4" borderId="0" xfId="0" applyNumberFormat="1" applyFill="1"/>
    <xf numFmtId="3" fontId="0" fillId="5" borderId="0" xfId="0" applyNumberFormat="1" applyFill="1"/>
    <xf numFmtId="3" fontId="0" fillId="6" borderId="0" xfId="0" applyNumberFormat="1" applyFill="1"/>
    <xf numFmtId="3" fontId="0" fillId="7" borderId="0" xfId="0" applyNumberFormat="1" applyFill="1"/>
    <xf numFmtId="3" fontId="16" fillId="8" borderId="0" xfId="0" applyNumberFormat="1" applyFont="1" applyFill="1"/>
    <xf numFmtId="3" fontId="0" fillId="9" borderId="0" xfId="0" applyNumberFormat="1" applyFill="1"/>
    <xf numFmtId="3" fontId="16" fillId="10" borderId="0" xfId="0" applyNumberFormat="1" applyFont="1" applyFill="1"/>
    <xf numFmtId="9" fontId="9" fillId="0" borderId="0" xfId="1" applyFont="1"/>
    <xf numFmtId="0" fontId="4" fillId="0" borderId="5" xfId="0" applyFont="1" applyFill="1" applyBorder="1" applyAlignment="1">
      <alignment horizontal="left" vertical="center"/>
    </xf>
    <xf numFmtId="3" fontId="4" fillId="0" borderId="5" xfId="0" applyNumberFormat="1" applyFont="1" applyFill="1" applyBorder="1" applyAlignment="1">
      <alignment horizontal="right" vertical="center"/>
    </xf>
    <xf numFmtId="9" fontId="4" fillId="0" borderId="5" xfId="17" applyFont="1" applyFill="1" applyBorder="1" applyAlignment="1">
      <alignment horizontal="right" vertical="center"/>
    </xf>
    <xf numFmtId="0" fontId="9" fillId="0" borderId="6" xfId="0" applyFont="1" applyFill="1" applyBorder="1" applyAlignment="1">
      <alignment horizontal="left" vertical="center"/>
    </xf>
    <xf numFmtId="3" fontId="9" fillId="0" borderId="6" xfId="0" applyNumberFormat="1" applyFont="1" applyFill="1" applyBorder="1" applyAlignment="1">
      <alignment horizontal="right" vertical="center"/>
    </xf>
    <xf numFmtId="9" fontId="9" fillId="0" borderId="6" xfId="17" applyFont="1" applyFill="1" applyBorder="1" applyAlignment="1">
      <alignment horizontal="right" vertical="center"/>
    </xf>
    <xf numFmtId="0" fontId="9" fillId="0" borderId="7" xfId="0" applyFont="1" applyBorder="1" applyAlignment="1">
      <alignment horizontal="right" vertical="center" wrapText="1"/>
    </xf>
    <xf numFmtId="0" fontId="9" fillId="0" borderId="8" xfId="0" applyFont="1" applyFill="1" applyBorder="1" applyAlignment="1">
      <alignment horizontal="right" vertical="center" wrapText="1"/>
    </xf>
    <xf numFmtId="3" fontId="4" fillId="0" borderId="9" xfId="0" applyNumberFormat="1" applyFont="1" applyFill="1" applyBorder="1" applyAlignment="1">
      <alignment horizontal="right" vertical="center"/>
    </xf>
    <xf numFmtId="9" fontId="4" fillId="0" borderId="10" xfId="17" applyFont="1" applyFill="1" applyBorder="1" applyAlignment="1">
      <alignment horizontal="right" vertical="center"/>
    </xf>
    <xf numFmtId="3" fontId="4" fillId="0" borderId="11" xfId="0" applyNumberFormat="1" applyFont="1" applyFill="1" applyBorder="1" applyAlignment="1">
      <alignment horizontal="right" vertical="center"/>
    </xf>
    <xf numFmtId="9" fontId="4" fillId="0" borderId="12" xfId="17" applyFont="1" applyFill="1" applyBorder="1" applyAlignment="1">
      <alignment horizontal="right" vertical="center"/>
    </xf>
    <xf numFmtId="3" fontId="9" fillId="0" borderId="13" xfId="0" applyNumberFormat="1" applyFont="1" applyFill="1" applyBorder="1" applyAlignment="1">
      <alignment horizontal="right" vertical="center"/>
    </xf>
    <xf numFmtId="9" fontId="9" fillId="0" borderId="14" xfId="17" applyFont="1" applyFill="1" applyBorder="1" applyAlignment="1">
      <alignment horizontal="right" vertical="center"/>
    </xf>
    <xf numFmtId="0" fontId="11" fillId="0" borderId="5" xfId="0" applyFont="1" applyBorder="1" applyAlignment="1">
      <alignment horizontal="left" vertical="center"/>
    </xf>
    <xf numFmtId="1" fontId="11" fillId="0" borderId="5" xfId="0" applyNumberFormat="1" applyFont="1" applyBorder="1" applyAlignment="1">
      <alignment horizontal="right" vertical="center"/>
    </xf>
    <xf numFmtId="9" fontId="11" fillId="0" borderId="5" xfId="1" applyFont="1" applyFill="1" applyBorder="1" applyAlignment="1">
      <alignment horizontal="right" vertical="center"/>
    </xf>
    <xf numFmtId="0" fontId="12" fillId="0" borderId="15" xfId="0" applyFont="1" applyBorder="1" applyAlignment="1">
      <alignment vertical="center"/>
    </xf>
    <xf numFmtId="1" fontId="12" fillId="0" borderId="15" xfId="0" applyNumberFormat="1" applyFont="1" applyBorder="1" applyAlignment="1">
      <alignment horizontal="right" vertical="center"/>
    </xf>
    <xf numFmtId="9" fontId="12" fillId="0" borderId="15" xfId="1" applyFont="1" applyFill="1" applyBorder="1" applyAlignment="1">
      <alignment horizontal="right" vertical="center"/>
    </xf>
    <xf numFmtId="0" fontId="12" fillId="0" borderId="16" xfId="0" quotePrefix="1" applyFont="1" applyBorder="1" applyAlignment="1">
      <alignment horizontal="right" vertical="center" wrapText="1"/>
    </xf>
    <xf numFmtId="0" fontId="12" fillId="0" borderId="17" xfId="9" applyFont="1" applyBorder="1" applyAlignment="1">
      <alignment horizontal="right" vertical="center" wrapText="1"/>
    </xf>
    <xf numFmtId="1" fontId="11" fillId="0" borderId="9" xfId="0" applyNumberFormat="1" applyFont="1" applyBorder="1" applyAlignment="1">
      <alignment horizontal="right" vertical="center"/>
    </xf>
    <xf numFmtId="9" fontId="11" fillId="0" borderId="10" xfId="1" applyFont="1" applyFill="1" applyBorder="1" applyAlignment="1">
      <alignment horizontal="right" vertical="center"/>
    </xf>
    <xf numFmtId="1" fontId="11" fillId="0" borderId="11" xfId="0" applyNumberFormat="1" applyFont="1" applyBorder="1" applyAlignment="1">
      <alignment horizontal="right" vertical="center"/>
    </xf>
    <xf numFmtId="9" fontId="11" fillId="0" borderId="12" xfId="1" applyFont="1" applyFill="1" applyBorder="1" applyAlignment="1">
      <alignment horizontal="right" vertical="center"/>
    </xf>
    <xf numFmtId="1" fontId="12" fillId="0" borderId="18" xfId="0" applyNumberFormat="1" applyFont="1" applyBorder="1" applyAlignment="1">
      <alignment horizontal="right" vertical="center"/>
    </xf>
    <xf numFmtId="9" fontId="12" fillId="0" borderId="19" xfId="1" applyFont="1" applyFill="1" applyBorder="1" applyAlignment="1">
      <alignment horizontal="right" vertical="center"/>
    </xf>
    <xf numFmtId="0" fontId="4" fillId="0" borderId="5" xfId="0" applyFont="1" applyFill="1" applyBorder="1" applyAlignment="1">
      <alignment horizontal="left" vertical="center" wrapText="1"/>
    </xf>
    <xf numFmtId="0" fontId="4" fillId="0" borderId="15" xfId="0" applyFont="1" applyFill="1" applyBorder="1" applyAlignment="1">
      <alignment horizontal="left" vertical="center"/>
    </xf>
    <xf numFmtId="0" fontId="4" fillId="0" borderId="15" xfId="0" applyFont="1" applyFill="1" applyBorder="1" applyAlignment="1">
      <alignment horizontal="left" vertical="center" wrapText="1"/>
    </xf>
    <xf numFmtId="3" fontId="4" fillId="0" borderId="15" xfId="0" applyNumberFormat="1" applyFont="1" applyFill="1" applyBorder="1" applyAlignment="1">
      <alignment horizontal="right" vertical="center"/>
    </xf>
    <xf numFmtId="0" fontId="9" fillId="0" borderId="7" xfId="0" applyFont="1" applyFill="1" applyBorder="1" applyAlignment="1">
      <alignment horizontal="right" vertical="center" wrapText="1"/>
    </xf>
    <xf numFmtId="3" fontId="4" fillId="0" borderId="10" xfId="0" applyNumberFormat="1" applyFont="1" applyFill="1" applyBorder="1" applyAlignment="1">
      <alignment horizontal="right" vertical="center"/>
    </xf>
    <xf numFmtId="3" fontId="4" fillId="0" borderId="12" xfId="0" applyNumberFormat="1" applyFont="1" applyFill="1" applyBorder="1" applyAlignment="1">
      <alignment horizontal="right" vertical="center"/>
    </xf>
    <xf numFmtId="3" fontId="4" fillId="0" borderId="18" xfId="0" applyNumberFormat="1" applyFont="1" applyFill="1" applyBorder="1" applyAlignment="1">
      <alignment horizontal="right" vertical="center"/>
    </xf>
    <xf numFmtId="3" fontId="4" fillId="0" borderId="19" xfId="0" applyNumberFormat="1" applyFont="1" applyFill="1" applyBorder="1" applyAlignment="1">
      <alignment horizontal="right" vertical="center"/>
    </xf>
    <xf numFmtId="3" fontId="9" fillId="0" borderId="14" xfId="0" applyNumberFormat="1" applyFont="1" applyFill="1" applyBorder="1" applyAlignment="1">
      <alignment horizontal="right" vertical="center"/>
    </xf>
    <xf numFmtId="0" fontId="4" fillId="0" borderId="20" xfId="0" applyFont="1" applyBorder="1" applyAlignment="1">
      <alignment horizontal="left" vertical="center"/>
    </xf>
    <xf numFmtId="164" fontId="4" fillId="0" borderId="20" xfId="0" applyNumberFormat="1" applyFont="1" applyBorder="1" applyAlignment="1">
      <alignment horizontal="right" vertical="center"/>
    </xf>
    <xf numFmtId="9" fontId="4" fillId="0" borderId="20" xfId="1" applyFont="1" applyBorder="1" applyAlignment="1">
      <alignment horizontal="right" vertical="center"/>
    </xf>
    <xf numFmtId="0" fontId="9" fillId="0" borderId="21" xfId="0" applyFont="1" applyBorder="1" applyAlignment="1">
      <alignment horizontal="left" vertical="center"/>
    </xf>
    <xf numFmtId="3" fontId="9" fillId="0" borderId="21" xfId="0" applyNumberFormat="1" applyFont="1" applyBorder="1" applyAlignment="1">
      <alignment horizontal="right" vertical="center"/>
    </xf>
    <xf numFmtId="9" fontId="9" fillId="0" borderId="21" xfId="1" applyFont="1" applyBorder="1" applyAlignment="1">
      <alignment horizontal="right" vertical="center"/>
    </xf>
    <xf numFmtId="167" fontId="4" fillId="0" borderId="20" xfId="0" applyNumberFormat="1" applyFont="1" applyBorder="1" applyAlignment="1">
      <alignment horizontal="right" vertical="center"/>
    </xf>
    <xf numFmtId="0" fontId="4" fillId="0" borderId="5" xfId="0" applyFont="1" applyBorder="1" applyAlignment="1">
      <alignment horizontal="left" vertical="center"/>
    </xf>
    <xf numFmtId="3" fontId="4" fillId="0" borderId="5" xfId="0" applyNumberFormat="1" applyFont="1" applyBorder="1" applyAlignment="1">
      <alignment horizontal="right" vertical="center"/>
    </xf>
    <xf numFmtId="9" fontId="4" fillId="0" borderId="5" xfId="0" applyNumberFormat="1" applyFont="1" applyBorder="1" applyAlignment="1">
      <alignment horizontal="right" vertical="center"/>
    </xf>
    <xf numFmtId="0" fontId="9" fillId="0" borderId="22" xfId="0" applyFont="1" applyBorder="1" applyAlignment="1">
      <alignment horizontal="left" vertical="center"/>
    </xf>
    <xf numFmtId="3" fontId="9" fillId="0" borderId="22" xfId="0" applyNumberFormat="1" applyFont="1" applyBorder="1" applyAlignment="1">
      <alignment horizontal="right" vertical="center"/>
    </xf>
    <xf numFmtId="9" fontId="9" fillId="0" borderId="6" xfId="0" applyNumberFormat="1" applyFont="1" applyBorder="1" applyAlignment="1">
      <alignment horizontal="right" vertical="center"/>
    </xf>
    <xf numFmtId="9" fontId="9" fillId="0" borderId="6" xfId="1" applyNumberFormat="1" applyFont="1" applyBorder="1" applyAlignment="1">
      <alignment horizontal="right" vertical="center"/>
    </xf>
  </cellXfs>
  <cellStyles count="26">
    <cellStyle name="Comma 2" xfId="2" xr:uid="{00000000-0005-0000-0000-000000000000}"/>
    <cellStyle name="Comma 2 2" xfId="3" xr:uid="{00000000-0005-0000-0000-000001000000}"/>
    <cellStyle name="Comma 2 2 2" xfId="4" xr:uid="{00000000-0005-0000-0000-000002000000}"/>
    <cellStyle name="Comma 3" xfId="5" xr:uid="{00000000-0005-0000-0000-000003000000}"/>
    <cellStyle name="Comma 3 2" xfId="6" xr:uid="{00000000-0005-0000-0000-000004000000}"/>
    <cellStyle name="Comma 3 2 2" xfId="7" xr:uid="{00000000-0005-0000-0000-000005000000}"/>
    <cellStyle name="Hyperlink 2" xfId="8" xr:uid="{00000000-0005-0000-0000-000006000000}"/>
    <cellStyle name="Normal" xfId="0" builtinId="0" customBuiltin="1"/>
    <cellStyle name="Normal 2" xfId="9" xr:uid="{00000000-0005-0000-0000-000008000000}"/>
    <cellStyle name="Normal 2 2" xfId="10" xr:uid="{00000000-0005-0000-0000-000009000000}"/>
    <cellStyle name="Normal 2 3" xfId="11" xr:uid="{00000000-0005-0000-0000-00000A000000}"/>
    <cellStyle name="Normal 3" xfId="12" xr:uid="{00000000-0005-0000-0000-00000B000000}"/>
    <cellStyle name="Normal 3 2" xfId="13" xr:uid="{00000000-0005-0000-0000-00000C000000}"/>
    <cellStyle name="Normal 4" xfId="14" xr:uid="{00000000-0005-0000-0000-00000D000000}"/>
    <cellStyle name="Normal 5 2" xfId="15" xr:uid="{00000000-0005-0000-0000-00000E000000}"/>
    <cellStyle name="Normal 7" xfId="16" xr:uid="{00000000-0005-0000-0000-00000F000000}"/>
    <cellStyle name="Normal_Ch5 - Court Disposals 2" xfId="25" xr:uid="{91095BBC-19E0-485B-AD88-4AB25DDA4040}"/>
    <cellStyle name="Normal_Sheet1" xfId="24" xr:uid="{72EFE9E5-090F-484A-8B11-9BC3A7FFDCD5}"/>
    <cellStyle name="Normal_Sheet2" xfId="23" xr:uid="{543B2A7F-BE09-410C-BDCC-57238EBF9971}"/>
    <cellStyle name="Percent" xfId="1" builtinId="5" customBuiltin="1"/>
    <cellStyle name="Percent 2" xfId="17" xr:uid="{00000000-0005-0000-0000-000014000000}"/>
    <cellStyle name="Percent 2 2" xfId="18" xr:uid="{00000000-0005-0000-0000-000015000000}"/>
    <cellStyle name="Percent 2 2 2" xfId="19" xr:uid="{00000000-0005-0000-0000-000016000000}"/>
    <cellStyle name="Percent 3" xfId="20" xr:uid="{00000000-0005-0000-0000-000017000000}"/>
    <cellStyle name="Percent 4 2" xfId="21" xr:uid="{00000000-0005-0000-0000-000018000000}"/>
    <cellStyle name="Style 1" xfId="22" xr:uid="{00000000-0005-0000-0000-000019000000}"/>
  </cellStyles>
  <dxfs count="98">
    <dxf>
      <border diagonalUp="0" diagonalDown="0">
        <left style="dashed">
          <color auto="1"/>
        </left>
        <right/>
        <vertical style="dashed">
          <color auto="1"/>
        </vertical>
      </border>
    </dxf>
    <dxf>
      <border diagonalUp="0" diagonalDown="0">
        <left/>
        <right style="dashed">
          <color auto="1"/>
        </right>
        <vertical style="dashed">
          <color auto="1"/>
        </vertical>
      </border>
    </dxf>
    <dxf>
      <border diagonalUp="0" diagonalDown="0">
        <left style="dashed">
          <color auto="1"/>
        </left>
        <right/>
        <vertical style="dashed">
          <color auto="1"/>
        </vertical>
      </border>
    </dxf>
    <dxf>
      <border diagonalUp="0" diagonalDown="0">
        <left/>
        <right style="dashed">
          <color auto="1"/>
        </right>
        <vertical style="dashed">
          <color auto="1"/>
        </vertic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border diagonalUp="0" diagonalDown="0">
        <left style="dashed">
          <color auto="1"/>
        </left>
        <right/>
        <vertical style="dashed">
          <color auto="1"/>
        </vertical>
      </border>
    </dxf>
    <dxf>
      <font>
        <b val="0"/>
        <i val="0"/>
        <strike val="0"/>
        <condense val="0"/>
        <extend val="0"/>
        <outline val="0"/>
        <shadow val="0"/>
        <u val="none"/>
        <vertAlign val="baseline"/>
        <sz val="10"/>
        <color auto="1"/>
        <name val="Arial"/>
        <family val="2"/>
        <scheme val="none"/>
      </font>
      <numFmt numFmtId="1" formatCode="0"/>
      <alignment horizontal="right" vertical="center" textRotation="0" wrapText="0" indent="0" justifyLastLine="0" shrinkToFit="0" readingOrder="0"/>
      <border diagonalUp="0" diagonalDown="0">
        <left/>
        <right style="dashed">
          <color auto="1"/>
        </right>
        <top/>
        <bottom/>
        <vertical style="dashed">
          <color auto="1"/>
        </vertical>
      </border>
    </dxf>
    <dxf>
      <border diagonalUp="0" diagonalDown="0">
        <left style="dashed">
          <color auto="1"/>
        </left>
        <right/>
        <vertical style="dashed">
          <color auto="1"/>
        </vertical>
      </border>
    </dxf>
    <dxf>
      <border diagonalUp="0" diagonalDown="0">
        <left/>
        <right style="dashed">
          <color auto="1"/>
        </right>
        <vertical style="dashed">
          <color auto="1"/>
        </vertical>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 formatCode="0"/>
      <fill>
        <patternFill patternType="none">
          <fgColor indexed="64"/>
          <bgColor indexed="65"/>
        </patternFill>
      </fill>
      <alignment horizontal="left" vertical="bottom" textRotation="0" wrapText="1" indent="0" justifyLastLine="0" shrinkToFit="0" readingOrder="0"/>
    </dxf>
    <dxf>
      <border outline="0">
        <top style="thin">
          <color indexed="64"/>
        </top>
        <bottom style="thin">
          <color indexed="64"/>
        </bottom>
      </border>
    </dxf>
    <dxf>
      <border>
        <bottom style="thin">
          <color indexed="64"/>
        </bottom>
      </border>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center" textRotation="0" wrapText="1" indent="0" justifyLastLine="0" shrinkToFit="0" readingOrder="0"/>
    </dxf>
    <dxf>
      <border outline="0">
        <top style="thin">
          <color indexed="64"/>
        </top>
        <bottom style="thin">
          <color indexed="64"/>
        </bottom>
      </border>
    </dxf>
    <dxf>
      <font>
        <strike val="0"/>
        <outline val="0"/>
        <shadow val="0"/>
        <u val="none"/>
        <vertAlign val="baseline"/>
        <color auto="1"/>
        <name val="Arial"/>
        <family val="2"/>
        <scheme val="none"/>
      </font>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alignment horizontal="right" vertical="center" textRotation="0" wrapText="0" indent="0" justifyLastLine="0" shrinkToFit="0" readingOrder="0"/>
    </dxf>
    <dxf>
      <alignment horizontal="right" vertical="center" textRotation="0" wrapText="0" indent="0" justifyLastLine="0" shrinkToFit="0" readingOrder="0"/>
    </dxf>
    <dxf>
      <alignment horizontal="right" vertical="center" textRotation="0" wrapText="0" indent="0" justifyLastLine="0" shrinkToFit="0" readingOrder="0"/>
    </dxf>
    <dxf>
      <alignment horizontal="right" vertical="center" textRotation="0" wrapText="0" indent="0" justifyLastLine="0" shrinkToFit="0" readingOrder="0"/>
    </dxf>
    <dxf>
      <alignment horizontal="right" vertical="center" textRotation="0" wrapText="0" indent="0" justifyLastLine="0" shrinkToFit="0" readingOrder="0"/>
    </dxf>
    <dxf>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numFmt numFmtId="3" formatCode="#,##0"/>
      <alignment horizontal="right" vertical="center" textRotation="0" wrapText="0" indent="0" justifyLastLine="0" shrinkToFit="0" readingOrder="0"/>
    </dxf>
    <dxf>
      <numFmt numFmtId="3" formatCode="#,##0"/>
      <alignment horizontal="right" vertical="center" textRotation="0" wrapText="0" indent="0" justifyLastLine="0" shrinkToFit="0" readingOrder="0"/>
    </dxf>
    <dxf>
      <numFmt numFmtId="3" formatCode="#,##0"/>
      <alignment horizontal="right" vertical="center" textRotation="0" wrapText="0" indent="0" justifyLastLine="0" shrinkToFit="0" readingOrder="0"/>
    </dxf>
    <dxf>
      <numFmt numFmtId="3" formatCode="#,##0"/>
      <alignment horizontal="right" vertical="center" textRotation="0" wrapText="0" indent="0" justifyLastLine="0" shrinkToFit="0" readingOrder="0"/>
    </dxf>
    <dxf>
      <numFmt numFmtId="3" formatCode="#,##0"/>
      <alignment horizontal="right" vertical="center" textRotation="0" wrapText="0" indent="0" justifyLastLine="0" shrinkToFit="0" readingOrder="0"/>
    </dxf>
    <dxf>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rgb="FF000000"/>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1"/>
        <color rgb="FF000000"/>
        <name val="Arial"/>
        <family val="2"/>
        <scheme val="none"/>
      </font>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right"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0"/>
        <color auto="1"/>
        <name val="Arial"/>
        <family val="2"/>
        <scheme val="none"/>
      </font>
      <numFmt numFmtId="1"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Notes" displayName="Notes" ref="A3:B25" totalsRowShown="0">
  <tableColumns count="2">
    <tableColumn id="1" xr3:uid="{00000000-0010-0000-0000-000001000000}" name="Note number"/>
    <tableColumn id="2" xr3:uid="{00000000-0010-0000-0000-000002000000}" name="Note text"/>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469121B6-A449-4BDE-87E5-0016E97ED387}" name="Types_Requirements" displayName="Types_Requirements" ref="A3:C21" totalsRowShown="0" headerRowDxfId="19" dataDxfId="17" headerRowBorderDxfId="18" tableBorderDxfId="16" headerRowCellStyle="Normal_Sheet2">
  <tableColumns count="3">
    <tableColumn id="1" xr3:uid="{666F3DB1-5862-4973-A0D8-B5521302A517}" name="Requirement" dataDxfId="15" dataCellStyle="Normal_Sheet2"/>
    <tableColumn id="2" xr3:uid="{AFE9471F-4344-467F-8632-9DA7FF385645}" name="Number of requirements" dataDxfId="14" dataCellStyle="Normal 2"/>
    <tableColumn id="3" xr3:uid="{8BF3A03E-2928-4D17-AF35-3AF8477951AF}" name="Share" dataDxfId="13" dataCellStyle="Percent 2">
      <calculatedColumnFormula>B4/B$21</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FFF5C5C3-298C-43B4-930E-5C2E538E4006}" name="Distribution_YouthRehabOrder" displayName="Distribution_YouthRehabOrder" ref="A3:C9" totalsRowShown="0" headerRowBorderDxfId="12" tableBorderDxfId="11">
  <tableColumns count="3">
    <tableColumn id="1" xr3:uid="{71C2719A-644E-4CDA-9316-C4E57524A168}" name="Number of requirements" dataDxfId="10" dataCellStyle="Normal_Sheet1"/>
    <tableColumn id="2" xr3:uid="{16EAA06F-68FA-4C05-8F9D-4FDA48A3B104}" name="Frequency" dataDxfId="9" dataCellStyle="Normal_Sheet1"/>
    <tableColumn id="3" xr3:uid="{5547A542-BE77-4947-B59D-5D4CFD270B51}" name="Share of total" dataDxfId="8" dataCellStyle="Percent">
      <calculatedColumnFormula>B4/$B$9</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Child_Proceeded_OffneceType" displayName="Child_Proceeded_OffneceType" ref="A3:O7" totalsRowShown="0">
  <tableColumns count="15">
    <tableColumn id="1" xr3:uid="{00000000-0010-0000-0100-000001000000}" name="Type of offence"/>
    <tableColumn id="2" xr3:uid="{00000000-0010-0000-0100-000002000000}" name="2014"/>
    <tableColumn id="3" xr3:uid="{00000000-0010-0000-0100-000003000000}" name="2015"/>
    <tableColumn id="4" xr3:uid="{00000000-0010-0000-0100-000004000000}" name="2016"/>
    <tableColumn id="5" xr3:uid="{00000000-0010-0000-0100-000005000000}" name="2017"/>
    <tableColumn id="6" xr3:uid="{00000000-0010-0000-0100-000006000000}" name="2018"/>
    <tableColumn id="7" xr3:uid="{00000000-0010-0000-0100-000007000000}" name="2019"/>
    <tableColumn id="8" xr3:uid="{00000000-0010-0000-0100-000008000000}" name="2020"/>
    <tableColumn id="9" xr3:uid="{00000000-0010-0000-0100-000009000000}" name="2021"/>
    <tableColumn id="10" xr3:uid="{00000000-0010-0000-0100-00000A000000}" name="2022"/>
    <tableColumn id="11" xr3:uid="{00000000-0010-0000-0100-00000B000000}" name="2023"/>
    <tableColumn id="12" xr3:uid="{00000000-0010-0000-0100-00000C000000}" name="2024" dataDxfId="7"/>
    <tableColumn id="13" xr3:uid="{00000000-0010-0000-0100-00000D000000}" name="% change  March 2014 to March 2024" dataDxfId="6"/>
    <tableColumn id="14" xr3:uid="{00000000-0010-0000-0100-00000E000000}" name="% change  March 2019 to March 2024"/>
    <tableColumn id="15" xr3:uid="{00000000-0010-0000-0100-00000F000000}" name="% change  March 2023 to March 2024"/>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AF548577-1138-4D62-98F5-93A36DDE937F}" name="Avg_Days_OffenceToCompletion" displayName="Avg_Days_OffenceToCompletion" ref="A3:O7" totalsRowShown="0" headerRowDxfId="97" dataDxfId="95" headerRowBorderDxfId="96" tableBorderDxfId="94" headerRowCellStyle="Normal 2" dataCellStyle="Percent">
  <tableColumns count="15">
    <tableColumn id="1" xr3:uid="{8C60DA7E-1590-4743-94A0-8DCAF26D669E}" name="Mean number of days taken" dataDxfId="93"/>
    <tableColumn id="2" xr3:uid="{4306E6BE-19EA-4E89-A3CC-BF9EA1824B9D}" name="2014" dataDxfId="92"/>
    <tableColumn id="3" xr3:uid="{4B95C9E5-AE9B-4D41-B9D6-8CE8AAADF6E3}" name="2015" dataDxfId="91"/>
    <tableColumn id="4" xr3:uid="{436C308C-FB8A-45EC-B3D8-0262CA98F6D7}" name="2016" dataDxfId="90"/>
    <tableColumn id="5" xr3:uid="{1CFA3ABB-4C97-4813-9AFF-3BD5EBA26D7C}" name="2017" dataDxfId="89"/>
    <tableColumn id="6" xr3:uid="{40E11F2C-EA0D-46F5-9454-84EB1D953194}" name="2018" dataDxfId="88"/>
    <tableColumn id="7" xr3:uid="{37252A80-B803-4879-9D84-54871F279C47}" name="2019" dataDxfId="87"/>
    <tableColumn id="8" xr3:uid="{F5CB82FA-1E4C-4FA3-A712-80EA7EB75F18}" name="2020" dataDxfId="86"/>
    <tableColumn id="9" xr3:uid="{CA7E4EDE-C88C-4FDA-9FA3-6E2D1807E89E}" name="2021" dataDxfId="85"/>
    <tableColumn id="10" xr3:uid="{77C8758B-DE86-424B-8F26-F763516E8592}" name="2022" dataDxfId="84"/>
    <tableColumn id="11" xr3:uid="{48C95B4A-87DE-46F8-9FAB-79B2A37C1ABE}" name="2023" dataDxfId="83"/>
    <tableColumn id="12" xr3:uid="{51F5904F-2627-4329-8E85-F9717ECDB85A}" name="2024" dataDxfId="5"/>
    <tableColumn id="13" xr3:uid="{4735A9E4-DAED-4C8E-B4E8-46F36815113C}" name="% change  March 2014 to March 2024" dataDxfId="4" dataCellStyle="Percent">
      <calculatedColumnFormula>L4/B4-1</calculatedColumnFormula>
    </tableColumn>
    <tableColumn id="14" xr3:uid="{783B0DA5-9B7D-4D02-AF64-A38F14B49644}" name="% change  March 2019 to March 2024" dataDxfId="82" dataCellStyle="Percent">
      <calculatedColumnFormula>L4/G4-1</calculatedColumnFormula>
    </tableColumn>
    <tableColumn id="15" xr3:uid="{22657585-0890-40D6-AB57-658A3F9892D3}" name="% change  March 2023 to March 2024" dataDxfId="81" dataCellStyle="Percent">
      <calculatedColumnFormula>L4/K4-1</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Child_Guilty_Sex_Age_Offence" displayName="Child_Guilty_Sex_Age_Offence" ref="A3:K16" totalsRowShown="0">
  <tableColumns count="11">
    <tableColumn id="1" xr3:uid="{00000000-0010-0000-0300-000001000000}" name="Offence type"/>
    <tableColumn id="2" xr3:uid="{00000000-0010-0000-0300-000002000000}" name="Offence group"/>
    <tableColumn id="3" xr3:uid="{00000000-0010-0000-0300-000003000000}" name="Male _x000a_10 to 14"/>
    <tableColumn id="4" xr3:uid="{00000000-0010-0000-0300-000004000000}" name="Male _x000a_15 to 17"/>
    <tableColumn id="5" xr3:uid="{00000000-0010-0000-0300-000005000000}" name="Male _x000a_10 to 17" dataDxfId="3"/>
    <tableColumn id="6" xr3:uid="{00000000-0010-0000-0300-000006000000}" name="Female _x000a_10 to 14" dataDxfId="2"/>
    <tableColumn id="7" xr3:uid="{00000000-0010-0000-0300-000007000000}" name="Female _x000a_15 to 17"/>
    <tableColumn id="8" xr3:uid="{00000000-0010-0000-0300-000008000000}" name="Female _x000a_10 to 17" dataDxfId="1"/>
    <tableColumn id="9" xr3:uid="{00000000-0010-0000-0300-000009000000}" name="All children _x000a_10 to 14_x000a_[note 7]" dataDxfId="0"/>
    <tableColumn id="10" xr3:uid="{00000000-0010-0000-0300-00000A000000}" name="All children _x000a_15 to 17 _x000a_[note 7]"/>
    <tableColumn id="11" xr3:uid="{00000000-0010-0000-0300-00000B000000}" name="All children _x000a_10 to 17_x000a_[note 7]"/>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Sentencing_AllCourts_AllOffences" displayName="Sentencing_AllCourts_AllOffences" ref="A4:O16" totalsRowShown="0">
  <tableColumns count="15">
    <tableColumn id="2" xr3:uid="{00000000-0010-0000-0400-000002000000}" name="Sentence type " totalsRowDxfId="80"/>
    <tableColumn id="3" xr3:uid="{00000000-0010-0000-0400-000003000000}" name="2014" dataDxfId="79" totalsRowDxfId="78"/>
    <tableColumn id="4" xr3:uid="{00000000-0010-0000-0400-000004000000}" name="2015" dataDxfId="77" totalsRowDxfId="76"/>
    <tableColumn id="5" xr3:uid="{00000000-0010-0000-0400-000005000000}" name="2016" dataDxfId="75" totalsRowDxfId="74"/>
    <tableColumn id="6" xr3:uid="{00000000-0010-0000-0400-000006000000}" name="2017" dataDxfId="73" totalsRowDxfId="72"/>
    <tableColumn id="7" xr3:uid="{00000000-0010-0000-0400-000007000000}" name="2018" dataDxfId="71" totalsRowDxfId="70"/>
    <tableColumn id="8" xr3:uid="{00000000-0010-0000-0400-000008000000}" name="2019" dataDxfId="69" totalsRowDxfId="68"/>
    <tableColumn id="9" xr3:uid="{00000000-0010-0000-0400-000009000000}" name="2020" dataDxfId="67" totalsRowDxfId="66"/>
    <tableColumn id="10" xr3:uid="{00000000-0010-0000-0400-00000A000000}" name="2021 _x000a_[note 15]" dataDxfId="65" totalsRowDxfId="64"/>
    <tableColumn id="11" xr3:uid="{00000000-0010-0000-0400-00000B000000}" name="2022 " dataDxfId="63" totalsRowDxfId="62"/>
    <tableColumn id="12" xr3:uid="{00000000-0010-0000-0400-00000C000000}" name="2023" dataDxfId="61" totalsRowDxfId="60"/>
    <tableColumn id="13" xr3:uid="{00000000-0010-0000-0400-00000D000000}" name="2024 _x000a_[note 16]" totalsRowDxfId="59"/>
    <tableColumn id="14" xr3:uid="{00000000-0010-0000-0400-00000E000000}" name="% change March 2014 to March 2024" totalsRowDxfId="58"/>
    <tableColumn id="15" xr3:uid="{00000000-0010-0000-0400-00000F000000}" name="% change March 2019 to March 2024" totalsRowDxfId="57" totalsRowCellStyle="Percent"/>
    <tableColumn id="16" xr3:uid="{00000000-0010-0000-0400-000010000000}" name="% change March 2023 to March 2024" totalsRowDxfId="56"/>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Sentencing_IndictableOffences_AllCourts" displayName="Sentencing_IndictableOffences_AllCourts" ref="A4:P37" totalsRowShown="0">
  <tableColumns count="16">
    <tableColumn id="1" xr3:uid="{00000000-0010-0000-0500-000001000000}" name="Indictable or summary offence"/>
    <tableColumn id="2" xr3:uid="{00000000-0010-0000-0500-000002000000}" name="Sentence type "/>
    <tableColumn id="3" xr3:uid="{00000000-0010-0000-0500-000003000000}" name="2014"/>
    <tableColumn id="4" xr3:uid="{00000000-0010-0000-0500-000004000000}" name="2015"/>
    <tableColumn id="5" xr3:uid="{00000000-0010-0000-0500-000005000000}" name="2016"/>
    <tableColumn id="6" xr3:uid="{00000000-0010-0000-0500-000006000000}" name="2017"/>
    <tableColumn id="7" xr3:uid="{00000000-0010-0000-0500-000007000000}" name="2018"/>
    <tableColumn id="8" xr3:uid="{00000000-0010-0000-0500-000008000000}" name="2019"/>
    <tableColumn id="9" xr3:uid="{00000000-0010-0000-0500-000009000000}" name="2020"/>
    <tableColumn id="10" xr3:uid="{00000000-0010-0000-0500-00000A000000}" name="2021 _x000a_[note 15]"/>
    <tableColumn id="11" xr3:uid="{00000000-0010-0000-0500-00000B000000}" name="2022 "/>
    <tableColumn id="12" xr3:uid="{00000000-0010-0000-0500-00000C000000}" name="2023"/>
    <tableColumn id="13" xr3:uid="{00000000-0010-0000-0500-00000D000000}" name="2024 _x000a_[note 16]"/>
    <tableColumn id="14" xr3:uid="{00000000-0010-0000-0500-00000E000000}" name="% change March 2014 to March 2024"/>
    <tableColumn id="15" xr3:uid="{00000000-0010-0000-0500-00000F000000}" name="% change March 2019 to March 2024"/>
    <tableColumn id="16" xr3:uid="{00000000-0010-0000-0500-000010000000}" name="% change March 2023 to March 2024"/>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Sentencing_SummaryOffences_CourtSexAgeSentenceType" displayName="Sentencing_SummaryOffences_CourtSexAgeSentenceType" ref="A4:Q94" totalsRowShown="0">
  <tableColumns count="17">
    <tableColumn id="1" xr3:uid="{00000000-0010-0000-0800-000001000000}" name="Offence type"/>
    <tableColumn id="2" xr3:uid="{00000000-0010-0000-0800-000002000000}" name="Sex"/>
    <tableColumn id="3" xr3:uid="{00000000-0010-0000-0800-000003000000}" name="Sentence type"/>
    <tableColumn id="4" xr3:uid="{00000000-0010-0000-0800-000004000000}" name="2014" dataDxfId="55"/>
    <tableColumn id="5" xr3:uid="{00000000-0010-0000-0800-000005000000}" name="2015" dataDxfId="54"/>
    <tableColumn id="6" xr3:uid="{00000000-0010-0000-0800-000006000000}" name="2016" dataDxfId="53"/>
    <tableColumn id="7" xr3:uid="{00000000-0010-0000-0800-000007000000}" name="2017" dataDxfId="52"/>
    <tableColumn id="8" xr3:uid="{00000000-0010-0000-0800-000008000000}" name="2018" dataDxfId="51"/>
    <tableColumn id="9" xr3:uid="{00000000-0010-0000-0800-000009000000}" name="2019" dataDxfId="50"/>
    <tableColumn id="10" xr3:uid="{00000000-0010-0000-0800-00000A000000}" name="2020" dataDxfId="49"/>
    <tableColumn id="11" xr3:uid="{00000000-0010-0000-0800-00000B000000}" name="2021 _x000a_[note 15]" dataDxfId="48"/>
    <tableColumn id="12" xr3:uid="{00000000-0010-0000-0800-00000C000000}" name="2022 " dataDxfId="47"/>
    <tableColumn id="13" xr3:uid="{00000000-0010-0000-0800-00000D000000}" name="2023" dataDxfId="46"/>
    <tableColumn id="14" xr3:uid="{00000000-0010-0000-0800-00000E000000}" name="2024 _x000a_[note 16]"/>
    <tableColumn id="15" xr3:uid="{1424D5B3-6B2A-410A-9818-217E4C06B087}" name="% change March 2014 to March 2024" dataDxfId="45"/>
    <tableColumn id="16" xr3:uid="{5D4D4156-71AA-4EFF-9092-1E2447D84277}" name="% change March 2019 to March 2024" dataDxfId="44"/>
    <tableColumn id="17" xr3:uid="{DB415D9F-E9D5-4FEB-9463-D4AE2A6C48E3}" name="% change March 2023 to March 2024" dataDxfId="43"/>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E542C05-20F8-4ABF-A359-C94F11121F9E}" name="Sentencing_Indictable_MagsCourt_Ethnicity_SentenceType4" displayName="Sentencing_Indictable_MagsCourt_Ethnicity_SentenceType4" ref="A3:N63" totalsRowShown="0">
  <tableColumns count="14">
    <tableColumn id="16" xr3:uid="{3496DCF4-8481-4581-AD9C-18E1C72D3107}" name="Offence type" dataDxfId="42"/>
    <tableColumn id="1" xr3:uid="{B6625BB5-2636-414E-BF92-BCCF4C647240}" name="Age group"/>
    <tableColumn id="2" xr3:uid="{73AE6C66-1A70-4CBA-8EBE-53D95D5AD7DA}" name="Sentence type"/>
    <tableColumn id="13" xr3:uid="{909BD7C6-EAFF-4A6F-896D-627ED0C003D8}" name="2014" dataDxfId="41"/>
    <tableColumn id="14" xr3:uid="{C677F73C-6E83-451A-92D7-E6A067A62515}" name="2015" dataDxfId="40"/>
    <tableColumn id="15" xr3:uid="{16BB0465-4B8F-4734-90F9-F7F968659D4C}" name="2016" dataDxfId="39"/>
    <tableColumn id="3" xr3:uid="{DE8CF26B-8CFA-42A9-9BBD-85E4834F8E34}" name="2017" dataDxfId="38"/>
    <tableColumn id="4" xr3:uid="{2430F851-38FB-4399-B78D-52197F5C7C25}" name="2018" dataDxfId="37"/>
    <tableColumn id="5" xr3:uid="{6C9A731B-941E-4C22-A299-6841EB2CC660}" name="2019" dataDxfId="36"/>
    <tableColumn id="6" xr3:uid="{301CA4C0-269C-48BE-B7AA-31EF2EB3F384}" name="2020" dataDxfId="35"/>
    <tableColumn id="7" xr3:uid="{6F2AD19A-2F75-401A-805F-2AFDD37EEB3E}" name="2021 _x000a_[note 15]" dataDxfId="34"/>
    <tableColumn id="8" xr3:uid="{AFCC8B64-6C80-4C2B-90F9-455CE8C08106}" name="2022 " dataDxfId="33"/>
    <tableColumn id="9" xr3:uid="{6CFA1883-2D3B-47A8-81C7-5A235A902724}" name="2023" dataDxfId="32"/>
    <tableColumn id="10" xr3:uid="{D94CE89C-0AB6-425F-A981-EEABA9295495}" name="2024 _x000a_[note 16]" dataDxfId="31"/>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Sentencing_Indictable_MagsCourt_Ethnicity_SentenceType" displayName="Sentencing_Indictable_MagsCourt_Ethnicity_SentenceType" ref="A3:M93" totalsRowShown="0">
  <tableColumns count="13">
    <tableColumn id="1" xr3:uid="{00000000-0010-0000-0900-000001000000}" name="Ethnicity [note 22]"/>
    <tableColumn id="2" xr3:uid="{00000000-0010-0000-0900-000002000000}" name="Sentence type"/>
    <tableColumn id="13" xr3:uid="{5208FF4A-2EEB-436C-96A2-F1423E1C9963}" name="2014" dataDxfId="30"/>
    <tableColumn id="14" xr3:uid="{0E379DA6-5DCD-4365-8A10-ADBF1B0A93EC}" name="2015" dataDxfId="29"/>
    <tableColumn id="15" xr3:uid="{A928B0C6-7408-4F59-9783-54B0BF3B050D}" name="2016" dataDxfId="28"/>
    <tableColumn id="3" xr3:uid="{00000000-0010-0000-0900-000003000000}" name="2017" dataDxfId="27"/>
    <tableColumn id="4" xr3:uid="{00000000-0010-0000-0900-000004000000}" name="2018" dataDxfId="26"/>
    <tableColumn id="5" xr3:uid="{00000000-0010-0000-0900-000005000000}" name="2019" dataDxfId="25"/>
    <tableColumn id="6" xr3:uid="{00000000-0010-0000-0900-000006000000}" name="2020" dataDxfId="24"/>
    <tableColumn id="7" xr3:uid="{00000000-0010-0000-0900-000007000000}" name="2021 _x000a_[note 15]" dataDxfId="23"/>
    <tableColumn id="8" xr3:uid="{00000000-0010-0000-0900-000008000000}" name="2022 " dataDxfId="22"/>
    <tableColumn id="9" xr3:uid="{00000000-0010-0000-0900-000009000000}" name="2023" dataDxfId="21"/>
    <tableColumn id="10" xr3:uid="{E3E37D14-0515-41A2-8C5A-348131EABE09}" name="2024 _x000a_[note 16]" dataDxfId="2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gov.uk/government/collections/criminal-justice-statistics-quarterly"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8"/>
  <sheetViews>
    <sheetView tabSelected="1" workbookViewId="0"/>
  </sheetViews>
  <sheetFormatPr defaultColWidth="8.77734375" defaultRowHeight="15" customHeight="1" x14ac:dyDescent="0.2"/>
  <cols>
    <col min="1" max="1" width="8.77734375" style="2" customWidth="1"/>
    <col min="2" max="2" width="99.21875" style="2" bestFit="1" customWidth="1"/>
    <col min="3" max="3" width="8.77734375" style="2" customWidth="1"/>
    <col min="4" max="16384" width="8.77734375" style="2"/>
  </cols>
  <sheetData>
    <row r="1" spans="1:2" ht="15" customHeight="1" x14ac:dyDescent="0.25">
      <c r="A1" s="1" t="s">
        <v>0</v>
      </c>
    </row>
    <row r="2" spans="1:2" s="4" customFormat="1" ht="15" customHeight="1" x14ac:dyDescent="0.2">
      <c r="A2" s="3" t="s">
        <v>1</v>
      </c>
      <c r="B2" s="3" t="s">
        <v>2</v>
      </c>
    </row>
    <row r="3" spans="1:2" s="6" customFormat="1" ht="15" customHeight="1" x14ac:dyDescent="0.25">
      <c r="A3" s="5" t="s">
        <v>3</v>
      </c>
      <c r="B3" s="5"/>
    </row>
    <row r="4" spans="1:2" ht="15" customHeight="1" x14ac:dyDescent="0.2">
      <c r="A4" s="7" t="s">
        <v>4</v>
      </c>
      <c r="B4" s="2" t="s">
        <v>109</v>
      </c>
    </row>
    <row r="5" spans="1:2" ht="15" customHeight="1" x14ac:dyDescent="0.2">
      <c r="A5" s="7" t="s">
        <v>5</v>
      </c>
      <c r="B5" s="2" t="s">
        <v>110</v>
      </c>
    </row>
    <row r="6" spans="1:2" ht="15" customHeight="1" x14ac:dyDescent="0.2">
      <c r="A6" s="7" t="s">
        <v>6</v>
      </c>
      <c r="B6" s="2" t="s">
        <v>111</v>
      </c>
    </row>
    <row r="7" spans="1:2" ht="15" customHeight="1" x14ac:dyDescent="0.2">
      <c r="A7" s="7" t="s">
        <v>7</v>
      </c>
      <c r="B7" s="2" t="s">
        <v>161</v>
      </c>
    </row>
    <row r="8" spans="1:2" ht="15" customHeight="1" x14ac:dyDescent="0.2">
      <c r="A8" s="7" t="s">
        <v>132</v>
      </c>
      <c r="B8" s="2" t="s">
        <v>162</v>
      </c>
    </row>
    <row r="9" spans="1:2" ht="15" customHeight="1" x14ac:dyDescent="0.2">
      <c r="A9" s="7" t="s">
        <v>133</v>
      </c>
      <c r="B9" s="2" t="s">
        <v>163</v>
      </c>
    </row>
    <row r="10" spans="1:2" ht="15" customHeight="1" x14ac:dyDescent="0.2">
      <c r="A10" s="7" t="s">
        <v>9</v>
      </c>
      <c r="B10" s="2" t="s">
        <v>164</v>
      </c>
    </row>
    <row r="11" spans="1:2" ht="15" customHeight="1" x14ac:dyDescent="0.2">
      <c r="A11" s="7" t="s">
        <v>10</v>
      </c>
      <c r="B11" s="2" t="s">
        <v>165</v>
      </c>
    </row>
    <row r="12" spans="1:2" ht="15" customHeight="1" x14ac:dyDescent="0.25">
      <c r="A12" s="5" t="s">
        <v>8</v>
      </c>
    </row>
    <row r="13" spans="1:2" ht="15" customHeight="1" x14ac:dyDescent="0.2">
      <c r="A13" s="7" t="s">
        <v>159</v>
      </c>
      <c r="B13" s="2" t="s">
        <v>113</v>
      </c>
    </row>
    <row r="14" spans="1:2" ht="15" customHeight="1" x14ac:dyDescent="0.2">
      <c r="A14" s="7" t="s">
        <v>160</v>
      </c>
      <c r="B14" s="2" t="s">
        <v>112</v>
      </c>
    </row>
    <row r="15" spans="1:2" ht="15" customHeight="1" x14ac:dyDescent="0.25">
      <c r="A15" s="5" t="s">
        <v>11</v>
      </c>
    </row>
    <row r="16" spans="1:2" ht="15" customHeight="1" x14ac:dyDescent="0.2">
      <c r="A16" s="8" t="s">
        <v>12</v>
      </c>
    </row>
    <row r="17" spans="1:1" ht="15" customHeight="1" x14ac:dyDescent="0.2">
      <c r="A17" s="9" t="s">
        <v>13</v>
      </c>
    </row>
    <row r="18" spans="1:1" ht="15" customHeight="1" x14ac:dyDescent="0.2">
      <c r="A18" s="9" t="s">
        <v>14</v>
      </c>
    </row>
  </sheetData>
  <phoneticPr fontId="10" type="noConversion"/>
  <hyperlinks>
    <hyperlink ref="A4" location="'5.1'!A1" display="Table 5.1" xr:uid="{00000000-0004-0000-0000-000000000000}"/>
    <hyperlink ref="A5" location="'5.2'!A1" display="Table 5.2" xr:uid="{00000000-0004-0000-0000-000001000000}"/>
    <hyperlink ref="A13" location="'5.9'!A1" display="Table 5.9" xr:uid="{00000000-0004-0000-0000-00000B000000}"/>
    <hyperlink ref="A14" location="'5.10'!A1" display="Table 5.10" xr:uid="{00000000-0004-0000-0000-00000C000000}"/>
    <hyperlink ref="A16" r:id="rId1" xr:uid="{00000000-0004-0000-0000-00000F000000}"/>
    <hyperlink ref="A6" location="'5.3'!A1" display="Table 5.3" xr:uid="{9667D4FD-ECBC-4E9B-B7BD-4B009B9131E1}"/>
    <hyperlink ref="A8" location="'5.5'!A1" display="Table 5.5" xr:uid="{993DBB5F-C351-43D4-84A9-7000F28C7628}"/>
    <hyperlink ref="A10" location="'5.7'!A1" display="Table 5.7" xr:uid="{8726FB70-FDAC-4C55-8D6E-7BC02AE556E1}"/>
    <hyperlink ref="A7" location="'5.4'!A1" display="Table 5.4" xr:uid="{D28361E7-129E-4A21-A58C-B66FF8C2DF56}"/>
    <hyperlink ref="A9" location="'5.6'!A1" display="Table 5.6" xr:uid="{B24DB674-0753-4426-87B8-BB1A374FCF4E}"/>
    <hyperlink ref="A11" location="'5.8'!A1" display="Table 5.8" xr:uid="{BC269DBB-62C7-4941-9D8B-6094C59EE1B5}"/>
  </hyperlinks>
  <pageMargins left="0.75000000000000011" right="0.75000000000000011" top="1" bottom="1" header="0.5" footer="0.5"/>
  <pageSetup paperSize="0" fitToWidth="0" fitToHeight="0" orientation="landscape" horizontalDpi="0" verticalDpi="0" copies="0"/>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97"/>
  <sheetViews>
    <sheetView workbookViewId="0"/>
  </sheetViews>
  <sheetFormatPr defaultColWidth="7.21875" defaultRowHeight="14.25" x14ac:dyDescent="0.2"/>
  <cols>
    <col min="1" max="1" width="21.21875" style="6" customWidth="1"/>
    <col min="2" max="2" width="36.88671875" style="6" customWidth="1"/>
    <col min="3" max="10" width="7.21875" style="38" customWidth="1"/>
    <col min="11" max="16384" width="7.21875" style="6"/>
  </cols>
  <sheetData>
    <row r="1" spans="1:13" ht="15.75" x14ac:dyDescent="0.25">
      <c r="A1" s="49" t="s">
        <v>176</v>
      </c>
    </row>
    <row r="2" spans="1:13" ht="15" x14ac:dyDescent="0.2">
      <c r="A2" s="39" t="s">
        <v>37</v>
      </c>
    </row>
    <row r="3" spans="1:13" ht="25.5" x14ac:dyDescent="0.2">
      <c r="A3" s="50" t="s">
        <v>187</v>
      </c>
      <c r="B3" s="50" t="s">
        <v>95</v>
      </c>
      <c r="C3" s="41" t="s">
        <v>39</v>
      </c>
      <c r="D3" s="41" t="s">
        <v>40</v>
      </c>
      <c r="E3" s="41" t="s">
        <v>41</v>
      </c>
      <c r="F3" s="41" t="s">
        <v>42</v>
      </c>
      <c r="G3" s="41" t="s">
        <v>43</v>
      </c>
      <c r="H3" s="41" t="s">
        <v>44</v>
      </c>
      <c r="I3" s="41" t="s">
        <v>45</v>
      </c>
      <c r="J3" s="41" t="s">
        <v>177</v>
      </c>
      <c r="K3" s="41" t="s">
        <v>82</v>
      </c>
      <c r="L3" s="41" t="s">
        <v>52</v>
      </c>
      <c r="M3" s="41" t="s">
        <v>179</v>
      </c>
    </row>
    <row r="4" spans="1:13" ht="15" customHeight="1" x14ac:dyDescent="0.2">
      <c r="A4" s="30" t="s">
        <v>100</v>
      </c>
      <c r="B4" s="30" t="s">
        <v>180</v>
      </c>
      <c r="C4" s="43">
        <v>111</v>
      </c>
      <c r="D4" s="43">
        <v>101</v>
      </c>
      <c r="E4" s="43">
        <v>115</v>
      </c>
      <c r="F4" s="43">
        <v>78</v>
      </c>
      <c r="G4" s="43">
        <v>68</v>
      </c>
      <c r="H4" s="43">
        <v>62</v>
      </c>
      <c r="I4" s="43">
        <v>61</v>
      </c>
      <c r="J4" s="43">
        <v>29</v>
      </c>
      <c r="K4" s="43">
        <v>18</v>
      </c>
      <c r="L4" s="43">
        <v>20</v>
      </c>
      <c r="M4" s="43">
        <v>23</v>
      </c>
    </row>
    <row r="5" spans="1:13" ht="15" customHeight="1" x14ac:dyDescent="0.2">
      <c r="A5" s="30" t="s">
        <v>100</v>
      </c>
      <c r="B5" s="30" t="s">
        <v>181</v>
      </c>
      <c r="C5" s="43">
        <v>0</v>
      </c>
      <c r="D5" s="43">
        <v>0</v>
      </c>
      <c r="E5" s="43">
        <v>0</v>
      </c>
      <c r="F5" s="43">
        <v>0</v>
      </c>
      <c r="G5" s="43">
        <v>0</v>
      </c>
      <c r="H5" s="43">
        <v>0</v>
      </c>
      <c r="I5" s="43">
        <v>0</v>
      </c>
      <c r="J5" s="43">
        <v>0</v>
      </c>
      <c r="K5" s="43">
        <v>0</v>
      </c>
      <c r="L5" s="43">
        <v>0</v>
      </c>
      <c r="M5" s="43">
        <v>0</v>
      </c>
    </row>
    <row r="6" spans="1:13" ht="15" customHeight="1" x14ac:dyDescent="0.2">
      <c r="A6" s="30" t="s">
        <v>100</v>
      </c>
      <c r="B6" s="30" t="s">
        <v>86</v>
      </c>
      <c r="C6" s="43">
        <v>753</v>
      </c>
      <c r="D6" s="43">
        <v>582</v>
      </c>
      <c r="E6" s="43">
        <v>560</v>
      </c>
      <c r="F6" s="43">
        <v>539</v>
      </c>
      <c r="G6" s="43">
        <v>416</v>
      </c>
      <c r="H6" s="43">
        <v>367</v>
      </c>
      <c r="I6" s="43">
        <v>369</v>
      </c>
      <c r="J6" s="43">
        <v>244</v>
      </c>
      <c r="K6" s="43">
        <v>252</v>
      </c>
      <c r="L6" s="43">
        <v>252</v>
      </c>
      <c r="M6" s="43">
        <v>216</v>
      </c>
    </row>
    <row r="7" spans="1:13" ht="15" customHeight="1" x14ac:dyDescent="0.2">
      <c r="A7" s="30" t="s">
        <v>100</v>
      </c>
      <c r="B7" s="30" t="s">
        <v>87</v>
      </c>
      <c r="C7" s="43">
        <v>45</v>
      </c>
      <c r="D7" s="43">
        <v>37</v>
      </c>
      <c r="E7" s="43">
        <v>21</v>
      </c>
      <c r="F7" s="43">
        <v>24</v>
      </c>
      <c r="G7" s="43">
        <v>14</v>
      </c>
      <c r="H7" s="43">
        <v>17</v>
      </c>
      <c r="I7" s="43">
        <v>17</v>
      </c>
      <c r="J7" s="43">
        <v>10</v>
      </c>
      <c r="K7" s="43">
        <v>8</v>
      </c>
      <c r="L7" s="43">
        <v>2</v>
      </c>
      <c r="M7" s="43">
        <v>4</v>
      </c>
    </row>
    <row r="8" spans="1:13" ht="15" customHeight="1" x14ac:dyDescent="0.2">
      <c r="A8" s="30" t="s">
        <v>100</v>
      </c>
      <c r="B8" s="30" t="s">
        <v>88</v>
      </c>
      <c r="C8" s="43">
        <v>16</v>
      </c>
      <c r="D8" s="43">
        <v>11</v>
      </c>
      <c r="E8" s="43">
        <v>11</v>
      </c>
      <c r="F8" s="43">
        <v>4</v>
      </c>
      <c r="G8" s="43">
        <v>5</v>
      </c>
      <c r="H8" s="43">
        <v>4</v>
      </c>
      <c r="I8" s="43">
        <v>4</v>
      </c>
      <c r="J8" s="43">
        <v>5</v>
      </c>
      <c r="K8" s="43">
        <v>2</v>
      </c>
      <c r="L8" s="43">
        <v>1</v>
      </c>
      <c r="M8" s="43">
        <v>0</v>
      </c>
    </row>
    <row r="9" spans="1:13" ht="15" customHeight="1" x14ac:dyDescent="0.2">
      <c r="A9" s="30" t="s">
        <v>100</v>
      </c>
      <c r="B9" s="30" t="s">
        <v>89</v>
      </c>
      <c r="C9" s="43">
        <v>67</v>
      </c>
      <c r="D9" s="43">
        <v>48</v>
      </c>
      <c r="E9" s="43">
        <v>51</v>
      </c>
      <c r="F9" s="43">
        <v>46</v>
      </c>
      <c r="G9" s="43">
        <v>48</v>
      </c>
      <c r="H9" s="43">
        <v>28</v>
      </c>
      <c r="I9" s="43">
        <v>37</v>
      </c>
      <c r="J9" s="43">
        <v>26</v>
      </c>
      <c r="K9" s="43">
        <v>34</v>
      </c>
      <c r="L9" s="43">
        <v>16</v>
      </c>
      <c r="M9" s="43">
        <v>9</v>
      </c>
    </row>
    <row r="10" spans="1:13" ht="15" customHeight="1" x14ac:dyDescent="0.2">
      <c r="A10" s="30" t="s">
        <v>100</v>
      </c>
      <c r="B10" s="30" t="s">
        <v>182</v>
      </c>
      <c r="C10" s="43">
        <v>28</v>
      </c>
      <c r="D10" s="43">
        <v>31</v>
      </c>
      <c r="E10" s="43">
        <v>10</v>
      </c>
      <c r="F10" s="43">
        <v>20</v>
      </c>
      <c r="G10" s="43">
        <v>10</v>
      </c>
      <c r="H10" s="43">
        <v>10</v>
      </c>
      <c r="I10" s="43">
        <v>8</v>
      </c>
      <c r="J10" s="43">
        <v>3</v>
      </c>
      <c r="K10" s="43">
        <v>4</v>
      </c>
      <c r="L10" s="43">
        <v>3</v>
      </c>
      <c r="M10" s="43">
        <v>1</v>
      </c>
    </row>
    <row r="11" spans="1:13" ht="15" customHeight="1" x14ac:dyDescent="0.2">
      <c r="A11" s="30" t="s">
        <v>100</v>
      </c>
      <c r="B11" s="30" t="s">
        <v>91</v>
      </c>
      <c r="C11" s="43">
        <v>0</v>
      </c>
      <c r="D11" s="43">
        <v>1</v>
      </c>
      <c r="E11" s="43">
        <v>1</v>
      </c>
      <c r="F11" s="43">
        <v>0</v>
      </c>
      <c r="G11" s="43">
        <v>1</v>
      </c>
      <c r="H11" s="43">
        <v>0</v>
      </c>
      <c r="I11" s="43">
        <v>0</v>
      </c>
      <c r="J11" s="43">
        <v>0</v>
      </c>
      <c r="K11" s="43">
        <v>0</v>
      </c>
      <c r="L11" s="43">
        <v>0</v>
      </c>
      <c r="M11" s="43">
        <v>0</v>
      </c>
    </row>
    <row r="12" spans="1:13" ht="15" customHeight="1" x14ac:dyDescent="0.2">
      <c r="A12" s="30" t="s">
        <v>100</v>
      </c>
      <c r="B12" s="30" t="s">
        <v>183</v>
      </c>
      <c r="C12" s="43">
        <v>0</v>
      </c>
      <c r="D12" s="43">
        <v>0</v>
      </c>
      <c r="E12" s="43">
        <v>0</v>
      </c>
      <c r="F12" s="43">
        <v>0</v>
      </c>
      <c r="G12" s="43">
        <v>0</v>
      </c>
      <c r="H12" s="43">
        <v>0</v>
      </c>
      <c r="I12" s="43">
        <v>0</v>
      </c>
      <c r="J12" s="43">
        <v>0</v>
      </c>
      <c r="K12" s="43">
        <v>0</v>
      </c>
      <c r="L12" s="43">
        <v>0</v>
      </c>
      <c r="M12" s="43">
        <v>0</v>
      </c>
    </row>
    <row r="13" spans="1:13" ht="15" customHeight="1" x14ac:dyDescent="0.2">
      <c r="A13" s="29" t="s">
        <v>100</v>
      </c>
      <c r="B13" s="29" t="s">
        <v>93</v>
      </c>
      <c r="C13" s="44">
        <v>1020</v>
      </c>
      <c r="D13" s="44">
        <v>811</v>
      </c>
      <c r="E13" s="44">
        <v>769</v>
      </c>
      <c r="F13" s="44">
        <v>711</v>
      </c>
      <c r="G13" s="44">
        <v>562</v>
      </c>
      <c r="H13" s="44">
        <v>488</v>
      </c>
      <c r="I13" s="44">
        <v>496</v>
      </c>
      <c r="J13" s="44">
        <v>317</v>
      </c>
      <c r="K13" s="44">
        <v>318</v>
      </c>
      <c r="L13" s="44">
        <v>294</v>
      </c>
      <c r="M13" s="44">
        <v>253</v>
      </c>
    </row>
    <row r="14" spans="1:13" ht="15" customHeight="1" x14ac:dyDescent="0.2">
      <c r="A14" s="30" t="s">
        <v>101</v>
      </c>
      <c r="B14" s="30" t="s">
        <v>180</v>
      </c>
      <c r="C14" s="43">
        <v>308</v>
      </c>
      <c r="D14" s="43">
        <v>237</v>
      </c>
      <c r="E14" s="43">
        <v>233</v>
      </c>
      <c r="F14" s="43">
        <v>262</v>
      </c>
      <c r="G14" s="43">
        <v>265</v>
      </c>
      <c r="H14" s="43">
        <v>243</v>
      </c>
      <c r="I14" s="43">
        <v>207</v>
      </c>
      <c r="J14" s="43">
        <v>119</v>
      </c>
      <c r="K14" s="43">
        <v>109</v>
      </c>
      <c r="L14" s="43">
        <v>77</v>
      </c>
      <c r="M14" s="43">
        <v>87</v>
      </c>
    </row>
    <row r="15" spans="1:13" ht="15" customHeight="1" x14ac:dyDescent="0.2">
      <c r="A15" s="30" t="s">
        <v>101</v>
      </c>
      <c r="B15" s="30" t="s">
        <v>181</v>
      </c>
      <c r="C15" s="43">
        <v>0</v>
      </c>
      <c r="D15" s="43">
        <v>0</v>
      </c>
      <c r="E15" s="43">
        <v>0</v>
      </c>
      <c r="F15" s="43">
        <v>0</v>
      </c>
      <c r="G15" s="43">
        <v>0</v>
      </c>
      <c r="H15" s="43">
        <v>0</v>
      </c>
      <c r="I15" s="43">
        <v>0</v>
      </c>
      <c r="J15" s="43">
        <v>0</v>
      </c>
      <c r="K15" s="43">
        <v>0</v>
      </c>
      <c r="L15" s="43">
        <v>0</v>
      </c>
      <c r="M15" s="43">
        <v>0</v>
      </c>
    </row>
    <row r="16" spans="1:13" ht="15" customHeight="1" x14ac:dyDescent="0.2">
      <c r="A16" s="30" t="s">
        <v>101</v>
      </c>
      <c r="B16" s="30" t="s">
        <v>86</v>
      </c>
      <c r="C16" s="43">
        <v>1701</v>
      </c>
      <c r="D16" s="43">
        <v>1431</v>
      </c>
      <c r="E16" s="43">
        <v>1370</v>
      </c>
      <c r="F16" s="43">
        <v>1481</v>
      </c>
      <c r="G16" s="43">
        <v>1371</v>
      </c>
      <c r="H16" s="43">
        <v>1138</v>
      </c>
      <c r="I16" s="43">
        <v>1177</v>
      </c>
      <c r="J16" s="43">
        <v>924</v>
      </c>
      <c r="K16" s="43">
        <v>746</v>
      </c>
      <c r="L16" s="43">
        <v>702</v>
      </c>
      <c r="M16" s="43">
        <v>421</v>
      </c>
    </row>
    <row r="17" spans="1:13" ht="15" customHeight="1" x14ac:dyDescent="0.2">
      <c r="A17" s="30" t="s">
        <v>101</v>
      </c>
      <c r="B17" s="30" t="s">
        <v>87</v>
      </c>
      <c r="C17" s="43">
        <v>124</v>
      </c>
      <c r="D17" s="43">
        <v>108</v>
      </c>
      <c r="E17" s="43">
        <v>84</v>
      </c>
      <c r="F17" s="43">
        <v>80</v>
      </c>
      <c r="G17" s="43">
        <v>54</v>
      </c>
      <c r="H17" s="43">
        <v>45</v>
      </c>
      <c r="I17" s="43">
        <v>58</v>
      </c>
      <c r="J17" s="43">
        <v>31</v>
      </c>
      <c r="K17" s="43">
        <v>24</v>
      </c>
      <c r="L17" s="43">
        <v>16</v>
      </c>
      <c r="M17" s="43">
        <v>3</v>
      </c>
    </row>
    <row r="18" spans="1:13" ht="15" customHeight="1" x14ac:dyDescent="0.2">
      <c r="A18" s="30" t="s">
        <v>101</v>
      </c>
      <c r="B18" s="30" t="s">
        <v>88</v>
      </c>
      <c r="C18" s="43">
        <v>50</v>
      </c>
      <c r="D18" s="43">
        <v>35</v>
      </c>
      <c r="E18" s="43">
        <v>20</v>
      </c>
      <c r="F18" s="43">
        <v>12</v>
      </c>
      <c r="G18" s="43">
        <v>10</v>
      </c>
      <c r="H18" s="43">
        <v>11</v>
      </c>
      <c r="I18" s="43">
        <v>13</v>
      </c>
      <c r="J18" s="43">
        <v>15</v>
      </c>
      <c r="K18" s="43">
        <v>9</v>
      </c>
      <c r="L18" s="43">
        <v>8</v>
      </c>
      <c r="M18" s="43">
        <v>3</v>
      </c>
    </row>
    <row r="19" spans="1:13" ht="15" customHeight="1" x14ac:dyDescent="0.2">
      <c r="A19" s="30" t="s">
        <v>101</v>
      </c>
      <c r="B19" s="30" t="s">
        <v>89</v>
      </c>
      <c r="C19" s="43">
        <v>238</v>
      </c>
      <c r="D19" s="43">
        <v>165</v>
      </c>
      <c r="E19" s="43">
        <v>182</v>
      </c>
      <c r="F19" s="43">
        <v>179</v>
      </c>
      <c r="G19" s="43">
        <v>152</v>
      </c>
      <c r="H19" s="43">
        <v>172</v>
      </c>
      <c r="I19" s="43">
        <v>168</v>
      </c>
      <c r="J19" s="43">
        <v>100</v>
      </c>
      <c r="K19" s="43">
        <v>112</v>
      </c>
      <c r="L19" s="43">
        <v>68</v>
      </c>
      <c r="M19" s="43">
        <v>36</v>
      </c>
    </row>
    <row r="20" spans="1:13" ht="15" customHeight="1" x14ac:dyDescent="0.2">
      <c r="A20" s="30" t="s">
        <v>101</v>
      </c>
      <c r="B20" s="30" t="s">
        <v>182</v>
      </c>
      <c r="C20" s="43">
        <v>58</v>
      </c>
      <c r="D20" s="43">
        <v>49</v>
      </c>
      <c r="E20" s="43">
        <v>39</v>
      </c>
      <c r="F20" s="43">
        <v>44</v>
      </c>
      <c r="G20" s="43">
        <v>28</v>
      </c>
      <c r="H20" s="43">
        <v>27</v>
      </c>
      <c r="I20" s="43">
        <v>31</v>
      </c>
      <c r="J20" s="43">
        <v>21</v>
      </c>
      <c r="K20" s="43">
        <v>11</v>
      </c>
      <c r="L20" s="43">
        <v>16</v>
      </c>
      <c r="M20" s="43">
        <v>13</v>
      </c>
    </row>
    <row r="21" spans="1:13" ht="15" customHeight="1" x14ac:dyDescent="0.2">
      <c r="A21" s="30" t="s">
        <v>101</v>
      </c>
      <c r="B21" s="30" t="s">
        <v>91</v>
      </c>
      <c r="C21" s="43">
        <v>7</v>
      </c>
      <c r="D21" s="43">
        <v>6</v>
      </c>
      <c r="E21" s="43">
        <v>1</v>
      </c>
      <c r="F21" s="43">
        <v>0</v>
      </c>
      <c r="G21" s="43">
        <v>5</v>
      </c>
      <c r="H21" s="43">
        <v>2</v>
      </c>
      <c r="I21" s="43">
        <v>3</v>
      </c>
      <c r="J21" s="43">
        <v>0</v>
      </c>
      <c r="K21" s="43">
        <v>1</v>
      </c>
      <c r="L21" s="43">
        <v>0</v>
      </c>
      <c r="M21" s="43">
        <v>2</v>
      </c>
    </row>
    <row r="22" spans="1:13" ht="15" customHeight="1" x14ac:dyDescent="0.2">
      <c r="A22" s="30" t="s">
        <v>101</v>
      </c>
      <c r="B22" s="30" t="s">
        <v>183</v>
      </c>
      <c r="C22" s="43">
        <v>0</v>
      </c>
      <c r="D22" s="43">
        <v>0</v>
      </c>
      <c r="E22" s="43">
        <v>0</v>
      </c>
      <c r="F22" s="43">
        <v>0</v>
      </c>
      <c r="G22" s="43">
        <v>0</v>
      </c>
      <c r="H22" s="43">
        <v>0</v>
      </c>
      <c r="I22" s="43">
        <v>0</v>
      </c>
      <c r="J22" s="43">
        <v>0</v>
      </c>
      <c r="K22" s="43">
        <v>0</v>
      </c>
      <c r="L22" s="43">
        <v>0</v>
      </c>
      <c r="M22" s="43">
        <v>0</v>
      </c>
    </row>
    <row r="23" spans="1:13" s="5" customFormat="1" ht="15" customHeight="1" x14ac:dyDescent="0.25">
      <c r="A23" s="29" t="s">
        <v>101</v>
      </c>
      <c r="B23" s="29" t="s">
        <v>93</v>
      </c>
      <c r="C23" s="44">
        <v>2486</v>
      </c>
      <c r="D23" s="44">
        <v>2031</v>
      </c>
      <c r="E23" s="44">
        <v>1929</v>
      </c>
      <c r="F23" s="44">
        <v>2058</v>
      </c>
      <c r="G23" s="44">
        <v>1885</v>
      </c>
      <c r="H23" s="44">
        <v>1638</v>
      </c>
      <c r="I23" s="44">
        <v>1657</v>
      </c>
      <c r="J23" s="44">
        <v>1210</v>
      </c>
      <c r="K23" s="44">
        <v>1012</v>
      </c>
      <c r="L23" s="44">
        <v>887</v>
      </c>
      <c r="M23" s="44">
        <v>565</v>
      </c>
    </row>
    <row r="24" spans="1:13" ht="15" customHeight="1" x14ac:dyDescent="0.2">
      <c r="A24" s="30" t="s">
        <v>102</v>
      </c>
      <c r="B24" s="30" t="s">
        <v>180</v>
      </c>
      <c r="C24" s="43">
        <v>126</v>
      </c>
      <c r="D24" s="43">
        <v>89</v>
      </c>
      <c r="E24" s="43">
        <v>88</v>
      </c>
      <c r="F24" s="43">
        <v>60</v>
      </c>
      <c r="G24" s="43">
        <v>80</v>
      </c>
      <c r="H24" s="43">
        <v>64</v>
      </c>
      <c r="I24" s="43">
        <v>64</v>
      </c>
      <c r="J24" s="43">
        <v>42</v>
      </c>
      <c r="K24" s="43">
        <v>33</v>
      </c>
      <c r="L24" s="43">
        <v>21</v>
      </c>
      <c r="M24" s="43">
        <v>33</v>
      </c>
    </row>
    <row r="25" spans="1:13" ht="15" customHeight="1" x14ac:dyDescent="0.2">
      <c r="A25" s="30" t="s">
        <v>102</v>
      </c>
      <c r="B25" s="30" t="s">
        <v>181</v>
      </c>
      <c r="C25" s="43">
        <v>0</v>
      </c>
      <c r="D25" s="43">
        <v>0</v>
      </c>
      <c r="E25" s="43">
        <v>0</v>
      </c>
      <c r="F25" s="43">
        <v>0</v>
      </c>
      <c r="G25" s="43">
        <v>0</v>
      </c>
      <c r="H25" s="43">
        <v>0</v>
      </c>
      <c r="I25" s="43">
        <v>0</v>
      </c>
      <c r="J25" s="43">
        <v>0</v>
      </c>
      <c r="K25" s="43">
        <v>0</v>
      </c>
      <c r="L25" s="43">
        <v>0</v>
      </c>
      <c r="M25" s="43">
        <v>0</v>
      </c>
    </row>
    <row r="26" spans="1:13" ht="15" customHeight="1" x14ac:dyDescent="0.2">
      <c r="A26" s="30" t="s">
        <v>102</v>
      </c>
      <c r="B26" s="30" t="s">
        <v>86</v>
      </c>
      <c r="C26" s="43">
        <v>766</v>
      </c>
      <c r="D26" s="43">
        <v>643</v>
      </c>
      <c r="E26" s="43">
        <v>613</v>
      </c>
      <c r="F26" s="43">
        <v>532</v>
      </c>
      <c r="G26" s="43">
        <v>427</v>
      </c>
      <c r="H26" s="43">
        <v>441</v>
      </c>
      <c r="I26" s="43">
        <v>475</v>
      </c>
      <c r="J26" s="43">
        <v>363</v>
      </c>
      <c r="K26" s="43">
        <v>327</v>
      </c>
      <c r="L26" s="43">
        <v>390</v>
      </c>
      <c r="M26" s="43">
        <v>286</v>
      </c>
    </row>
    <row r="27" spans="1:13" ht="15" customHeight="1" x14ac:dyDescent="0.2">
      <c r="A27" s="30" t="s">
        <v>102</v>
      </c>
      <c r="B27" s="30" t="s">
        <v>87</v>
      </c>
      <c r="C27" s="43">
        <v>40</v>
      </c>
      <c r="D27" s="43">
        <v>41</v>
      </c>
      <c r="E27" s="43">
        <v>25</v>
      </c>
      <c r="F27" s="43">
        <v>21</v>
      </c>
      <c r="G27" s="43">
        <v>18</v>
      </c>
      <c r="H27" s="43">
        <v>15</v>
      </c>
      <c r="I27" s="43">
        <v>20</v>
      </c>
      <c r="J27" s="43">
        <v>11</v>
      </c>
      <c r="K27" s="43">
        <v>9</v>
      </c>
      <c r="L27" s="43">
        <v>8</v>
      </c>
      <c r="M27" s="43">
        <v>3</v>
      </c>
    </row>
    <row r="28" spans="1:13" ht="15" customHeight="1" x14ac:dyDescent="0.2">
      <c r="A28" s="30" t="s">
        <v>102</v>
      </c>
      <c r="B28" s="30" t="s">
        <v>88</v>
      </c>
      <c r="C28" s="43">
        <v>14</v>
      </c>
      <c r="D28" s="43">
        <v>8</v>
      </c>
      <c r="E28" s="43">
        <v>10</v>
      </c>
      <c r="F28" s="43">
        <v>5</v>
      </c>
      <c r="G28" s="43">
        <v>5</v>
      </c>
      <c r="H28" s="43">
        <v>7</v>
      </c>
      <c r="I28" s="43">
        <v>1</v>
      </c>
      <c r="J28" s="43">
        <v>6</v>
      </c>
      <c r="K28" s="43">
        <v>2</v>
      </c>
      <c r="L28" s="43">
        <v>2</v>
      </c>
      <c r="M28" s="43">
        <v>0</v>
      </c>
    </row>
    <row r="29" spans="1:13" ht="15" customHeight="1" x14ac:dyDescent="0.2">
      <c r="A29" s="30" t="s">
        <v>102</v>
      </c>
      <c r="B29" s="30" t="s">
        <v>89</v>
      </c>
      <c r="C29" s="43">
        <v>102</v>
      </c>
      <c r="D29" s="43">
        <v>102</v>
      </c>
      <c r="E29" s="43">
        <v>95</v>
      </c>
      <c r="F29" s="43">
        <v>58</v>
      </c>
      <c r="G29" s="43">
        <v>58</v>
      </c>
      <c r="H29" s="43">
        <v>51</v>
      </c>
      <c r="I29" s="43">
        <v>55</v>
      </c>
      <c r="J29" s="43">
        <v>40</v>
      </c>
      <c r="K29" s="43">
        <v>39</v>
      </c>
      <c r="L29" s="43">
        <v>33</v>
      </c>
      <c r="M29" s="43">
        <v>32</v>
      </c>
    </row>
    <row r="30" spans="1:13" ht="15" customHeight="1" x14ac:dyDescent="0.2">
      <c r="A30" s="30" t="s">
        <v>102</v>
      </c>
      <c r="B30" s="30" t="s">
        <v>182</v>
      </c>
      <c r="C30" s="43">
        <v>26</v>
      </c>
      <c r="D30" s="43">
        <v>29</v>
      </c>
      <c r="E30" s="43">
        <v>19</v>
      </c>
      <c r="F30" s="43">
        <v>8</v>
      </c>
      <c r="G30" s="43">
        <v>10</v>
      </c>
      <c r="H30" s="43">
        <v>9</v>
      </c>
      <c r="I30" s="43">
        <v>11</v>
      </c>
      <c r="J30" s="43">
        <v>6</v>
      </c>
      <c r="K30" s="43">
        <v>2</v>
      </c>
      <c r="L30" s="43">
        <v>6</v>
      </c>
      <c r="M30" s="43">
        <v>6</v>
      </c>
    </row>
    <row r="31" spans="1:13" ht="15" customHeight="1" x14ac:dyDescent="0.2">
      <c r="A31" s="30" t="s">
        <v>102</v>
      </c>
      <c r="B31" s="30" t="s">
        <v>91</v>
      </c>
      <c r="C31" s="43">
        <v>4</v>
      </c>
      <c r="D31" s="43">
        <v>3</v>
      </c>
      <c r="E31" s="43">
        <v>1</v>
      </c>
      <c r="F31" s="43">
        <v>2</v>
      </c>
      <c r="G31" s="43">
        <v>0</v>
      </c>
      <c r="H31" s="43">
        <v>1</v>
      </c>
      <c r="I31" s="43">
        <v>0</v>
      </c>
      <c r="J31" s="43">
        <v>1</v>
      </c>
      <c r="K31" s="43">
        <v>1</v>
      </c>
      <c r="L31" s="43">
        <v>1</v>
      </c>
      <c r="M31" s="43">
        <v>1</v>
      </c>
    </row>
    <row r="32" spans="1:13" ht="15" customHeight="1" x14ac:dyDescent="0.2">
      <c r="A32" s="30" t="s">
        <v>102</v>
      </c>
      <c r="B32" s="30" t="s">
        <v>183</v>
      </c>
      <c r="C32" s="43">
        <v>0</v>
      </c>
      <c r="D32" s="43">
        <v>0</v>
      </c>
      <c r="E32" s="43">
        <v>1</v>
      </c>
      <c r="F32" s="43">
        <v>0</v>
      </c>
      <c r="G32" s="43">
        <v>0</v>
      </c>
      <c r="H32" s="43">
        <v>0</v>
      </c>
      <c r="I32" s="43">
        <v>0</v>
      </c>
      <c r="J32" s="43">
        <v>0</v>
      </c>
      <c r="K32" s="43">
        <v>0</v>
      </c>
      <c r="L32" s="43">
        <v>0</v>
      </c>
      <c r="M32" s="43">
        <v>0</v>
      </c>
    </row>
    <row r="33" spans="1:13" s="5" customFormat="1" ht="15" customHeight="1" x14ac:dyDescent="0.25">
      <c r="A33" s="29" t="s">
        <v>102</v>
      </c>
      <c r="B33" s="29" t="s">
        <v>93</v>
      </c>
      <c r="C33" s="44">
        <v>1078</v>
      </c>
      <c r="D33" s="44">
        <v>915</v>
      </c>
      <c r="E33" s="44">
        <v>852</v>
      </c>
      <c r="F33" s="44">
        <v>686</v>
      </c>
      <c r="G33" s="44">
        <v>598</v>
      </c>
      <c r="H33" s="44">
        <v>588</v>
      </c>
      <c r="I33" s="44">
        <v>626</v>
      </c>
      <c r="J33" s="44">
        <v>469</v>
      </c>
      <c r="K33" s="44">
        <v>413</v>
      </c>
      <c r="L33" s="44">
        <v>461</v>
      </c>
      <c r="M33" s="44">
        <v>361</v>
      </c>
    </row>
    <row r="34" spans="1:13" ht="15" customHeight="1" x14ac:dyDescent="0.2">
      <c r="A34" s="30" t="s">
        <v>103</v>
      </c>
      <c r="B34" s="30" t="s">
        <v>180</v>
      </c>
      <c r="C34" s="43">
        <v>23</v>
      </c>
      <c r="D34" s="43">
        <v>17</v>
      </c>
      <c r="E34" s="43">
        <v>22</v>
      </c>
      <c r="F34" s="43">
        <v>16</v>
      </c>
      <c r="G34" s="43">
        <v>14</v>
      </c>
      <c r="H34" s="43">
        <v>8</v>
      </c>
      <c r="I34" s="43">
        <v>21</v>
      </c>
      <c r="J34" s="43">
        <v>13</v>
      </c>
      <c r="K34" s="43">
        <v>7</v>
      </c>
      <c r="L34" s="43">
        <v>9</v>
      </c>
      <c r="M34" s="43">
        <v>8</v>
      </c>
    </row>
    <row r="35" spans="1:13" ht="15" customHeight="1" x14ac:dyDescent="0.2">
      <c r="A35" s="30" t="s">
        <v>103</v>
      </c>
      <c r="B35" s="30" t="s">
        <v>181</v>
      </c>
      <c r="C35" s="43">
        <v>0</v>
      </c>
      <c r="D35" s="43">
        <v>0</v>
      </c>
      <c r="E35" s="43">
        <v>0</v>
      </c>
      <c r="F35" s="43">
        <v>0</v>
      </c>
      <c r="G35" s="43">
        <v>0</v>
      </c>
      <c r="H35" s="43">
        <v>0</v>
      </c>
      <c r="I35" s="43">
        <v>0</v>
      </c>
      <c r="J35" s="43">
        <v>0</v>
      </c>
      <c r="K35" s="43">
        <v>0</v>
      </c>
      <c r="L35" s="43">
        <v>0</v>
      </c>
      <c r="M35" s="43">
        <v>0</v>
      </c>
    </row>
    <row r="36" spans="1:13" ht="15" customHeight="1" x14ac:dyDescent="0.2">
      <c r="A36" s="30" t="s">
        <v>103</v>
      </c>
      <c r="B36" s="30" t="s">
        <v>86</v>
      </c>
      <c r="C36" s="43">
        <v>130</v>
      </c>
      <c r="D36" s="43">
        <v>115</v>
      </c>
      <c r="E36" s="43">
        <v>128</v>
      </c>
      <c r="F36" s="43">
        <v>113</v>
      </c>
      <c r="G36" s="43">
        <v>102</v>
      </c>
      <c r="H36" s="43">
        <v>120</v>
      </c>
      <c r="I36" s="43">
        <v>92</v>
      </c>
      <c r="J36" s="43">
        <v>75</v>
      </c>
      <c r="K36" s="43">
        <v>73</v>
      </c>
      <c r="L36" s="43">
        <v>66</v>
      </c>
      <c r="M36" s="43">
        <v>58</v>
      </c>
    </row>
    <row r="37" spans="1:13" ht="15" customHeight="1" x14ac:dyDescent="0.2">
      <c r="A37" s="30" t="s">
        <v>103</v>
      </c>
      <c r="B37" s="30" t="s">
        <v>87</v>
      </c>
      <c r="C37" s="43">
        <v>2</v>
      </c>
      <c r="D37" s="43">
        <v>2</v>
      </c>
      <c r="E37" s="43">
        <v>1</v>
      </c>
      <c r="F37" s="43">
        <v>7</v>
      </c>
      <c r="G37" s="43">
        <v>0</v>
      </c>
      <c r="H37" s="43">
        <v>4</v>
      </c>
      <c r="I37" s="43">
        <v>2</v>
      </c>
      <c r="J37" s="43">
        <v>2</v>
      </c>
      <c r="K37" s="43">
        <v>3</v>
      </c>
      <c r="L37" s="43">
        <v>2</v>
      </c>
      <c r="M37" s="43">
        <v>2</v>
      </c>
    </row>
    <row r="38" spans="1:13" ht="15" customHeight="1" x14ac:dyDescent="0.2">
      <c r="A38" s="30" t="s">
        <v>103</v>
      </c>
      <c r="B38" s="30" t="s">
        <v>88</v>
      </c>
      <c r="C38" s="43">
        <v>2</v>
      </c>
      <c r="D38" s="43">
        <v>5</v>
      </c>
      <c r="E38" s="43">
        <v>1</v>
      </c>
      <c r="F38" s="43">
        <v>0</v>
      </c>
      <c r="G38" s="43">
        <v>1</v>
      </c>
      <c r="H38" s="43">
        <v>1</v>
      </c>
      <c r="I38" s="43">
        <v>2</v>
      </c>
      <c r="J38" s="43">
        <v>1</v>
      </c>
      <c r="K38" s="43">
        <v>1</v>
      </c>
      <c r="L38" s="43">
        <v>0</v>
      </c>
      <c r="M38" s="43">
        <v>2</v>
      </c>
    </row>
    <row r="39" spans="1:13" ht="15" customHeight="1" x14ac:dyDescent="0.2">
      <c r="A39" s="30" t="s">
        <v>103</v>
      </c>
      <c r="B39" s="30" t="s">
        <v>89</v>
      </c>
      <c r="C39" s="43">
        <v>11</v>
      </c>
      <c r="D39" s="43">
        <v>14</v>
      </c>
      <c r="E39" s="43">
        <v>7</v>
      </c>
      <c r="F39" s="43">
        <v>9</v>
      </c>
      <c r="G39" s="43">
        <v>12</v>
      </c>
      <c r="H39" s="43">
        <v>18</v>
      </c>
      <c r="I39" s="43">
        <v>8</v>
      </c>
      <c r="J39" s="43">
        <v>8</v>
      </c>
      <c r="K39" s="43">
        <v>7</v>
      </c>
      <c r="L39" s="43">
        <v>5</v>
      </c>
      <c r="M39" s="43">
        <v>5</v>
      </c>
    </row>
    <row r="40" spans="1:13" ht="15" customHeight="1" x14ac:dyDescent="0.2">
      <c r="A40" s="30" t="s">
        <v>103</v>
      </c>
      <c r="B40" s="30" t="s">
        <v>182</v>
      </c>
      <c r="C40" s="43">
        <v>2</v>
      </c>
      <c r="D40" s="43">
        <v>1</v>
      </c>
      <c r="E40" s="43">
        <v>6</v>
      </c>
      <c r="F40" s="43">
        <v>4</v>
      </c>
      <c r="G40" s="43">
        <v>2</v>
      </c>
      <c r="H40" s="43">
        <v>0</v>
      </c>
      <c r="I40" s="43">
        <v>1</v>
      </c>
      <c r="J40" s="43">
        <v>1</v>
      </c>
      <c r="K40" s="43">
        <v>2</v>
      </c>
      <c r="L40" s="43">
        <v>2</v>
      </c>
      <c r="M40" s="43">
        <v>2</v>
      </c>
    </row>
    <row r="41" spans="1:13" ht="15" customHeight="1" x14ac:dyDescent="0.2">
      <c r="A41" s="30" t="s">
        <v>103</v>
      </c>
      <c r="B41" s="30" t="s">
        <v>91</v>
      </c>
      <c r="C41" s="43">
        <v>1</v>
      </c>
      <c r="D41" s="43">
        <v>1</v>
      </c>
      <c r="E41" s="43">
        <v>0</v>
      </c>
      <c r="F41" s="43">
        <v>0</v>
      </c>
      <c r="G41" s="43">
        <v>1</v>
      </c>
      <c r="H41" s="43">
        <v>0</v>
      </c>
      <c r="I41" s="43">
        <v>0</v>
      </c>
      <c r="J41" s="43">
        <v>1</v>
      </c>
      <c r="K41" s="43">
        <v>0</v>
      </c>
      <c r="L41" s="43">
        <v>0</v>
      </c>
      <c r="M41" s="43">
        <v>0</v>
      </c>
    </row>
    <row r="42" spans="1:13" ht="15" customHeight="1" x14ac:dyDescent="0.2">
      <c r="A42" s="30" t="s">
        <v>103</v>
      </c>
      <c r="B42" s="30" t="s">
        <v>183</v>
      </c>
      <c r="C42" s="43">
        <v>0</v>
      </c>
      <c r="D42" s="43">
        <v>0</v>
      </c>
      <c r="E42" s="43">
        <v>0</v>
      </c>
      <c r="F42" s="43">
        <v>0</v>
      </c>
      <c r="G42" s="43">
        <v>0</v>
      </c>
      <c r="H42" s="43">
        <v>0</v>
      </c>
      <c r="I42" s="43">
        <v>0</v>
      </c>
      <c r="J42" s="43">
        <v>0</v>
      </c>
      <c r="K42" s="43">
        <v>0</v>
      </c>
      <c r="L42" s="43">
        <v>0</v>
      </c>
      <c r="M42" s="43">
        <v>0</v>
      </c>
    </row>
    <row r="43" spans="1:13" s="5" customFormat="1" ht="15" customHeight="1" x14ac:dyDescent="0.25">
      <c r="A43" s="29" t="s">
        <v>103</v>
      </c>
      <c r="B43" s="29" t="s">
        <v>93</v>
      </c>
      <c r="C43" s="44">
        <v>171</v>
      </c>
      <c r="D43" s="44">
        <v>155</v>
      </c>
      <c r="E43" s="44">
        <v>165</v>
      </c>
      <c r="F43" s="44">
        <v>149</v>
      </c>
      <c r="G43" s="44">
        <v>132</v>
      </c>
      <c r="H43" s="44">
        <v>151</v>
      </c>
      <c r="I43" s="44">
        <v>126</v>
      </c>
      <c r="J43" s="44">
        <v>101</v>
      </c>
      <c r="K43" s="44">
        <v>93</v>
      </c>
      <c r="L43" s="44">
        <v>84</v>
      </c>
      <c r="M43" s="44">
        <v>77</v>
      </c>
    </row>
    <row r="44" spans="1:13" ht="15" customHeight="1" x14ac:dyDescent="0.2">
      <c r="A44" s="30" t="s">
        <v>104</v>
      </c>
      <c r="B44" s="30" t="s">
        <v>180</v>
      </c>
      <c r="C44" s="43">
        <v>1116</v>
      </c>
      <c r="D44" s="43">
        <v>962</v>
      </c>
      <c r="E44" s="43">
        <v>773</v>
      </c>
      <c r="F44" s="43">
        <v>691</v>
      </c>
      <c r="G44" s="43">
        <v>581</v>
      </c>
      <c r="H44" s="43">
        <v>528</v>
      </c>
      <c r="I44" s="43">
        <v>420</v>
      </c>
      <c r="J44" s="43">
        <v>232</v>
      </c>
      <c r="K44" s="43">
        <v>213</v>
      </c>
      <c r="L44" s="43">
        <v>211</v>
      </c>
      <c r="M44" s="43">
        <v>217</v>
      </c>
    </row>
    <row r="45" spans="1:13" ht="15" customHeight="1" x14ac:dyDescent="0.2">
      <c r="A45" s="30" t="s">
        <v>104</v>
      </c>
      <c r="B45" s="30" t="s">
        <v>181</v>
      </c>
      <c r="C45" s="43">
        <v>1</v>
      </c>
      <c r="D45" s="43">
        <v>0</v>
      </c>
      <c r="E45" s="43">
        <v>0</v>
      </c>
      <c r="F45" s="43">
        <v>0</v>
      </c>
      <c r="G45" s="43">
        <v>5</v>
      </c>
      <c r="H45" s="43">
        <v>3</v>
      </c>
      <c r="I45" s="43">
        <v>1</v>
      </c>
      <c r="J45" s="43">
        <v>0</v>
      </c>
      <c r="K45" s="43">
        <v>2</v>
      </c>
      <c r="L45" s="43">
        <v>0</v>
      </c>
      <c r="M45" s="43">
        <v>1</v>
      </c>
    </row>
    <row r="46" spans="1:13" ht="15" customHeight="1" x14ac:dyDescent="0.2">
      <c r="A46" s="30" t="s">
        <v>104</v>
      </c>
      <c r="B46" s="30" t="s">
        <v>86</v>
      </c>
      <c r="C46" s="43">
        <v>9372</v>
      </c>
      <c r="D46" s="43">
        <v>8103</v>
      </c>
      <c r="E46" s="43">
        <v>6415</v>
      </c>
      <c r="F46" s="43">
        <v>5536</v>
      </c>
      <c r="G46" s="43">
        <v>4784</v>
      </c>
      <c r="H46" s="43">
        <v>4176</v>
      </c>
      <c r="I46" s="43">
        <v>3884</v>
      </c>
      <c r="J46" s="43">
        <v>2993</v>
      </c>
      <c r="K46" s="43">
        <v>2636</v>
      </c>
      <c r="L46" s="43">
        <v>2975</v>
      </c>
      <c r="M46" s="43">
        <v>3027</v>
      </c>
    </row>
    <row r="47" spans="1:13" ht="15" customHeight="1" x14ac:dyDescent="0.2">
      <c r="A47" s="30" t="s">
        <v>104</v>
      </c>
      <c r="B47" s="30" t="s">
        <v>87</v>
      </c>
      <c r="C47" s="43">
        <v>318</v>
      </c>
      <c r="D47" s="43">
        <v>267</v>
      </c>
      <c r="E47" s="43">
        <v>197</v>
      </c>
      <c r="F47" s="43">
        <v>154</v>
      </c>
      <c r="G47" s="43">
        <v>93</v>
      </c>
      <c r="H47" s="43">
        <v>92</v>
      </c>
      <c r="I47" s="43">
        <v>93</v>
      </c>
      <c r="J47" s="43">
        <v>50</v>
      </c>
      <c r="K47" s="43">
        <v>36</v>
      </c>
      <c r="L47" s="43">
        <v>49</v>
      </c>
      <c r="M47" s="43">
        <v>40</v>
      </c>
    </row>
    <row r="48" spans="1:13" ht="15" customHeight="1" x14ac:dyDescent="0.2">
      <c r="A48" s="30" t="s">
        <v>104</v>
      </c>
      <c r="B48" s="30" t="s">
        <v>88</v>
      </c>
      <c r="C48" s="43">
        <v>320</v>
      </c>
      <c r="D48" s="43">
        <v>263</v>
      </c>
      <c r="E48" s="43">
        <v>184</v>
      </c>
      <c r="F48" s="43">
        <v>101</v>
      </c>
      <c r="G48" s="43">
        <v>77</v>
      </c>
      <c r="H48" s="43">
        <v>74</v>
      </c>
      <c r="I48" s="43">
        <v>50</v>
      </c>
      <c r="J48" s="43">
        <v>32</v>
      </c>
      <c r="K48" s="43">
        <v>33</v>
      </c>
      <c r="L48" s="43">
        <v>26</v>
      </c>
      <c r="M48" s="43">
        <v>29</v>
      </c>
    </row>
    <row r="49" spans="1:13" ht="15" customHeight="1" x14ac:dyDescent="0.2">
      <c r="A49" s="30" t="s">
        <v>104</v>
      </c>
      <c r="B49" s="30" t="s">
        <v>89</v>
      </c>
      <c r="C49" s="43">
        <v>1388</v>
      </c>
      <c r="D49" s="43">
        <v>1068</v>
      </c>
      <c r="E49" s="43">
        <v>901</v>
      </c>
      <c r="F49" s="43">
        <v>720</v>
      </c>
      <c r="G49" s="43">
        <v>606</v>
      </c>
      <c r="H49" s="43">
        <v>550</v>
      </c>
      <c r="I49" s="43">
        <v>450</v>
      </c>
      <c r="J49" s="43">
        <v>321</v>
      </c>
      <c r="K49" s="43">
        <v>286</v>
      </c>
      <c r="L49" s="43">
        <v>316</v>
      </c>
      <c r="M49" s="43">
        <v>287</v>
      </c>
    </row>
    <row r="50" spans="1:13" ht="15" customHeight="1" x14ac:dyDescent="0.2">
      <c r="A50" s="30" t="s">
        <v>104</v>
      </c>
      <c r="B50" s="30" t="s">
        <v>182</v>
      </c>
      <c r="C50" s="43">
        <v>203</v>
      </c>
      <c r="D50" s="43">
        <v>213</v>
      </c>
      <c r="E50" s="43">
        <v>164</v>
      </c>
      <c r="F50" s="43">
        <v>111</v>
      </c>
      <c r="G50" s="43">
        <v>67</v>
      </c>
      <c r="H50" s="43">
        <v>49</v>
      </c>
      <c r="I50" s="43">
        <v>46</v>
      </c>
      <c r="J50" s="43">
        <v>43</v>
      </c>
      <c r="K50" s="43">
        <v>24</v>
      </c>
      <c r="L50" s="43">
        <v>41</v>
      </c>
      <c r="M50" s="43">
        <v>41</v>
      </c>
    </row>
    <row r="51" spans="1:13" ht="15" customHeight="1" x14ac:dyDescent="0.2">
      <c r="A51" s="30" t="s">
        <v>104</v>
      </c>
      <c r="B51" s="30" t="s">
        <v>91</v>
      </c>
      <c r="C51" s="43">
        <v>60</v>
      </c>
      <c r="D51" s="43">
        <v>73</v>
      </c>
      <c r="E51" s="43">
        <v>59</v>
      </c>
      <c r="F51" s="43">
        <v>54</v>
      </c>
      <c r="G51" s="43">
        <v>26</v>
      </c>
      <c r="H51" s="43">
        <v>21</v>
      </c>
      <c r="I51" s="43">
        <v>25</v>
      </c>
      <c r="J51" s="43">
        <v>17</v>
      </c>
      <c r="K51" s="43">
        <v>18</v>
      </c>
      <c r="L51" s="43">
        <v>18</v>
      </c>
      <c r="M51" s="43">
        <v>23</v>
      </c>
    </row>
    <row r="52" spans="1:13" ht="15" customHeight="1" x14ac:dyDescent="0.2">
      <c r="A52" s="30" t="s">
        <v>104</v>
      </c>
      <c r="B52" s="30" t="s">
        <v>183</v>
      </c>
      <c r="C52" s="43">
        <v>1</v>
      </c>
      <c r="D52" s="43">
        <v>2</v>
      </c>
      <c r="E52" s="43">
        <v>0</v>
      </c>
      <c r="F52" s="43">
        <v>0</v>
      </c>
      <c r="G52" s="43">
        <v>0</v>
      </c>
      <c r="H52" s="43">
        <v>0</v>
      </c>
      <c r="I52" s="43">
        <v>0</v>
      </c>
      <c r="J52" s="43">
        <v>0</v>
      </c>
      <c r="K52" s="43">
        <v>0</v>
      </c>
      <c r="L52" s="43">
        <v>0</v>
      </c>
      <c r="M52" s="43">
        <v>0</v>
      </c>
    </row>
    <row r="53" spans="1:13" s="5" customFormat="1" ht="15" customHeight="1" x14ac:dyDescent="0.25">
      <c r="A53" s="29" t="s">
        <v>104</v>
      </c>
      <c r="B53" s="29" t="s">
        <v>93</v>
      </c>
      <c r="C53" s="44">
        <v>12779</v>
      </c>
      <c r="D53" s="44">
        <v>10951</v>
      </c>
      <c r="E53" s="44">
        <v>8693</v>
      </c>
      <c r="F53" s="44">
        <v>7367</v>
      </c>
      <c r="G53" s="44">
        <v>6239</v>
      </c>
      <c r="H53" s="44">
        <v>5493</v>
      </c>
      <c r="I53" s="44">
        <v>4969</v>
      </c>
      <c r="J53" s="44">
        <v>3688</v>
      </c>
      <c r="K53" s="44">
        <v>3248</v>
      </c>
      <c r="L53" s="44">
        <v>3636</v>
      </c>
      <c r="M53" s="44">
        <v>3665</v>
      </c>
    </row>
    <row r="54" spans="1:13" ht="15" customHeight="1" x14ac:dyDescent="0.2">
      <c r="A54" s="30" t="s">
        <v>105</v>
      </c>
      <c r="B54" s="30" t="s">
        <v>180</v>
      </c>
      <c r="C54" s="43">
        <v>568</v>
      </c>
      <c r="D54" s="43">
        <v>444</v>
      </c>
      <c r="E54" s="43">
        <v>458</v>
      </c>
      <c r="F54" s="43">
        <v>416</v>
      </c>
      <c r="G54" s="43">
        <v>427</v>
      </c>
      <c r="H54" s="43">
        <v>377</v>
      </c>
      <c r="I54" s="43">
        <v>353</v>
      </c>
      <c r="J54" s="43">
        <v>203</v>
      </c>
      <c r="K54" s="43">
        <v>167</v>
      </c>
      <c r="L54" s="43">
        <v>127</v>
      </c>
      <c r="M54" s="43">
        <v>151</v>
      </c>
    </row>
    <row r="55" spans="1:13" ht="15" customHeight="1" x14ac:dyDescent="0.2">
      <c r="A55" s="30" t="s">
        <v>105</v>
      </c>
      <c r="B55" s="30" t="s">
        <v>181</v>
      </c>
      <c r="C55" s="43">
        <v>0</v>
      </c>
      <c r="D55" s="43">
        <v>0</v>
      </c>
      <c r="E55" s="43">
        <v>0</v>
      </c>
      <c r="F55" s="43">
        <v>0</v>
      </c>
      <c r="G55" s="43">
        <v>0</v>
      </c>
      <c r="H55" s="43">
        <v>0</v>
      </c>
      <c r="I55" s="43">
        <v>0</v>
      </c>
      <c r="J55" s="43">
        <v>0</v>
      </c>
      <c r="K55" s="43">
        <v>0</v>
      </c>
      <c r="L55" s="43">
        <v>0</v>
      </c>
      <c r="M55" s="43">
        <v>0</v>
      </c>
    </row>
    <row r="56" spans="1:13" ht="15" customHeight="1" x14ac:dyDescent="0.2">
      <c r="A56" s="30" t="s">
        <v>105</v>
      </c>
      <c r="B56" s="30" t="s">
        <v>86</v>
      </c>
      <c r="C56" s="43">
        <v>3350</v>
      </c>
      <c r="D56" s="43">
        <v>2771</v>
      </c>
      <c r="E56" s="43">
        <v>2671</v>
      </c>
      <c r="F56" s="43">
        <v>2665</v>
      </c>
      <c r="G56" s="43">
        <v>2316</v>
      </c>
      <c r="H56" s="43">
        <v>2066</v>
      </c>
      <c r="I56" s="43">
        <v>2113</v>
      </c>
      <c r="J56" s="43">
        <v>1606</v>
      </c>
      <c r="K56" s="43">
        <v>1398</v>
      </c>
      <c r="L56" s="43">
        <v>1410</v>
      </c>
      <c r="M56" s="43">
        <v>981</v>
      </c>
    </row>
    <row r="57" spans="1:13" ht="15" customHeight="1" x14ac:dyDescent="0.2">
      <c r="A57" s="30" t="s">
        <v>105</v>
      </c>
      <c r="B57" s="30" t="s">
        <v>87</v>
      </c>
      <c r="C57" s="43">
        <v>211</v>
      </c>
      <c r="D57" s="43">
        <v>188</v>
      </c>
      <c r="E57" s="43">
        <v>131</v>
      </c>
      <c r="F57" s="43">
        <v>132</v>
      </c>
      <c r="G57" s="43">
        <v>86</v>
      </c>
      <c r="H57" s="43">
        <v>81</v>
      </c>
      <c r="I57" s="43">
        <v>97</v>
      </c>
      <c r="J57" s="43">
        <v>54</v>
      </c>
      <c r="K57" s="43">
        <v>44</v>
      </c>
      <c r="L57" s="43">
        <v>28</v>
      </c>
      <c r="M57" s="43">
        <v>12</v>
      </c>
    </row>
    <row r="58" spans="1:13" ht="15" customHeight="1" x14ac:dyDescent="0.2">
      <c r="A58" s="30" t="s">
        <v>105</v>
      </c>
      <c r="B58" s="30" t="s">
        <v>88</v>
      </c>
      <c r="C58" s="43">
        <v>82</v>
      </c>
      <c r="D58" s="43">
        <v>59</v>
      </c>
      <c r="E58" s="43">
        <v>42</v>
      </c>
      <c r="F58" s="43">
        <v>21</v>
      </c>
      <c r="G58" s="43">
        <v>21</v>
      </c>
      <c r="H58" s="43">
        <v>23</v>
      </c>
      <c r="I58" s="43">
        <v>20</v>
      </c>
      <c r="J58" s="43">
        <v>27</v>
      </c>
      <c r="K58" s="43">
        <v>14</v>
      </c>
      <c r="L58" s="43">
        <v>11</v>
      </c>
      <c r="M58" s="43">
        <v>5</v>
      </c>
    </row>
    <row r="59" spans="1:13" ht="15" customHeight="1" x14ac:dyDescent="0.2">
      <c r="A59" s="30" t="s">
        <v>105</v>
      </c>
      <c r="B59" s="30" t="s">
        <v>89</v>
      </c>
      <c r="C59" s="43">
        <v>418</v>
      </c>
      <c r="D59" s="43">
        <v>329</v>
      </c>
      <c r="E59" s="43">
        <v>335</v>
      </c>
      <c r="F59" s="43">
        <v>292</v>
      </c>
      <c r="G59" s="43">
        <v>270</v>
      </c>
      <c r="H59" s="43">
        <v>269</v>
      </c>
      <c r="I59" s="43">
        <v>268</v>
      </c>
      <c r="J59" s="43">
        <v>174</v>
      </c>
      <c r="K59" s="43">
        <v>192</v>
      </c>
      <c r="L59" s="43">
        <v>122</v>
      </c>
      <c r="M59" s="43">
        <v>82</v>
      </c>
    </row>
    <row r="60" spans="1:13" ht="15" customHeight="1" x14ac:dyDescent="0.2">
      <c r="A60" s="30" t="s">
        <v>105</v>
      </c>
      <c r="B60" s="30" t="s">
        <v>182</v>
      </c>
      <c r="C60" s="43">
        <v>114</v>
      </c>
      <c r="D60" s="43">
        <v>110</v>
      </c>
      <c r="E60" s="43">
        <v>74</v>
      </c>
      <c r="F60" s="43">
        <v>76</v>
      </c>
      <c r="G60" s="43">
        <v>50</v>
      </c>
      <c r="H60" s="43">
        <v>46</v>
      </c>
      <c r="I60" s="43">
        <v>51</v>
      </c>
      <c r="J60" s="43">
        <v>31</v>
      </c>
      <c r="K60" s="43">
        <v>19</v>
      </c>
      <c r="L60" s="43">
        <v>27</v>
      </c>
      <c r="M60" s="43">
        <v>22</v>
      </c>
    </row>
    <row r="61" spans="1:13" ht="15" customHeight="1" x14ac:dyDescent="0.2">
      <c r="A61" s="30" t="s">
        <v>105</v>
      </c>
      <c r="B61" s="30" t="s">
        <v>91</v>
      </c>
      <c r="C61" s="43">
        <v>12</v>
      </c>
      <c r="D61" s="43">
        <v>11</v>
      </c>
      <c r="E61" s="43">
        <v>3</v>
      </c>
      <c r="F61" s="43">
        <v>2</v>
      </c>
      <c r="G61" s="43">
        <v>7</v>
      </c>
      <c r="H61" s="43">
        <v>3</v>
      </c>
      <c r="I61" s="43">
        <v>3</v>
      </c>
      <c r="J61" s="43">
        <v>2</v>
      </c>
      <c r="K61" s="43">
        <v>2</v>
      </c>
      <c r="L61" s="43">
        <v>1</v>
      </c>
      <c r="M61" s="43">
        <v>3</v>
      </c>
    </row>
    <row r="62" spans="1:13" ht="15" customHeight="1" x14ac:dyDescent="0.2">
      <c r="A62" s="30" t="s">
        <v>105</v>
      </c>
      <c r="B62" s="30" t="s">
        <v>183</v>
      </c>
      <c r="C62" s="43">
        <v>0</v>
      </c>
      <c r="D62" s="43">
        <v>0</v>
      </c>
      <c r="E62" s="43">
        <v>1</v>
      </c>
      <c r="F62" s="43">
        <v>0</v>
      </c>
      <c r="G62" s="43">
        <v>0</v>
      </c>
      <c r="H62" s="43">
        <v>0</v>
      </c>
      <c r="I62" s="43">
        <v>0</v>
      </c>
      <c r="J62" s="43">
        <v>0</v>
      </c>
      <c r="K62" s="43">
        <v>0</v>
      </c>
      <c r="L62" s="43">
        <v>0</v>
      </c>
      <c r="M62" s="43">
        <v>0</v>
      </c>
    </row>
    <row r="63" spans="1:13" s="5" customFormat="1" ht="15" customHeight="1" x14ac:dyDescent="0.25">
      <c r="A63" s="29" t="s">
        <v>105</v>
      </c>
      <c r="B63" s="29" t="s">
        <v>93</v>
      </c>
      <c r="C63" s="44">
        <v>4755</v>
      </c>
      <c r="D63" s="44">
        <v>3912</v>
      </c>
      <c r="E63" s="44">
        <v>3715</v>
      </c>
      <c r="F63" s="44">
        <v>3604</v>
      </c>
      <c r="G63" s="44">
        <v>3177</v>
      </c>
      <c r="H63" s="44">
        <v>2865</v>
      </c>
      <c r="I63" s="44">
        <v>2905</v>
      </c>
      <c r="J63" s="44">
        <v>2097</v>
      </c>
      <c r="K63" s="44">
        <v>1836</v>
      </c>
      <c r="L63" s="44">
        <v>1726</v>
      </c>
      <c r="M63" s="44">
        <v>1256</v>
      </c>
    </row>
    <row r="64" spans="1:13" ht="15" customHeight="1" x14ac:dyDescent="0.2">
      <c r="A64" s="30" t="s">
        <v>106</v>
      </c>
      <c r="B64" s="30" t="s">
        <v>180</v>
      </c>
      <c r="C64" s="43">
        <v>1684</v>
      </c>
      <c r="D64" s="43">
        <v>1406</v>
      </c>
      <c r="E64" s="43">
        <v>1231</v>
      </c>
      <c r="F64" s="43">
        <v>1107</v>
      </c>
      <c r="G64" s="43">
        <v>1008</v>
      </c>
      <c r="H64" s="43">
        <v>905</v>
      </c>
      <c r="I64" s="43">
        <v>773</v>
      </c>
      <c r="J64" s="43">
        <v>435</v>
      </c>
      <c r="K64" s="43">
        <v>380</v>
      </c>
      <c r="L64" s="43">
        <v>338</v>
      </c>
      <c r="M64" s="43">
        <v>368</v>
      </c>
    </row>
    <row r="65" spans="1:13" ht="15" customHeight="1" x14ac:dyDescent="0.2">
      <c r="A65" s="30" t="s">
        <v>106</v>
      </c>
      <c r="B65" s="30" t="s">
        <v>181</v>
      </c>
      <c r="C65" s="43">
        <v>1</v>
      </c>
      <c r="D65" s="43">
        <v>0</v>
      </c>
      <c r="E65" s="43">
        <v>0</v>
      </c>
      <c r="F65" s="43">
        <v>0</v>
      </c>
      <c r="G65" s="43">
        <v>5</v>
      </c>
      <c r="H65" s="43">
        <v>3</v>
      </c>
      <c r="I65" s="43">
        <v>1</v>
      </c>
      <c r="J65" s="43">
        <v>0</v>
      </c>
      <c r="K65" s="43">
        <v>2</v>
      </c>
      <c r="L65" s="43">
        <v>0</v>
      </c>
      <c r="M65" s="43">
        <v>1</v>
      </c>
    </row>
    <row r="66" spans="1:13" ht="15" customHeight="1" x14ac:dyDescent="0.2">
      <c r="A66" s="30" t="s">
        <v>106</v>
      </c>
      <c r="B66" s="30" t="s">
        <v>86</v>
      </c>
      <c r="C66" s="43">
        <v>12722</v>
      </c>
      <c r="D66" s="43">
        <v>10874</v>
      </c>
      <c r="E66" s="43">
        <v>9086</v>
      </c>
      <c r="F66" s="43">
        <v>8201</v>
      </c>
      <c r="G66" s="43">
        <v>7100</v>
      </c>
      <c r="H66" s="43">
        <v>6242</v>
      </c>
      <c r="I66" s="43">
        <v>5997</v>
      </c>
      <c r="J66" s="43">
        <v>4599</v>
      </c>
      <c r="K66" s="43">
        <v>4034</v>
      </c>
      <c r="L66" s="43">
        <v>4385</v>
      </c>
      <c r="M66" s="43">
        <v>4008</v>
      </c>
    </row>
    <row r="67" spans="1:13" ht="15" customHeight="1" x14ac:dyDescent="0.2">
      <c r="A67" s="30" t="s">
        <v>106</v>
      </c>
      <c r="B67" s="30" t="s">
        <v>87</v>
      </c>
      <c r="C67" s="43">
        <v>529</v>
      </c>
      <c r="D67" s="43">
        <v>455</v>
      </c>
      <c r="E67" s="43">
        <v>328</v>
      </c>
      <c r="F67" s="43">
        <v>286</v>
      </c>
      <c r="G67" s="43">
        <v>179</v>
      </c>
      <c r="H67" s="43">
        <v>173</v>
      </c>
      <c r="I67" s="43">
        <v>190</v>
      </c>
      <c r="J67" s="43">
        <v>104</v>
      </c>
      <c r="K67" s="43">
        <v>80</v>
      </c>
      <c r="L67" s="43">
        <v>77</v>
      </c>
      <c r="M67" s="43">
        <v>52</v>
      </c>
    </row>
    <row r="68" spans="1:13" ht="15" customHeight="1" x14ac:dyDescent="0.2">
      <c r="A68" s="30" t="s">
        <v>106</v>
      </c>
      <c r="B68" s="30" t="s">
        <v>88</v>
      </c>
      <c r="C68" s="43">
        <v>402</v>
      </c>
      <c r="D68" s="43">
        <v>322</v>
      </c>
      <c r="E68" s="43">
        <v>226</v>
      </c>
      <c r="F68" s="43">
        <v>122</v>
      </c>
      <c r="G68" s="43">
        <v>98</v>
      </c>
      <c r="H68" s="43">
        <v>97</v>
      </c>
      <c r="I68" s="43">
        <v>70</v>
      </c>
      <c r="J68" s="43">
        <v>59</v>
      </c>
      <c r="K68" s="43">
        <v>47</v>
      </c>
      <c r="L68" s="43">
        <v>37</v>
      </c>
      <c r="M68" s="43">
        <v>34</v>
      </c>
    </row>
    <row r="69" spans="1:13" ht="15" customHeight="1" x14ac:dyDescent="0.2">
      <c r="A69" s="30" t="s">
        <v>106</v>
      </c>
      <c r="B69" s="30" t="s">
        <v>89</v>
      </c>
      <c r="C69" s="43">
        <v>1806</v>
      </c>
      <c r="D69" s="43">
        <v>1397</v>
      </c>
      <c r="E69" s="43">
        <v>1236</v>
      </c>
      <c r="F69" s="43">
        <v>1012</v>
      </c>
      <c r="G69" s="43">
        <v>876</v>
      </c>
      <c r="H69" s="43">
        <v>819</v>
      </c>
      <c r="I69" s="43">
        <v>718</v>
      </c>
      <c r="J69" s="43">
        <v>495</v>
      </c>
      <c r="K69" s="43">
        <v>478</v>
      </c>
      <c r="L69" s="43">
        <v>438</v>
      </c>
      <c r="M69" s="43">
        <v>369</v>
      </c>
    </row>
    <row r="70" spans="1:13" ht="15" customHeight="1" x14ac:dyDescent="0.2">
      <c r="A70" s="30" t="s">
        <v>106</v>
      </c>
      <c r="B70" s="30" t="s">
        <v>182</v>
      </c>
      <c r="C70" s="43">
        <v>317</v>
      </c>
      <c r="D70" s="43">
        <v>323</v>
      </c>
      <c r="E70" s="43">
        <v>238</v>
      </c>
      <c r="F70" s="43">
        <v>187</v>
      </c>
      <c r="G70" s="43">
        <v>117</v>
      </c>
      <c r="H70" s="43">
        <v>95</v>
      </c>
      <c r="I70" s="43">
        <v>97</v>
      </c>
      <c r="J70" s="43">
        <v>74</v>
      </c>
      <c r="K70" s="43">
        <v>43</v>
      </c>
      <c r="L70" s="43">
        <v>68</v>
      </c>
      <c r="M70" s="43">
        <v>63</v>
      </c>
    </row>
    <row r="71" spans="1:13" ht="15" customHeight="1" x14ac:dyDescent="0.2">
      <c r="A71" s="30" t="s">
        <v>106</v>
      </c>
      <c r="B71" s="30" t="s">
        <v>91</v>
      </c>
      <c r="C71" s="43">
        <v>72</v>
      </c>
      <c r="D71" s="43">
        <v>84</v>
      </c>
      <c r="E71" s="43">
        <v>62</v>
      </c>
      <c r="F71" s="43">
        <v>56</v>
      </c>
      <c r="G71" s="43">
        <v>33</v>
      </c>
      <c r="H71" s="43">
        <v>24</v>
      </c>
      <c r="I71" s="43">
        <v>28</v>
      </c>
      <c r="J71" s="43">
        <v>19</v>
      </c>
      <c r="K71" s="43">
        <v>20</v>
      </c>
      <c r="L71" s="43">
        <v>19</v>
      </c>
      <c r="M71" s="43">
        <v>26</v>
      </c>
    </row>
    <row r="72" spans="1:13" ht="15" customHeight="1" x14ac:dyDescent="0.2">
      <c r="A72" s="30" t="s">
        <v>106</v>
      </c>
      <c r="B72" s="30" t="s">
        <v>183</v>
      </c>
      <c r="C72" s="43">
        <v>1</v>
      </c>
      <c r="D72" s="43">
        <v>2</v>
      </c>
      <c r="E72" s="43">
        <v>1</v>
      </c>
      <c r="F72" s="43">
        <v>0</v>
      </c>
      <c r="G72" s="43">
        <v>0</v>
      </c>
      <c r="H72" s="43">
        <v>0</v>
      </c>
      <c r="I72" s="43">
        <v>0</v>
      </c>
      <c r="J72" s="43">
        <v>0</v>
      </c>
      <c r="K72" s="43">
        <v>0</v>
      </c>
      <c r="L72" s="43">
        <v>0</v>
      </c>
      <c r="M72" s="43">
        <v>0</v>
      </c>
    </row>
    <row r="73" spans="1:13" s="5" customFormat="1" ht="15" customHeight="1" x14ac:dyDescent="0.25">
      <c r="A73" s="29" t="s">
        <v>106</v>
      </c>
      <c r="B73" s="29" t="s">
        <v>93</v>
      </c>
      <c r="C73" s="44">
        <v>17534</v>
      </c>
      <c r="D73" s="44">
        <v>14863</v>
      </c>
      <c r="E73" s="44">
        <v>12408</v>
      </c>
      <c r="F73" s="44">
        <v>10971</v>
      </c>
      <c r="G73" s="44">
        <v>9416</v>
      </c>
      <c r="H73" s="44">
        <v>8358</v>
      </c>
      <c r="I73" s="44">
        <v>7874</v>
      </c>
      <c r="J73" s="44">
        <v>5785</v>
      </c>
      <c r="K73" s="44">
        <v>5084</v>
      </c>
      <c r="L73" s="44">
        <v>5362</v>
      </c>
      <c r="M73" s="44">
        <v>4921</v>
      </c>
    </row>
    <row r="74" spans="1:13" ht="15" customHeight="1" x14ac:dyDescent="0.2">
      <c r="A74" s="30" t="s">
        <v>107</v>
      </c>
      <c r="B74" s="30" t="s">
        <v>180</v>
      </c>
      <c r="C74" s="43">
        <v>311</v>
      </c>
      <c r="D74" s="43">
        <v>214</v>
      </c>
      <c r="E74" s="43">
        <v>239</v>
      </c>
      <c r="F74" s="43">
        <v>293</v>
      </c>
      <c r="G74" s="43">
        <v>411</v>
      </c>
      <c r="H74" s="43">
        <v>329</v>
      </c>
      <c r="I74" s="43">
        <v>312</v>
      </c>
      <c r="J74" s="43">
        <v>182</v>
      </c>
      <c r="K74" s="43">
        <v>154</v>
      </c>
      <c r="L74" s="43">
        <v>179</v>
      </c>
      <c r="M74" s="43">
        <v>257</v>
      </c>
    </row>
    <row r="75" spans="1:13" ht="15" customHeight="1" x14ac:dyDescent="0.2">
      <c r="A75" s="30" t="s">
        <v>107</v>
      </c>
      <c r="B75" s="30" t="s">
        <v>181</v>
      </c>
      <c r="C75" s="43">
        <v>1</v>
      </c>
      <c r="D75" s="43">
        <v>0</v>
      </c>
      <c r="E75" s="43">
        <v>1</v>
      </c>
      <c r="F75" s="43">
        <v>0</v>
      </c>
      <c r="G75" s="43">
        <v>0</v>
      </c>
      <c r="H75" s="43">
        <v>0</v>
      </c>
      <c r="I75" s="43">
        <v>1</v>
      </c>
      <c r="J75" s="43">
        <v>1</v>
      </c>
      <c r="K75" s="43">
        <v>2</v>
      </c>
      <c r="L75" s="43">
        <v>1</v>
      </c>
      <c r="M75" s="43">
        <v>0</v>
      </c>
    </row>
    <row r="76" spans="1:13" ht="15" customHeight="1" x14ac:dyDescent="0.2">
      <c r="A76" s="30" t="s">
        <v>107</v>
      </c>
      <c r="B76" s="30" t="s">
        <v>86</v>
      </c>
      <c r="C76" s="43">
        <v>1545</v>
      </c>
      <c r="D76" s="43">
        <v>1563</v>
      </c>
      <c r="E76" s="43">
        <v>1680</v>
      </c>
      <c r="F76" s="43">
        <v>1992</v>
      </c>
      <c r="G76" s="43">
        <v>2764</v>
      </c>
      <c r="H76" s="43">
        <v>2323</v>
      </c>
      <c r="I76" s="43">
        <v>2201</v>
      </c>
      <c r="J76" s="43">
        <v>1780</v>
      </c>
      <c r="K76" s="43">
        <v>1614</v>
      </c>
      <c r="L76" s="43">
        <v>1938</v>
      </c>
      <c r="M76" s="43">
        <v>3205</v>
      </c>
    </row>
    <row r="77" spans="1:13" ht="15" customHeight="1" x14ac:dyDescent="0.2">
      <c r="A77" s="30" t="s">
        <v>107</v>
      </c>
      <c r="B77" s="30" t="s">
        <v>87</v>
      </c>
      <c r="C77" s="43">
        <v>71</v>
      </c>
      <c r="D77" s="43">
        <v>49</v>
      </c>
      <c r="E77" s="43">
        <v>46</v>
      </c>
      <c r="F77" s="43">
        <v>46</v>
      </c>
      <c r="G77" s="43">
        <v>63</v>
      </c>
      <c r="H77" s="43">
        <v>49</v>
      </c>
      <c r="I77" s="43">
        <v>42</v>
      </c>
      <c r="J77" s="43">
        <v>23</v>
      </c>
      <c r="K77" s="43">
        <v>28</v>
      </c>
      <c r="L77" s="43">
        <v>31</v>
      </c>
      <c r="M77" s="43">
        <v>34</v>
      </c>
    </row>
    <row r="78" spans="1:13" ht="15" customHeight="1" x14ac:dyDescent="0.2">
      <c r="A78" s="30" t="s">
        <v>107</v>
      </c>
      <c r="B78" s="30" t="s">
        <v>88</v>
      </c>
      <c r="C78" s="43">
        <v>60</v>
      </c>
      <c r="D78" s="43">
        <v>60</v>
      </c>
      <c r="E78" s="43">
        <v>54</v>
      </c>
      <c r="F78" s="43">
        <v>33</v>
      </c>
      <c r="G78" s="43">
        <v>33</v>
      </c>
      <c r="H78" s="43">
        <v>30</v>
      </c>
      <c r="I78" s="43">
        <v>22</v>
      </c>
      <c r="J78" s="43">
        <v>23</v>
      </c>
      <c r="K78" s="43">
        <v>12</v>
      </c>
      <c r="L78" s="43">
        <v>14</v>
      </c>
      <c r="M78" s="43">
        <v>29</v>
      </c>
    </row>
    <row r="79" spans="1:13" ht="15" customHeight="1" x14ac:dyDescent="0.2">
      <c r="A79" s="30" t="s">
        <v>107</v>
      </c>
      <c r="B79" s="30" t="s">
        <v>89</v>
      </c>
      <c r="C79" s="43">
        <v>240</v>
      </c>
      <c r="D79" s="43">
        <v>224</v>
      </c>
      <c r="E79" s="43">
        <v>262</v>
      </c>
      <c r="F79" s="43">
        <v>282</v>
      </c>
      <c r="G79" s="43">
        <v>334</v>
      </c>
      <c r="H79" s="43">
        <v>315</v>
      </c>
      <c r="I79" s="43">
        <v>268</v>
      </c>
      <c r="J79" s="43">
        <v>186</v>
      </c>
      <c r="K79" s="43">
        <v>185</v>
      </c>
      <c r="L79" s="43">
        <v>215</v>
      </c>
      <c r="M79" s="43">
        <v>334</v>
      </c>
    </row>
    <row r="80" spans="1:13" ht="15" customHeight="1" x14ac:dyDescent="0.2">
      <c r="A80" s="30" t="s">
        <v>107</v>
      </c>
      <c r="B80" s="30" t="s">
        <v>182</v>
      </c>
      <c r="C80" s="43">
        <v>59</v>
      </c>
      <c r="D80" s="43">
        <v>65</v>
      </c>
      <c r="E80" s="43">
        <v>58</v>
      </c>
      <c r="F80" s="43">
        <v>52</v>
      </c>
      <c r="G80" s="43">
        <v>50</v>
      </c>
      <c r="H80" s="43">
        <v>52</v>
      </c>
      <c r="I80" s="43">
        <v>48</v>
      </c>
      <c r="J80" s="43">
        <v>29</v>
      </c>
      <c r="K80" s="43">
        <v>29</v>
      </c>
      <c r="L80" s="43">
        <v>26</v>
      </c>
      <c r="M80" s="43">
        <v>56</v>
      </c>
    </row>
    <row r="81" spans="1:13" ht="15" customHeight="1" x14ac:dyDescent="0.2">
      <c r="A81" s="30" t="s">
        <v>107</v>
      </c>
      <c r="B81" s="30" t="s">
        <v>91</v>
      </c>
      <c r="C81" s="43">
        <v>19</v>
      </c>
      <c r="D81" s="43">
        <v>11</v>
      </c>
      <c r="E81" s="43">
        <v>14</v>
      </c>
      <c r="F81" s="43">
        <v>16</v>
      </c>
      <c r="G81" s="43">
        <v>14</v>
      </c>
      <c r="H81" s="43">
        <v>23</v>
      </c>
      <c r="I81" s="43">
        <v>15</v>
      </c>
      <c r="J81" s="43">
        <v>7</v>
      </c>
      <c r="K81" s="43">
        <v>12</v>
      </c>
      <c r="L81" s="43">
        <v>16</v>
      </c>
      <c r="M81" s="43">
        <v>12</v>
      </c>
    </row>
    <row r="82" spans="1:13" ht="15" customHeight="1" x14ac:dyDescent="0.2">
      <c r="A82" s="30" t="s">
        <v>107</v>
      </c>
      <c r="B82" s="30" t="s">
        <v>183</v>
      </c>
      <c r="C82" s="43">
        <v>0</v>
      </c>
      <c r="D82" s="43">
        <v>0</v>
      </c>
      <c r="E82" s="43">
        <v>0</v>
      </c>
      <c r="F82" s="43">
        <v>0</v>
      </c>
      <c r="G82" s="43">
        <v>0</v>
      </c>
      <c r="H82" s="43">
        <v>0</v>
      </c>
      <c r="I82" s="43">
        <v>0</v>
      </c>
      <c r="J82" s="43">
        <v>0</v>
      </c>
      <c r="K82" s="43">
        <v>0</v>
      </c>
      <c r="L82" s="43">
        <v>0</v>
      </c>
      <c r="M82" s="43">
        <v>0</v>
      </c>
    </row>
    <row r="83" spans="1:13" s="5" customFormat="1" ht="15" customHeight="1" x14ac:dyDescent="0.25">
      <c r="A83" s="29" t="s">
        <v>107</v>
      </c>
      <c r="B83" s="29" t="s">
        <v>93</v>
      </c>
      <c r="C83" s="44">
        <v>2306</v>
      </c>
      <c r="D83" s="44">
        <v>2186</v>
      </c>
      <c r="E83" s="44">
        <v>2354</v>
      </c>
      <c r="F83" s="44">
        <v>2714</v>
      </c>
      <c r="G83" s="44">
        <v>3669</v>
      </c>
      <c r="H83" s="44">
        <v>3121</v>
      </c>
      <c r="I83" s="44">
        <v>2909</v>
      </c>
      <c r="J83" s="44">
        <v>2231</v>
      </c>
      <c r="K83" s="44">
        <v>2036</v>
      </c>
      <c r="L83" s="44">
        <v>2420</v>
      </c>
      <c r="M83" s="44">
        <v>3927</v>
      </c>
    </row>
    <row r="84" spans="1:13" ht="15" customHeight="1" x14ac:dyDescent="0.2">
      <c r="A84" s="30" t="s">
        <v>108</v>
      </c>
      <c r="B84" s="30" t="s">
        <v>180</v>
      </c>
      <c r="C84" s="43">
        <v>1995</v>
      </c>
      <c r="D84" s="43">
        <v>1620</v>
      </c>
      <c r="E84" s="43">
        <v>1470</v>
      </c>
      <c r="F84" s="43">
        <v>1400</v>
      </c>
      <c r="G84" s="43">
        <v>1419</v>
      </c>
      <c r="H84" s="43">
        <v>1234</v>
      </c>
      <c r="I84" s="43">
        <v>1085</v>
      </c>
      <c r="J84" s="43">
        <v>617</v>
      </c>
      <c r="K84" s="43">
        <v>534</v>
      </c>
      <c r="L84" s="43">
        <v>517</v>
      </c>
      <c r="M84" s="43">
        <v>625</v>
      </c>
    </row>
    <row r="85" spans="1:13" ht="15" customHeight="1" x14ac:dyDescent="0.2">
      <c r="A85" s="30" t="s">
        <v>108</v>
      </c>
      <c r="B85" s="30" t="s">
        <v>181</v>
      </c>
      <c r="C85" s="43">
        <v>2</v>
      </c>
      <c r="D85" s="43">
        <v>0</v>
      </c>
      <c r="E85" s="43">
        <v>1</v>
      </c>
      <c r="F85" s="43">
        <v>0</v>
      </c>
      <c r="G85" s="43">
        <v>5</v>
      </c>
      <c r="H85" s="43">
        <v>3</v>
      </c>
      <c r="I85" s="43">
        <v>2</v>
      </c>
      <c r="J85" s="43">
        <v>1</v>
      </c>
      <c r="K85" s="43">
        <v>4</v>
      </c>
      <c r="L85" s="43">
        <v>1</v>
      </c>
      <c r="M85" s="43">
        <v>1</v>
      </c>
    </row>
    <row r="86" spans="1:13" ht="15" customHeight="1" x14ac:dyDescent="0.2">
      <c r="A86" s="30" t="s">
        <v>108</v>
      </c>
      <c r="B86" s="30" t="s">
        <v>86</v>
      </c>
      <c r="C86" s="43">
        <v>14267</v>
      </c>
      <c r="D86" s="43">
        <v>12437</v>
      </c>
      <c r="E86" s="43">
        <v>10766</v>
      </c>
      <c r="F86" s="43">
        <v>10193</v>
      </c>
      <c r="G86" s="43">
        <v>9864</v>
      </c>
      <c r="H86" s="43">
        <v>8565</v>
      </c>
      <c r="I86" s="43">
        <v>8198</v>
      </c>
      <c r="J86" s="43">
        <v>6379</v>
      </c>
      <c r="K86" s="43">
        <v>5648</v>
      </c>
      <c r="L86" s="43">
        <v>6323</v>
      </c>
      <c r="M86" s="43">
        <v>7213</v>
      </c>
    </row>
    <row r="87" spans="1:13" ht="15" customHeight="1" x14ac:dyDescent="0.2">
      <c r="A87" s="30" t="s">
        <v>108</v>
      </c>
      <c r="B87" s="30" t="s">
        <v>87</v>
      </c>
      <c r="C87" s="43">
        <v>600</v>
      </c>
      <c r="D87" s="43">
        <v>504</v>
      </c>
      <c r="E87" s="43">
        <v>374</v>
      </c>
      <c r="F87" s="43">
        <v>332</v>
      </c>
      <c r="G87" s="43">
        <v>242</v>
      </c>
      <c r="H87" s="43">
        <v>222</v>
      </c>
      <c r="I87" s="43">
        <v>232</v>
      </c>
      <c r="J87" s="43">
        <v>127</v>
      </c>
      <c r="K87" s="43">
        <v>108</v>
      </c>
      <c r="L87" s="43">
        <v>108</v>
      </c>
      <c r="M87" s="43">
        <v>86</v>
      </c>
    </row>
    <row r="88" spans="1:13" ht="15" customHeight="1" x14ac:dyDescent="0.2">
      <c r="A88" s="30" t="s">
        <v>108</v>
      </c>
      <c r="B88" s="30" t="s">
        <v>88</v>
      </c>
      <c r="C88" s="43">
        <v>462</v>
      </c>
      <c r="D88" s="43">
        <v>382</v>
      </c>
      <c r="E88" s="43">
        <v>280</v>
      </c>
      <c r="F88" s="43">
        <v>155</v>
      </c>
      <c r="G88" s="43">
        <v>131</v>
      </c>
      <c r="H88" s="43">
        <v>127</v>
      </c>
      <c r="I88" s="43">
        <v>92</v>
      </c>
      <c r="J88" s="43">
        <v>82</v>
      </c>
      <c r="K88" s="43">
        <v>59</v>
      </c>
      <c r="L88" s="43">
        <v>51</v>
      </c>
      <c r="M88" s="43">
        <v>63</v>
      </c>
    </row>
    <row r="89" spans="1:13" ht="15" customHeight="1" x14ac:dyDescent="0.2">
      <c r="A89" s="30" t="s">
        <v>108</v>
      </c>
      <c r="B89" s="30" t="s">
        <v>89</v>
      </c>
      <c r="C89" s="43">
        <v>2046</v>
      </c>
      <c r="D89" s="43">
        <v>1621</v>
      </c>
      <c r="E89" s="43">
        <v>1498</v>
      </c>
      <c r="F89" s="43">
        <v>1294</v>
      </c>
      <c r="G89" s="43">
        <v>1210</v>
      </c>
      <c r="H89" s="43">
        <v>1134</v>
      </c>
      <c r="I89" s="43">
        <v>986</v>
      </c>
      <c r="J89" s="43">
        <v>681</v>
      </c>
      <c r="K89" s="43">
        <v>663</v>
      </c>
      <c r="L89" s="43">
        <v>653</v>
      </c>
      <c r="M89" s="43">
        <v>703</v>
      </c>
    </row>
    <row r="90" spans="1:13" ht="15" customHeight="1" x14ac:dyDescent="0.2">
      <c r="A90" s="30" t="s">
        <v>108</v>
      </c>
      <c r="B90" s="30" t="s">
        <v>182</v>
      </c>
      <c r="C90" s="43">
        <v>376</v>
      </c>
      <c r="D90" s="43">
        <v>388</v>
      </c>
      <c r="E90" s="43">
        <v>296</v>
      </c>
      <c r="F90" s="43">
        <v>239</v>
      </c>
      <c r="G90" s="43">
        <v>167</v>
      </c>
      <c r="H90" s="43">
        <v>147</v>
      </c>
      <c r="I90" s="43">
        <v>145</v>
      </c>
      <c r="J90" s="43">
        <v>103</v>
      </c>
      <c r="K90" s="43">
        <v>72</v>
      </c>
      <c r="L90" s="43">
        <v>94</v>
      </c>
      <c r="M90" s="43">
        <v>119</v>
      </c>
    </row>
    <row r="91" spans="1:13" ht="15" customHeight="1" x14ac:dyDescent="0.2">
      <c r="A91" s="30" t="s">
        <v>108</v>
      </c>
      <c r="B91" s="30" t="s">
        <v>91</v>
      </c>
      <c r="C91" s="43">
        <v>91</v>
      </c>
      <c r="D91" s="43">
        <v>95</v>
      </c>
      <c r="E91" s="43">
        <v>76</v>
      </c>
      <c r="F91" s="43">
        <v>72</v>
      </c>
      <c r="G91" s="43">
        <v>47</v>
      </c>
      <c r="H91" s="43">
        <v>47</v>
      </c>
      <c r="I91" s="43">
        <v>43</v>
      </c>
      <c r="J91" s="43">
        <v>26</v>
      </c>
      <c r="K91" s="43">
        <v>32</v>
      </c>
      <c r="L91" s="43">
        <v>35</v>
      </c>
      <c r="M91" s="43">
        <v>38</v>
      </c>
    </row>
    <row r="92" spans="1:13" ht="15" customHeight="1" x14ac:dyDescent="0.2">
      <c r="A92" s="30" t="s">
        <v>108</v>
      </c>
      <c r="B92" s="30" t="s">
        <v>183</v>
      </c>
      <c r="C92" s="43">
        <v>1</v>
      </c>
      <c r="D92" s="43">
        <v>2</v>
      </c>
      <c r="E92" s="43">
        <v>1</v>
      </c>
      <c r="F92" s="43">
        <v>0</v>
      </c>
      <c r="G92" s="43">
        <v>0</v>
      </c>
      <c r="H92" s="43">
        <v>0</v>
      </c>
      <c r="I92" s="43">
        <v>0</v>
      </c>
      <c r="J92" s="43">
        <v>0</v>
      </c>
      <c r="K92" s="43">
        <v>0</v>
      </c>
      <c r="L92" s="43">
        <v>0</v>
      </c>
      <c r="M92" s="43">
        <v>0</v>
      </c>
    </row>
    <row r="93" spans="1:13" s="5" customFormat="1" ht="15" customHeight="1" x14ac:dyDescent="0.25">
      <c r="A93" s="29" t="s">
        <v>108</v>
      </c>
      <c r="B93" s="29" t="s">
        <v>93</v>
      </c>
      <c r="C93" s="44">
        <v>19840</v>
      </c>
      <c r="D93" s="44">
        <v>17049</v>
      </c>
      <c r="E93" s="44">
        <v>14762</v>
      </c>
      <c r="F93" s="44">
        <v>13685</v>
      </c>
      <c r="G93" s="44">
        <v>13085</v>
      </c>
      <c r="H93" s="44">
        <v>11479</v>
      </c>
      <c r="I93" s="44">
        <v>10783</v>
      </c>
      <c r="J93" s="44">
        <v>8016</v>
      </c>
      <c r="K93" s="44">
        <v>7120</v>
      </c>
      <c r="L93" s="44">
        <v>7782</v>
      </c>
      <c r="M93" s="44">
        <v>8848</v>
      </c>
    </row>
    <row r="97" spans="3:10" x14ac:dyDescent="0.2">
      <c r="C97" s="6"/>
      <c r="D97" s="6"/>
      <c r="E97" s="6"/>
      <c r="F97" s="6"/>
      <c r="G97" s="6"/>
      <c r="H97" s="6"/>
      <c r="I97" s="6"/>
      <c r="J97" s="6"/>
    </row>
  </sheetData>
  <phoneticPr fontId="10" type="noConversion"/>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FFE97-F28F-4476-AEC2-6B164C39C9BD}">
  <dimension ref="A1:IK24"/>
  <sheetViews>
    <sheetView workbookViewId="0">
      <selection activeCell="D33" sqref="D33"/>
    </sheetView>
  </sheetViews>
  <sheetFormatPr defaultColWidth="8.77734375" defaultRowHeight="12.75" x14ac:dyDescent="0.2"/>
  <cols>
    <col min="1" max="1" width="25.77734375" style="60" customWidth="1"/>
    <col min="2" max="2" width="11.21875" style="58" customWidth="1"/>
    <col min="3" max="3" width="8.77734375" style="58"/>
    <col min="4" max="5" width="8.77734375" style="60"/>
    <col min="6" max="6" width="46.21875" style="60" customWidth="1"/>
    <col min="7" max="16384" width="8.77734375" style="60"/>
  </cols>
  <sheetData>
    <row r="1" spans="1:245" ht="15.75" x14ac:dyDescent="0.2">
      <c r="A1" s="57" t="s">
        <v>172</v>
      </c>
      <c r="B1" s="73"/>
      <c r="C1" s="73"/>
      <c r="D1" s="74"/>
      <c r="E1" s="74"/>
      <c r="F1" s="74"/>
      <c r="G1" s="74"/>
      <c r="H1" s="74"/>
      <c r="I1" s="74"/>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c r="AQ1" s="74"/>
      <c r="AR1" s="74"/>
      <c r="AS1" s="74"/>
      <c r="AT1" s="74"/>
      <c r="AU1" s="74"/>
      <c r="AV1" s="74"/>
      <c r="AW1" s="74"/>
      <c r="AX1" s="74"/>
      <c r="AY1" s="74"/>
      <c r="AZ1" s="74"/>
      <c r="BA1" s="74"/>
      <c r="BB1" s="74"/>
      <c r="BC1" s="74"/>
      <c r="BD1" s="74"/>
      <c r="BE1" s="74"/>
      <c r="BF1" s="74"/>
      <c r="BG1" s="74"/>
      <c r="BH1" s="74"/>
      <c r="BI1" s="74"/>
      <c r="BJ1" s="74"/>
      <c r="BK1" s="74"/>
      <c r="BL1" s="74"/>
      <c r="BM1" s="74"/>
      <c r="BN1" s="74"/>
      <c r="BO1" s="74"/>
      <c r="BP1" s="74"/>
      <c r="BQ1" s="74"/>
      <c r="BR1" s="74"/>
      <c r="BS1" s="74"/>
      <c r="BT1" s="74"/>
      <c r="BU1" s="74"/>
      <c r="BV1" s="74"/>
      <c r="BW1" s="74"/>
      <c r="BX1" s="74"/>
      <c r="BY1" s="74"/>
      <c r="BZ1" s="74"/>
      <c r="CA1" s="74"/>
      <c r="CB1" s="74"/>
      <c r="CC1" s="74"/>
      <c r="CD1" s="74"/>
      <c r="CE1" s="74"/>
      <c r="CF1" s="74"/>
      <c r="CG1" s="74"/>
      <c r="CH1" s="74"/>
      <c r="CI1" s="74"/>
      <c r="CJ1" s="74"/>
      <c r="CK1" s="74"/>
      <c r="CL1" s="74"/>
      <c r="CM1" s="74"/>
      <c r="CN1" s="74"/>
      <c r="CO1" s="74"/>
      <c r="CP1" s="74"/>
      <c r="CQ1" s="74"/>
      <c r="CR1" s="74"/>
      <c r="CS1" s="74"/>
      <c r="CT1" s="74"/>
      <c r="CU1" s="74"/>
      <c r="CV1" s="74"/>
      <c r="CW1" s="74"/>
      <c r="CX1" s="74"/>
      <c r="CY1" s="74"/>
      <c r="CZ1" s="74"/>
      <c r="DA1" s="74"/>
      <c r="DB1" s="74"/>
      <c r="DC1" s="74"/>
      <c r="DD1" s="74"/>
      <c r="DE1" s="74"/>
      <c r="DF1" s="74"/>
      <c r="DG1" s="74"/>
      <c r="DH1" s="74"/>
      <c r="DI1" s="74"/>
      <c r="DJ1" s="74"/>
      <c r="DK1" s="74"/>
      <c r="DL1" s="74"/>
      <c r="DM1" s="74"/>
      <c r="DN1" s="74"/>
      <c r="DO1" s="74"/>
      <c r="DP1" s="74"/>
      <c r="DQ1" s="74"/>
      <c r="DR1" s="74"/>
      <c r="DS1" s="74"/>
      <c r="DT1" s="74"/>
      <c r="DU1" s="74"/>
      <c r="DV1" s="74"/>
      <c r="DW1" s="74"/>
      <c r="DX1" s="74"/>
      <c r="DY1" s="74"/>
      <c r="DZ1" s="74"/>
      <c r="EA1" s="74"/>
      <c r="EB1" s="74"/>
      <c r="EC1" s="74"/>
      <c r="ED1" s="74"/>
      <c r="EE1" s="74"/>
      <c r="EF1" s="74"/>
      <c r="EG1" s="74"/>
      <c r="EH1" s="74"/>
      <c r="EI1" s="74"/>
      <c r="EJ1" s="74"/>
      <c r="EK1" s="74"/>
      <c r="EL1" s="74"/>
      <c r="EM1" s="74"/>
      <c r="EN1" s="74"/>
      <c r="EO1" s="74"/>
      <c r="EP1" s="74"/>
      <c r="EQ1" s="74"/>
      <c r="ER1" s="74"/>
      <c r="ES1" s="74"/>
      <c r="ET1" s="74"/>
      <c r="EU1" s="74"/>
      <c r="EV1" s="74"/>
      <c r="EW1" s="74"/>
      <c r="EX1" s="74"/>
      <c r="EY1" s="74"/>
      <c r="EZ1" s="74"/>
      <c r="FA1" s="74"/>
      <c r="FB1" s="74"/>
      <c r="FC1" s="74"/>
      <c r="FD1" s="74"/>
      <c r="FE1" s="74"/>
      <c r="FF1" s="74"/>
      <c r="FG1" s="74"/>
      <c r="FH1" s="74"/>
      <c r="FI1" s="74"/>
      <c r="FJ1" s="74"/>
      <c r="FK1" s="74"/>
      <c r="FL1" s="74"/>
      <c r="FM1" s="74"/>
      <c r="FN1" s="74"/>
      <c r="FO1" s="74"/>
      <c r="FP1" s="74"/>
      <c r="FQ1" s="74"/>
      <c r="FR1" s="74"/>
      <c r="FS1" s="74"/>
      <c r="FT1" s="74"/>
      <c r="FU1" s="74"/>
      <c r="FV1" s="74"/>
      <c r="FW1" s="74"/>
      <c r="FX1" s="74"/>
      <c r="FY1" s="74"/>
      <c r="FZ1" s="74"/>
      <c r="GA1" s="74"/>
      <c r="GB1" s="74"/>
      <c r="GC1" s="74"/>
      <c r="GD1" s="74"/>
      <c r="GE1" s="74"/>
      <c r="GF1" s="74"/>
      <c r="GG1" s="74"/>
      <c r="GH1" s="74"/>
      <c r="GI1" s="74"/>
      <c r="GJ1" s="74"/>
      <c r="GK1" s="74"/>
      <c r="GL1" s="74"/>
      <c r="GM1" s="74"/>
      <c r="GN1" s="74"/>
      <c r="GO1" s="74"/>
      <c r="GP1" s="74"/>
      <c r="GQ1" s="74"/>
      <c r="GR1" s="74"/>
      <c r="GS1" s="74"/>
      <c r="GT1" s="74"/>
      <c r="GU1" s="74"/>
      <c r="GV1" s="74"/>
      <c r="GW1" s="74"/>
      <c r="GX1" s="74"/>
      <c r="GY1" s="74"/>
      <c r="GZ1" s="74"/>
      <c r="HA1" s="74"/>
      <c r="HB1" s="74"/>
      <c r="HC1" s="74"/>
      <c r="HD1" s="74"/>
      <c r="HE1" s="74"/>
      <c r="HF1" s="74"/>
      <c r="HG1" s="74"/>
      <c r="HH1" s="74"/>
      <c r="HI1" s="74"/>
      <c r="HJ1" s="74"/>
      <c r="HK1" s="74"/>
      <c r="HL1" s="74"/>
      <c r="HM1" s="74"/>
      <c r="HN1" s="74"/>
      <c r="HO1" s="74"/>
      <c r="HP1" s="74"/>
      <c r="HQ1" s="74"/>
      <c r="HR1" s="74"/>
      <c r="HS1" s="74"/>
      <c r="HT1" s="74"/>
      <c r="HU1" s="74"/>
      <c r="HV1" s="74"/>
      <c r="HW1" s="74"/>
      <c r="HX1" s="74"/>
      <c r="HY1" s="74"/>
      <c r="HZ1" s="74"/>
      <c r="IA1" s="74"/>
      <c r="IB1" s="74"/>
      <c r="IC1" s="74"/>
      <c r="ID1" s="74"/>
      <c r="IE1" s="74"/>
      <c r="IF1" s="74"/>
      <c r="IG1" s="74"/>
      <c r="IH1" s="74"/>
      <c r="II1" s="74"/>
      <c r="IJ1" s="74"/>
      <c r="IK1" s="74"/>
    </row>
    <row r="2" spans="1:245" ht="15" x14ac:dyDescent="0.2">
      <c r="A2" s="61" t="s">
        <v>134</v>
      </c>
    </row>
    <row r="3" spans="1:245" ht="25.5" x14ac:dyDescent="0.2">
      <c r="A3" s="75" t="s">
        <v>135</v>
      </c>
      <c r="B3" s="76" t="s">
        <v>136</v>
      </c>
      <c r="C3" s="76" t="s">
        <v>137</v>
      </c>
      <c r="D3" s="77"/>
      <c r="E3" s="77"/>
      <c r="F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c r="EP3" s="77"/>
      <c r="EQ3" s="77"/>
      <c r="ER3" s="77"/>
      <c r="ES3" s="77"/>
      <c r="ET3" s="77"/>
      <c r="EU3" s="77"/>
      <c r="EV3" s="77"/>
      <c r="EW3" s="77"/>
      <c r="EX3" s="77"/>
      <c r="EY3" s="77"/>
      <c r="EZ3" s="77"/>
      <c r="FA3" s="77"/>
      <c r="FB3" s="77"/>
      <c r="FC3" s="77"/>
      <c r="FD3" s="77"/>
      <c r="FE3" s="77"/>
      <c r="FF3" s="77"/>
      <c r="FG3" s="77"/>
      <c r="FH3" s="77"/>
      <c r="FI3" s="77"/>
      <c r="FJ3" s="77"/>
      <c r="FK3" s="77"/>
      <c r="FL3" s="77"/>
      <c r="FM3" s="77"/>
      <c r="FN3" s="77"/>
      <c r="FO3" s="77"/>
      <c r="FP3" s="77"/>
      <c r="FQ3" s="77"/>
      <c r="FR3" s="77"/>
      <c r="FS3" s="77"/>
      <c r="FT3" s="77"/>
      <c r="FU3" s="77"/>
      <c r="FV3" s="77"/>
      <c r="FW3" s="77"/>
      <c r="FX3" s="77"/>
      <c r="FY3" s="77"/>
      <c r="FZ3" s="77"/>
      <c r="GA3" s="77"/>
      <c r="GB3" s="77"/>
      <c r="GC3" s="77"/>
      <c r="GD3" s="77"/>
      <c r="GE3" s="77"/>
      <c r="GF3" s="77"/>
      <c r="GG3" s="77"/>
      <c r="GH3" s="77"/>
      <c r="GI3" s="77"/>
      <c r="GJ3" s="77"/>
      <c r="GK3" s="77"/>
      <c r="GL3" s="77"/>
      <c r="GM3" s="77"/>
      <c r="GN3" s="77"/>
      <c r="GO3" s="77"/>
      <c r="GP3" s="77"/>
      <c r="GQ3" s="77"/>
      <c r="GR3" s="77"/>
      <c r="GS3" s="77"/>
      <c r="GT3" s="77"/>
      <c r="GU3" s="77"/>
      <c r="GV3" s="77"/>
      <c r="GW3" s="77"/>
      <c r="GX3" s="77"/>
      <c r="GY3" s="77"/>
      <c r="GZ3" s="77"/>
      <c r="HA3" s="77"/>
      <c r="HB3" s="77"/>
      <c r="HC3" s="77"/>
      <c r="HD3" s="77"/>
      <c r="HE3" s="77"/>
      <c r="HF3" s="77"/>
      <c r="HG3" s="77"/>
      <c r="HH3" s="77"/>
      <c r="HI3" s="77"/>
      <c r="HJ3" s="77"/>
      <c r="HK3" s="77"/>
      <c r="HL3" s="77"/>
      <c r="HM3" s="77"/>
      <c r="HN3" s="77"/>
      <c r="HO3" s="77"/>
      <c r="HP3" s="77"/>
      <c r="HQ3" s="77"/>
      <c r="HR3" s="77"/>
      <c r="HS3" s="77"/>
      <c r="HT3" s="77"/>
      <c r="HU3" s="77"/>
      <c r="HV3" s="77"/>
      <c r="HW3" s="77"/>
      <c r="HX3" s="77"/>
      <c r="HY3" s="77"/>
      <c r="HZ3" s="77"/>
      <c r="IA3" s="77"/>
      <c r="IB3" s="77"/>
      <c r="IC3" s="77"/>
      <c r="ID3" s="77"/>
      <c r="IE3" s="77"/>
      <c r="IF3" s="77"/>
      <c r="IG3" s="77"/>
      <c r="IH3" s="77"/>
      <c r="II3" s="77"/>
    </row>
    <row r="4" spans="1:245" x14ac:dyDescent="0.2">
      <c r="A4" s="78" t="s">
        <v>138</v>
      </c>
      <c r="B4" s="79">
        <v>1559</v>
      </c>
      <c r="C4" s="69">
        <f>B4/B$21</f>
        <v>0.29998075812969022</v>
      </c>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c r="CA4" s="74"/>
      <c r="CB4" s="74"/>
      <c r="CC4" s="74"/>
      <c r="CD4" s="74"/>
      <c r="CE4" s="74"/>
      <c r="CF4" s="74"/>
      <c r="CG4" s="74"/>
      <c r="CH4" s="74"/>
      <c r="CI4" s="74"/>
      <c r="CJ4" s="74"/>
      <c r="CK4" s="74"/>
      <c r="CL4" s="74"/>
      <c r="CM4" s="74"/>
      <c r="CN4" s="74"/>
      <c r="CO4" s="74"/>
      <c r="CP4" s="74"/>
      <c r="CQ4" s="74"/>
      <c r="CR4" s="74"/>
      <c r="CS4" s="74"/>
      <c r="CT4" s="74"/>
      <c r="CU4" s="74"/>
      <c r="CV4" s="74"/>
      <c r="CW4" s="74"/>
      <c r="CX4" s="74"/>
      <c r="CY4" s="74"/>
      <c r="CZ4" s="74"/>
      <c r="DA4" s="74"/>
      <c r="DB4" s="74"/>
      <c r="DC4" s="74"/>
      <c r="DD4" s="74"/>
      <c r="DE4" s="74"/>
      <c r="DF4" s="74"/>
      <c r="DG4" s="74"/>
      <c r="DH4" s="74"/>
      <c r="DI4" s="74"/>
      <c r="DJ4" s="74"/>
      <c r="DK4" s="74"/>
      <c r="DL4" s="74"/>
      <c r="DM4" s="74"/>
      <c r="DN4" s="74"/>
      <c r="DO4" s="74"/>
      <c r="DP4" s="74"/>
      <c r="DQ4" s="74"/>
      <c r="DR4" s="74"/>
      <c r="DS4" s="74"/>
      <c r="DT4" s="74"/>
      <c r="DU4" s="74"/>
      <c r="DV4" s="74"/>
      <c r="DW4" s="74"/>
      <c r="DX4" s="74"/>
      <c r="DY4" s="74"/>
      <c r="DZ4" s="74"/>
      <c r="EA4" s="74"/>
      <c r="EB4" s="74"/>
      <c r="EC4" s="74"/>
      <c r="ED4" s="74"/>
      <c r="EE4" s="74"/>
      <c r="EF4" s="74"/>
      <c r="EG4" s="74"/>
      <c r="EH4" s="74"/>
      <c r="EI4" s="74"/>
      <c r="EJ4" s="74"/>
      <c r="EK4" s="74"/>
      <c r="EL4" s="74"/>
      <c r="EM4" s="74"/>
      <c r="EN4" s="74"/>
      <c r="EO4" s="74"/>
      <c r="EP4" s="74"/>
      <c r="EQ4" s="74"/>
      <c r="ER4" s="74"/>
      <c r="ES4" s="74"/>
      <c r="ET4" s="74"/>
      <c r="EU4" s="74"/>
      <c r="EV4" s="74"/>
      <c r="EW4" s="74"/>
      <c r="EX4" s="74"/>
      <c r="EY4" s="74"/>
      <c r="EZ4" s="74"/>
      <c r="FA4" s="74"/>
      <c r="FB4" s="74"/>
      <c r="FC4" s="74"/>
      <c r="FD4" s="74"/>
      <c r="FE4" s="74"/>
      <c r="FF4" s="74"/>
      <c r="FG4" s="74"/>
      <c r="FH4" s="74"/>
      <c r="FI4" s="74"/>
      <c r="FJ4" s="74"/>
      <c r="FK4" s="74"/>
      <c r="FL4" s="74"/>
      <c r="FM4" s="74"/>
      <c r="FN4" s="74"/>
      <c r="FO4" s="74"/>
      <c r="FP4" s="74"/>
      <c r="FQ4" s="74"/>
      <c r="FR4" s="74"/>
      <c r="FS4" s="74"/>
      <c r="FT4" s="74"/>
      <c r="FU4" s="74"/>
      <c r="FV4" s="74"/>
      <c r="FW4" s="74"/>
      <c r="FX4" s="74"/>
      <c r="FY4" s="74"/>
      <c r="FZ4" s="74"/>
      <c r="GA4" s="74"/>
      <c r="GB4" s="74"/>
      <c r="GC4" s="74"/>
      <c r="GD4" s="74"/>
      <c r="GE4" s="74"/>
      <c r="GF4" s="74"/>
      <c r="GG4" s="74"/>
      <c r="GH4" s="74"/>
      <c r="GI4" s="74"/>
      <c r="GJ4" s="74"/>
      <c r="GK4" s="74"/>
      <c r="GL4" s="74"/>
      <c r="GM4" s="74"/>
      <c r="GN4" s="74"/>
      <c r="GO4" s="74"/>
      <c r="GP4" s="74"/>
      <c r="GQ4" s="74"/>
      <c r="GR4" s="74"/>
      <c r="GS4" s="74"/>
      <c r="GT4" s="74"/>
      <c r="GU4" s="74"/>
      <c r="GV4" s="74"/>
      <c r="GW4" s="74"/>
      <c r="GX4" s="74"/>
      <c r="GY4" s="74"/>
      <c r="GZ4" s="74"/>
      <c r="HA4" s="74"/>
      <c r="HB4" s="74"/>
      <c r="HC4" s="74"/>
      <c r="HD4" s="74"/>
      <c r="HE4" s="74"/>
      <c r="HF4" s="74"/>
      <c r="HG4" s="74"/>
      <c r="HH4" s="74"/>
      <c r="HI4" s="74"/>
      <c r="HJ4" s="74"/>
      <c r="HK4" s="74"/>
      <c r="HL4" s="74"/>
      <c r="HM4" s="74"/>
      <c r="HN4" s="74"/>
      <c r="HO4" s="74"/>
      <c r="HP4" s="74"/>
      <c r="HQ4" s="74"/>
      <c r="HR4" s="74"/>
      <c r="HS4" s="74"/>
      <c r="HT4" s="74"/>
      <c r="HU4" s="74"/>
      <c r="HV4" s="74"/>
      <c r="HW4" s="74"/>
      <c r="HX4" s="74"/>
      <c r="HY4" s="74"/>
      <c r="HZ4" s="74"/>
      <c r="IA4" s="74"/>
      <c r="IB4" s="74"/>
      <c r="IC4" s="74"/>
      <c r="ID4" s="74"/>
      <c r="IE4" s="74"/>
      <c r="IF4" s="74"/>
      <c r="IG4" s="74"/>
      <c r="IH4" s="74"/>
      <c r="II4" s="74"/>
    </row>
    <row r="5" spans="1:245" x14ac:dyDescent="0.2">
      <c r="A5" s="78" t="s">
        <v>139</v>
      </c>
      <c r="B5" s="77">
        <v>899</v>
      </c>
      <c r="C5" s="69">
        <f t="shared" ref="C5:C21" si="0">B5/B$21</f>
        <v>0.17298441408504905</v>
      </c>
      <c r="D5" s="74"/>
      <c r="E5" s="74"/>
      <c r="F5" s="74"/>
      <c r="G5" s="74"/>
      <c r="H5" s="74"/>
      <c r="I5" s="74"/>
      <c r="J5" s="74"/>
      <c r="K5" s="74"/>
      <c r="L5" s="74"/>
      <c r="M5" s="74"/>
      <c r="N5" s="74"/>
      <c r="O5" s="74"/>
      <c r="P5" s="74"/>
      <c r="Q5" s="74"/>
      <c r="R5" s="74"/>
      <c r="S5" s="74"/>
      <c r="T5" s="74"/>
      <c r="U5" s="74"/>
      <c r="V5" s="74"/>
      <c r="W5" s="74"/>
      <c r="X5" s="74"/>
      <c r="Y5" s="74"/>
      <c r="Z5" s="74"/>
      <c r="AA5" s="74"/>
      <c r="AB5" s="74"/>
      <c r="AC5" s="74"/>
      <c r="AD5" s="74"/>
      <c r="AE5" s="74"/>
      <c r="AF5" s="74"/>
      <c r="AG5" s="74"/>
      <c r="AH5" s="74"/>
      <c r="AI5" s="74"/>
      <c r="AJ5" s="74"/>
      <c r="AK5" s="74"/>
      <c r="AL5" s="74"/>
      <c r="AM5" s="74"/>
      <c r="AN5" s="74"/>
      <c r="AO5" s="74"/>
      <c r="AP5" s="74"/>
      <c r="AQ5" s="74"/>
      <c r="AR5" s="74"/>
      <c r="AS5" s="74"/>
      <c r="AT5" s="74"/>
      <c r="AU5" s="74"/>
      <c r="AV5" s="74"/>
      <c r="AW5" s="74"/>
      <c r="AX5" s="74"/>
      <c r="AY5" s="74"/>
      <c r="AZ5" s="74"/>
      <c r="BA5" s="74"/>
      <c r="BB5" s="74"/>
      <c r="BC5" s="74"/>
      <c r="BD5" s="74"/>
      <c r="BE5" s="74"/>
      <c r="BF5" s="74"/>
      <c r="BG5" s="74"/>
      <c r="BH5" s="74"/>
      <c r="BI5" s="74"/>
      <c r="BJ5" s="74"/>
      <c r="BK5" s="74"/>
      <c r="BL5" s="74"/>
      <c r="BM5" s="74"/>
      <c r="BN5" s="74"/>
      <c r="BO5" s="74"/>
      <c r="BP5" s="74"/>
      <c r="BQ5" s="74"/>
      <c r="BR5" s="74"/>
      <c r="BS5" s="74"/>
      <c r="BT5" s="74"/>
      <c r="BU5" s="74"/>
      <c r="BV5" s="74"/>
      <c r="BW5" s="74"/>
      <c r="BX5" s="74"/>
      <c r="BY5" s="74"/>
      <c r="BZ5" s="74"/>
      <c r="CA5" s="74"/>
      <c r="CB5" s="74"/>
      <c r="CC5" s="74"/>
      <c r="CD5" s="74"/>
      <c r="CE5" s="74"/>
      <c r="CF5" s="74"/>
      <c r="CG5" s="74"/>
      <c r="CH5" s="74"/>
      <c r="CI5" s="74"/>
      <c r="CJ5" s="74"/>
      <c r="CK5" s="74"/>
      <c r="CL5" s="74"/>
      <c r="CM5" s="74"/>
      <c r="CN5" s="74"/>
      <c r="CO5" s="74"/>
      <c r="CP5" s="74"/>
      <c r="CQ5" s="74"/>
      <c r="CR5" s="74"/>
      <c r="CS5" s="74"/>
      <c r="CT5" s="74"/>
      <c r="CU5" s="74"/>
      <c r="CV5" s="74"/>
      <c r="CW5" s="74"/>
      <c r="CX5" s="74"/>
      <c r="CY5" s="74"/>
      <c r="CZ5" s="74"/>
      <c r="DA5" s="74"/>
      <c r="DB5" s="74"/>
      <c r="DC5" s="74"/>
      <c r="DD5" s="74"/>
      <c r="DE5" s="74"/>
      <c r="DF5" s="74"/>
      <c r="DG5" s="74"/>
      <c r="DH5" s="74"/>
      <c r="DI5" s="74"/>
      <c r="DJ5" s="74"/>
      <c r="DK5" s="74"/>
      <c r="DL5" s="74"/>
      <c r="DM5" s="74"/>
      <c r="DN5" s="74"/>
      <c r="DO5" s="74"/>
      <c r="DP5" s="74"/>
      <c r="DQ5" s="74"/>
      <c r="DR5" s="74"/>
      <c r="DS5" s="74"/>
      <c r="DT5" s="74"/>
      <c r="DU5" s="74"/>
      <c r="DV5" s="74"/>
      <c r="DW5" s="74"/>
      <c r="DX5" s="74"/>
      <c r="DY5" s="74"/>
      <c r="DZ5" s="74"/>
      <c r="EA5" s="74"/>
      <c r="EB5" s="74"/>
      <c r="EC5" s="74"/>
      <c r="ED5" s="74"/>
      <c r="EE5" s="74"/>
      <c r="EF5" s="74"/>
      <c r="EG5" s="74"/>
      <c r="EH5" s="74"/>
      <c r="EI5" s="74"/>
      <c r="EJ5" s="74"/>
      <c r="EK5" s="74"/>
      <c r="EL5" s="74"/>
      <c r="EM5" s="74"/>
      <c r="EN5" s="74"/>
      <c r="EO5" s="74"/>
      <c r="EP5" s="74"/>
      <c r="EQ5" s="74"/>
      <c r="ER5" s="74"/>
      <c r="ES5" s="74"/>
      <c r="ET5" s="74"/>
      <c r="EU5" s="74"/>
      <c r="EV5" s="74"/>
      <c r="EW5" s="74"/>
      <c r="EX5" s="74"/>
      <c r="EY5" s="74"/>
      <c r="EZ5" s="74"/>
      <c r="FA5" s="74"/>
      <c r="FB5" s="74"/>
      <c r="FC5" s="74"/>
      <c r="FD5" s="74"/>
      <c r="FE5" s="74"/>
      <c r="FF5" s="74"/>
      <c r="FG5" s="74"/>
      <c r="FH5" s="74"/>
      <c r="FI5" s="74"/>
      <c r="FJ5" s="74"/>
      <c r="FK5" s="74"/>
      <c r="FL5" s="74"/>
      <c r="FM5" s="74"/>
      <c r="FN5" s="74"/>
      <c r="FO5" s="74"/>
      <c r="FP5" s="74"/>
      <c r="FQ5" s="74"/>
      <c r="FR5" s="74"/>
      <c r="FS5" s="74"/>
      <c r="FT5" s="74"/>
      <c r="FU5" s="74"/>
      <c r="FV5" s="74"/>
      <c r="FW5" s="74"/>
      <c r="FX5" s="74"/>
      <c r="FY5" s="74"/>
      <c r="FZ5" s="74"/>
      <c r="GA5" s="74"/>
      <c r="GB5" s="74"/>
      <c r="GC5" s="74"/>
      <c r="GD5" s="74"/>
      <c r="GE5" s="74"/>
      <c r="GF5" s="74"/>
      <c r="GG5" s="74"/>
      <c r="GH5" s="74"/>
      <c r="GI5" s="74"/>
      <c r="GJ5" s="74"/>
      <c r="GK5" s="74"/>
      <c r="GL5" s="74"/>
      <c r="GM5" s="74"/>
      <c r="GN5" s="74"/>
      <c r="GO5" s="74"/>
      <c r="GP5" s="74"/>
      <c r="GQ5" s="74"/>
      <c r="GR5" s="74"/>
      <c r="GS5" s="74"/>
      <c r="GT5" s="74"/>
      <c r="GU5" s="74"/>
      <c r="GV5" s="74"/>
      <c r="GW5" s="74"/>
      <c r="GX5" s="74"/>
      <c r="GY5" s="74"/>
      <c r="GZ5" s="74"/>
      <c r="HA5" s="74"/>
      <c r="HB5" s="74"/>
      <c r="HC5" s="74"/>
      <c r="HD5" s="74"/>
      <c r="HE5" s="74"/>
      <c r="HF5" s="74"/>
      <c r="HG5" s="74"/>
      <c r="HH5" s="74"/>
      <c r="HI5" s="74"/>
      <c r="HJ5" s="74"/>
      <c r="HK5" s="74"/>
      <c r="HL5" s="74"/>
      <c r="HM5" s="74"/>
      <c r="HN5" s="74"/>
      <c r="HO5" s="74"/>
      <c r="HP5" s="74"/>
      <c r="HQ5" s="74"/>
      <c r="HR5" s="74"/>
      <c r="HS5" s="74"/>
      <c r="HT5" s="74"/>
      <c r="HU5" s="74"/>
      <c r="HV5" s="74"/>
      <c r="HW5" s="74"/>
      <c r="HX5" s="74"/>
      <c r="HY5" s="74"/>
      <c r="HZ5" s="74"/>
      <c r="IA5" s="74"/>
      <c r="IB5" s="74"/>
      <c r="IC5" s="74"/>
      <c r="ID5" s="74"/>
      <c r="IE5" s="74"/>
      <c r="IF5" s="74"/>
      <c r="IG5" s="74"/>
      <c r="IH5" s="74"/>
      <c r="II5" s="74"/>
    </row>
    <row r="6" spans="1:245" x14ac:dyDescent="0.2">
      <c r="A6" s="78" t="s">
        <v>140</v>
      </c>
      <c r="B6" s="79">
        <v>704</v>
      </c>
      <c r="C6" s="69">
        <f t="shared" si="0"/>
        <v>0.13546276698095056</v>
      </c>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c r="AH6" s="74"/>
      <c r="AI6" s="74"/>
      <c r="AJ6" s="74"/>
      <c r="AK6" s="74"/>
      <c r="AL6" s="74"/>
      <c r="AM6" s="74"/>
      <c r="AN6" s="74"/>
      <c r="AO6" s="74"/>
      <c r="AP6" s="74"/>
      <c r="AQ6" s="74"/>
      <c r="AR6" s="74"/>
      <c r="AS6" s="74"/>
      <c r="AT6" s="74"/>
      <c r="AU6" s="74"/>
      <c r="AV6" s="74"/>
      <c r="AW6" s="74"/>
      <c r="AX6" s="74"/>
      <c r="AY6" s="74"/>
      <c r="AZ6" s="74"/>
      <c r="BA6" s="74"/>
      <c r="BB6" s="74"/>
      <c r="BC6" s="74"/>
      <c r="BD6" s="74"/>
      <c r="BE6" s="74"/>
      <c r="BF6" s="74"/>
      <c r="BG6" s="74"/>
      <c r="BH6" s="74"/>
      <c r="BI6" s="74"/>
      <c r="BJ6" s="74"/>
      <c r="BK6" s="74"/>
      <c r="BL6" s="74"/>
      <c r="BM6" s="74"/>
      <c r="BN6" s="74"/>
      <c r="BO6" s="74"/>
      <c r="BP6" s="74"/>
      <c r="BQ6" s="74"/>
      <c r="BR6" s="74"/>
      <c r="BS6" s="74"/>
      <c r="BT6" s="74"/>
      <c r="BU6" s="74"/>
      <c r="BV6" s="74"/>
      <c r="BW6" s="74"/>
      <c r="BX6" s="74"/>
      <c r="BY6" s="74"/>
      <c r="BZ6" s="74"/>
      <c r="CA6" s="74"/>
      <c r="CB6" s="74"/>
      <c r="CC6" s="74"/>
      <c r="CD6" s="74"/>
      <c r="CE6" s="74"/>
      <c r="CF6" s="74"/>
      <c r="CG6" s="74"/>
      <c r="CH6" s="74"/>
      <c r="CI6" s="74"/>
      <c r="CJ6" s="74"/>
      <c r="CK6" s="74"/>
      <c r="CL6" s="74"/>
      <c r="CM6" s="74"/>
      <c r="CN6" s="74"/>
      <c r="CO6" s="74"/>
      <c r="CP6" s="74"/>
      <c r="CQ6" s="74"/>
      <c r="CR6" s="74"/>
      <c r="CS6" s="74"/>
      <c r="CT6" s="74"/>
      <c r="CU6" s="74"/>
      <c r="CV6" s="74"/>
      <c r="CW6" s="74"/>
      <c r="CX6" s="74"/>
      <c r="CY6" s="74"/>
      <c r="CZ6" s="74"/>
      <c r="DA6" s="74"/>
      <c r="DB6" s="74"/>
      <c r="DC6" s="74"/>
      <c r="DD6" s="74"/>
      <c r="DE6" s="74"/>
      <c r="DF6" s="74"/>
      <c r="DG6" s="74"/>
      <c r="DH6" s="74"/>
      <c r="DI6" s="74"/>
      <c r="DJ6" s="74"/>
      <c r="DK6" s="74"/>
      <c r="DL6" s="74"/>
      <c r="DM6" s="74"/>
      <c r="DN6" s="74"/>
      <c r="DO6" s="74"/>
      <c r="DP6" s="74"/>
      <c r="DQ6" s="74"/>
      <c r="DR6" s="74"/>
      <c r="DS6" s="74"/>
      <c r="DT6" s="74"/>
      <c r="DU6" s="74"/>
      <c r="DV6" s="74"/>
      <c r="DW6" s="74"/>
      <c r="DX6" s="74"/>
      <c r="DY6" s="74"/>
      <c r="DZ6" s="74"/>
      <c r="EA6" s="74"/>
      <c r="EB6" s="74"/>
      <c r="EC6" s="74"/>
      <c r="ED6" s="74"/>
      <c r="EE6" s="74"/>
      <c r="EF6" s="74"/>
      <c r="EG6" s="74"/>
      <c r="EH6" s="74"/>
      <c r="EI6" s="74"/>
      <c r="EJ6" s="74"/>
      <c r="EK6" s="74"/>
      <c r="EL6" s="74"/>
      <c r="EM6" s="74"/>
      <c r="EN6" s="74"/>
      <c r="EO6" s="74"/>
      <c r="EP6" s="74"/>
      <c r="EQ6" s="74"/>
      <c r="ER6" s="74"/>
      <c r="ES6" s="74"/>
      <c r="ET6" s="74"/>
      <c r="EU6" s="74"/>
      <c r="EV6" s="74"/>
      <c r="EW6" s="74"/>
      <c r="EX6" s="74"/>
      <c r="EY6" s="74"/>
      <c r="EZ6" s="74"/>
      <c r="FA6" s="74"/>
      <c r="FB6" s="74"/>
      <c r="FC6" s="74"/>
      <c r="FD6" s="74"/>
      <c r="FE6" s="74"/>
      <c r="FF6" s="74"/>
      <c r="FG6" s="74"/>
      <c r="FH6" s="74"/>
      <c r="FI6" s="74"/>
      <c r="FJ6" s="74"/>
      <c r="FK6" s="74"/>
      <c r="FL6" s="74"/>
      <c r="FM6" s="74"/>
      <c r="FN6" s="74"/>
      <c r="FO6" s="74"/>
      <c r="FP6" s="74"/>
      <c r="FQ6" s="74"/>
      <c r="FR6" s="74"/>
      <c r="FS6" s="74"/>
      <c r="FT6" s="74"/>
      <c r="FU6" s="74"/>
      <c r="FV6" s="74"/>
      <c r="FW6" s="74"/>
      <c r="FX6" s="74"/>
      <c r="FY6" s="74"/>
      <c r="FZ6" s="74"/>
      <c r="GA6" s="74"/>
      <c r="GB6" s="74"/>
      <c r="GC6" s="74"/>
      <c r="GD6" s="74"/>
      <c r="GE6" s="74"/>
      <c r="GF6" s="74"/>
      <c r="GG6" s="74"/>
      <c r="GH6" s="74"/>
      <c r="GI6" s="74"/>
      <c r="GJ6" s="74"/>
      <c r="GK6" s="74"/>
      <c r="GL6" s="74"/>
      <c r="GM6" s="74"/>
      <c r="GN6" s="74"/>
      <c r="GO6" s="74"/>
      <c r="GP6" s="74"/>
      <c r="GQ6" s="74"/>
      <c r="GR6" s="74"/>
      <c r="GS6" s="74"/>
      <c r="GT6" s="74"/>
      <c r="GU6" s="74"/>
      <c r="GV6" s="74"/>
      <c r="GW6" s="74"/>
      <c r="GX6" s="74"/>
      <c r="GY6" s="74"/>
      <c r="GZ6" s="74"/>
      <c r="HA6" s="74"/>
      <c r="HB6" s="74"/>
      <c r="HC6" s="74"/>
      <c r="HD6" s="74"/>
      <c r="HE6" s="74"/>
      <c r="HF6" s="74"/>
      <c r="HG6" s="74"/>
      <c r="HH6" s="74"/>
      <c r="HI6" s="74"/>
      <c r="HJ6" s="74"/>
      <c r="HK6" s="74"/>
      <c r="HL6" s="74"/>
      <c r="HM6" s="74"/>
      <c r="HN6" s="74"/>
      <c r="HO6" s="74"/>
      <c r="HP6" s="74"/>
      <c r="HQ6" s="74"/>
      <c r="HR6" s="74"/>
      <c r="HS6" s="74"/>
      <c r="HT6" s="74"/>
      <c r="HU6" s="74"/>
      <c r="HV6" s="74"/>
      <c r="HW6" s="74"/>
      <c r="HX6" s="74"/>
      <c r="HY6" s="74"/>
      <c r="HZ6" s="74"/>
      <c r="IA6" s="74"/>
      <c r="IB6" s="74"/>
      <c r="IC6" s="74"/>
      <c r="ID6" s="74"/>
      <c r="IE6" s="74"/>
      <c r="IF6" s="74"/>
      <c r="IG6" s="74"/>
      <c r="IH6" s="74"/>
      <c r="II6" s="74"/>
    </row>
    <row r="7" spans="1:245" x14ac:dyDescent="0.2">
      <c r="A7" s="78" t="s">
        <v>141</v>
      </c>
      <c r="B7" s="79">
        <v>674</v>
      </c>
      <c r="C7" s="69">
        <f t="shared" si="0"/>
        <v>0.12969020588801231</v>
      </c>
      <c r="D7" s="74"/>
      <c r="E7" s="74"/>
      <c r="F7" s="74"/>
      <c r="G7" s="74"/>
      <c r="H7" s="74"/>
      <c r="I7" s="74"/>
      <c r="J7" s="74"/>
      <c r="K7" s="74"/>
      <c r="L7" s="74"/>
      <c r="M7" s="74"/>
      <c r="N7" s="74"/>
      <c r="O7" s="74"/>
      <c r="P7" s="74"/>
      <c r="Q7" s="74"/>
      <c r="R7" s="74"/>
      <c r="S7" s="74"/>
      <c r="T7" s="74"/>
      <c r="U7" s="74"/>
      <c r="V7" s="74"/>
      <c r="W7" s="74"/>
      <c r="X7" s="74"/>
      <c r="Y7" s="74"/>
      <c r="Z7" s="74"/>
      <c r="AA7" s="74"/>
      <c r="AB7" s="74"/>
      <c r="AC7" s="74"/>
      <c r="AD7" s="74"/>
      <c r="AE7" s="74"/>
      <c r="AF7" s="74"/>
      <c r="AG7" s="74"/>
      <c r="AH7" s="74"/>
      <c r="AI7" s="74"/>
      <c r="AJ7" s="74"/>
      <c r="AK7" s="74"/>
      <c r="AL7" s="74"/>
      <c r="AM7" s="74"/>
      <c r="AN7" s="74"/>
      <c r="AO7" s="74"/>
      <c r="AP7" s="74"/>
      <c r="AQ7" s="74"/>
      <c r="AR7" s="74"/>
      <c r="AS7" s="74"/>
      <c r="AT7" s="74"/>
      <c r="AU7" s="74"/>
      <c r="AV7" s="74"/>
      <c r="AW7" s="74"/>
      <c r="AX7" s="74"/>
      <c r="AY7" s="74"/>
      <c r="AZ7" s="74"/>
      <c r="BA7" s="74"/>
      <c r="BB7" s="74"/>
      <c r="BC7" s="74"/>
      <c r="BD7" s="74"/>
      <c r="BE7" s="74"/>
      <c r="BF7" s="74"/>
      <c r="BG7" s="74"/>
      <c r="BH7" s="74"/>
      <c r="BI7" s="74"/>
      <c r="BJ7" s="74"/>
      <c r="BK7" s="74"/>
      <c r="BL7" s="74"/>
      <c r="BM7" s="74"/>
      <c r="BN7" s="74"/>
      <c r="BO7" s="74"/>
      <c r="BP7" s="74"/>
      <c r="BQ7" s="74"/>
      <c r="BR7" s="74"/>
      <c r="BS7" s="74"/>
      <c r="BT7" s="74"/>
      <c r="BU7" s="74"/>
      <c r="BV7" s="74"/>
      <c r="BW7" s="74"/>
      <c r="BX7" s="74"/>
      <c r="BY7" s="74"/>
      <c r="BZ7" s="74"/>
      <c r="CA7" s="74"/>
      <c r="CB7" s="74"/>
      <c r="CC7" s="74"/>
      <c r="CD7" s="74"/>
      <c r="CE7" s="74"/>
      <c r="CF7" s="74"/>
      <c r="CG7" s="74"/>
      <c r="CH7" s="74"/>
      <c r="CI7" s="74"/>
      <c r="CJ7" s="74"/>
      <c r="CK7" s="74"/>
      <c r="CL7" s="74"/>
      <c r="CM7" s="74"/>
      <c r="CN7" s="74"/>
      <c r="CO7" s="74"/>
      <c r="CP7" s="74"/>
      <c r="CQ7" s="74"/>
      <c r="CR7" s="74"/>
      <c r="CS7" s="74"/>
      <c r="CT7" s="74"/>
      <c r="CU7" s="74"/>
      <c r="CV7" s="74"/>
      <c r="CW7" s="74"/>
      <c r="CX7" s="74"/>
      <c r="CY7" s="74"/>
      <c r="CZ7" s="74"/>
      <c r="DA7" s="74"/>
      <c r="DB7" s="74"/>
      <c r="DC7" s="74"/>
      <c r="DD7" s="74"/>
      <c r="DE7" s="74"/>
      <c r="DF7" s="74"/>
      <c r="DG7" s="74"/>
      <c r="DH7" s="74"/>
      <c r="DI7" s="74"/>
      <c r="DJ7" s="74"/>
      <c r="DK7" s="74"/>
      <c r="DL7" s="74"/>
      <c r="DM7" s="74"/>
      <c r="DN7" s="74"/>
      <c r="DO7" s="74"/>
      <c r="DP7" s="74"/>
      <c r="DQ7" s="74"/>
      <c r="DR7" s="74"/>
      <c r="DS7" s="74"/>
      <c r="DT7" s="74"/>
      <c r="DU7" s="74"/>
      <c r="DV7" s="74"/>
      <c r="DW7" s="74"/>
      <c r="DX7" s="74"/>
      <c r="DY7" s="74"/>
      <c r="DZ7" s="74"/>
      <c r="EA7" s="74"/>
      <c r="EB7" s="74"/>
      <c r="EC7" s="74"/>
      <c r="ED7" s="74"/>
      <c r="EE7" s="74"/>
      <c r="EF7" s="74"/>
      <c r="EG7" s="74"/>
      <c r="EH7" s="74"/>
      <c r="EI7" s="74"/>
      <c r="EJ7" s="74"/>
      <c r="EK7" s="74"/>
      <c r="EL7" s="74"/>
      <c r="EM7" s="74"/>
      <c r="EN7" s="74"/>
      <c r="EO7" s="74"/>
      <c r="EP7" s="74"/>
      <c r="EQ7" s="74"/>
      <c r="ER7" s="74"/>
      <c r="ES7" s="74"/>
      <c r="ET7" s="74"/>
      <c r="EU7" s="74"/>
      <c r="EV7" s="74"/>
      <c r="EW7" s="74"/>
      <c r="EX7" s="74"/>
      <c r="EY7" s="74"/>
      <c r="EZ7" s="74"/>
      <c r="FA7" s="74"/>
      <c r="FB7" s="74"/>
      <c r="FC7" s="74"/>
      <c r="FD7" s="74"/>
      <c r="FE7" s="74"/>
      <c r="FF7" s="74"/>
      <c r="FG7" s="74"/>
      <c r="FH7" s="74"/>
      <c r="FI7" s="74"/>
      <c r="FJ7" s="74"/>
      <c r="FK7" s="74"/>
      <c r="FL7" s="74"/>
      <c r="FM7" s="74"/>
      <c r="FN7" s="74"/>
      <c r="FO7" s="74"/>
      <c r="FP7" s="74"/>
      <c r="FQ7" s="74"/>
      <c r="FR7" s="74"/>
      <c r="FS7" s="74"/>
      <c r="FT7" s="74"/>
      <c r="FU7" s="74"/>
      <c r="FV7" s="74"/>
      <c r="FW7" s="74"/>
      <c r="FX7" s="74"/>
      <c r="FY7" s="74"/>
      <c r="FZ7" s="74"/>
      <c r="GA7" s="74"/>
      <c r="GB7" s="74"/>
      <c r="GC7" s="74"/>
      <c r="GD7" s="74"/>
      <c r="GE7" s="74"/>
      <c r="GF7" s="74"/>
      <c r="GG7" s="74"/>
      <c r="GH7" s="74"/>
      <c r="GI7" s="74"/>
      <c r="GJ7" s="74"/>
      <c r="GK7" s="74"/>
      <c r="GL7" s="74"/>
      <c r="GM7" s="74"/>
      <c r="GN7" s="74"/>
      <c r="GO7" s="74"/>
      <c r="GP7" s="74"/>
      <c r="GQ7" s="74"/>
      <c r="GR7" s="74"/>
      <c r="GS7" s="74"/>
      <c r="GT7" s="74"/>
      <c r="GU7" s="74"/>
      <c r="GV7" s="74"/>
      <c r="GW7" s="74"/>
      <c r="GX7" s="74"/>
      <c r="GY7" s="74"/>
      <c r="GZ7" s="74"/>
      <c r="HA7" s="74"/>
      <c r="HB7" s="74"/>
      <c r="HC7" s="74"/>
      <c r="HD7" s="74"/>
      <c r="HE7" s="74"/>
      <c r="HF7" s="74"/>
      <c r="HG7" s="74"/>
      <c r="HH7" s="74"/>
      <c r="HI7" s="74"/>
      <c r="HJ7" s="74"/>
      <c r="HK7" s="74"/>
      <c r="HL7" s="74"/>
      <c r="HM7" s="74"/>
      <c r="HN7" s="74"/>
      <c r="HO7" s="74"/>
      <c r="HP7" s="74"/>
      <c r="HQ7" s="74"/>
      <c r="HR7" s="74"/>
      <c r="HS7" s="74"/>
      <c r="HT7" s="74"/>
      <c r="HU7" s="74"/>
      <c r="HV7" s="74"/>
      <c r="HW7" s="74"/>
      <c r="HX7" s="74"/>
      <c r="HY7" s="74"/>
      <c r="HZ7" s="74"/>
      <c r="IA7" s="74"/>
      <c r="IB7" s="74"/>
      <c r="IC7" s="74"/>
      <c r="ID7" s="74"/>
      <c r="IE7" s="74"/>
      <c r="IF7" s="74"/>
      <c r="IG7" s="74"/>
      <c r="IH7" s="74"/>
      <c r="II7" s="74"/>
    </row>
    <row r="8" spans="1:245" x14ac:dyDescent="0.2">
      <c r="A8" s="78" t="s">
        <v>142</v>
      </c>
      <c r="B8" s="79">
        <v>397</v>
      </c>
      <c r="C8" s="69">
        <f t="shared" si="0"/>
        <v>7.6390225129882625E-2</v>
      </c>
      <c r="D8" s="74"/>
      <c r="E8" s="74"/>
      <c r="F8" s="74"/>
      <c r="G8" s="74"/>
      <c r="H8" s="74"/>
      <c r="I8" s="74"/>
      <c r="J8" s="74"/>
      <c r="K8" s="74"/>
      <c r="L8" s="74"/>
      <c r="M8" s="74"/>
      <c r="N8" s="74"/>
      <c r="O8" s="74"/>
      <c r="P8" s="74"/>
      <c r="Q8" s="74"/>
      <c r="R8" s="74"/>
      <c r="S8" s="74"/>
      <c r="T8" s="74"/>
      <c r="U8" s="74"/>
      <c r="V8" s="74"/>
      <c r="W8" s="74"/>
      <c r="X8" s="74"/>
      <c r="Y8" s="74"/>
      <c r="Z8" s="74"/>
      <c r="AA8" s="74"/>
      <c r="AB8" s="74"/>
      <c r="AC8" s="74"/>
      <c r="AD8" s="74"/>
      <c r="AE8" s="74"/>
      <c r="AF8" s="74"/>
      <c r="AG8" s="74"/>
      <c r="AH8" s="74"/>
      <c r="AI8" s="74"/>
      <c r="AJ8" s="74"/>
      <c r="AK8" s="74"/>
      <c r="AL8" s="74"/>
      <c r="AM8" s="74"/>
      <c r="AN8" s="74"/>
      <c r="AO8" s="74"/>
      <c r="AP8" s="74"/>
      <c r="AQ8" s="74"/>
      <c r="AR8" s="74"/>
      <c r="AS8" s="74"/>
      <c r="AT8" s="74"/>
      <c r="AU8" s="74"/>
      <c r="AV8" s="74"/>
      <c r="AW8" s="74"/>
      <c r="AX8" s="74"/>
      <c r="AY8" s="74"/>
      <c r="AZ8" s="74"/>
      <c r="BA8" s="74"/>
      <c r="BB8" s="74"/>
      <c r="BC8" s="74"/>
      <c r="BD8" s="74"/>
      <c r="BE8" s="74"/>
      <c r="BF8" s="74"/>
      <c r="BG8" s="74"/>
      <c r="BH8" s="74"/>
      <c r="BI8" s="74"/>
      <c r="BJ8" s="74"/>
      <c r="BK8" s="74"/>
      <c r="BL8" s="74"/>
      <c r="BM8" s="74"/>
      <c r="BN8" s="74"/>
      <c r="BO8" s="74"/>
      <c r="BP8" s="74"/>
      <c r="BQ8" s="74"/>
      <c r="BR8" s="74"/>
      <c r="BS8" s="74"/>
      <c r="BT8" s="74"/>
      <c r="BU8" s="74"/>
      <c r="BV8" s="74"/>
      <c r="BW8" s="74"/>
      <c r="BX8" s="74"/>
      <c r="BY8" s="74"/>
      <c r="BZ8" s="74"/>
      <c r="CA8" s="74"/>
      <c r="CB8" s="74"/>
      <c r="CC8" s="74"/>
      <c r="CD8" s="74"/>
      <c r="CE8" s="74"/>
      <c r="CF8" s="74"/>
      <c r="CG8" s="74"/>
      <c r="CH8" s="74"/>
      <c r="CI8" s="74"/>
      <c r="CJ8" s="74"/>
      <c r="CK8" s="74"/>
      <c r="CL8" s="74"/>
      <c r="CM8" s="74"/>
      <c r="CN8" s="74"/>
      <c r="CO8" s="74"/>
      <c r="CP8" s="74"/>
      <c r="CQ8" s="74"/>
      <c r="CR8" s="74"/>
      <c r="CS8" s="74"/>
      <c r="CT8" s="74"/>
      <c r="CU8" s="74"/>
      <c r="CV8" s="74"/>
      <c r="CW8" s="74"/>
      <c r="CX8" s="74"/>
      <c r="CY8" s="74"/>
      <c r="CZ8" s="74"/>
      <c r="DA8" s="74"/>
      <c r="DB8" s="74"/>
      <c r="DC8" s="74"/>
      <c r="DD8" s="74"/>
      <c r="DE8" s="74"/>
      <c r="DF8" s="74"/>
      <c r="DG8" s="74"/>
      <c r="DH8" s="74"/>
      <c r="DI8" s="74"/>
      <c r="DJ8" s="74"/>
      <c r="DK8" s="74"/>
      <c r="DL8" s="74"/>
      <c r="DM8" s="74"/>
      <c r="DN8" s="74"/>
      <c r="DO8" s="74"/>
      <c r="DP8" s="74"/>
      <c r="DQ8" s="74"/>
      <c r="DR8" s="74"/>
      <c r="DS8" s="74"/>
      <c r="DT8" s="74"/>
      <c r="DU8" s="74"/>
      <c r="DV8" s="74"/>
      <c r="DW8" s="74"/>
      <c r="DX8" s="74"/>
      <c r="DY8" s="74"/>
      <c r="DZ8" s="74"/>
      <c r="EA8" s="74"/>
      <c r="EB8" s="74"/>
      <c r="EC8" s="74"/>
      <c r="ED8" s="74"/>
      <c r="EE8" s="74"/>
      <c r="EF8" s="74"/>
      <c r="EG8" s="74"/>
      <c r="EH8" s="74"/>
      <c r="EI8" s="74"/>
      <c r="EJ8" s="74"/>
      <c r="EK8" s="74"/>
      <c r="EL8" s="74"/>
      <c r="EM8" s="74"/>
      <c r="EN8" s="74"/>
      <c r="EO8" s="74"/>
      <c r="EP8" s="74"/>
      <c r="EQ8" s="74"/>
      <c r="ER8" s="74"/>
      <c r="ES8" s="74"/>
      <c r="ET8" s="74"/>
      <c r="EU8" s="74"/>
      <c r="EV8" s="74"/>
      <c r="EW8" s="74"/>
      <c r="EX8" s="74"/>
      <c r="EY8" s="74"/>
      <c r="EZ8" s="74"/>
      <c r="FA8" s="74"/>
      <c r="FB8" s="74"/>
      <c r="FC8" s="74"/>
      <c r="FD8" s="74"/>
      <c r="FE8" s="74"/>
      <c r="FF8" s="74"/>
      <c r="FG8" s="74"/>
      <c r="FH8" s="74"/>
      <c r="FI8" s="74"/>
      <c r="FJ8" s="74"/>
      <c r="FK8" s="74"/>
      <c r="FL8" s="74"/>
      <c r="FM8" s="74"/>
      <c r="FN8" s="74"/>
      <c r="FO8" s="74"/>
      <c r="FP8" s="74"/>
      <c r="FQ8" s="74"/>
      <c r="FR8" s="74"/>
      <c r="FS8" s="74"/>
      <c r="FT8" s="74"/>
      <c r="FU8" s="74"/>
      <c r="FV8" s="74"/>
      <c r="FW8" s="74"/>
      <c r="FX8" s="74"/>
      <c r="FY8" s="74"/>
      <c r="FZ8" s="74"/>
      <c r="GA8" s="74"/>
      <c r="GB8" s="74"/>
      <c r="GC8" s="74"/>
      <c r="GD8" s="74"/>
      <c r="GE8" s="74"/>
      <c r="GF8" s="74"/>
      <c r="GG8" s="74"/>
      <c r="GH8" s="74"/>
      <c r="GI8" s="74"/>
      <c r="GJ8" s="74"/>
      <c r="GK8" s="74"/>
      <c r="GL8" s="74"/>
      <c r="GM8" s="74"/>
      <c r="GN8" s="74"/>
      <c r="GO8" s="74"/>
      <c r="GP8" s="74"/>
      <c r="GQ8" s="74"/>
      <c r="GR8" s="74"/>
      <c r="GS8" s="74"/>
      <c r="GT8" s="74"/>
      <c r="GU8" s="74"/>
      <c r="GV8" s="74"/>
      <c r="GW8" s="74"/>
      <c r="GX8" s="74"/>
      <c r="GY8" s="74"/>
      <c r="GZ8" s="74"/>
      <c r="HA8" s="74"/>
      <c r="HB8" s="74"/>
      <c r="HC8" s="74"/>
      <c r="HD8" s="74"/>
      <c r="HE8" s="74"/>
      <c r="HF8" s="74"/>
      <c r="HG8" s="74"/>
      <c r="HH8" s="74"/>
      <c r="HI8" s="74"/>
      <c r="HJ8" s="74"/>
      <c r="HK8" s="74"/>
      <c r="HL8" s="74"/>
      <c r="HM8" s="74"/>
      <c r="HN8" s="74"/>
      <c r="HO8" s="74"/>
      <c r="HP8" s="74"/>
      <c r="HQ8" s="74"/>
      <c r="HR8" s="74"/>
      <c r="HS8" s="74"/>
      <c r="HT8" s="74"/>
      <c r="HU8" s="74"/>
      <c r="HV8" s="74"/>
      <c r="HW8" s="74"/>
      <c r="HX8" s="74"/>
      <c r="HY8" s="74"/>
      <c r="HZ8" s="74"/>
      <c r="IA8" s="74"/>
      <c r="IB8" s="74"/>
      <c r="IC8" s="74"/>
      <c r="ID8" s="74"/>
      <c r="IE8" s="74"/>
      <c r="IF8" s="74"/>
      <c r="IG8" s="74"/>
      <c r="IH8" s="74"/>
      <c r="II8" s="74"/>
    </row>
    <row r="9" spans="1:245" x14ac:dyDescent="0.2">
      <c r="A9" s="78" t="s">
        <v>143</v>
      </c>
      <c r="B9" s="79">
        <v>295</v>
      </c>
      <c r="C9" s="69">
        <f t="shared" si="0"/>
        <v>5.6763517413892628E-2</v>
      </c>
      <c r="D9" s="74"/>
      <c r="E9" s="74"/>
      <c r="F9" s="74"/>
      <c r="G9" s="74"/>
      <c r="H9" s="74"/>
      <c r="I9" s="74"/>
      <c r="J9" s="74"/>
      <c r="K9" s="74"/>
      <c r="L9" s="74"/>
      <c r="M9" s="74"/>
      <c r="N9" s="74"/>
      <c r="O9" s="74"/>
      <c r="P9" s="74"/>
      <c r="Q9" s="74"/>
      <c r="R9" s="74"/>
      <c r="S9" s="74"/>
      <c r="T9" s="74"/>
      <c r="U9" s="74"/>
      <c r="V9" s="74"/>
      <c r="W9" s="74"/>
      <c r="X9" s="74"/>
      <c r="Y9" s="74"/>
      <c r="Z9" s="74"/>
      <c r="AA9" s="74"/>
      <c r="AB9" s="74"/>
      <c r="AC9" s="74"/>
      <c r="AD9" s="74"/>
      <c r="AE9" s="74"/>
      <c r="AF9" s="74"/>
      <c r="AG9" s="74"/>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4"/>
      <c r="BT9" s="74"/>
      <c r="BU9" s="74"/>
      <c r="BV9" s="74"/>
      <c r="BW9" s="74"/>
      <c r="BX9" s="74"/>
      <c r="BY9" s="74"/>
      <c r="BZ9" s="74"/>
      <c r="CA9" s="74"/>
      <c r="CB9" s="74"/>
      <c r="CC9" s="74"/>
      <c r="CD9" s="74"/>
      <c r="CE9" s="74"/>
      <c r="CF9" s="74"/>
      <c r="CG9" s="74"/>
      <c r="CH9" s="74"/>
      <c r="CI9" s="74"/>
      <c r="CJ9" s="74"/>
      <c r="CK9" s="74"/>
      <c r="CL9" s="74"/>
      <c r="CM9" s="74"/>
      <c r="CN9" s="74"/>
      <c r="CO9" s="74"/>
      <c r="CP9" s="74"/>
      <c r="CQ9" s="74"/>
      <c r="CR9" s="74"/>
      <c r="CS9" s="74"/>
      <c r="CT9" s="74"/>
      <c r="CU9" s="74"/>
      <c r="CV9" s="74"/>
      <c r="CW9" s="74"/>
      <c r="CX9" s="74"/>
      <c r="CY9" s="74"/>
      <c r="CZ9" s="74"/>
      <c r="DA9" s="74"/>
      <c r="DB9" s="74"/>
      <c r="DC9" s="74"/>
      <c r="DD9" s="74"/>
      <c r="DE9" s="74"/>
      <c r="DF9" s="74"/>
      <c r="DG9" s="74"/>
      <c r="DH9" s="74"/>
      <c r="DI9" s="74"/>
      <c r="DJ9" s="74"/>
      <c r="DK9" s="74"/>
      <c r="DL9" s="74"/>
      <c r="DM9" s="74"/>
      <c r="DN9" s="74"/>
      <c r="DO9" s="74"/>
      <c r="DP9" s="74"/>
      <c r="DQ9" s="74"/>
      <c r="DR9" s="74"/>
      <c r="DS9" s="74"/>
      <c r="DT9" s="74"/>
      <c r="DU9" s="74"/>
      <c r="DV9" s="74"/>
      <c r="DW9" s="74"/>
      <c r="DX9" s="74"/>
      <c r="DY9" s="74"/>
      <c r="DZ9" s="74"/>
      <c r="EA9" s="74"/>
      <c r="EB9" s="74"/>
      <c r="EC9" s="74"/>
      <c r="ED9" s="74"/>
      <c r="EE9" s="74"/>
      <c r="EF9" s="74"/>
      <c r="EG9" s="74"/>
      <c r="EH9" s="74"/>
      <c r="EI9" s="74"/>
      <c r="EJ9" s="74"/>
      <c r="EK9" s="74"/>
      <c r="EL9" s="74"/>
      <c r="EM9" s="74"/>
      <c r="EN9" s="74"/>
      <c r="EO9" s="74"/>
      <c r="EP9" s="74"/>
      <c r="EQ9" s="74"/>
      <c r="ER9" s="74"/>
      <c r="ES9" s="74"/>
      <c r="ET9" s="74"/>
      <c r="EU9" s="74"/>
      <c r="EV9" s="74"/>
      <c r="EW9" s="74"/>
      <c r="EX9" s="74"/>
      <c r="EY9" s="74"/>
      <c r="EZ9" s="74"/>
      <c r="FA9" s="74"/>
      <c r="FB9" s="74"/>
      <c r="FC9" s="74"/>
      <c r="FD9" s="74"/>
      <c r="FE9" s="74"/>
      <c r="FF9" s="74"/>
      <c r="FG9" s="74"/>
      <c r="FH9" s="74"/>
      <c r="FI9" s="74"/>
      <c r="FJ9" s="74"/>
      <c r="FK9" s="74"/>
      <c r="FL9" s="74"/>
      <c r="FM9" s="74"/>
      <c r="FN9" s="74"/>
      <c r="FO9" s="74"/>
      <c r="FP9" s="74"/>
      <c r="FQ9" s="74"/>
      <c r="FR9" s="74"/>
      <c r="FS9" s="74"/>
      <c r="FT9" s="74"/>
      <c r="FU9" s="74"/>
      <c r="FV9" s="74"/>
      <c r="FW9" s="74"/>
      <c r="FX9" s="74"/>
      <c r="FY9" s="74"/>
      <c r="FZ9" s="74"/>
      <c r="GA9" s="74"/>
      <c r="GB9" s="74"/>
      <c r="GC9" s="74"/>
      <c r="GD9" s="74"/>
      <c r="GE9" s="74"/>
      <c r="GF9" s="74"/>
      <c r="GG9" s="74"/>
      <c r="GH9" s="74"/>
      <c r="GI9" s="74"/>
      <c r="GJ9" s="74"/>
      <c r="GK9" s="74"/>
      <c r="GL9" s="74"/>
      <c r="GM9" s="74"/>
      <c r="GN9" s="74"/>
      <c r="GO9" s="74"/>
      <c r="GP9" s="74"/>
      <c r="GQ9" s="74"/>
      <c r="GR9" s="74"/>
      <c r="GS9" s="74"/>
      <c r="GT9" s="74"/>
      <c r="GU9" s="74"/>
      <c r="GV9" s="74"/>
      <c r="GW9" s="74"/>
      <c r="GX9" s="74"/>
      <c r="GY9" s="74"/>
      <c r="GZ9" s="74"/>
      <c r="HA9" s="74"/>
      <c r="HB9" s="74"/>
      <c r="HC9" s="74"/>
      <c r="HD9" s="74"/>
      <c r="HE9" s="74"/>
      <c r="HF9" s="74"/>
      <c r="HG9" s="74"/>
      <c r="HH9" s="74"/>
      <c r="HI9" s="74"/>
      <c r="HJ9" s="74"/>
      <c r="HK9" s="74"/>
      <c r="HL9" s="74"/>
      <c r="HM9" s="74"/>
      <c r="HN9" s="74"/>
      <c r="HO9" s="74"/>
      <c r="HP9" s="74"/>
      <c r="HQ9" s="74"/>
      <c r="HR9" s="74"/>
      <c r="HS9" s="74"/>
      <c r="HT9" s="74"/>
      <c r="HU9" s="74"/>
      <c r="HV9" s="74"/>
      <c r="HW9" s="74"/>
      <c r="HX9" s="74"/>
      <c r="HY9" s="74"/>
      <c r="HZ9" s="74"/>
      <c r="IA9" s="74"/>
      <c r="IB9" s="74"/>
      <c r="IC9" s="74"/>
      <c r="ID9" s="74"/>
      <c r="IE9" s="74"/>
      <c r="IF9" s="74"/>
      <c r="IG9" s="74"/>
      <c r="IH9" s="74"/>
      <c r="II9" s="74"/>
    </row>
    <row r="10" spans="1:245" x14ac:dyDescent="0.2">
      <c r="A10" s="78" t="s">
        <v>144</v>
      </c>
      <c r="B10" s="79">
        <v>257</v>
      </c>
      <c r="C10" s="69">
        <f t="shared" si="0"/>
        <v>4.9451606696170866E-2</v>
      </c>
      <c r="D10" s="74"/>
      <c r="E10" s="74"/>
      <c r="F10" s="74"/>
      <c r="G10" s="74"/>
      <c r="H10" s="74"/>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I10" s="74"/>
      <c r="AJ10" s="74"/>
      <c r="AK10" s="74"/>
      <c r="AL10" s="74"/>
      <c r="AM10" s="74"/>
      <c r="AN10" s="74"/>
      <c r="AO10" s="74"/>
      <c r="AP10" s="74"/>
      <c r="AQ10" s="74"/>
      <c r="AR10" s="74"/>
      <c r="AS10" s="74"/>
      <c r="AT10" s="74"/>
      <c r="AU10" s="74"/>
      <c r="AV10" s="74"/>
      <c r="AW10" s="74"/>
      <c r="AX10" s="74"/>
      <c r="AY10" s="74"/>
      <c r="AZ10" s="74"/>
      <c r="BA10" s="74"/>
      <c r="BB10" s="74"/>
      <c r="BC10" s="74"/>
      <c r="BD10" s="74"/>
      <c r="BE10" s="74"/>
      <c r="BF10" s="74"/>
      <c r="BG10" s="74"/>
      <c r="BH10" s="74"/>
      <c r="BI10" s="74"/>
      <c r="BJ10" s="74"/>
      <c r="BK10" s="74"/>
      <c r="BL10" s="74"/>
      <c r="BM10" s="74"/>
      <c r="BN10" s="74"/>
      <c r="BO10" s="74"/>
      <c r="BP10" s="74"/>
      <c r="BQ10" s="74"/>
      <c r="BR10" s="74"/>
      <c r="BS10" s="74"/>
      <c r="BT10" s="74"/>
      <c r="BU10" s="74"/>
      <c r="BV10" s="74"/>
      <c r="BW10" s="74"/>
      <c r="BX10" s="74"/>
      <c r="BY10" s="74"/>
      <c r="BZ10" s="74"/>
      <c r="CA10" s="74"/>
      <c r="CB10" s="74"/>
      <c r="CC10" s="74"/>
      <c r="CD10" s="74"/>
      <c r="CE10" s="74"/>
      <c r="CF10" s="74"/>
      <c r="CG10" s="74"/>
      <c r="CH10" s="74"/>
      <c r="CI10" s="74"/>
      <c r="CJ10" s="74"/>
      <c r="CK10" s="74"/>
      <c r="CL10" s="74"/>
      <c r="CM10" s="74"/>
      <c r="CN10" s="74"/>
      <c r="CO10" s="74"/>
      <c r="CP10" s="74"/>
      <c r="CQ10" s="74"/>
      <c r="CR10" s="74"/>
      <c r="CS10" s="74"/>
      <c r="CT10" s="74"/>
      <c r="CU10" s="74"/>
      <c r="CV10" s="74"/>
      <c r="CW10" s="74"/>
      <c r="CX10" s="74"/>
      <c r="CY10" s="74"/>
      <c r="CZ10" s="74"/>
      <c r="DA10" s="74"/>
      <c r="DB10" s="74"/>
      <c r="DC10" s="74"/>
      <c r="DD10" s="74"/>
      <c r="DE10" s="74"/>
      <c r="DF10" s="74"/>
      <c r="DG10" s="74"/>
      <c r="DH10" s="74"/>
      <c r="DI10" s="74"/>
      <c r="DJ10" s="74"/>
      <c r="DK10" s="74"/>
      <c r="DL10" s="74"/>
      <c r="DM10" s="74"/>
      <c r="DN10" s="74"/>
      <c r="DO10" s="74"/>
      <c r="DP10" s="74"/>
      <c r="DQ10" s="74"/>
      <c r="DR10" s="74"/>
      <c r="DS10" s="74"/>
      <c r="DT10" s="74"/>
      <c r="DU10" s="74"/>
      <c r="DV10" s="74"/>
      <c r="DW10" s="74"/>
      <c r="DX10" s="74"/>
      <c r="DY10" s="74"/>
      <c r="DZ10" s="74"/>
      <c r="EA10" s="74"/>
      <c r="EB10" s="74"/>
      <c r="EC10" s="74"/>
      <c r="ED10" s="74"/>
      <c r="EE10" s="74"/>
      <c r="EF10" s="74"/>
      <c r="EG10" s="74"/>
      <c r="EH10" s="74"/>
      <c r="EI10" s="74"/>
      <c r="EJ10" s="74"/>
      <c r="EK10" s="74"/>
      <c r="EL10" s="74"/>
      <c r="EM10" s="74"/>
      <c r="EN10" s="74"/>
      <c r="EO10" s="74"/>
      <c r="EP10" s="74"/>
      <c r="EQ10" s="74"/>
      <c r="ER10" s="74"/>
      <c r="ES10" s="74"/>
      <c r="ET10" s="74"/>
      <c r="EU10" s="74"/>
      <c r="EV10" s="74"/>
      <c r="EW10" s="74"/>
      <c r="EX10" s="74"/>
      <c r="EY10" s="74"/>
      <c r="EZ10" s="74"/>
      <c r="FA10" s="74"/>
      <c r="FB10" s="74"/>
      <c r="FC10" s="74"/>
      <c r="FD10" s="74"/>
      <c r="FE10" s="74"/>
      <c r="FF10" s="74"/>
      <c r="FG10" s="74"/>
      <c r="FH10" s="74"/>
      <c r="FI10" s="74"/>
      <c r="FJ10" s="74"/>
      <c r="FK10" s="74"/>
      <c r="FL10" s="74"/>
      <c r="FM10" s="74"/>
      <c r="FN10" s="74"/>
      <c r="FO10" s="74"/>
      <c r="FP10" s="74"/>
      <c r="FQ10" s="74"/>
      <c r="FR10" s="74"/>
      <c r="FS10" s="74"/>
      <c r="FT10" s="74"/>
      <c r="FU10" s="74"/>
      <c r="FV10" s="74"/>
      <c r="FW10" s="74"/>
      <c r="FX10" s="74"/>
      <c r="FY10" s="74"/>
      <c r="FZ10" s="74"/>
      <c r="GA10" s="74"/>
      <c r="GB10" s="74"/>
      <c r="GC10" s="74"/>
      <c r="GD10" s="74"/>
      <c r="GE10" s="74"/>
      <c r="GF10" s="74"/>
      <c r="GG10" s="74"/>
      <c r="GH10" s="74"/>
      <c r="GI10" s="74"/>
      <c r="GJ10" s="74"/>
      <c r="GK10" s="74"/>
      <c r="GL10" s="74"/>
      <c r="GM10" s="74"/>
      <c r="GN10" s="74"/>
      <c r="GO10" s="74"/>
      <c r="GP10" s="74"/>
      <c r="GQ10" s="74"/>
      <c r="GR10" s="74"/>
      <c r="GS10" s="74"/>
      <c r="GT10" s="74"/>
      <c r="GU10" s="74"/>
      <c r="GV10" s="74"/>
      <c r="GW10" s="74"/>
      <c r="GX10" s="74"/>
      <c r="GY10" s="74"/>
      <c r="GZ10" s="74"/>
      <c r="HA10" s="74"/>
      <c r="HB10" s="74"/>
      <c r="HC10" s="74"/>
      <c r="HD10" s="74"/>
      <c r="HE10" s="74"/>
      <c r="HF10" s="74"/>
      <c r="HG10" s="74"/>
      <c r="HH10" s="74"/>
      <c r="HI10" s="74"/>
      <c r="HJ10" s="74"/>
      <c r="HK10" s="74"/>
      <c r="HL10" s="74"/>
      <c r="HM10" s="74"/>
      <c r="HN10" s="74"/>
      <c r="HO10" s="74"/>
      <c r="HP10" s="74"/>
      <c r="HQ10" s="74"/>
      <c r="HR10" s="74"/>
      <c r="HS10" s="74"/>
      <c r="HT10" s="74"/>
      <c r="HU10" s="74"/>
      <c r="HV10" s="74"/>
      <c r="HW10" s="74"/>
      <c r="HX10" s="74"/>
      <c r="HY10" s="74"/>
      <c r="HZ10" s="74"/>
      <c r="IA10" s="74"/>
      <c r="IB10" s="74"/>
      <c r="IC10" s="74"/>
      <c r="ID10" s="74"/>
      <c r="IE10" s="74"/>
      <c r="IF10" s="74"/>
      <c r="IG10" s="74"/>
      <c r="IH10" s="74"/>
      <c r="II10" s="74"/>
    </row>
    <row r="11" spans="1:245" x14ac:dyDescent="0.2">
      <c r="A11" s="78" t="s">
        <v>145</v>
      </c>
      <c r="B11" s="79">
        <v>249</v>
      </c>
      <c r="C11" s="69">
        <f t="shared" si="0"/>
        <v>4.791225707138734E-2</v>
      </c>
      <c r="D11" s="74"/>
      <c r="E11" s="74"/>
      <c r="F11" s="74"/>
      <c r="G11" s="74"/>
      <c r="H11" s="74"/>
      <c r="I11" s="74"/>
      <c r="J11" s="74"/>
      <c r="K11" s="74"/>
      <c r="L11" s="74"/>
      <c r="M11" s="74"/>
      <c r="N11" s="74"/>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4"/>
      <c r="AV11" s="74"/>
      <c r="AW11" s="74"/>
      <c r="AX11" s="74"/>
      <c r="AY11" s="74"/>
      <c r="AZ11" s="74"/>
      <c r="BA11" s="74"/>
      <c r="BB11" s="74"/>
      <c r="BC11" s="74"/>
      <c r="BD11" s="74"/>
      <c r="BE11" s="74"/>
      <c r="BF11" s="74"/>
      <c r="BG11" s="74"/>
      <c r="BH11" s="74"/>
      <c r="BI11" s="74"/>
      <c r="BJ11" s="74"/>
      <c r="BK11" s="74"/>
      <c r="BL11" s="74"/>
      <c r="BM11" s="74"/>
      <c r="BN11" s="74"/>
      <c r="BO11" s="74"/>
      <c r="BP11" s="74"/>
      <c r="BQ11" s="74"/>
      <c r="BR11" s="74"/>
      <c r="BS11" s="74"/>
      <c r="BT11" s="74"/>
      <c r="BU11" s="74"/>
      <c r="BV11" s="74"/>
      <c r="BW11" s="74"/>
      <c r="BX11" s="74"/>
      <c r="BY11" s="74"/>
      <c r="BZ11" s="74"/>
      <c r="CA11" s="74"/>
      <c r="CB11" s="74"/>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4"/>
      <c r="DL11" s="74"/>
      <c r="DM11" s="74"/>
      <c r="DN11" s="74"/>
      <c r="DO11" s="74"/>
      <c r="DP11" s="74"/>
      <c r="DQ11" s="74"/>
      <c r="DR11" s="74"/>
      <c r="DS11" s="74"/>
      <c r="DT11" s="74"/>
      <c r="DU11" s="74"/>
      <c r="DV11" s="74"/>
      <c r="DW11" s="74"/>
      <c r="DX11" s="74"/>
      <c r="DY11" s="74"/>
      <c r="DZ11" s="74"/>
      <c r="EA11" s="74"/>
      <c r="EB11" s="74"/>
      <c r="EC11" s="74"/>
      <c r="ED11" s="74"/>
      <c r="EE11" s="74"/>
      <c r="EF11" s="74"/>
      <c r="EG11" s="74"/>
      <c r="EH11" s="74"/>
      <c r="EI11" s="74"/>
      <c r="EJ11" s="74"/>
      <c r="EK11" s="74"/>
      <c r="EL11" s="74"/>
      <c r="EM11" s="74"/>
      <c r="EN11" s="74"/>
      <c r="EO11" s="74"/>
      <c r="EP11" s="74"/>
      <c r="EQ11" s="74"/>
      <c r="ER11" s="74"/>
      <c r="ES11" s="74"/>
      <c r="ET11" s="74"/>
      <c r="EU11" s="74"/>
      <c r="EV11" s="74"/>
      <c r="EW11" s="74"/>
      <c r="EX11" s="74"/>
      <c r="EY11" s="74"/>
      <c r="EZ11" s="74"/>
      <c r="FA11" s="74"/>
      <c r="FB11" s="74"/>
      <c r="FC11" s="74"/>
      <c r="FD11" s="74"/>
      <c r="FE11" s="74"/>
      <c r="FF11" s="74"/>
      <c r="FG11" s="74"/>
      <c r="FH11" s="74"/>
      <c r="FI11" s="74"/>
      <c r="FJ11" s="74"/>
      <c r="FK11" s="74"/>
      <c r="FL11" s="74"/>
      <c r="FM11" s="74"/>
      <c r="FN11" s="74"/>
      <c r="FO11" s="74"/>
      <c r="FP11" s="74"/>
      <c r="FQ11" s="74"/>
      <c r="FR11" s="74"/>
      <c r="FS11" s="74"/>
      <c r="FT11" s="74"/>
      <c r="FU11" s="74"/>
      <c r="FV11" s="74"/>
      <c r="FW11" s="74"/>
      <c r="FX11" s="74"/>
      <c r="FY11" s="74"/>
      <c r="FZ11" s="74"/>
      <c r="GA11" s="74"/>
      <c r="GB11" s="74"/>
      <c r="GC11" s="74"/>
      <c r="GD11" s="74"/>
      <c r="GE11" s="74"/>
      <c r="GF11" s="74"/>
      <c r="GG11" s="74"/>
      <c r="GH11" s="74"/>
      <c r="GI11" s="74"/>
      <c r="GJ11" s="74"/>
      <c r="GK11" s="74"/>
      <c r="GL11" s="74"/>
      <c r="GM11" s="74"/>
      <c r="GN11" s="74"/>
      <c r="GO11" s="74"/>
      <c r="GP11" s="74"/>
      <c r="GQ11" s="74"/>
      <c r="GR11" s="74"/>
      <c r="GS11" s="74"/>
      <c r="GT11" s="74"/>
      <c r="GU11" s="74"/>
      <c r="GV11" s="74"/>
      <c r="GW11" s="74"/>
      <c r="GX11" s="74"/>
      <c r="GY11" s="74"/>
      <c r="GZ11" s="74"/>
      <c r="HA11" s="74"/>
      <c r="HB11" s="74"/>
      <c r="HC11" s="74"/>
      <c r="HD11" s="74"/>
      <c r="HE11" s="74"/>
      <c r="HF11" s="74"/>
      <c r="HG11" s="74"/>
      <c r="HH11" s="74"/>
      <c r="HI11" s="74"/>
      <c r="HJ11" s="74"/>
      <c r="HK11" s="74"/>
      <c r="HL11" s="74"/>
      <c r="HM11" s="74"/>
      <c r="HN11" s="74"/>
      <c r="HO11" s="74"/>
      <c r="HP11" s="74"/>
      <c r="HQ11" s="74"/>
      <c r="HR11" s="74"/>
      <c r="HS11" s="74"/>
      <c r="HT11" s="74"/>
      <c r="HU11" s="74"/>
      <c r="HV11" s="74"/>
      <c r="HW11" s="74"/>
      <c r="HX11" s="74"/>
      <c r="HY11" s="74"/>
      <c r="HZ11" s="74"/>
      <c r="IA11" s="74"/>
      <c r="IB11" s="74"/>
      <c r="IC11" s="74"/>
      <c r="ID11" s="74"/>
      <c r="IE11" s="74"/>
      <c r="IF11" s="74"/>
      <c r="IG11" s="74"/>
      <c r="IH11" s="74"/>
      <c r="II11" s="74"/>
    </row>
    <row r="12" spans="1:245" x14ac:dyDescent="0.2">
      <c r="A12" s="78" t="s">
        <v>147</v>
      </c>
      <c r="B12" s="79">
        <v>42</v>
      </c>
      <c r="C12" s="69">
        <f t="shared" si="0"/>
        <v>8.0815855301135265E-3</v>
      </c>
      <c r="D12" s="74"/>
      <c r="E12" s="74"/>
      <c r="F12" s="74"/>
      <c r="G12" s="74"/>
      <c r="H12" s="74"/>
      <c r="I12" s="74"/>
      <c r="J12" s="74"/>
      <c r="K12" s="74"/>
      <c r="L12" s="74"/>
      <c r="M12" s="74"/>
      <c r="N12" s="74"/>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c r="DV12" s="74"/>
      <c r="DW12" s="74"/>
      <c r="DX12" s="74"/>
      <c r="DY12" s="74"/>
      <c r="DZ12" s="74"/>
      <c r="EA12" s="74"/>
      <c r="EB12" s="74"/>
      <c r="EC12" s="74"/>
      <c r="ED12" s="74"/>
      <c r="EE12" s="74"/>
      <c r="EF12" s="74"/>
      <c r="EG12" s="74"/>
      <c r="EH12" s="74"/>
      <c r="EI12" s="74"/>
      <c r="EJ12" s="74"/>
      <c r="EK12" s="74"/>
      <c r="EL12" s="74"/>
      <c r="EM12" s="74"/>
      <c r="EN12" s="74"/>
      <c r="EO12" s="74"/>
      <c r="EP12" s="74"/>
      <c r="EQ12" s="74"/>
      <c r="ER12" s="74"/>
      <c r="ES12" s="74"/>
      <c r="ET12" s="74"/>
      <c r="EU12" s="74"/>
      <c r="EV12" s="74"/>
      <c r="EW12" s="74"/>
      <c r="EX12" s="74"/>
      <c r="EY12" s="74"/>
      <c r="EZ12" s="74"/>
      <c r="FA12" s="74"/>
      <c r="FB12" s="74"/>
      <c r="FC12" s="74"/>
      <c r="FD12" s="74"/>
      <c r="FE12" s="74"/>
      <c r="FF12" s="74"/>
      <c r="FG12" s="74"/>
      <c r="FH12" s="74"/>
      <c r="FI12" s="74"/>
      <c r="FJ12" s="74"/>
      <c r="FK12" s="74"/>
      <c r="FL12" s="74"/>
      <c r="FM12" s="74"/>
      <c r="FN12" s="74"/>
      <c r="FO12" s="74"/>
      <c r="FP12" s="74"/>
      <c r="FQ12" s="74"/>
      <c r="FR12" s="74"/>
      <c r="FS12" s="74"/>
      <c r="FT12" s="74"/>
      <c r="FU12" s="74"/>
      <c r="FV12" s="74"/>
      <c r="FW12" s="74"/>
      <c r="FX12" s="74"/>
      <c r="FY12" s="74"/>
      <c r="FZ12" s="74"/>
      <c r="GA12" s="74"/>
      <c r="GB12" s="74"/>
      <c r="GC12" s="74"/>
      <c r="GD12" s="74"/>
      <c r="GE12" s="74"/>
      <c r="GF12" s="74"/>
      <c r="GG12" s="74"/>
      <c r="GH12" s="74"/>
      <c r="GI12" s="74"/>
      <c r="GJ12" s="74"/>
      <c r="GK12" s="74"/>
      <c r="GL12" s="74"/>
      <c r="GM12" s="74"/>
      <c r="GN12" s="74"/>
      <c r="GO12" s="74"/>
      <c r="GP12" s="74"/>
      <c r="GQ12" s="74"/>
      <c r="GR12" s="74"/>
      <c r="GS12" s="74"/>
      <c r="GT12" s="74"/>
      <c r="GU12" s="74"/>
      <c r="GV12" s="74"/>
      <c r="GW12" s="74"/>
      <c r="GX12" s="74"/>
      <c r="GY12" s="74"/>
      <c r="GZ12" s="74"/>
      <c r="HA12" s="74"/>
      <c r="HB12" s="74"/>
      <c r="HC12" s="74"/>
      <c r="HD12" s="74"/>
      <c r="HE12" s="74"/>
      <c r="HF12" s="74"/>
      <c r="HG12" s="74"/>
      <c r="HH12" s="74"/>
      <c r="HI12" s="74"/>
      <c r="HJ12" s="74"/>
      <c r="HK12" s="74"/>
      <c r="HL12" s="74"/>
      <c r="HM12" s="74"/>
      <c r="HN12" s="74"/>
      <c r="HO12" s="74"/>
      <c r="HP12" s="74"/>
      <c r="HQ12" s="74"/>
      <c r="HR12" s="74"/>
      <c r="HS12" s="74"/>
      <c r="HT12" s="74"/>
      <c r="HU12" s="74"/>
      <c r="HV12" s="74"/>
      <c r="HW12" s="74"/>
      <c r="HX12" s="74"/>
      <c r="HY12" s="74"/>
      <c r="HZ12" s="74"/>
      <c r="IA12" s="74"/>
      <c r="IB12" s="74"/>
      <c r="IC12" s="74"/>
      <c r="ID12" s="74"/>
      <c r="IE12" s="74"/>
      <c r="IF12" s="74"/>
      <c r="IG12" s="74"/>
      <c r="IH12" s="74"/>
      <c r="II12" s="74"/>
    </row>
    <row r="13" spans="1:245" x14ac:dyDescent="0.2">
      <c r="A13" s="78" t="s">
        <v>148</v>
      </c>
      <c r="B13" s="79">
        <v>42</v>
      </c>
      <c r="C13" s="69">
        <f t="shared" si="0"/>
        <v>8.0815855301135265E-3</v>
      </c>
      <c r="D13" s="74"/>
      <c r="E13" s="74"/>
      <c r="F13" s="74"/>
      <c r="G13" s="74"/>
      <c r="H13" s="74"/>
      <c r="I13" s="74"/>
      <c r="J13" s="74"/>
      <c r="K13" s="74"/>
      <c r="L13" s="74"/>
      <c r="M13" s="74"/>
      <c r="N13" s="74"/>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c r="DV13" s="74"/>
      <c r="DW13" s="74"/>
      <c r="DX13" s="74"/>
      <c r="DY13" s="74"/>
      <c r="DZ13" s="74"/>
      <c r="EA13" s="74"/>
      <c r="EB13" s="74"/>
      <c r="EC13" s="74"/>
      <c r="ED13" s="74"/>
      <c r="EE13" s="74"/>
      <c r="EF13" s="74"/>
      <c r="EG13" s="74"/>
      <c r="EH13" s="74"/>
      <c r="EI13" s="74"/>
      <c r="EJ13" s="74"/>
      <c r="EK13" s="74"/>
      <c r="EL13" s="74"/>
      <c r="EM13" s="74"/>
      <c r="EN13" s="74"/>
      <c r="EO13" s="74"/>
      <c r="EP13" s="74"/>
      <c r="EQ13" s="74"/>
      <c r="ER13" s="74"/>
      <c r="ES13" s="74"/>
      <c r="ET13" s="74"/>
      <c r="EU13" s="74"/>
      <c r="EV13" s="74"/>
      <c r="EW13" s="74"/>
      <c r="EX13" s="74"/>
      <c r="EY13" s="74"/>
      <c r="EZ13" s="74"/>
      <c r="FA13" s="74"/>
      <c r="FB13" s="74"/>
      <c r="FC13" s="74"/>
      <c r="FD13" s="74"/>
      <c r="FE13" s="74"/>
      <c r="FF13" s="74"/>
      <c r="FG13" s="74"/>
      <c r="FH13" s="74"/>
      <c r="FI13" s="74"/>
      <c r="FJ13" s="74"/>
      <c r="FK13" s="74"/>
      <c r="FL13" s="74"/>
      <c r="FM13" s="74"/>
      <c r="FN13" s="74"/>
      <c r="FO13" s="74"/>
      <c r="FP13" s="74"/>
      <c r="FQ13" s="74"/>
      <c r="FR13" s="74"/>
      <c r="FS13" s="74"/>
      <c r="FT13" s="74"/>
      <c r="FU13" s="74"/>
      <c r="FV13" s="74"/>
      <c r="FW13" s="74"/>
      <c r="FX13" s="74"/>
      <c r="FY13" s="74"/>
      <c r="FZ13" s="74"/>
      <c r="GA13" s="74"/>
      <c r="GB13" s="74"/>
      <c r="GC13" s="74"/>
      <c r="GD13" s="74"/>
      <c r="GE13" s="74"/>
      <c r="GF13" s="74"/>
      <c r="GG13" s="74"/>
      <c r="GH13" s="74"/>
      <c r="GI13" s="74"/>
      <c r="GJ13" s="74"/>
      <c r="GK13" s="74"/>
      <c r="GL13" s="74"/>
      <c r="GM13" s="74"/>
      <c r="GN13" s="74"/>
      <c r="GO13" s="74"/>
      <c r="GP13" s="74"/>
      <c r="GQ13" s="74"/>
      <c r="GR13" s="74"/>
      <c r="GS13" s="74"/>
      <c r="GT13" s="74"/>
      <c r="GU13" s="74"/>
      <c r="GV13" s="74"/>
      <c r="GW13" s="74"/>
      <c r="GX13" s="74"/>
      <c r="GY13" s="74"/>
      <c r="GZ13" s="74"/>
      <c r="HA13" s="74"/>
      <c r="HB13" s="74"/>
      <c r="HC13" s="74"/>
      <c r="HD13" s="74"/>
      <c r="HE13" s="74"/>
      <c r="HF13" s="74"/>
      <c r="HG13" s="74"/>
      <c r="HH13" s="74"/>
      <c r="HI13" s="74"/>
      <c r="HJ13" s="74"/>
      <c r="HK13" s="74"/>
      <c r="HL13" s="74"/>
      <c r="HM13" s="74"/>
      <c r="HN13" s="74"/>
      <c r="HO13" s="74"/>
      <c r="HP13" s="74"/>
      <c r="HQ13" s="74"/>
      <c r="HR13" s="74"/>
      <c r="HS13" s="74"/>
      <c r="HT13" s="74"/>
      <c r="HU13" s="74"/>
      <c r="HV13" s="74"/>
      <c r="HW13" s="74"/>
      <c r="HX13" s="74"/>
      <c r="HY13" s="74"/>
      <c r="HZ13" s="74"/>
      <c r="IA13" s="74"/>
      <c r="IB13" s="74"/>
      <c r="IC13" s="74"/>
      <c r="ID13" s="74"/>
      <c r="IE13" s="74"/>
      <c r="IF13" s="74"/>
      <c r="IG13" s="74"/>
      <c r="IH13" s="74"/>
      <c r="II13" s="74"/>
    </row>
    <row r="14" spans="1:245" x14ac:dyDescent="0.2">
      <c r="A14" s="78" t="s">
        <v>146</v>
      </c>
      <c r="B14" s="79">
        <v>38</v>
      </c>
      <c r="C14" s="69">
        <f t="shared" si="0"/>
        <v>7.3119107177217627E-3</v>
      </c>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c r="DV14" s="74"/>
      <c r="DW14" s="74"/>
      <c r="DX14" s="74"/>
      <c r="DY14" s="74"/>
      <c r="DZ14" s="74"/>
      <c r="EA14" s="74"/>
      <c r="EB14" s="74"/>
      <c r="EC14" s="74"/>
      <c r="ED14" s="74"/>
      <c r="EE14" s="74"/>
      <c r="EF14" s="74"/>
      <c r="EG14" s="74"/>
      <c r="EH14" s="74"/>
      <c r="EI14" s="74"/>
      <c r="EJ14" s="74"/>
      <c r="EK14" s="74"/>
      <c r="EL14" s="74"/>
      <c r="EM14" s="74"/>
      <c r="EN14" s="74"/>
      <c r="EO14" s="74"/>
      <c r="EP14" s="74"/>
      <c r="EQ14" s="74"/>
      <c r="ER14" s="74"/>
      <c r="ES14" s="74"/>
      <c r="ET14" s="74"/>
      <c r="EU14" s="74"/>
      <c r="EV14" s="74"/>
      <c r="EW14" s="74"/>
      <c r="EX14" s="74"/>
      <c r="EY14" s="74"/>
      <c r="EZ14" s="74"/>
      <c r="FA14" s="74"/>
      <c r="FB14" s="74"/>
      <c r="FC14" s="74"/>
      <c r="FD14" s="74"/>
      <c r="FE14" s="74"/>
      <c r="FF14" s="74"/>
      <c r="FG14" s="74"/>
      <c r="FH14" s="74"/>
      <c r="FI14" s="74"/>
      <c r="FJ14" s="74"/>
      <c r="FK14" s="74"/>
      <c r="FL14" s="74"/>
      <c r="FM14" s="74"/>
      <c r="FN14" s="74"/>
      <c r="FO14" s="74"/>
      <c r="FP14" s="74"/>
      <c r="FQ14" s="74"/>
      <c r="FR14" s="74"/>
      <c r="FS14" s="74"/>
      <c r="FT14" s="74"/>
      <c r="FU14" s="74"/>
      <c r="FV14" s="74"/>
      <c r="FW14" s="74"/>
      <c r="FX14" s="74"/>
      <c r="FY14" s="74"/>
      <c r="FZ14" s="74"/>
      <c r="GA14" s="74"/>
      <c r="GB14" s="74"/>
      <c r="GC14" s="74"/>
      <c r="GD14" s="74"/>
      <c r="GE14" s="74"/>
      <c r="GF14" s="74"/>
      <c r="GG14" s="74"/>
      <c r="GH14" s="74"/>
      <c r="GI14" s="74"/>
      <c r="GJ14" s="74"/>
      <c r="GK14" s="74"/>
      <c r="GL14" s="74"/>
      <c r="GM14" s="74"/>
      <c r="GN14" s="74"/>
      <c r="GO14" s="74"/>
      <c r="GP14" s="74"/>
      <c r="GQ14" s="74"/>
      <c r="GR14" s="74"/>
      <c r="GS14" s="74"/>
      <c r="GT14" s="74"/>
      <c r="GU14" s="74"/>
      <c r="GV14" s="74"/>
      <c r="GW14" s="74"/>
      <c r="GX14" s="74"/>
      <c r="GY14" s="74"/>
      <c r="GZ14" s="74"/>
      <c r="HA14" s="74"/>
      <c r="HB14" s="74"/>
      <c r="HC14" s="74"/>
      <c r="HD14" s="74"/>
      <c r="HE14" s="74"/>
      <c r="HF14" s="74"/>
      <c r="HG14" s="74"/>
      <c r="HH14" s="74"/>
      <c r="HI14" s="74"/>
      <c r="HJ14" s="74"/>
      <c r="HK14" s="74"/>
      <c r="HL14" s="74"/>
      <c r="HM14" s="74"/>
      <c r="HN14" s="74"/>
      <c r="HO14" s="74"/>
      <c r="HP14" s="74"/>
      <c r="HQ14" s="74"/>
      <c r="HR14" s="74"/>
      <c r="HS14" s="74"/>
      <c r="HT14" s="74"/>
      <c r="HU14" s="74"/>
      <c r="HV14" s="74"/>
      <c r="HW14" s="74"/>
      <c r="HX14" s="74"/>
      <c r="HY14" s="74"/>
      <c r="HZ14" s="74"/>
      <c r="IA14" s="74"/>
      <c r="IB14" s="74"/>
      <c r="IC14" s="74"/>
      <c r="ID14" s="74"/>
      <c r="IE14" s="74"/>
      <c r="IF14" s="74"/>
      <c r="IG14" s="74"/>
      <c r="IH14" s="74"/>
      <c r="II14" s="74"/>
    </row>
    <row r="15" spans="1:245" x14ac:dyDescent="0.2">
      <c r="A15" s="78" t="s">
        <v>149</v>
      </c>
      <c r="B15" s="79">
        <v>13</v>
      </c>
      <c r="C15" s="69">
        <f t="shared" si="0"/>
        <v>2.5014431402732348E-3</v>
      </c>
      <c r="F15" s="100"/>
      <c r="G15" s="100"/>
    </row>
    <row r="16" spans="1:245" x14ac:dyDescent="0.2">
      <c r="A16" s="78" t="s">
        <v>150</v>
      </c>
      <c r="B16" s="79">
        <v>9</v>
      </c>
      <c r="C16" s="69">
        <f t="shared" si="0"/>
        <v>1.7317683278814701E-3</v>
      </c>
    </row>
    <row r="17" spans="1:243" x14ac:dyDescent="0.2">
      <c r="A17" s="78" t="s">
        <v>151</v>
      </c>
      <c r="B17" s="79">
        <v>6</v>
      </c>
      <c r="C17" s="69">
        <f t="shared" si="0"/>
        <v>1.1545122185876468E-3</v>
      </c>
    </row>
    <row r="18" spans="1:243" x14ac:dyDescent="0.2">
      <c r="A18" s="78" t="s">
        <v>152</v>
      </c>
      <c r="B18" s="79">
        <v>6</v>
      </c>
      <c r="C18" s="69">
        <f t="shared" si="0"/>
        <v>1.1545122185876468E-3</v>
      </c>
    </row>
    <row r="19" spans="1:243" x14ac:dyDescent="0.2">
      <c r="A19" s="78" t="s">
        <v>153</v>
      </c>
      <c r="B19" s="79">
        <v>6</v>
      </c>
      <c r="C19" s="69">
        <f t="shared" si="0"/>
        <v>1.1545122185876468E-3</v>
      </c>
    </row>
    <row r="20" spans="1:243" x14ac:dyDescent="0.2">
      <c r="A20" s="78" t="s">
        <v>154</v>
      </c>
      <c r="B20" s="79">
        <v>1</v>
      </c>
      <c r="C20" s="69">
        <f t="shared" si="0"/>
        <v>1.9241870309794111E-4</v>
      </c>
      <c r="D20" s="74"/>
      <c r="E20" s="74"/>
      <c r="F20" s="74"/>
      <c r="G20" s="74"/>
      <c r="H20" s="74"/>
      <c r="I20" s="74"/>
      <c r="J20" s="74"/>
      <c r="K20" s="74"/>
      <c r="L20" s="74"/>
      <c r="M20" s="74"/>
      <c r="N20" s="74"/>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c r="DV20" s="74"/>
      <c r="DW20" s="74"/>
      <c r="DX20" s="74"/>
      <c r="DY20" s="74"/>
      <c r="DZ20" s="74"/>
      <c r="EA20" s="74"/>
      <c r="EB20" s="74"/>
      <c r="EC20" s="74"/>
      <c r="ED20" s="74"/>
      <c r="EE20" s="74"/>
      <c r="EF20" s="74"/>
      <c r="EG20" s="74"/>
      <c r="EH20" s="74"/>
      <c r="EI20" s="74"/>
      <c r="EJ20" s="74"/>
      <c r="EK20" s="74"/>
      <c r="EL20" s="74"/>
      <c r="EM20" s="74"/>
      <c r="EN20" s="74"/>
      <c r="EO20" s="74"/>
      <c r="EP20" s="74"/>
      <c r="EQ20" s="74"/>
      <c r="ER20" s="74"/>
      <c r="ES20" s="74"/>
      <c r="ET20" s="74"/>
      <c r="EU20" s="74"/>
      <c r="EV20" s="74"/>
      <c r="EW20" s="74"/>
      <c r="EX20" s="74"/>
      <c r="EY20" s="74"/>
      <c r="EZ20" s="74"/>
      <c r="FA20" s="74"/>
      <c r="FB20" s="74"/>
      <c r="FC20" s="74"/>
      <c r="FD20" s="74"/>
      <c r="FE20" s="74"/>
      <c r="FF20" s="74"/>
      <c r="FG20" s="74"/>
      <c r="FH20" s="74"/>
      <c r="FI20" s="74"/>
      <c r="FJ20" s="74"/>
      <c r="FK20" s="74"/>
      <c r="FL20" s="74"/>
      <c r="FM20" s="74"/>
      <c r="FN20" s="74"/>
      <c r="FO20" s="74"/>
      <c r="FP20" s="74"/>
      <c r="FQ20" s="74"/>
      <c r="FR20" s="74"/>
      <c r="FS20" s="74"/>
      <c r="FT20" s="74"/>
      <c r="FU20" s="74"/>
      <c r="FV20" s="74"/>
      <c r="FW20" s="74"/>
      <c r="FX20" s="74"/>
      <c r="FY20" s="74"/>
      <c r="FZ20" s="74"/>
      <c r="GA20" s="74"/>
      <c r="GB20" s="74"/>
      <c r="GC20" s="74"/>
      <c r="GD20" s="74"/>
      <c r="GE20" s="74"/>
      <c r="GF20" s="74"/>
      <c r="GG20" s="74"/>
      <c r="GH20" s="74"/>
      <c r="GI20" s="74"/>
      <c r="GJ20" s="74"/>
      <c r="GK20" s="74"/>
      <c r="GL20" s="74"/>
      <c r="GM20" s="74"/>
      <c r="GN20" s="74"/>
      <c r="GO20" s="74"/>
      <c r="GP20" s="74"/>
      <c r="GQ20" s="74"/>
      <c r="GR20" s="74"/>
      <c r="GS20" s="74"/>
      <c r="GT20" s="74"/>
      <c r="GU20" s="74"/>
      <c r="GV20" s="74"/>
      <c r="GW20" s="74"/>
      <c r="GX20" s="74"/>
      <c r="GY20" s="74"/>
      <c r="GZ20" s="74"/>
      <c r="HA20" s="74"/>
      <c r="HB20" s="74"/>
      <c r="HC20" s="74"/>
      <c r="HD20" s="74"/>
      <c r="HE20" s="74"/>
      <c r="HF20" s="74"/>
      <c r="HG20" s="74"/>
      <c r="HH20" s="74"/>
      <c r="HI20" s="74"/>
      <c r="HJ20" s="74"/>
      <c r="HK20" s="74"/>
      <c r="HL20" s="74"/>
      <c r="HM20" s="74"/>
      <c r="HN20" s="74"/>
      <c r="HO20" s="74"/>
      <c r="HP20" s="74"/>
      <c r="HQ20" s="74"/>
      <c r="HR20" s="74"/>
      <c r="HS20" s="74"/>
      <c r="HT20" s="74"/>
      <c r="HU20" s="74"/>
      <c r="HV20" s="74"/>
      <c r="HW20" s="74"/>
      <c r="HX20" s="74"/>
      <c r="HY20" s="74"/>
      <c r="HZ20" s="74"/>
      <c r="IA20" s="74"/>
      <c r="IB20" s="74"/>
      <c r="IC20" s="74"/>
      <c r="ID20" s="74"/>
      <c r="IE20" s="74"/>
      <c r="IF20" s="74"/>
      <c r="IG20" s="74"/>
      <c r="IH20" s="74"/>
      <c r="II20" s="74"/>
    </row>
    <row r="21" spans="1:243" x14ac:dyDescent="0.2">
      <c r="A21" s="80" t="s">
        <v>79</v>
      </c>
      <c r="B21" s="81">
        <f>SUM(B4:B20)</f>
        <v>5197</v>
      </c>
      <c r="C21" s="82">
        <f t="shared" si="0"/>
        <v>1</v>
      </c>
      <c r="D21" s="74"/>
      <c r="E21" s="74"/>
      <c r="F21" s="74"/>
      <c r="G21" s="74"/>
      <c r="H21" s="74"/>
      <c r="I21" s="74"/>
      <c r="J21" s="74"/>
      <c r="K21" s="74"/>
      <c r="L21" s="74"/>
      <c r="M21" s="74"/>
      <c r="N21" s="74"/>
      <c r="O21" s="74"/>
      <c r="P21" s="74"/>
      <c r="Q21" s="74"/>
      <c r="R21" s="74"/>
      <c r="S21" s="74"/>
      <c r="T21" s="74"/>
      <c r="U21" s="74"/>
      <c r="V21" s="74"/>
      <c r="W21" s="74"/>
      <c r="X21" s="74"/>
      <c r="Y21" s="74"/>
      <c r="Z21" s="74"/>
      <c r="AA21" s="74"/>
      <c r="AB21" s="74"/>
      <c r="AC21" s="74"/>
      <c r="AD21" s="74"/>
      <c r="AE21" s="74"/>
      <c r="AF21" s="74"/>
      <c r="AG21" s="74"/>
      <c r="AH21" s="74"/>
      <c r="AI21" s="74"/>
      <c r="AJ21" s="74"/>
      <c r="AK21" s="74"/>
      <c r="AL21" s="74"/>
      <c r="AM21" s="74"/>
      <c r="AN21" s="74"/>
      <c r="AO21" s="74"/>
      <c r="AP21" s="74"/>
      <c r="AQ21" s="74"/>
      <c r="AR21" s="74"/>
      <c r="AS21" s="74"/>
      <c r="AT21" s="74"/>
      <c r="AU21" s="74"/>
      <c r="AV21" s="74"/>
      <c r="AW21" s="74"/>
      <c r="AX21" s="74"/>
      <c r="AY21" s="74"/>
      <c r="AZ21" s="74"/>
      <c r="BA21" s="74"/>
      <c r="BB21" s="74"/>
      <c r="BC21" s="74"/>
      <c r="BD21" s="74"/>
      <c r="BE21" s="74"/>
      <c r="BF21" s="74"/>
      <c r="BG21" s="74"/>
      <c r="BH21" s="74"/>
      <c r="BI21" s="74"/>
      <c r="BJ21" s="74"/>
      <c r="BK21" s="74"/>
      <c r="BL21" s="74"/>
      <c r="BM21" s="74"/>
      <c r="BN21" s="74"/>
      <c r="BO21" s="74"/>
      <c r="BP21" s="74"/>
      <c r="BQ21" s="74"/>
      <c r="BR21" s="74"/>
      <c r="BS21" s="74"/>
      <c r="BT21" s="74"/>
      <c r="BU21" s="74"/>
      <c r="BV21" s="74"/>
      <c r="BW21" s="74"/>
      <c r="BX21" s="74"/>
      <c r="BY21" s="74"/>
      <c r="BZ21" s="74"/>
      <c r="CA21" s="74"/>
      <c r="CB21" s="74"/>
      <c r="CC21" s="74"/>
      <c r="CD21" s="74"/>
      <c r="CE21" s="74"/>
      <c r="CF21" s="74"/>
      <c r="CG21" s="74"/>
      <c r="CH21" s="74"/>
      <c r="CI21" s="74"/>
      <c r="CJ21" s="74"/>
      <c r="CK21" s="74"/>
      <c r="CL21" s="74"/>
      <c r="CM21" s="74"/>
      <c r="CN21" s="74"/>
      <c r="CO21" s="74"/>
      <c r="CP21" s="74"/>
      <c r="CQ21" s="74"/>
      <c r="CR21" s="74"/>
      <c r="CS21" s="74"/>
      <c r="CT21" s="74"/>
      <c r="CU21" s="74"/>
      <c r="CV21" s="74"/>
      <c r="CW21" s="74"/>
      <c r="CX21" s="74"/>
      <c r="CY21" s="74"/>
      <c r="CZ21" s="74"/>
      <c r="DA21" s="74"/>
      <c r="DB21" s="74"/>
      <c r="DC21" s="74"/>
      <c r="DD21" s="74"/>
      <c r="DE21" s="74"/>
      <c r="DF21" s="74"/>
      <c r="DG21" s="74"/>
      <c r="DH21" s="74"/>
      <c r="DI21" s="74"/>
      <c r="DJ21" s="74"/>
      <c r="DK21" s="74"/>
      <c r="DL21" s="74"/>
      <c r="DM21" s="74"/>
      <c r="DN21" s="74"/>
      <c r="DO21" s="74"/>
      <c r="DP21" s="74"/>
      <c r="DQ21" s="74"/>
      <c r="DR21" s="74"/>
      <c r="DS21" s="74"/>
      <c r="DT21" s="74"/>
      <c r="DU21" s="74"/>
      <c r="DV21" s="74"/>
      <c r="DW21" s="74"/>
      <c r="DX21" s="74"/>
      <c r="DY21" s="74"/>
      <c r="DZ21" s="74"/>
      <c r="EA21" s="74"/>
      <c r="EB21" s="74"/>
      <c r="EC21" s="74"/>
      <c r="ED21" s="74"/>
      <c r="EE21" s="74"/>
      <c r="EF21" s="74"/>
      <c r="EG21" s="74"/>
      <c r="EH21" s="74"/>
      <c r="EI21" s="74"/>
      <c r="EJ21" s="74"/>
      <c r="EK21" s="74"/>
      <c r="EL21" s="74"/>
      <c r="EM21" s="74"/>
      <c r="EN21" s="74"/>
      <c r="EO21" s="74"/>
      <c r="EP21" s="74"/>
      <c r="EQ21" s="74"/>
      <c r="ER21" s="74"/>
      <c r="ES21" s="74"/>
      <c r="ET21" s="74"/>
      <c r="EU21" s="74"/>
      <c r="EV21" s="74"/>
      <c r="EW21" s="74"/>
      <c r="EX21" s="74"/>
      <c r="EY21" s="74"/>
      <c r="EZ21" s="74"/>
      <c r="FA21" s="74"/>
      <c r="FB21" s="74"/>
      <c r="FC21" s="74"/>
      <c r="FD21" s="74"/>
      <c r="FE21" s="74"/>
      <c r="FF21" s="74"/>
      <c r="FG21" s="74"/>
      <c r="FH21" s="74"/>
      <c r="FI21" s="74"/>
      <c r="FJ21" s="74"/>
      <c r="FK21" s="74"/>
      <c r="FL21" s="74"/>
      <c r="FM21" s="74"/>
      <c r="FN21" s="74"/>
      <c r="FO21" s="74"/>
      <c r="FP21" s="74"/>
      <c r="FQ21" s="74"/>
      <c r="FR21" s="74"/>
      <c r="FS21" s="74"/>
      <c r="FT21" s="74"/>
      <c r="FU21" s="74"/>
      <c r="FV21" s="74"/>
      <c r="FW21" s="74"/>
      <c r="FX21" s="74"/>
      <c r="FY21" s="74"/>
      <c r="FZ21" s="74"/>
      <c r="GA21" s="74"/>
      <c r="GB21" s="74"/>
      <c r="GC21" s="74"/>
      <c r="GD21" s="74"/>
      <c r="GE21" s="74"/>
      <c r="GF21" s="74"/>
      <c r="GG21" s="74"/>
      <c r="GH21" s="74"/>
      <c r="GI21" s="74"/>
      <c r="GJ21" s="74"/>
      <c r="GK21" s="74"/>
      <c r="GL21" s="74"/>
      <c r="GM21" s="74"/>
      <c r="GN21" s="74"/>
      <c r="GO21" s="74"/>
      <c r="GP21" s="74"/>
      <c r="GQ21" s="74"/>
      <c r="GR21" s="74"/>
      <c r="GS21" s="74"/>
      <c r="GT21" s="74"/>
      <c r="GU21" s="74"/>
      <c r="GV21" s="74"/>
      <c r="GW21" s="74"/>
      <c r="GX21" s="74"/>
      <c r="GY21" s="74"/>
      <c r="GZ21" s="74"/>
      <c r="HA21" s="74"/>
      <c r="HB21" s="74"/>
      <c r="HC21" s="74"/>
      <c r="HD21" s="74"/>
      <c r="HE21" s="74"/>
      <c r="HF21" s="74"/>
      <c r="HG21" s="74"/>
      <c r="HH21" s="74"/>
      <c r="HI21" s="74"/>
      <c r="HJ21" s="74"/>
      <c r="HK21" s="74"/>
      <c r="HL21" s="74"/>
      <c r="HM21" s="74"/>
      <c r="HN21" s="74"/>
      <c r="HO21" s="74"/>
      <c r="HP21" s="74"/>
      <c r="HQ21" s="74"/>
      <c r="HR21" s="74"/>
      <c r="HS21" s="74"/>
      <c r="HT21" s="74"/>
      <c r="HU21" s="74"/>
      <c r="HV21" s="74"/>
      <c r="HW21" s="74"/>
      <c r="HX21" s="74"/>
      <c r="HY21" s="74"/>
      <c r="HZ21" s="74"/>
      <c r="IA21" s="74"/>
      <c r="IB21" s="74"/>
      <c r="IC21" s="74"/>
      <c r="ID21" s="74"/>
      <c r="IE21" s="74"/>
      <c r="IF21" s="74"/>
      <c r="IG21" s="74"/>
      <c r="IH21" s="74"/>
      <c r="II21" s="74"/>
    </row>
    <row r="24" spans="1:243" x14ac:dyDescent="0.2">
      <c r="A24" s="83"/>
      <c r="B24" s="84"/>
      <c r="C24" s="84"/>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F4C17-9215-4B9C-97C5-2C6AD193096A}">
  <dimension ref="A1:I9"/>
  <sheetViews>
    <sheetView workbookViewId="0">
      <selection activeCell="D16" sqref="D16"/>
    </sheetView>
  </sheetViews>
  <sheetFormatPr defaultColWidth="8.77734375" defaultRowHeight="15" customHeight="1" x14ac:dyDescent="0.2"/>
  <cols>
    <col min="1" max="1" width="10.44140625" style="60" customWidth="1"/>
    <col min="2" max="2" width="8.5546875" style="58" bestFit="1" customWidth="1"/>
    <col min="3" max="3" width="10.77734375" style="58" bestFit="1" customWidth="1"/>
    <col min="4" max="16384" width="8.77734375" style="60"/>
  </cols>
  <sheetData>
    <row r="1" spans="1:9" ht="15.75" x14ac:dyDescent="0.2">
      <c r="A1" s="57" t="s">
        <v>186</v>
      </c>
      <c r="B1" s="73"/>
      <c r="C1" s="73"/>
      <c r="D1" s="74"/>
      <c r="E1" s="74"/>
      <c r="F1" s="74"/>
      <c r="G1" s="74"/>
      <c r="H1" s="74"/>
      <c r="I1" s="74"/>
    </row>
    <row r="2" spans="1:9" ht="15" customHeight="1" x14ac:dyDescent="0.2">
      <c r="A2" s="61" t="s">
        <v>155</v>
      </c>
    </row>
    <row r="3" spans="1:9" ht="25.5" x14ac:dyDescent="0.2">
      <c r="A3" s="85" t="s">
        <v>136</v>
      </c>
      <c r="B3" s="86" t="s">
        <v>156</v>
      </c>
      <c r="C3" s="87" t="s">
        <v>157</v>
      </c>
      <c r="D3" s="74"/>
      <c r="E3" s="74"/>
      <c r="F3" s="74"/>
      <c r="G3" s="74"/>
      <c r="H3" s="74"/>
      <c r="I3" s="74"/>
    </row>
    <row r="4" spans="1:9" ht="12.75" x14ac:dyDescent="0.2">
      <c r="A4" s="88">
        <v>1</v>
      </c>
      <c r="B4" s="89">
        <v>233</v>
      </c>
      <c r="C4" s="90">
        <f>B4/$B$9</f>
        <v>0.16282320055904961</v>
      </c>
      <c r="D4" s="74"/>
      <c r="E4" s="74"/>
      <c r="F4" s="74"/>
      <c r="G4" s="74"/>
      <c r="H4" s="74"/>
      <c r="I4" s="74"/>
    </row>
    <row r="5" spans="1:9" ht="12.75" x14ac:dyDescent="0.2">
      <c r="A5" s="88">
        <v>2</v>
      </c>
      <c r="B5" s="89">
        <v>292</v>
      </c>
      <c r="C5" s="90">
        <f>B5/$B$9</f>
        <v>0.20405310971348709</v>
      </c>
      <c r="D5" s="74"/>
      <c r="E5" s="74"/>
      <c r="F5" s="74"/>
      <c r="G5" s="74"/>
      <c r="H5" s="74"/>
      <c r="I5" s="74"/>
    </row>
    <row r="6" spans="1:9" ht="12.75" x14ac:dyDescent="0.2">
      <c r="A6" s="88">
        <v>3</v>
      </c>
      <c r="B6" s="89">
        <v>287</v>
      </c>
      <c r="C6" s="90">
        <f t="shared" ref="C6:C8" si="0">B6/$B$9</f>
        <v>0.20055904961565338</v>
      </c>
      <c r="D6" s="74"/>
      <c r="E6" s="74"/>
      <c r="F6" s="74"/>
      <c r="G6" s="74"/>
      <c r="H6" s="74"/>
      <c r="I6" s="74"/>
    </row>
    <row r="7" spans="1:9" ht="12.75" x14ac:dyDescent="0.2">
      <c r="A7" s="88">
        <v>4</v>
      </c>
      <c r="B7" s="89">
        <v>252</v>
      </c>
      <c r="C7" s="90">
        <f t="shared" si="0"/>
        <v>0.1761006289308176</v>
      </c>
      <c r="D7" s="74"/>
      <c r="E7" s="74"/>
      <c r="F7" s="74"/>
      <c r="G7" s="74"/>
      <c r="H7" s="74"/>
      <c r="I7" s="74"/>
    </row>
    <row r="8" spans="1:9" ht="12.75" x14ac:dyDescent="0.2">
      <c r="A8" s="88" t="s">
        <v>158</v>
      </c>
      <c r="B8" s="89">
        <v>367</v>
      </c>
      <c r="C8" s="90">
        <f t="shared" si="0"/>
        <v>0.25646401118099232</v>
      </c>
      <c r="D8" s="74"/>
      <c r="E8" s="74"/>
      <c r="F8" s="74"/>
      <c r="G8" s="74"/>
      <c r="H8" s="74"/>
      <c r="I8" s="74"/>
    </row>
    <row r="9" spans="1:9" ht="12.75" x14ac:dyDescent="0.2">
      <c r="A9" s="91" t="s">
        <v>79</v>
      </c>
      <c r="B9" s="92">
        <f>SUM(B4:B8)</f>
        <v>1431</v>
      </c>
      <c r="C9" s="93">
        <f>B9/$B$9</f>
        <v>1</v>
      </c>
      <c r="D9" s="74"/>
      <c r="E9" s="74"/>
      <c r="F9" s="74"/>
      <c r="G9" s="74"/>
      <c r="H9" s="74"/>
      <c r="I9" s="74"/>
    </row>
  </sheetData>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0EEFFA-9255-4BAC-9F18-6BE98C0B879C}">
  <dimension ref="A2:Z84"/>
  <sheetViews>
    <sheetView topLeftCell="A31" workbookViewId="0">
      <selection activeCell="K46" sqref="K46"/>
    </sheetView>
  </sheetViews>
  <sheetFormatPr defaultRowHeight="15" x14ac:dyDescent="0.2"/>
  <cols>
    <col min="2" max="2" width="11.33203125" bestFit="1" customWidth="1"/>
  </cols>
  <sheetData>
    <row r="2" spans="1:26" x14ac:dyDescent="0.2">
      <c r="A2" t="s">
        <v>166</v>
      </c>
      <c r="B2" s="40" t="s">
        <v>81</v>
      </c>
      <c r="C2" s="41" t="s">
        <v>39</v>
      </c>
      <c r="D2" s="41" t="s">
        <v>40</v>
      </c>
      <c r="E2" s="41" t="s">
        <v>41</v>
      </c>
      <c r="F2" s="41" t="s">
        <v>42</v>
      </c>
      <c r="G2" s="41" t="s">
        <v>43</v>
      </c>
      <c r="H2" s="41" t="s">
        <v>44</v>
      </c>
      <c r="I2" s="41" t="s">
        <v>45</v>
      </c>
      <c r="J2" s="41" t="s">
        <v>46</v>
      </c>
      <c r="K2" s="41" t="s">
        <v>47</v>
      </c>
      <c r="L2" s="41" t="s">
        <v>52</v>
      </c>
      <c r="M2" s="41" t="s">
        <v>114</v>
      </c>
      <c r="O2" s="40" t="s">
        <v>81</v>
      </c>
      <c r="P2" s="41" t="s">
        <v>39</v>
      </c>
      <c r="Q2" s="41" t="s">
        <v>40</v>
      </c>
      <c r="R2" s="41" t="s">
        <v>41</v>
      </c>
      <c r="S2" s="41" t="s">
        <v>42</v>
      </c>
      <c r="T2" s="41" t="s">
        <v>43</v>
      </c>
      <c r="U2" s="41" t="s">
        <v>44</v>
      </c>
      <c r="V2" s="41" t="s">
        <v>45</v>
      </c>
      <c r="W2" s="41" t="s">
        <v>46</v>
      </c>
      <c r="X2" s="41" t="s">
        <v>47</v>
      </c>
      <c r="Y2" s="41" t="s">
        <v>52</v>
      </c>
      <c r="Z2" s="41" t="s">
        <v>114</v>
      </c>
    </row>
    <row r="3" spans="1:26" x14ac:dyDescent="0.2">
      <c r="A3">
        <v>5.4</v>
      </c>
      <c r="B3" t="s">
        <v>83</v>
      </c>
      <c r="C3" s="101">
        <f>'5.4'!B5</f>
        <v>2259</v>
      </c>
      <c r="D3" s="101">
        <f>'5.4'!C5</f>
        <v>1844</v>
      </c>
      <c r="E3" s="101">
        <f>'5.4'!D5</f>
        <v>1697</v>
      </c>
      <c r="F3" s="101">
        <f>'5.4'!E5</f>
        <v>1607</v>
      </c>
      <c r="G3" s="101">
        <f>'5.4'!F5</f>
        <v>1554</v>
      </c>
      <c r="H3" s="101">
        <f>'5.4'!G5</f>
        <v>1306</v>
      </c>
      <c r="I3" s="101">
        <f>'5.4'!H5</f>
        <v>1153</v>
      </c>
      <c r="J3" s="101">
        <f>'5.4'!I5</f>
        <v>647</v>
      </c>
      <c r="K3" s="101">
        <f>'5.4'!J5</f>
        <v>565</v>
      </c>
      <c r="L3" s="101">
        <f>'5.4'!K5</f>
        <v>546</v>
      </c>
      <c r="M3" s="101">
        <f>'5.4'!L5</f>
        <v>660</v>
      </c>
      <c r="O3" t="s">
        <v>83</v>
      </c>
      <c r="P3" s="101" t="b">
        <f>AVERAGE(C3,C13,C23,C33)=C3</f>
        <v>1</v>
      </c>
      <c r="Q3" s="101" t="b">
        <f t="shared" ref="Q3:Z3" si="0">AVERAGE(D3,D13,D23,D33)=D3</f>
        <v>1</v>
      </c>
      <c r="R3" s="101" t="b">
        <f t="shared" si="0"/>
        <v>1</v>
      </c>
      <c r="S3" s="101" t="b">
        <f t="shared" si="0"/>
        <v>1</v>
      </c>
      <c r="T3" s="101" t="b">
        <f t="shared" si="0"/>
        <v>1</v>
      </c>
      <c r="U3" s="101" t="b">
        <f t="shared" si="0"/>
        <v>1</v>
      </c>
      <c r="V3" s="101" t="b">
        <f t="shared" si="0"/>
        <v>1</v>
      </c>
      <c r="W3" s="101" t="b">
        <f t="shared" si="0"/>
        <v>1</v>
      </c>
      <c r="X3" s="101" t="b">
        <f t="shared" si="0"/>
        <v>1</v>
      </c>
      <c r="Y3" s="101" t="b">
        <f t="shared" si="0"/>
        <v>1</v>
      </c>
      <c r="Z3" s="101" t="b">
        <f t="shared" si="0"/>
        <v>1</v>
      </c>
    </row>
    <row r="4" spans="1:26" x14ac:dyDescent="0.2">
      <c r="A4">
        <v>5.4</v>
      </c>
      <c r="B4" t="s">
        <v>84</v>
      </c>
      <c r="C4" s="102">
        <f>'5.4'!B6</f>
        <v>2</v>
      </c>
      <c r="D4" s="102">
        <f>'5.4'!C6</f>
        <v>0</v>
      </c>
      <c r="E4" s="102">
        <f>'5.4'!D6</f>
        <v>2</v>
      </c>
      <c r="F4" s="102">
        <f>'5.4'!E6</f>
        <v>0</v>
      </c>
      <c r="G4" s="102">
        <f>'5.4'!F6</f>
        <v>6</v>
      </c>
      <c r="H4" s="102">
        <f>'5.4'!G6</f>
        <v>3</v>
      </c>
      <c r="I4" s="102">
        <f>'5.4'!H6</f>
        <v>2</v>
      </c>
      <c r="J4" s="102">
        <f>'5.4'!I6</f>
        <v>1</v>
      </c>
      <c r="K4" s="102">
        <f>'5.4'!J6</f>
        <v>4</v>
      </c>
      <c r="L4" s="102">
        <f>'5.4'!K6</f>
        <v>1</v>
      </c>
      <c r="M4" s="102">
        <f>'5.4'!L6</f>
        <v>1</v>
      </c>
      <c r="O4" t="s">
        <v>84</v>
      </c>
      <c r="P4" s="102" t="b">
        <f t="shared" ref="P4:Z4" si="1">AVERAGE(C4,C14,C24,C34)=C4</f>
        <v>1</v>
      </c>
      <c r="Q4" s="102" t="b">
        <f t="shared" si="1"/>
        <v>1</v>
      </c>
      <c r="R4" s="102" t="b">
        <f t="shared" si="1"/>
        <v>1</v>
      </c>
      <c r="S4" s="102" t="b">
        <f t="shared" si="1"/>
        <v>1</v>
      </c>
      <c r="T4" s="102" t="b">
        <f t="shared" si="1"/>
        <v>1</v>
      </c>
      <c r="U4" s="102" t="b">
        <f t="shared" si="1"/>
        <v>1</v>
      </c>
      <c r="V4" s="102" t="b">
        <f t="shared" si="1"/>
        <v>1</v>
      </c>
      <c r="W4" s="102" t="b">
        <f t="shared" si="1"/>
        <v>1</v>
      </c>
      <c r="X4" s="102" t="b">
        <f t="shared" si="1"/>
        <v>1</v>
      </c>
      <c r="Y4" s="102" t="b">
        <f t="shared" si="1"/>
        <v>1</v>
      </c>
      <c r="Z4" s="102" t="b">
        <f t="shared" si="1"/>
        <v>1</v>
      </c>
    </row>
    <row r="5" spans="1:26" x14ac:dyDescent="0.2">
      <c r="A5">
        <v>5.4</v>
      </c>
      <c r="B5" t="s">
        <v>86</v>
      </c>
      <c r="C5" s="103">
        <f>'5.4'!B7</f>
        <v>23089</v>
      </c>
      <c r="D5" s="103">
        <f>'5.4'!C7</f>
        <v>21298</v>
      </c>
      <c r="E5" s="103">
        <f>'5.4'!D7</f>
        <v>19158</v>
      </c>
      <c r="F5" s="103">
        <f>'5.4'!E7</f>
        <v>17699</v>
      </c>
      <c r="G5" s="103">
        <f>'5.4'!F7</f>
        <v>15185</v>
      </c>
      <c r="H5" s="103">
        <f>'5.4'!G7</f>
        <v>12519</v>
      </c>
      <c r="I5" s="103">
        <f>'5.4'!H7</f>
        <v>11177</v>
      </c>
      <c r="J5" s="103">
        <f>'5.4'!I7</f>
        <v>8239</v>
      </c>
      <c r="K5" s="103">
        <f>'5.4'!J7</f>
        <v>7428</v>
      </c>
      <c r="L5" s="103">
        <f>'5.4'!K7</f>
        <v>8301</v>
      </c>
      <c r="M5" s="103">
        <f>'5.4'!L7</f>
        <v>9204</v>
      </c>
      <c r="O5" t="s">
        <v>86</v>
      </c>
      <c r="P5" s="103" t="b">
        <f t="shared" ref="P5:Z5" si="2">AVERAGE(C5,C15,C25,C35)=C5</f>
        <v>1</v>
      </c>
      <c r="Q5" s="103" t="b">
        <f t="shared" si="2"/>
        <v>1</v>
      </c>
      <c r="R5" s="103" t="b">
        <f t="shared" si="2"/>
        <v>1</v>
      </c>
      <c r="S5" s="103" t="b">
        <f t="shared" si="2"/>
        <v>1</v>
      </c>
      <c r="T5" s="103" t="b">
        <f t="shared" si="2"/>
        <v>1</v>
      </c>
      <c r="U5" s="103" t="b">
        <f t="shared" si="2"/>
        <v>1</v>
      </c>
      <c r="V5" s="103" t="b">
        <f t="shared" si="2"/>
        <v>1</v>
      </c>
      <c r="W5" s="103" t="b">
        <f t="shared" si="2"/>
        <v>1</v>
      </c>
      <c r="X5" s="103" t="b">
        <f t="shared" si="2"/>
        <v>1</v>
      </c>
      <c r="Y5" s="103" t="b">
        <f t="shared" si="2"/>
        <v>1</v>
      </c>
      <c r="Z5" s="103" t="b">
        <f t="shared" si="2"/>
        <v>1</v>
      </c>
    </row>
    <row r="6" spans="1:26" x14ac:dyDescent="0.2">
      <c r="A6">
        <v>5.4</v>
      </c>
      <c r="B6" t="s">
        <v>87</v>
      </c>
      <c r="C6" s="104">
        <f>'5.4'!B8</f>
        <v>2662</v>
      </c>
      <c r="D6" s="104">
        <f>'5.4'!C8</f>
        <v>2322</v>
      </c>
      <c r="E6" s="104">
        <f>'5.4'!D8</f>
        <v>2069</v>
      </c>
      <c r="F6" s="104">
        <f>'5.4'!E8</f>
        <v>2194</v>
      </c>
      <c r="G6" s="104">
        <f>'5.4'!F8</f>
        <v>1711</v>
      </c>
      <c r="H6" s="104">
        <f>'5.4'!G8</f>
        <v>1537</v>
      </c>
      <c r="I6" s="104">
        <f>'5.4'!H8</f>
        <v>1457</v>
      </c>
      <c r="J6" s="104">
        <f>'5.4'!I8</f>
        <v>1099</v>
      </c>
      <c r="K6" s="104">
        <f>'5.4'!J8</f>
        <v>1262</v>
      </c>
      <c r="L6" s="104">
        <f>'5.4'!K8</f>
        <v>1285</v>
      </c>
      <c r="M6" s="104">
        <f>'5.4'!L8</f>
        <v>1122</v>
      </c>
      <c r="O6" t="s">
        <v>87</v>
      </c>
      <c r="P6" s="104" t="b">
        <f t="shared" ref="P6:Z6" si="3">AVERAGE(C6,C16,C26,C36)=C6</f>
        <v>1</v>
      </c>
      <c r="Q6" s="104" t="b">
        <f t="shared" si="3"/>
        <v>1</v>
      </c>
      <c r="R6" s="104" t="b">
        <f t="shared" si="3"/>
        <v>1</v>
      </c>
      <c r="S6" s="104" t="b">
        <f t="shared" si="3"/>
        <v>1</v>
      </c>
      <c r="T6" s="104" t="b">
        <f t="shared" si="3"/>
        <v>1</v>
      </c>
      <c r="U6" s="104" t="b">
        <f t="shared" si="3"/>
        <v>1</v>
      </c>
      <c r="V6" s="104" t="b">
        <f t="shared" si="3"/>
        <v>1</v>
      </c>
      <c r="W6" s="104" t="b">
        <f t="shared" si="3"/>
        <v>1</v>
      </c>
      <c r="X6" s="104" t="b">
        <f t="shared" si="3"/>
        <v>1</v>
      </c>
      <c r="Y6" s="104" t="b">
        <f t="shared" si="3"/>
        <v>1</v>
      </c>
      <c r="Z6" s="104" t="b">
        <f t="shared" si="3"/>
        <v>1</v>
      </c>
    </row>
    <row r="7" spans="1:26" x14ac:dyDescent="0.2">
      <c r="A7">
        <v>5.4</v>
      </c>
      <c r="B7" t="s">
        <v>88</v>
      </c>
      <c r="C7" s="105">
        <f>'5.4'!B9</f>
        <v>910</v>
      </c>
      <c r="D7" s="105">
        <f>'5.4'!C9</f>
        <v>838</v>
      </c>
      <c r="E7" s="105">
        <f>'5.4'!D9</f>
        <v>674</v>
      </c>
      <c r="F7" s="105">
        <f>'5.4'!E9</f>
        <v>443</v>
      </c>
      <c r="G7" s="105">
        <f>'5.4'!F9</f>
        <v>342</v>
      </c>
      <c r="H7" s="105">
        <f>'5.4'!G9</f>
        <v>307</v>
      </c>
      <c r="I7" s="105">
        <f>'5.4'!H9</f>
        <v>230</v>
      </c>
      <c r="J7" s="105">
        <f>'5.4'!I9</f>
        <v>146</v>
      </c>
      <c r="K7" s="105">
        <f>'5.4'!J9</f>
        <v>140</v>
      </c>
      <c r="L7" s="105">
        <f>'5.4'!K9</f>
        <v>135</v>
      </c>
      <c r="M7" s="105">
        <f>'5.4'!L9</f>
        <v>146</v>
      </c>
      <c r="O7" t="s">
        <v>88</v>
      </c>
      <c r="P7" s="105" t="b">
        <f t="shared" ref="P7:Z7" si="4">AVERAGE(C7,C17,C27,C37)=C7</f>
        <v>1</v>
      </c>
      <c r="Q7" s="105" t="b">
        <f t="shared" si="4"/>
        <v>1</v>
      </c>
      <c r="R7" s="105" t="b">
        <f t="shared" si="4"/>
        <v>1</v>
      </c>
      <c r="S7" s="105" t="b">
        <f t="shared" si="4"/>
        <v>1</v>
      </c>
      <c r="T7" s="105" t="b">
        <f t="shared" si="4"/>
        <v>1</v>
      </c>
      <c r="U7" s="105" t="b">
        <f t="shared" si="4"/>
        <v>1</v>
      </c>
      <c r="V7" s="105" t="b">
        <f t="shared" si="4"/>
        <v>1</v>
      </c>
      <c r="W7" s="105" t="b">
        <f t="shared" si="4"/>
        <v>1</v>
      </c>
      <c r="X7" s="105" t="b">
        <f t="shared" si="4"/>
        <v>1</v>
      </c>
      <c r="Y7" s="105" t="b">
        <f t="shared" si="4"/>
        <v>1</v>
      </c>
      <c r="Z7" s="105" t="b">
        <f t="shared" si="4"/>
        <v>1</v>
      </c>
    </row>
    <row r="8" spans="1:26" x14ac:dyDescent="0.2">
      <c r="A8">
        <v>5.4</v>
      </c>
      <c r="B8" t="s">
        <v>89</v>
      </c>
      <c r="C8" s="106">
        <f>'5.4'!B10</f>
        <v>4362</v>
      </c>
      <c r="D8" s="106">
        <f>'5.4'!C10</f>
        <v>3716</v>
      </c>
      <c r="E8" s="106">
        <f>'5.4'!D10</f>
        <v>3574</v>
      </c>
      <c r="F8" s="106">
        <f>'5.4'!E10</f>
        <v>3187</v>
      </c>
      <c r="G8" s="106">
        <f>'5.4'!F10</f>
        <v>2725</v>
      </c>
      <c r="H8" s="106">
        <f>'5.4'!G10</f>
        <v>2530</v>
      </c>
      <c r="I8" s="106">
        <f>'5.4'!H10</f>
        <v>1954</v>
      </c>
      <c r="J8" s="106">
        <f>'5.4'!I10</f>
        <v>1386</v>
      </c>
      <c r="K8" s="106">
        <f>'5.4'!J10</f>
        <v>1375</v>
      </c>
      <c r="L8" s="106">
        <f>'5.4'!K10</f>
        <v>1368</v>
      </c>
      <c r="M8" s="106">
        <f>'5.4'!L10</f>
        <v>1468</v>
      </c>
      <c r="O8" t="s">
        <v>89</v>
      </c>
      <c r="P8" s="106" t="b">
        <f t="shared" ref="P8:Z8" si="5">AVERAGE(C8,C18,C28,C38)=C8</f>
        <v>1</v>
      </c>
      <c r="Q8" s="106" t="b">
        <f t="shared" si="5"/>
        <v>1</v>
      </c>
      <c r="R8" s="106" t="b">
        <f t="shared" si="5"/>
        <v>1</v>
      </c>
      <c r="S8" s="106" t="b">
        <f t="shared" si="5"/>
        <v>1</v>
      </c>
      <c r="T8" s="106" t="b">
        <f t="shared" si="5"/>
        <v>1</v>
      </c>
      <c r="U8" s="106" t="b">
        <f t="shared" si="5"/>
        <v>1</v>
      </c>
      <c r="V8" s="106" t="b">
        <f t="shared" si="5"/>
        <v>1</v>
      </c>
      <c r="W8" s="106" t="b">
        <f t="shared" si="5"/>
        <v>1</v>
      </c>
      <c r="X8" s="106" t="b">
        <f t="shared" si="5"/>
        <v>1</v>
      </c>
      <c r="Y8" s="106" t="b">
        <f t="shared" si="5"/>
        <v>1</v>
      </c>
      <c r="Z8" s="106" t="b">
        <f t="shared" si="5"/>
        <v>1</v>
      </c>
    </row>
    <row r="9" spans="1:26" x14ac:dyDescent="0.2">
      <c r="A9">
        <v>5.4</v>
      </c>
      <c r="B9" t="s">
        <v>90</v>
      </c>
      <c r="C9" s="107">
        <f>'5.4'!B11</f>
        <v>762</v>
      </c>
      <c r="D9" s="107">
        <f>'5.4'!C11</f>
        <v>711</v>
      </c>
      <c r="E9" s="107">
        <f>'5.4'!D11</f>
        <v>569</v>
      </c>
      <c r="F9" s="107">
        <f>'5.4'!E11</f>
        <v>492</v>
      </c>
      <c r="G9" s="107">
        <f>'5.4'!F11</f>
        <v>280</v>
      </c>
      <c r="H9" s="107">
        <f>'5.4'!G11</f>
        <v>236</v>
      </c>
      <c r="I9" s="107">
        <f>'5.4'!H11</f>
        <v>239</v>
      </c>
      <c r="J9" s="107">
        <f>'5.4'!I11</f>
        <v>158</v>
      </c>
      <c r="K9" s="107">
        <f>'5.4'!J11</f>
        <v>130</v>
      </c>
      <c r="L9" s="107">
        <f>'5.4'!K11</f>
        <v>190</v>
      </c>
      <c r="M9" s="107">
        <f>'5.4'!L11</f>
        <v>207</v>
      </c>
      <c r="O9" t="s">
        <v>90</v>
      </c>
      <c r="P9" s="107" t="b">
        <f t="shared" ref="P9:Z9" si="6">AVERAGE(C9,C19,C29,C39)=C9</f>
        <v>1</v>
      </c>
      <c r="Q9" s="107" t="b">
        <f t="shared" si="6"/>
        <v>1</v>
      </c>
      <c r="R9" s="107" t="b">
        <f t="shared" si="6"/>
        <v>1</v>
      </c>
      <c r="S9" s="107" t="b">
        <f t="shared" si="6"/>
        <v>1</v>
      </c>
      <c r="T9" s="107" t="b">
        <f t="shared" si="6"/>
        <v>1</v>
      </c>
      <c r="U9" s="107" t="b">
        <f t="shared" si="6"/>
        <v>1</v>
      </c>
      <c r="V9" s="107" t="b">
        <f t="shared" si="6"/>
        <v>1</v>
      </c>
      <c r="W9" s="107" t="b">
        <f t="shared" si="6"/>
        <v>1</v>
      </c>
      <c r="X9" s="107" t="b">
        <f t="shared" si="6"/>
        <v>1</v>
      </c>
      <c r="Y9" s="107" t="b">
        <f t="shared" si="6"/>
        <v>1</v>
      </c>
      <c r="Z9" s="107" t="b">
        <f t="shared" si="6"/>
        <v>1</v>
      </c>
    </row>
    <row r="10" spans="1:26" x14ac:dyDescent="0.2">
      <c r="A10">
        <v>5.4</v>
      </c>
      <c r="B10" t="s">
        <v>91</v>
      </c>
      <c r="C10" s="108">
        <f>'5.4'!B12</f>
        <v>256</v>
      </c>
      <c r="D10" s="108">
        <f>'5.4'!C12</f>
        <v>207</v>
      </c>
      <c r="E10" s="108">
        <f>'5.4'!D12</f>
        <v>194</v>
      </c>
      <c r="F10" s="108">
        <f>'5.4'!E12</f>
        <v>195</v>
      </c>
      <c r="G10" s="108">
        <f>'5.4'!F12</f>
        <v>120</v>
      </c>
      <c r="H10" s="108">
        <f>'5.4'!G12</f>
        <v>122</v>
      </c>
      <c r="I10" s="108">
        <f>'5.4'!H12</f>
        <v>93</v>
      </c>
      <c r="J10" s="108">
        <f>'5.4'!I12</f>
        <v>50</v>
      </c>
      <c r="K10" s="108">
        <f>'5.4'!J12</f>
        <v>54</v>
      </c>
      <c r="L10" s="108">
        <f>'5.4'!K12</f>
        <v>71</v>
      </c>
      <c r="M10" s="108">
        <f>'5.4'!L12</f>
        <v>63</v>
      </c>
      <c r="O10" t="s">
        <v>91</v>
      </c>
      <c r="P10" s="108" t="b">
        <f t="shared" ref="P10:Z10" si="7">AVERAGE(C10,C20,C30,C40)=C10</f>
        <v>1</v>
      </c>
      <c r="Q10" s="108" t="b">
        <f t="shared" si="7"/>
        <v>1</v>
      </c>
      <c r="R10" s="108" t="b">
        <f t="shared" si="7"/>
        <v>1</v>
      </c>
      <c r="S10" s="108" t="b">
        <f t="shared" si="7"/>
        <v>1</v>
      </c>
      <c r="T10" s="108" t="b">
        <f t="shared" si="7"/>
        <v>1</v>
      </c>
      <c r="U10" s="108" t="b">
        <f t="shared" si="7"/>
        <v>1</v>
      </c>
      <c r="V10" s="108" t="b">
        <f t="shared" si="7"/>
        <v>1</v>
      </c>
      <c r="W10" s="108" t="b">
        <f t="shared" si="7"/>
        <v>1</v>
      </c>
      <c r="X10" s="108" t="b">
        <f t="shared" si="7"/>
        <v>1</v>
      </c>
      <c r="Y10" s="108" t="b">
        <f t="shared" si="7"/>
        <v>1</v>
      </c>
      <c r="Z10" s="108" t="b">
        <f t="shared" si="7"/>
        <v>1</v>
      </c>
    </row>
    <row r="11" spans="1:26" x14ac:dyDescent="0.2">
      <c r="A11">
        <v>5.4</v>
      </c>
      <c r="B11" t="s">
        <v>92</v>
      </c>
      <c r="C11" s="109">
        <f>'5.4'!B13</f>
        <v>2</v>
      </c>
      <c r="D11" s="109">
        <f>'5.4'!C13</f>
        <v>2</v>
      </c>
      <c r="E11" s="109">
        <f>'5.4'!D13</f>
        <v>1</v>
      </c>
      <c r="F11" s="109">
        <f>'5.4'!E13</f>
        <v>0</v>
      </c>
      <c r="G11" s="109">
        <f>'5.4'!F13</f>
        <v>0</v>
      </c>
      <c r="H11" s="109">
        <f>'5.4'!G13</f>
        <v>0</v>
      </c>
      <c r="I11" s="109">
        <f>'5.4'!H13</f>
        <v>0</v>
      </c>
      <c r="J11" s="109">
        <f>'5.4'!I13</f>
        <v>0</v>
      </c>
      <c r="K11" s="109">
        <f>'5.4'!J13</f>
        <v>0</v>
      </c>
      <c r="L11" s="109">
        <f>'5.4'!K13</f>
        <v>0</v>
      </c>
      <c r="M11" s="109">
        <f>'5.4'!L13</f>
        <v>0</v>
      </c>
      <c r="O11" t="s">
        <v>92</v>
      </c>
      <c r="P11" s="109" t="b">
        <f t="shared" ref="P11:Z11" si="8">AVERAGE(C11,C21,C31,C41)=C11</f>
        <v>1</v>
      </c>
      <c r="Q11" s="109" t="b">
        <f t="shared" si="8"/>
        <v>1</v>
      </c>
      <c r="R11" s="109" t="b">
        <f t="shared" si="8"/>
        <v>1</v>
      </c>
      <c r="S11" s="109" t="b">
        <f t="shared" si="8"/>
        <v>1</v>
      </c>
      <c r="T11" s="109" t="b">
        <f t="shared" si="8"/>
        <v>1</v>
      </c>
      <c r="U11" s="109" t="b">
        <f t="shared" si="8"/>
        <v>1</v>
      </c>
      <c r="V11" s="109" t="b">
        <f t="shared" si="8"/>
        <v>1</v>
      </c>
      <c r="W11" s="109" t="b">
        <f t="shared" si="8"/>
        <v>1</v>
      </c>
      <c r="X11" s="109" t="b">
        <f t="shared" si="8"/>
        <v>1</v>
      </c>
      <c r="Y11" s="109" t="b">
        <f t="shared" si="8"/>
        <v>1</v>
      </c>
      <c r="Z11" s="109" t="b">
        <f t="shared" si="8"/>
        <v>1</v>
      </c>
    </row>
    <row r="12" spans="1:26" x14ac:dyDescent="0.2">
      <c r="A12">
        <v>5.4</v>
      </c>
      <c r="B12" t="s">
        <v>93</v>
      </c>
      <c r="C12" s="55">
        <f>SUM(C3:C11)</f>
        <v>34304</v>
      </c>
      <c r="D12" s="55">
        <f t="shared" ref="D12:M12" si="9">SUM(D3:D11)</f>
        <v>30938</v>
      </c>
      <c r="E12" s="55">
        <f t="shared" si="9"/>
        <v>27938</v>
      </c>
      <c r="F12" s="55">
        <f t="shared" si="9"/>
        <v>25817</v>
      </c>
      <c r="G12" s="55">
        <f t="shared" si="9"/>
        <v>21923</v>
      </c>
      <c r="H12" s="55">
        <f t="shared" si="9"/>
        <v>18560</v>
      </c>
      <c r="I12" s="55">
        <f t="shared" si="9"/>
        <v>16305</v>
      </c>
      <c r="J12" s="55">
        <f t="shared" si="9"/>
        <v>11726</v>
      </c>
      <c r="K12" s="55">
        <f t="shared" si="9"/>
        <v>10958</v>
      </c>
      <c r="L12" s="55">
        <f t="shared" si="9"/>
        <v>11897</v>
      </c>
      <c r="M12" s="55">
        <f t="shared" si="9"/>
        <v>12871</v>
      </c>
      <c r="O12" t="s">
        <v>93</v>
      </c>
      <c r="P12" s="55" t="b">
        <f t="shared" ref="P12:Z12" si="10">AVERAGE(C12,C22,C32,C42)=C12</f>
        <v>1</v>
      </c>
      <c r="Q12" s="55" t="b">
        <f t="shared" si="10"/>
        <v>1</v>
      </c>
      <c r="R12" s="55" t="b">
        <f t="shared" si="10"/>
        <v>1</v>
      </c>
      <c r="S12" s="55" t="b">
        <f t="shared" si="10"/>
        <v>1</v>
      </c>
      <c r="T12" s="55" t="b">
        <f t="shared" si="10"/>
        <v>1</v>
      </c>
      <c r="U12" s="55" t="b">
        <f t="shared" si="10"/>
        <v>1</v>
      </c>
      <c r="V12" s="55" t="b">
        <f t="shared" si="10"/>
        <v>1</v>
      </c>
      <c r="W12" s="55" t="b">
        <f t="shared" si="10"/>
        <v>1</v>
      </c>
      <c r="X12" s="55" t="b">
        <f t="shared" si="10"/>
        <v>1</v>
      </c>
      <c r="Y12" s="55" t="b">
        <f t="shared" si="10"/>
        <v>1</v>
      </c>
      <c r="Z12" s="55" t="b">
        <f t="shared" si="10"/>
        <v>1</v>
      </c>
    </row>
    <row r="13" spans="1:26" x14ac:dyDescent="0.2">
      <c r="A13">
        <v>5.5</v>
      </c>
      <c r="B13" t="s">
        <v>83</v>
      </c>
      <c r="C13" s="101">
        <f>SUM('5.5'!C5,'5.5'!C16)</f>
        <v>2259</v>
      </c>
      <c r="D13" s="101">
        <f>SUM('5.5'!D5,'5.5'!D16)</f>
        <v>1844</v>
      </c>
      <c r="E13" s="101">
        <f>SUM('5.5'!E5,'5.5'!E16)</f>
        <v>1697</v>
      </c>
      <c r="F13" s="101">
        <f>SUM('5.5'!F5,'5.5'!F16)</f>
        <v>1607</v>
      </c>
      <c r="G13" s="101">
        <f>SUM('5.5'!G5,'5.5'!G16)</f>
        <v>1554</v>
      </c>
      <c r="H13" s="101">
        <f>SUM('5.5'!H5,'5.5'!H16)</f>
        <v>1306</v>
      </c>
      <c r="I13" s="101">
        <f>SUM('5.5'!I5,'5.5'!I16)</f>
        <v>1153</v>
      </c>
      <c r="J13" s="101">
        <f>SUM('5.5'!J5,'5.5'!J16)</f>
        <v>647</v>
      </c>
      <c r="K13" s="101">
        <f>SUM('5.5'!K5,'5.5'!K16)</f>
        <v>565</v>
      </c>
      <c r="L13" s="101">
        <f>SUM('5.5'!L5,'5.5'!L16)</f>
        <v>546</v>
      </c>
      <c r="M13" s="101">
        <f>SUM('5.5'!M5,'5.5'!M16)</f>
        <v>660</v>
      </c>
    </row>
    <row r="14" spans="1:26" x14ac:dyDescent="0.2">
      <c r="A14">
        <v>5.5</v>
      </c>
      <c r="B14" t="s">
        <v>84</v>
      </c>
      <c r="C14" s="102">
        <f>SUM('5.5'!C6,'5.5'!C17)</f>
        <v>2</v>
      </c>
      <c r="D14" s="102">
        <f>SUM('5.5'!D6,'5.5'!D17)</f>
        <v>0</v>
      </c>
      <c r="E14" s="102">
        <f>SUM('5.5'!E6,'5.5'!E17)</f>
        <v>2</v>
      </c>
      <c r="F14" s="102">
        <f>SUM('5.5'!F6,'5.5'!F17)</f>
        <v>0</v>
      </c>
      <c r="G14" s="102">
        <f>SUM('5.5'!G6,'5.5'!G17)</f>
        <v>6</v>
      </c>
      <c r="H14" s="102">
        <f>SUM('5.5'!H6,'5.5'!H17)</f>
        <v>3</v>
      </c>
      <c r="I14" s="102">
        <f>SUM('5.5'!I6,'5.5'!I17)</f>
        <v>2</v>
      </c>
      <c r="J14" s="102">
        <f>SUM('5.5'!J6,'5.5'!J17)</f>
        <v>1</v>
      </c>
      <c r="K14" s="102">
        <f>SUM('5.5'!K6,'5.5'!K17)</f>
        <v>4</v>
      </c>
      <c r="L14" s="102">
        <f>SUM('5.5'!L6,'5.5'!L17)</f>
        <v>1</v>
      </c>
      <c r="M14" s="102">
        <f>SUM('5.5'!M6,'5.5'!M17)</f>
        <v>1</v>
      </c>
    </row>
    <row r="15" spans="1:26" x14ac:dyDescent="0.2">
      <c r="A15">
        <v>5.5</v>
      </c>
      <c r="B15" t="s">
        <v>86</v>
      </c>
      <c r="C15" s="103">
        <f>SUM('5.5'!C7,'5.5'!C18)</f>
        <v>23089</v>
      </c>
      <c r="D15" s="103">
        <f>SUM('5.5'!D7,'5.5'!D18)</f>
        <v>21298</v>
      </c>
      <c r="E15" s="103">
        <f>SUM('5.5'!E7,'5.5'!E18)</f>
        <v>19158</v>
      </c>
      <c r="F15" s="103">
        <f>SUM('5.5'!F7,'5.5'!F18)</f>
        <v>17699</v>
      </c>
      <c r="G15" s="103">
        <f>SUM('5.5'!G7,'5.5'!G18)</f>
        <v>15185</v>
      </c>
      <c r="H15" s="103">
        <f>SUM('5.5'!H7,'5.5'!H18)</f>
        <v>12519</v>
      </c>
      <c r="I15" s="103">
        <f>SUM('5.5'!I7,'5.5'!I18)</f>
        <v>11177</v>
      </c>
      <c r="J15" s="103">
        <f>SUM('5.5'!J7,'5.5'!J18)</f>
        <v>8239</v>
      </c>
      <c r="K15" s="103">
        <f>SUM('5.5'!K7,'5.5'!K18)</f>
        <v>7428</v>
      </c>
      <c r="L15" s="103">
        <f>SUM('5.5'!L7,'5.5'!L18)</f>
        <v>8301</v>
      </c>
      <c r="M15" s="103">
        <f>SUM('5.5'!M7,'5.5'!M18)</f>
        <v>9204</v>
      </c>
    </row>
    <row r="16" spans="1:26" x14ac:dyDescent="0.2">
      <c r="A16">
        <v>5.5</v>
      </c>
      <c r="B16" t="s">
        <v>87</v>
      </c>
      <c r="C16" s="104">
        <f>SUM('5.5'!C8,'5.5'!C19)</f>
        <v>2662</v>
      </c>
      <c r="D16" s="104">
        <f>SUM('5.5'!D8,'5.5'!D19)</f>
        <v>2322</v>
      </c>
      <c r="E16" s="104">
        <f>SUM('5.5'!E8,'5.5'!E19)</f>
        <v>2069</v>
      </c>
      <c r="F16" s="104">
        <f>SUM('5.5'!F8,'5.5'!F19)</f>
        <v>2194</v>
      </c>
      <c r="G16" s="104">
        <f>SUM('5.5'!G8,'5.5'!G19)</f>
        <v>1711</v>
      </c>
      <c r="H16" s="104">
        <f>SUM('5.5'!H8,'5.5'!H19)</f>
        <v>1537</v>
      </c>
      <c r="I16" s="104">
        <f>SUM('5.5'!I8,'5.5'!I19)</f>
        <v>1457</v>
      </c>
      <c r="J16" s="104">
        <f>SUM('5.5'!J8,'5.5'!J19)</f>
        <v>1099</v>
      </c>
      <c r="K16" s="104">
        <f>SUM('5.5'!K8,'5.5'!K19)</f>
        <v>1262</v>
      </c>
      <c r="L16" s="104">
        <f>SUM('5.5'!L8,'5.5'!L19)</f>
        <v>1285</v>
      </c>
      <c r="M16" s="104">
        <f>SUM('5.5'!M8,'5.5'!M19)</f>
        <v>1122</v>
      </c>
    </row>
    <row r="17" spans="1:13" x14ac:dyDescent="0.2">
      <c r="A17">
        <v>5.5</v>
      </c>
      <c r="B17" t="s">
        <v>88</v>
      </c>
      <c r="C17" s="105">
        <f>SUM('5.5'!C9,'5.5'!C20)</f>
        <v>910</v>
      </c>
      <c r="D17" s="105">
        <f>SUM('5.5'!D9,'5.5'!D20)</f>
        <v>838</v>
      </c>
      <c r="E17" s="105">
        <f>SUM('5.5'!E9,'5.5'!E20)</f>
        <v>674</v>
      </c>
      <c r="F17" s="105">
        <f>SUM('5.5'!F9,'5.5'!F20)</f>
        <v>443</v>
      </c>
      <c r="G17" s="105">
        <f>SUM('5.5'!G9,'5.5'!G20)</f>
        <v>342</v>
      </c>
      <c r="H17" s="105">
        <f>SUM('5.5'!H9,'5.5'!H20)</f>
        <v>307</v>
      </c>
      <c r="I17" s="105">
        <f>SUM('5.5'!I9,'5.5'!I20)</f>
        <v>230</v>
      </c>
      <c r="J17" s="105">
        <f>SUM('5.5'!J9,'5.5'!J20)</f>
        <v>146</v>
      </c>
      <c r="K17" s="105">
        <f>SUM('5.5'!K9,'5.5'!K20)</f>
        <v>140</v>
      </c>
      <c r="L17" s="105">
        <f>SUM('5.5'!L9,'5.5'!L20)</f>
        <v>135</v>
      </c>
      <c r="M17" s="105">
        <f>SUM('5.5'!M9,'5.5'!M20)</f>
        <v>146</v>
      </c>
    </row>
    <row r="18" spans="1:13" x14ac:dyDescent="0.2">
      <c r="A18">
        <v>5.5</v>
      </c>
      <c r="B18" t="s">
        <v>89</v>
      </c>
      <c r="C18" s="106">
        <f>SUM('5.5'!C10,'5.5'!C21)</f>
        <v>4362</v>
      </c>
      <c r="D18" s="106">
        <f>SUM('5.5'!D10,'5.5'!D21)</f>
        <v>3716</v>
      </c>
      <c r="E18" s="106">
        <f>SUM('5.5'!E10,'5.5'!E21)</f>
        <v>3574</v>
      </c>
      <c r="F18" s="106">
        <f>SUM('5.5'!F10,'5.5'!F21)</f>
        <v>3187</v>
      </c>
      <c r="G18" s="106">
        <f>SUM('5.5'!G10,'5.5'!G21)</f>
        <v>2725</v>
      </c>
      <c r="H18" s="106">
        <f>SUM('5.5'!H10,'5.5'!H21)</f>
        <v>2530</v>
      </c>
      <c r="I18" s="106">
        <f>SUM('5.5'!I10,'5.5'!I21)</f>
        <v>1954</v>
      </c>
      <c r="J18" s="106">
        <f>SUM('5.5'!J10,'5.5'!J21)</f>
        <v>1386</v>
      </c>
      <c r="K18" s="106">
        <f>SUM('5.5'!K10,'5.5'!K21)</f>
        <v>1375</v>
      </c>
      <c r="L18" s="106">
        <f>SUM('5.5'!L10,'5.5'!L21)</f>
        <v>1368</v>
      </c>
      <c r="M18" s="106">
        <f>SUM('5.5'!M10,'5.5'!M21)</f>
        <v>1468</v>
      </c>
    </row>
    <row r="19" spans="1:13" x14ac:dyDescent="0.2">
      <c r="A19">
        <v>5.5</v>
      </c>
      <c r="B19" t="s">
        <v>90</v>
      </c>
      <c r="C19" s="107">
        <f>SUM('5.5'!C11,'5.5'!C22)</f>
        <v>762</v>
      </c>
      <c r="D19" s="107">
        <f>SUM('5.5'!D11,'5.5'!D22)</f>
        <v>711</v>
      </c>
      <c r="E19" s="107">
        <f>SUM('5.5'!E11,'5.5'!E22)</f>
        <v>569</v>
      </c>
      <c r="F19" s="107">
        <f>SUM('5.5'!F11,'5.5'!F22)</f>
        <v>492</v>
      </c>
      <c r="G19" s="107">
        <f>SUM('5.5'!G11,'5.5'!G22)</f>
        <v>280</v>
      </c>
      <c r="H19" s="107">
        <f>SUM('5.5'!H11,'5.5'!H22)</f>
        <v>236</v>
      </c>
      <c r="I19" s="107">
        <f>SUM('5.5'!I11,'5.5'!I22)</f>
        <v>239</v>
      </c>
      <c r="J19" s="107">
        <f>SUM('5.5'!J11,'5.5'!J22)</f>
        <v>158</v>
      </c>
      <c r="K19" s="107">
        <f>SUM('5.5'!K11,'5.5'!K22)</f>
        <v>130</v>
      </c>
      <c r="L19" s="107">
        <f>SUM('5.5'!L11,'5.5'!L22)</f>
        <v>190</v>
      </c>
      <c r="M19" s="107">
        <f>SUM('5.5'!M11,'5.5'!M22)</f>
        <v>207</v>
      </c>
    </row>
    <row r="20" spans="1:13" x14ac:dyDescent="0.2">
      <c r="A20">
        <v>5.5</v>
      </c>
      <c r="B20" t="s">
        <v>91</v>
      </c>
      <c r="C20" s="108">
        <f>SUM('5.5'!C12,'5.5'!C23)</f>
        <v>256</v>
      </c>
      <c r="D20" s="108">
        <f>SUM('5.5'!D12,'5.5'!D23)</f>
        <v>207</v>
      </c>
      <c r="E20" s="108">
        <f>SUM('5.5'!E12,'5.5'!E23)</f>
        <v>194</v>
      </c>
      <c r="F20" s="108">
        <f>SUM('5.5'!F12,'5.5'!F23)</f>
        <v>195</v>
      </c>
      <c r="G20" s="108">
        <f>SUM('5.5'!G12,'5.5'!G23)</f>
        <v>120</v>
      </c>
      <c r="H20" s="108">
        <f>SUM('5.5'!H12,'5.5'!H23)</f>
        <v>122</v>
      </c>
      <c r="I20" s="108">
        <f>SUM('5.5'!I12,'5.5'!I23)</f>
        <v>93</v>
      </c>
      <c r="J20" s="108">
        <f>SUM('5.5'!J12,'5.5'!J23)</f>
        <v>50</v>
      </c>
      <c r="K20" s="108">
        <f>SUM('5.5'!K12,'5.5'!K23)</f>
        <v>54</v>
      </c>
      <c r="L20" s="108">
        <f>SUM('5.5'!L12,'5.5'!L23)</f>
        <v>71</v>
      </c>
      <c r="M20" s="108">
        <f>SUM('5.5'!M12,'5.5'!M23)</f>
        <v>63</v>
      </c>
    </row>
    <row r="21" spans="1:13" x14ac:dyDescent="0.2">
      <c r="A21">
        <v>5.5</v>
      </c>
      <c r="B21" t="s">
        <v>92</v>
      </c>
      <c r="C21" s="109">
        <f>SUM('5.5'!C13,'5.5'!C24)</f>
        <v>2</v>
      </c>
      <c r="D21" s="109">
        <f>SUM('5.5'!D13,'5.5'!D24)</f>
        <v>2</v>
      </c>
      <c r="E21" s="109">
        <f>SUM('5.5'!E13,'5.5'!E24)</f>
        <v>1</v>
      </c>
      <c r="F21" s="109">
        <f>SUM('5.5'!F13,'5.5'!F24)</f>
        <v>0</v>
      </c>
      <c r="G21" s="109">
        <f>SUM('5.5'!G13,'5.5'!G24)</f>
        <v>0</v>
      </c>
      <c r="H21" s="109">
        <f>SUM('5.5'!H13,'5.5'!H24)</f>
        <v>0</v>
      </c>
      <c r="I21" s="109">
        <f>SUM('5.5'!I13,'5.5'!I24)</f>
        <v>0</v>
      </c>
      <c r="J21" s="109">
        <f>SUM('5.5'!J13,'5.5'!J24)</f>
        <v>0</v>
      </c>
      <c r="K21" s="109">
        <f>SUM('5.5'!K13,'5.5'!K24)</f>
        <v>0</v>
      </c>
      <c r="L21" s="109">
        <f>SUM('5.5'!L13,'5.5'!L24)</f>
        <v>0</v>
      </c>
      <c r="M21" s="109">
        <f>SUM('5.5'!M13,'5.5'!M24)</f>
        <v>0</v>
      </c>
    </row>
    <row r="22" spans="1:13" x14ac:dyDescent="0.2">
      <c r="A22">
        <v>5.5</v>
      </c>
      <c r="B22" t="s">
        <v>93</v>
      </c>
      <c r="C22" s="55">
        <f>SUM('5.5'!C15,'5.5'!C26)</f>
        <v>34304</v>
      </c>
      <c r="D22" s="55">
        <f>SUM('5.5'!D15,'5.5'!D26)</f>
        <v>30938</v>
      </c>
      <c r="E22" s="55">
        <f>SUM('5.5'!E15,'5.5'!E26)</f>
        <v>27938</v>
      </c>
      <c r="F22" s="55">
        <f>SUM('5.5'!F15,'5.5'!F26)</f>
        <v>25817</v>
      </c>
      <c r="G22" s="55">
        <f>SUM('5.5'!G15,'5.5'!G26)</f>
        <v>21923</v>
      </c>
      <c r="H22" s="55">
        <f>SUM('5.5'!H15,'5.5'!H26)</f>
        <v>18560</v>
      </c>
      <c r="I22" s="55">
        <f>SUM('5.5'!I15,'5.5'!I26)</f>
        <v>16305</v>
      </c>
      <c r="J22" s="55">
        <f>SUM('5.5'!J15,'5.5'!J26)</f>
        <v>11726</v>
      </c>
      <c r="K22" s="55">
        <f>SUM('5.5'!K15,'5.5'!K26)</f>
        <v>10958</v>
      </c>
      <c r="L22" s="55">
        <f>SUM('5.5'!L15,'5.5'!L26)</f>
        <v>11897</v>
      </c>
      <c r="M22" s="55">
        <f>SUM('5.5'!M15,'5.5'!M26)</f>
        <v>12871</v>
      </c>
    </row>
    <row r="23" spans="1:13" x14ac:dyDescent="0.2">
      <c r="A23">
        <v>5.6</v>
      </c>
      <c r="B23" t="s">
        <v>83</v>
      </c>
      <c r="C23" s="101">
        <f>SUM('5.6'!D5,'5.6'!D15,'5.6'!D25)</f>
        <v>2259</v>
      </c>
      <c r="D23" s="101">
        <f>SUM('5.6'!E5,'5.6'!E15,'5.6'!E25)</f>
        <v>1844</v>
      </c>
      <c r="E23" s="101">
        <f>SUM('5.6'!F5,'5.6'!F15,'5.6'!F25)</f>
        <v>1697</v>
      </c>
      <c r="F23" s="101">
        <f>SUM('5.6'!G5,'5.6'!G15,'5.6'!G25)</f>
        <v>1607</v>
      </c>
      <c r="G23" s="101">
        <f>SUM('5.6'!H5,'5.6'!H15,'5.6'!H25)</f>
        <v>1554</v>
      </c>
      <c r="H23" s="101">
        <f>SUM('5.6'!I5,'5.6'!I15,'5.6'!I25)</f>
        <v>1306</v>
      </c>
      <c r="I23" s="101">
        <f>SUM('5.6'!J5,'5.6'!J15,'5.6'!J25)</f>
        <v>1153</v>
      </c>
      <c r="J23" s="101">
        <f>SUM('5.6'!K5,'5.6'!K15,'5.6'!K25)</f>
        <v>647</v>
      </c>
      <c r="K23" s="101">
        <f>SUM('5.6'!L5,'5.6'!L15,'5.6'!L25)</f>
        <v>565</v>
      </c>
      <c r="L23" s="101">
        <f>SUM('5.6'!M5,'5.6'!M15,'5.6'!M25)</f>
        <v>546</v>
      </c>
      <c r="M23" s="101">
        <f>SUM('5.6'!N5,'5.6'!N15,'5.6'!N25)</f>
        <v>660</v>
      </c>
    </row>
    <row r="24" spans="1:13" x14ac:dyDescent="0.2">
      <c r="A24">
        <v>5.6</v>
      </c>
      <c r="B24" t="s">
        <v>84</v>
      </c>
      <c r="C24" s="102">
        <f>SUM('5.6'!D6,'5.6'!D16,'5.6'!D26)</f>
        <v>2</v>
      </c>
      <c r="D24" s="102">
        <f>SUM('5.6'!E6,'5.6'!E16,'5.6'!E26)</f>
        <v>0</v>
      </c>
      <c r="E24" s="102">
        <f>SUM('5.6'!F6,'5.6'!F16,'5.6'!F26)</f>
        <v>2</v>
      </c>
      <c r="F24" s="102">
        <f>SUM('5.6'!G6,'5.6'!G16,'5.6'!G26)</f>
        <v>0</v>
      </c>
      <c r="G24" s="102">
        <f>SUM('5.6'!H6,'5.6'!H16,'5.6'!H26)</f>
        <v>6</v>
      </c>
      <c r="H24" s="102">
        <f>SUM('5.6'!I6,'5.6'!I16,'5.6'!I26)</f>
        <v>3</v>
      </c>
      <c r="I24" s="102">
        <f>SUM('5.6'!J6,'5.6'!J16,'5.6'!J26)</f>
        <v>2</v>
      </c>
      <c r="J24" s="102">
        <f>SUM('5.6'!K6,'5.6'!K16,'5.6'!K26)</f>
        <v>1</v>
      </c>
      <c r="K24" s="102">
        <f>SUM('5.6'!L6,'5.6'!L16,'5.6'!L26)</f>
        <v>4</v>
      </c>
      <c r="L24" s="102">
        <f>SUM('5.6'!M6,'5.6'!M16,'5.6'!M26)</f>
        <v>1</v>
      </c>
      <c r="M24" s="102">
        <f>SUM('5.6'!N6,'5.6'!N16,'5.6'!N26)</f>
        <v>1</v>
      </c>
    </row>
    <row r="25" spans="1:13" x14ac:dyDescent="0.2">
      <c r="A25">
        <v>5.6</v>
      </c>
      <c r="B25" t="s">
        <v>86</v>
      </c>
      <c r="C25" s="103">
        <f>SUM('5.6'!D7,'5.6'!D17,'5.6'!D27)</f>
        <v>23089</v>
      </c>
      <c r="D25" s="103">
        <f>SUM('5.6'!E7,'5.6'!E17,'5.6'!E27)</f>
        <v>21298</v>
      </c>
      <c r="E25" s="103">
        <f>SUM('5.6'!F7,'5.6'!F17,'5.6'!F27)</f>
        <v>19158</v>
      </c>
      <c r="F25" s="103">
        <f>SUM('5.6'!G7,'5.6'!G17,'5.6'!G27)</f>
        <v>17699</v>
      </c>
      <c r="G25" s="103">
        <f>SUM('5.6'!H7,'5.6'!H17,'5.6'!H27)</f>
        <v>15185</v>
      </c>
      <c r="H25" s="103">
        <f>SUM('5.6'!I7,'5.6'!I17,'5.6'!I27)</f>
        <v>12519</v>
      </c>
      <c r="I25" s="103">
        <f>SUM('5.6'!J7,'5.6'!J17,'5.6'!J27)</f>
        <v>11177</v>
      </c>
      <c r="J25" s="103">
        <f>SUM('5.6'!K7,'5.6'!K17,'5.6'!K27)</f>
        <v>8239</v>
      </c>
      <c r="K25" s="103">
        <f>SUM('5.6'!L7,'5.6'!L17,'5.6'!L27)</f>
        <v>7428</v>
      </c>
      <c r="L25" s="103">
        <f>SUM('5.6'!M7,'5.6'!M17,'5.6'!M27)</f>
        <v>8301</v>
      </c>
      <c r="M25" s="103">
        <f>SUM('5.6'!N7,'5.6'!N17,'5.6'!N27)</f>
        <v>9204</v>
      </c>
    </row>
    <row r="26" spans="1:13" x14ac:dyDescent="0.2">
      <c r="A26">
        <v>5.6</v>
      </c>
      <c r="B26" t="s">
        <v>87</v>
      </c>
      <c r="C26" s="104">
        <f>SUM('5.6'!D8,'5.6'!D18,'5.6'!D28)</f>
        <v>2662</v>
      </c>
      <c r="D26" s="104">
        <f>SUM('5.6'!E8,'5.6'!E18,'5.6'!E28)</f>
        <v>2322</v>
      </c>
      <c r="E26" s="104">
        <f>SUM('5.6'!F8,'5.6'!F18,'5.6'!F28)</f>
        <v>2069</v>
      </c>
      <c r="F26" s="104">
        <f>SUM('5.6'!G8,'5.6'!G18,'5.6'!G28)</f>
        <v>2194</v>
      </c>
      <c r="G26" s="104">
        <f>SUM('5.6'!H8,'5.6'!H18,'5.6'!H28)</f>
        <v>1711</v>
      </c>
      <c r="H26" s="104">
        <f>SUM('5.6'!I8,'5.6'!I18,'5.6'!I28)</f>
        <v>1537</v>
      </c>
      <c r="I26" s="104">
        <f>SUM('5.6'!J8,'5.6'!J18,'5.6'!J28)</f>
        <v>1457</v>
      </c>
      <c r="J26" s="104">
        <f>SUM('5.6'!K8,'5.6'!K18,'5.6'!K28)</f>
        <v>1099</v>
      </c>
      <c r="K26" s="104">
        <f>SUM('5.6'!L8,'5.6'!L18,'5.6'!L28)</f>
        <v>1262</v>
      </c>
      <c r="L26" s="104">
        <f>SUM('5.6'!M8,'5.6'!M18,'5.6'!M28)</f>
        <v>1285</v>
      </c>
      <c r="M26" s="104">
        <f>SUM('5.6'!N8,'5.6'!N18,'5.6'!N28)</f>
        <v>1122</v>
      </c>
    </row>
    <row r="27" spans="1:13" x14ac:dyDescent="0.2">
      <c r="A27">
        <v>5.6</v>
      </c>
      <c r="B27" t="s">
        <v>88</v>
      </c>
      <c r="C27" s="105">
        <f>SUM('5.6'!D9,'5.6'!D19,'5.6'!D29)</f>
        <v>910</v>
      </c>
      <c r="D27" s="105">
        <f>SUM('5.6'!E9,'5.6'!E19,'5.6'!E29)</f>
        <v>838</v>
      </c>
      <c r="E27" s="105">
        <f>SUM('5.6'!F9,'5.6'!F19,'5.6'!F29)</f>
        <v>674</v>
      </c>
      <c r="F27" s="105">
        <f>SUM('5.6'!G9,'5.6'!G19,'5.6'!G29)</f>
        <v>443</v>
      </c>
      <c r="G27" s="105">
        <f>SUM('5.6'!H9,'5.6'!H19,'5.6'!H29)</f>
        <v>342</v>
      </c>
      <c r="H27" s="105">
        <f>SUM('5.6'!I9,'5.6'!I19,'5.6'!I29)</f>
        <v>307</v>
      </c>
      <c r="I27" s="105">
        <f>SUM('5.6'!J9,'5.6'!J19,'5.6'!J29)</f>
        <v>230</v>
      </c>
      <c r="J27" s="105">
        <f>SUM('5.6'!K9,'5.6'!K19,'5.6'!K29)</f>
        <v>146</v>
      </c>
      <c r="K27" s="105">
        <f>SUM('5.6'!L9,'5.6'!L19,'5.6'!L29)</f>
        <v>140</v>
      </c>
      <c r="L27" s="105">
        <f>SUM('5.6'!M9,'5.6'!M19,'5.6'!M29)</f>
        <v>135</v>
      </c>
      <c r="M27" s="105">
        <f>SUM('5.6'!N9,'5.6'!N19,'5.6'!N29)</f>
        <v>146</v>
      </c>
    </row>
    <row r="28" spans="1:13" x14ac:dyDescent="0.2">
      <c r="A28">
        <v>5.6</v>
      </c>
      <c r="B28" t="s">
        <v>89</v>
      </c>
      <c r="C28" s="106">
        <f>SUM('5.6'!D10,'5.6'!D20,'5.6'!D30)</f>
        <v>4362</v>
      </c>
      <c r="D28" s="106">
        <f>SUM('5.6'!E10,'5.6'!E20,'5.6'!E30)</f>
        <v>3716</v>
      </c>
      <c r="E28" s="106">
        <f>SUM('5.6'!F10,'5.6'!F20,'5.6'!F30)</f>
        <v>3574</v>
      </c>
      <c r="F28" s="106">
        <f>SUM('5.6'!G10,'5.6'!G20,'5.6'!G30)</f>
        <v>3187</v>
      </c>
      <c r="G28" s="106">
        <f>SUM('5.6'!H10,'5.6'!H20,'5.6'!H30)</f>
        <v>2725</v>
      </c>
      <c r="H28" s="106">
        <f>SUM('5.6'!I10,'5.6'!I20,'5.6'!I30)</f>
        <v>2530</v>
      </c>
      <c r="I28" s="106">
        <f>SUM('5.6'!J10,'5.6'!J20,'5.6'!J30)</f>
        <v>1954</v>
      </c>
      <c r="J28" s="106">
        <f>SUM('5.6'!K10,'5.6'!K20,'5.6'!K30)</f>
        <v>1386</v>
      </c>
      <c r="K28" s="106">
        <f>SUM('5.6'!L10,'5.6'!L20,'5.6'!L30)</f>
        <v>1375</v>
      </c>
      <c r="L28" s="106">
        <f>SUM('5.6'!M10,'5.6'!M20,'5.6'!M30)</f>
        <v>1368</v>
      </c>
      <c r="M28" s="106">
        <f>SUM('5.6'!N10,'5.6'!N20,'5.6'!N30)</f>
        <v>1468</v>
      </c>
    </row>
    <row r="29" spans="1:13" x14ac:dyDescent="0.2">
      <c r="A29">
        <v>5.6</v>
      </c>
      <c r="B29" t="s">
        <v>90</v>
      </c>
      <c r="C29" s="107">
        <f>SUM('5.6'!D11,'5.6'!D21,'5.6'!D31)</f>
        <v>762</v>
      </c>
      <c r="D29" s="107">
        <f>SUM('5.6'!E11,'5.6'!E21,'5.6'!E31)</f>
        <v>711</v>
      </c>
      <c r="E29" s="107">
        <f>SUM('5.6'!F11,'5.6'!F21,'5.6'!F31)</f>
        <v>569</v>
      </c>
      <c r="F29" s="107">
        <f>SUM('5.6'!G11,'5.6'!G21,'5.6'!G31)</f>
        <v>492</v>
      </c>
      <c r="G29" s="107">
        <f>SUM('5.6'!H11,'5.6'!H21,'5.6'!H31)</f>
        <v>280</v>
      </c>
      <c r="H29" s="107">
        <f>SUM('5.6'!I11,'5.6'!I21,'5.6'!I31)</f>
        <v>236</v>
      </c>
      <c r="I29" s="107">
        <f>SUM('5.6'!J11,'5.6'!J21,'5.6'!J31)</f>
        <v>239</v>
      </c>
      <c r="J29" s="107">
        <f>SUM('5.6'!K11,'5.6'!K21,'5.6'!K31)</f>
        <v>158</v>
      </c>
      <c r="K29" s="107">
        <f>SUM('5.6'!L11,'5.6'!L21,'5.6'!L31)</f>
        <v>130</v>
      </c>
      <c r="L29" s="107">
        <f>SUM('5.6'!M11,'5.6'!M21,'5.6'!M31)</f>
        <v>190</v>
      </c>
      <c r="M29" s="107">
        <f>SUM('5.6'!N11,'5.6'!N21,'5.6'!N31)</f>
        <v>207</v>
      </c>
    </row>
    <row r="30" spans="1:13" x14ac:dyDescent="0.2">
      <c r="A30">
        <v>5.6</v>
      </c>
      <c r="B30" t="s">
        <v>91</v>
      </c>
      <c r="C30" s="108">
        <f>SUM('5.6'!D12,'5.6'!D22,'5.6'!D32)</f>
        <v>256</v>
      </c>
      <c r="D30" s="108">
        <f>SUM('5.6'!E12,'5.6'!E22,'5.6'!E32)</f>
        <v>207</v>
      </c>
      <c r="E30" s="108">
        <f>SUM('5.6'!F12,'5.6'!F22,'5.6'!F32)</f>
        <v>194</v>
      </c>
      <c r="F30" s="108">
        <f>SUM('5.6'!G12,'5.6'!G22,'5.6'!G32)</f>
        <v>195</v>
      </c>
      <c r="G30" s="108">
        <f>SUM('5.6'!H12,'5.6'!H22,'5.6'!H32)</f>
        <v>120</v>
      </c>
      <c r="H30" s="108">
        <f>SUM('5.6'!I12,'5.6'!I22,'5.6'!I32)</f>
        <v>122</v>
      </c>
      <c r="I30" s="108">
        <f>SUM('5.6'!J12,'5.6'!J22,'5.6'!J32)</f>
        <v>93</v>
      </c>
      <c r="J30" s="108">
        <f>SUM('5.6'!K12,'5.6'!K22,'5.6'!K32)</f>
        <v>50</v>
      </c>
      <c r="K30" s="108">
        <f>SUM('5.6'!L12,'5.6'!L22,'5.6'!L32)</f>
        <v>54</v>
      </c>
      <c r="L30" s="108">
        <f>SUM('5.6'!M12,'5.6'!M22,'5.6'!M32)</f>
        <v>71</v>
      </c>
      <c r="M30" s="108">
        <f>SUM('5.6'!N12,'5.6'!N22,'5.6'!N32)</f>
        <v>63</v>
      </c>
    </row>
    <row r="31" spans="1:13" x14ac:dyDescent="0.2">
      <c r="A31">
        <v>5.6</v>
      </c>
      <c r="B31" t="s">
        <v>92</v>
      </c>
      <c r="C31" s="109">
        <f>SUM('5.6'!D13,'5.6'!D23,'5.6'!D33)</f>
        <v>2</v>
      </c>
      <c r="D31" s="109">
        <f>SUM('5.6'!E13,'5.6'!E23,'5.6'!E33)</f>
        <v>2</v>
      </c>
      <c r="E31" s="109">
        <f>SUM('5.6'!F13,'5.6'!F23,'5.6'!F33)</f>
        <v>1</v>
      </c>
      <c r="F31" s="109">
        <f>SUM('5.6'!G13,'5.6'!G23,'5.6'!G33)</f>
        <v>0</v>
      </c>
      <c r="G31" s="109">
        <f>SUM('5.6'!H13,'5.6'!H23,'5.6'!H33)</f>
        <v>0</v>
      </c>
      <c r="H31" s="109">
        <f>SUM('5.6'!I13,'5.6'!I23,'5.6'!I33)</f>
        <v>0</v>
      </c>
      <c r="I31" s="109">
        <f>SUM('5.6'!J13,'5.6'!J23,'5.6'!J33)</f>
        <v>0</v>
      </c>
      <c r="J31" s="109">
        <f>SUM('5.6'!K13,'5.6'!K23,'5.6'!K33)</f>
        <v>0</v>
      </c>
      <c r="K31" s="109">
        <f>SUM('5.6'!L13,'5.6'!L23,'5.6'!L33)</f>
        <v>0</v>
      </c>
      <c r="L31" s="109">
        <f>SUM('5.6'!M13,'5.6'!M23,'5.6'!M33)</f>
        <v>0</v>
      </c>
      <c r="M31" s="109">
        <f>SUM('5.6'!N13,'5.6'!N23,'5.6'!N33)</f>
        <v>0</v>
      </c>
    </row>
    <row r="32" spans="1:13" x14ac:dyDescent="0.2">
      <c r="A32">
        <v>5.6</v>
      </c>
      <c r="B32" t="s">
        <v>93</v>
      </c>
      <c r="C32" s="55">
        <f>SUM('5.6'!D14,'5.6'!D24,'5.6'!D34)</f>
        <v>34304</v>
      </c>
      <c r="D32" s="55">
        <f>SUM('5.6'!E14,'5.6'!E24,'5.6'!E34)</f>
        <v>30938</v>
      </c>
      <c r="E32" s="55">
        <f>SUM('5.6'!F14,'5.6'!F24,'5.6'!F34)</f>
        <v>27938</v>
      </c>
      <c r="F32" s="55">
        <f>SUM('5.6'!G14,'5.6'!G24,'5.6'!G34)</f>
        <v>25817</v>
      </c>
      <c r="G32" s="55">
        <f>SUM('5.6'!H14,'5.6'!H24,'5.6'!H34)</f>
        <v>21923</v>
      </c>
      <c r="H32" s="55">
        <f>SUM('5.6'!I14,'5.6'!I24,'5.6'!I34)</f>
        <v>18560</v>
      </c>
      <c r="I32" s="55">
        <f>SUM('5.6'!J14,'5.6'!J24,'5.6'!J34)</f>
        <v>16305</v>
      </c>
      <c r="J32" s="55">
        <f>SUM('5.6'!K14,'5.6'!K24,'5.6'!K34)</f>
        <v>11726</v>
      </c>
      <c r="K32" s="55">
        <f>SUM('5.6'!L14,'5.6'!L24,'5.6'!L34)</f>
        <v>10958</v>
      </c>
      <c r="L32" s="55">
        <f>SUM('5.6'!M14,'5.6'!M24,'5.6'!M34)</f>
        <v>11897</v>
      </c>
      <c r="M32" s="55">
        <f>SUM('5.6'!N14,'5.6'!N24,'5.6'!N34)</f>
        <v>12871</v>
      </c>
    </row>
    <row r="33" spans="1:26" x14ac:dyDescent="0.2">
      <c r="A33">
        <v>5.7</v>
      </c>
      <c r="B33" t="s">
        <v>83</v>
      </c>
      <c r="C33" s="101">
        <f>SUM('5.7'!D4,'5.7'!D14)</f>
        <v>2259</v>
      </c>
      <c r="D33" s="101">
        <f>SUM('5.7'!E4,'5.7'!E14)</f>
        <v>1844</v>
      </c>
      <c r="E33" s="101">
        <f>SUM('5.7'!F4,'5.7'!F14)</f>
        <v>1697</v>
      </c>
      <c r="F33" s="101">
        <f>SUM('5.7'!G4,'5.7'!G14)</f>
        <v>1607</v>
      </c>
      <c r="G33" s="101">
        <f>SUM('5.7'!H4,'5.7'!H14)</f>
        <v>1554</v>
      </c>
      <c r="H33" s="101">
        <f>SUM('5.7'!I4,'5.7'!I14)</f>
        <v>1306</v>
      </c>
      <c r="I33" s="101">
        <f>SUM('5.7'!J4,'5.7'!J14)</f>
        <v>1153</v>
      </c>
      <c r="J33" s="101">
        <f>SUM('5.7'!K4,'5.7'!K14)</f>
        <v>647</v>
      </c>
      <c r="K33" s="101">
        <f>SUM('5.7'!L4,'5.7'!L14)</f>
        <v>565</v>
      </c>
      <c r="L33" s="101">
        <f>SUM('5.7'!M4,'5.7'!M14)</f>
        <v>546</v>
      </c>
      <c r="M33" s="101">
        <f>SUM('5.7'!N4,'5.7'!N14)</f>
        <v>660</v>
      </c>
    </row>
    <row r="34" spans="1:26" x14ac:dyDescent="0.2">
      <c r="A34">
        <v>5.7</v>
      </c>
      <c r="B34" t="s">
        <v>84</v>
      </c>
      <c r="C34" s="102">
        <f>SUM('5.7'!D5,'5.7'!D15)</f>
        <v>2</v>
      </c>
      <c r="D34" s="102">
        <f>SUM('5.7'!E5,'5.7'!E15)</f>
        <v>0</v>
      </c>
      <c r="E34" s="102">
        <f>SUM('5.7'!F5,'5.7'!F15)</f>
        <v>2</v>
      </c>
      <c r="F34" s="102">
        <f>SUM('5.7'!G5,'5.7'!G15)</f>
        <v>0</v>
      </c>
      <c r="G34" s="102">
        <f>SUM('5.7'!H5,'5.7'!H15)</f>
        <v>6</v>
      </c>
      <c r="H34" s="102">
        <f>SUM('5.7'!I5,'5.7'!I15)</f>
        <v>3</v>
      </c>
      <c r="I34" s="102">
        <f>SUM('5.7'!J5,'5.7'!J15)</f>
        <v>2</v>
      </c>
      <c r="J34" s="102">
        <f>SUM('5.7'!K5,'5.7'!K15)</f>
        <v>1</v>
      </c>
      <c r="K34" s="102">
        <f>SUM('5.7'!L5,'5.7'!L15)</f>
        <v>4</v>
      </c>
      <c r="L34" s="102">
        <f>SUM('5.7'!M5,'5.7'!M15)</f>
        <v>1</v>
      </c>
      <c r="M34" s="102">
        <f>SUM('5.7'!N5,'5.7'!N15)</f>
        <v>1</v>
      </c>
    </row>
    <row r="35" spans="1:26" x14ac:dyDescent="0.2">
      <c r="A35">
        <v>5.7</v>
      </c>
      <c r="B35" t="s">
        <v>86</v>
      </c>
      <c r="C35" s="103">
        <f>SUM('5.7'!D6,'5.7'!D16)</f>
        <v>23089</v>
      </c>
      <c r="D35" s="103">
        <f>SUM('5.7'!E6,'5.7'!E16)</f>
        <v>21298</v>
      </c>
      <c r="E35" s="103">
        <f>SUM('5.7'!F6,'5.7'!F16)</f>
        <v>19158</v>
      </c>
      <c r="F35" s="103">
        <f>SUM('5.7'!G6,'5.7'!G16)</f>
        <v>17699</v>
      </c>
      <c r="G35" s="103">
        <f>SUM('5.7'!H6,'5.7'!H16)</f>
        <v>15185</v>
      </c>
      <c r="H35" s="103">
        <f>SUM('5.7'!I6,'5.7'!I16)</f>
        <v>12519</v>
      </c>
      <c r="I35" s="103">
        <f>SUM('5.7'!J6,'5.7'!J16)</f>
        <v>11177</v>
      </c>
      <c r="J35" s="103">
        <f>SUM('5.7'!K6,'5.7'!K16)</f>
        <v>8239</v>
      </c>
      <c r="K35" s="103">
        <f>SUM('5.7'!L6,'5.7'!L16)</f>
        <v>7428</v>
      </c>
      <c r="L35" s="103">
        <f>SUM('5.7'!M6,'5.7'!M16)</f>
        <v>8301</v>
      </c>
      <c r="M35" s="103">
        <f>SUM('5.7'!N6,'5.7'!N16)</f>
        <v>9204</v>
      </c>
    </row>
    <row r="36" spans="1:26" x14ac:dyDescent="0.2">
      <c r="A36">
        <v>5.7</v>
      </c>
      <c r="B36" t="s">
        <v>87</v>
      </c>
      <c r="C36" s="104">
        <f>SUM('5.7'!D7,'5.7'!D17)</f>
        <v>2662</v>
      </c>
      <c r="D36" s="104">
        <f>SUM('5.7'!E7,'5.7'!E17)</f>
        <v>2322</v>
      </c>
      <c r="E36" s="104">
        <f>SUM('5.7'!F7,'5.7'!F17)</f>
        <v>2069</v>
      </c>
      <c r="F36" s="104">
        <f>SUM('5.7'!G7,'5.7'!G17)</f>
        <v>2194</v>
      </c>
      <c r="G36" s="104">
        <f>SUM('5.7'!H7,'5.7'!H17)</f>
        <v>1711</v>
      </c>
      <c r="H36" s="104">
        <f>SUM('5.7'!I7,'5.7'!I17)</f>
        <v>1537</v>
      </c>
      <c r="I36" s="104">
        <f>SUM('5.7'!J7,'5.7'!J17)</f>
        <v>1457</v>
      </c>
      <c r="J36" s="104">
        <f>SUM('5.7'!K7,'5.7'!K17)</f>
        <v>1099</v>
      </c>
      <c r="K36" s="104">
        <f>SUM('5.7'!L7,'5.7'!L17)</f>
        <v>1262</v>
      </c>
      <c r="L36" s="104">
        <f>SUM('5.7'!M7,'5.7'!M17)</f>
        <v>1285</v>
      </c>
      <c r="M36" s="104">
        <f>SUM('5.7'!N7,'5.7'!N17)</f>
        <v>1122</v>
      </c>
    </row>
    <row r="37" spans="1:26" x14ac:dyDescent="0.2">
      <c r="A37">
        <v>5.7</v>
      </c>
      <c r="B37" t="s">
        <v>88</v>
      </c>
      <c r="C37" s="105">
        <f>SUM('5.7'!D8,'5.7'!D18)</f>
        <v>910</v>
      </c>
      <c r="D37" s="105">
        <f>SUM('5.7'!E8,'5.7'!E18)</f>
        <v>838</v>
      </c>
      <c r="E37" s="105">
        <f>SUM('5.7'!F8,'5.7'!F18)</f>
        <v>674</v>
      </c>
      <c r="F37" s="105">
        <f>SUM('5.7'!G8,'5.7'!G18)</f>
        <v>443</v>
      </c>
      <c r="G37" s="105">
        <f>SUM('5.7'!H8,'5.7'!H18)</f>
        <v>342</v>
      </c>
      <c r="H37" s="105">
        <f>SUM('5.7'!I8,'5.7'!I18)</f>
        <v>307</v>
      </c>
      <c r="I37" s="105">
        <f>SUM('5.7'!J8,'5.7'!J18)</f>
        <v>230</v>
      </c>
      <c r="J37" s="105">
        <f>SUM('5.7'!K8,'5.7'!K18)</f>
        <v>146</v>
      </c>
      <c r="K37" s="105">
        <f>SUM('5.7'!L8,'5.7'!L18)</f>
        <v>140</v>
      </c>
      <c r="L37" s="105">
        <f>SUM('5.7'!M8,'5.7'!M18)</f>
        <v>135</v>
      </c>
      <c r="M37" s="105">
        <f>SUM('5.7'!N8,'5.7'!N18)</f>
        <v>146</v>
      </c>
    </row>
    <row r="38" spans="1:26" x14ac:dyDescent="0.2">
      <c r="A38">
        <v>5.7</v>
      </c>
      <c r="B38" t="s">
        <v>89</v>
      </c>
      <c r="C38" s="106">
        <f>SUM('5.7'!D9,'5.7'!D19)</f>
        <v>4362</v>
      </c>
      <c r="D38" s="106">
        <f>SUM('5.7'!E9,'5.7'!E19)</f>
        <v>3716</v>
      </c>
      <c r="E38" s="106">
        <f>SUM('5.7'!F9,'5.7'!F19)</f>
        <v>3574</v>
      </c>
      <c r="F38" s="106">
        <f>SUM('5.7'!G9,'5.7'!G19)</f>
        <v>3187</v>
      </c>
      <c r="G38" s="106">
        <f>SUM('5.7'!H9,'5.7'!H19)</f>
        <v>2725</v>
      </c>
      <c r="H38" s="106">
        <f>SUM('5.7'!I9,'5.7'!I19)</f>
        <v>2530</v>
      </c>
      <c r="I38" s="106">
        <f>SUM('5.7'!J9,'5.7'!J19)</f>
        <v>1954</v>
      </c>
      <c r="J38" s="106">
        <f>SUM('5.7'!K9,'5.7'!K19)</f>
        <v>1386</v>
      </c>
      <c r="K38" s="106">
        <f>SUM('5.7'!L9,'5.7'!L19)</f>
        <v>1375</v>
      </c>
      <c r="L38" s="106">
        <f>SUM('5.7'!M9,'5.7'!M19)</f>
        <v>1368</v>
      </c>
      <c r="M38" s="106">
        <f>SUM('5.7'!N9,'5.7'!N19)</f>
        <v>1468</v>
      </c>
    </row>
    <row r="39" spans="1:26" x14ac:dyDescent="0.2">
      <c r="A39">
        <v>5.7</v>
      </c>
      <c r="B39" t="s">
        <v>90</v>
      </c>
      <c r="C39" s="107">
        <f>SUM('5.7'!D10,'5.7'!D20)</f>
        <v>762</v>
      </c>
      <c r="D39" s="107">
        <f>SUM('5.7'!E10,'5.7'!E20)</f>
        <v>711</v>
      </c>
      <c r="E39" s="107">
        <f>SUM('5.7'!F10,'5.7'!F20)</f>
        <v>569</v>
      </c>
      <c r="F39" s="107">
        <f>SUM('5.7'!G10,'5.7'!G20)</f>
        <v>492</v>
      </c>
      <c r="G39" s="107">
        <f>SUM('5.7'!H10,'5.7'!H20)</f>
        <v>280</v>
      </c>
      <c r="H39" s="107">
        <f>SUM('5.7'!I10,'5.7'!I20)</f>
        <v>236</v>
      </c>
      <c r="I39" s="107">
        <f>SUM('5.7'!J10,'5.7'!J20)</f>
        <v>239</v>
      </c>
      <c r="J39" s="107">
        <f>SUM('5.7'!K10,'5.7'!K20)</f>
        <v>158</v>
      </c>
      <c r="K39" s="107">
        <f>SUM('5.7'!L10,'5.7'!L20)</f>
        <v>130</v>
      </c>
      <c r="L39" s="107">
        <f>SUM('5.7'!M10,'5.7'!M20)</f>
        <v>190</v>
      </c>
      <c r="M39" s="107">
        <f>SUM('5.7'!N10,'5.7'!N20)</f>
        <v>207</v>
      </c>
    </row>
    <row r="40" spans="1:26" x14ac:dyDescent="0.2">
      <c r="A40">
        <v>5.7</v>
      </c>
      <c r="B40" t="s">
        <v>91</v>
      </c>
      <c r="C40" s="108">
        <f>SUM('5.7'!D11,'5.7'!D21)</f>
        <v>256</v>
      </c>
      <c r="D40" s="108">
        <f>SUM('5.7'!E11,'5.7'!E21)</f>
        <v>207</v>
      </c>
      <c r="E40" s="108">
        <f>SUM('5.7'!F11,'5.7'!F21)</f>
        <v>194</v>
      </c>
      <c r="F40" s="108">
        <f>SUM('5.7'!G11,'5.7'!G21)</f>
        <v>195</v>
      </c>
      <c r="G40" s="108">
        <f>SUM('5.7'!H11,'5.7'!H21)</f>
        <v>120</v>
      </c>
      <c r="H40" s="108">
        <f>SUM('5.7'!I11,'5.7'!I21)</f>
        <v>122</v>
      </c>
      <c r="I40" s="108">
        <f>SUM('5.7'!J11,'5.7'!J21)</f>
        <v>93</v>
      </c>
      <c r="J40" s="108">
        <f>SUM('5.7'!K11,'5.7'!K21)</f>
        <v>50</v>
      </c>
      <c r="K40" s="108">
        <f>SUM('5.7'!L11,'5.7'!L21)</f>
        <v>54</v>
      </c>
      <c r="L40" s="108">
        <f>SUM('5.7'!M11,'5.7'!M21)</f>
        <v>71</v>
      </c>
      <c r="M40" s="108">
        <f>SUM('5.7'!N11,'5.7'!N21)</f>
        <v>63</v>
      </c>
    </row>
    <row r="41" spans="1:26" x14ac:dyDescent="0.2">
      <c r="A41">
        <v>5.7</v>
      </c>
      <c r="B41" t="s">
        <v>92</v>
      </c>
      <c r="C41" s="109">
        <f>SUM('5.7'!D12,'5.7'!D22)</f>
        <v>2</v>
      </c>
      <c r="D41" s="109">
        <f>SUM('5.7'!E12,'5.7'!E22)</f>
        <v>2</v>
      </c>
      <c r="E41" s="109">
        <f>SUM('5.7'!F12,'5.7'!F22)</f>
        <v>1</v>
      </c>
      <c r="F41" s="109">
        <f>SUM('5.7'!G12,'5.7'!G22)</f>
        <v>0</v>
      </c>
      <c r="G41" s="109">
        <f>SUM('5.7'!H12,'5.7'!H22)</f>
        <v>0</v>
      </c>
      <c r="H41" s="109">
        <f>SUM('5.7'!I12,'5.7'!I22)</f>
        <v>0</v>
      </c>
      <c r="I41" s="109">
        <f>SUM('5.7'!J12,'5.7'!J22)</f>
        <v>0</v>
      </c>
      <c r="J41" s="109">
        <f>SUM('5.7'!K12,'5.7'!K22)</f>
        <v>0</v>
      </c>
      <c r="K41" s="109">
        <f>SUM('5.7'!L12,'5.7'!L22)</f>
        <v>0</v>
      </c>
      <c r="L41" s="109">
        <f>SUM('5.7'!M12,'5.7'!M22)</f>
        <v>0</v>
      </c>
      <c r="M41" s="109">
        <f>SUM('5.7'!N12,'5.7'!N22)</f>
        <v>0</v>
      </c>
    </row>
    <row r="42" spans="1:26" x14ac:dyDescent="0.2">
      <c r="A42">
        <v>5.7</v>
      </c>
      <c r="B42" t="s">
        <v>93</v>
      </c>
      <c r="C42" s="55">
        <f>SUM('5.7'!D13,'5.7'!D23)</f>
        <v>34304</v>
      </c>
      <c r="D42" s="55">
        <f>SUM('5.7'!E13,'5.7'!E23)</f>
        <v>30938</v>
      </c>
      <c r="E42" s="55">
        <f>SUM('5.7'!F13,'5.7'!F23)</f>
        <v>27938</v>
      </c>
      <c r="F42" s="55">
        <f>SUM('5.7'!G13,'5.7'!G23)</f>
        <v>25817</v>
      </c>
      <c r="G42" s="55">
        <f>SUM('5.7'!H13,'5.7'!H23)</f>
        <v>21923</v>
      </c>
      <c r="H42" s="55">
        <f>SUM('5.7'!I13,'5.7'!I23)</f>
        <v>18560</v>
      </c>
      <c r="I42" s="55">
        <f>SUM('5.7'!J13,'5.7'!J23)</f>
        <v>16305</v>
      </c>
      <c r="J42" s="55">
        <f>SUM('5.7'!K13,'5.7'!K23)</f>
        <v>11726</v>
      </c>
      <c r="K42" s="55">
        <f>SUM('5.7'!L13,'5.7'!L23)</f>
        <v>10958</v>
      </c>
      <c r="L42" s="55">
        <f>SUM('5.7'!M13,'5.7'!M23)</f>
        <v>11897</v>
      </c>
      <c r="M42" s="55">
        <f>SUM('5.7'!N13,'5.7'!N23)</f>
        <v>12871</v>
      </c>
    </row>
    <row r="43" spans="1:26" x14ac:dyDescent="0.2">
      <c r="C43" s="55"/>
    </row>
    <row r="44" spans="1:26" x14ac:dyDescent="0.2">
      <c r="A44" t="s">
        <v>48</v>
      </c>
      <c r="B44" t="s">
        <v>81</v>
      </c>
      <c r="C44" t="s">
        <v>39</v>
      </c>
      <c r="D44" t="s">
        <v>40</v>
      </c>
      <c r="E44" t="s">
        <v>41</v>
      </c>
      <c r="F44" t="s">
        <v>42</v>
      </c>
      <c r="G44" t="s">
        <v>43</v>
      </c>
      <c r="H44" t="s">
        <v>44</v>
      </c>
      <c r="I44" t="s">
        <v>45</v>
      </c>
      <c r="J44" t="s">
        <v>46</v>
      </c>
      <c r="K44" t="s">
        <v>47</v>
      </c>
      <c r="L44" t="s">
        <v>52</v>
      </c>
      <c r="M44" t="s">
        <v>114</v>
      </c>
      <c r="O44" s="40" t="s">
        <v>81</v>
      </c>
      <c r="P44" s="41" t="s">
        <v>39</v>
      </c>
      <c r="Q44" s="41" t="s">
        <v>40</v>
      </c>
      <c r="R44" s="41" t="s">
        <v>41</v>
      </c>
      <c r="S44" s="41" t="s">
        <v>42</v>
      </c>
      <c r="T44" s="41" t="s">
        <v>43</v>
      </c>
      <c r="U44" s="41" t="s">
        <v>44</v>
      </c>
      <c r="V44" s="41" t="s">
        <v>45</v>
      </c>
      <c r="W44" s="41" t="s">
        <v>46</v>
      </c>
      <c r="X44" s="41" t="s">
        <v>47</v>
      </c>
      <c r="Y44" s="41" t="s">
        <v>52</v>
      </c>
      <c r="Z44" s="41" t="s">
        <v>114</v>
      </c>
    </row>
    <row r="45" spans="1:26" x14ac:dyDescent="0.2">
      <c r="A45">
        <v>5.5</v>
      </c>
      <c r="B45" t="s">
        <v>83</v>
      </c>
      <c r="C45" s="101">
        <f>'5.5'!C5</f>
        <v>1995</v>
      </c>
      <c r="D45" s="101">
        <f>'5.5'!D5</f>
        <v>1620</v>
      </c>
      <c r="E45" s="101">
        <f>'5.5'!E5</f>
        <v>1470</v>
      </c>
      <c r="F45" s="101">
        <f>'5.5'!F5</f>
        <v>1400</v>
      </c>
      <c r="G45" s="101">
        <f>'5.5'!G5</f>
        <v>1419</v>
      </c>
      <c r="H45" s="101">
        <f>'5.5'!H5</f>
        <v>1234</v>
      </c>
      <c r="I45" s="101">
        <f>'5.5'!I5</f>
        <v>1085</v>
      </c>
      <c r="J45" s="101">
        <f>'5.5'!J5</f>
        <v>617</v>
      </c>
      <c r="K45" s="101">
        <f>'5.5'!K5</f>
        <v>534</v>
      </c>
      <c r="L45" s="101">
        <f>'5.5'!L5</f>
        <v>517</v>
      </c>
      <c r="M45" s="101">
        <f>'5.5'!M5</f>
        <v>625</v>
      </c>
      <c r="O45" t="s">
        <v>83</v>
      </c>
      <c r="P45" s="101" t="b">
        <f>AVERAGE(C45,C55,C65,C75)=C45</f>
        <v>1</v>
      </c>
      <c r="Q45" s="101" t="b">
        <f t="shared" ref="Q45:Q54" si="11">AVERAGE(D45,D55,D65,D75)=D45</f>
        <v>1</v>
      </c>
      <c r="R45" s="101" t="b">
        <f t="shared" ref="R45:R54" si="12">AVERAGE(E45,E55,E65,E75)=E45</f>
        <v>1</v>
      </c>
      <c r="S45" s="101" t="b">
        <f t="shared" ref="S45:S54" si="13">AVERAGE(F45,F55,F65,F75)=F45</f>
        <v>1</v>
      </c>
      <c r="T45" s="101" t="b">
        <f t="shared" ref="T45:T54" si="14">AVERAGE(G45,G55,G65,G75)=G45</f>
        <v>1</v>
      </c>
      <c r="U45" s="101" t="b">
        <f t="shared" ref="U45:U54" si="15">AVERAGE(H45,H55,H65,H75)=H45</f>
        <v>1</v>
      </c>
      <c r="V45" s="101" t="b">
        <f t="shared" ref="V45:V54" si="16">AVERAGE(I45,I55,I65,I75)=I45</f>
        <v>1</v>
      </c>
      <c r="W45" s="101" t="b">
        <f t="shared" ref="W45:W54" si="17">AVERAGE(J45,J55,J65,J75)=J45</f>
        <v>1</v>
      </c>
      <c r="X45" s="101" t="b">
        <f t="shared" ref="X45:X54" si="18">AVERAGE(K45,K55,K65,K75)=K45</f>
        <v>1</v>
      </c>
      <c r="Y45" s="101" t="b">
        <f t="shared" ref="Y45:Y54" si="19">AVERAGE(L45,L55,L65,L75)=L45</f>
        <v>1</v>
      </c>
      <c r="Z45" s="101" t="b">
        <f t="shared" ref="Z45:Z54" si="20">AVERAGE(M45,M55,M65,M75)=M45</f>
        <v>1</v>
      </c>
    </row>
    <row r="46" spans="1:26" x14ac:dyDescent="0.2">
      <c r="A46">
        <v>5.5</v>
      </c>
      <c r="B46" t="s">
        <v>84</v>
      </c>
      <c r="C46" s="102">
        <f>'5.5'!C6</f>
        <v>2</v>
      </c>
      <c r="D46" s="102">
        <f>'5.5'!D6</f>
        <v>0</v>
      </c>
      <c r="E46" s="102">
        <f>'5.5'!E6</f>
        <v>1</v>
      </c>
      <c r="F46" s="102">
        <f>'5.5'!F6</f>
        <v>0</v>
      </c>
      <c r="G46" s="102">
        <f>'5.5'!G6</f>
        <v>5</v>
      </c>
      <c r="H46" s="102">
        <f>'5.5'!H6</f>
        <v>3</v>
      </c>
      <c r="I46" s="102">
        <f>'5.5'!I6</f>
        <v>2</v>
      </c>
      <c r="J46" s="102">
        <f>'5.5'!J6</f>
        <v>1</v>
      </c>
      <c r="K46" s="102">
        <f>'5.5'!K6</f>
        <v>4</v>
      </c>
      <c r="L46" s="102">
        <f>'5.5'!L6</f>
        <v>1</v>
      </c>
      <c r="M46" s="102">
        <f>'5.5'!M6</f>
        <v>1</v>
      </c>
      <c r="O46" t="s">
        <v>84</v>
      </c>
      <c r="P46" s="102" t="b">
        <f t="shared" ref="P46:P54" si="21">AVERAGE(C46,C56,C66,C76)=C46</f>
        <v>1</v>
      </c>
      <c r="Q46" s="102" t="b">
        <f t="shared" si="11"/>
        <v>1</v>
      </c>
      <c r="R46" s="102" t="b">
        <f t="shared" si="12"/>
        <v>1</v>
      </c>
      <c r="S46" s="102" t="b">
        <f t="shared" si="13"/>
        <v>1</v>
      </c>
      <c r="T46" s="102" t="b">
        <f t="shared" si="14"/>
        <v>1</v>
      </c>
      <c r="U46" s="102" t="b">
        <f t="shared" si="15"/>
        <v>1</v>
      </c>
      <c r="V46" s="102" t="b">
        <f t="shared" si="16"/>
        <v>1</v>
      </c>
      <c r="W46" s="102" t="b">
        <f t="shared" si="17"/>
        <v>1</v>
      </c>
      <c r="X46" s="102" t="b">
        <f t="shared" si="18"/>
        <v>1</v>
      </c>
      <c r="Y46" s="102" t="b">
        <f t="shared" si="19"/>
        <v>1</v>
      </c>
      <c r="Z46" s="102" t="b">
        <f t="shared" si="20"/>
        <v>1</v>
      </c>
    </row>
    <row r="47" spans="1:26" x14ac:dyDescent="0.2">
      <c r="A47">
        <v>5.5</v>
      </c>
      <c r="B47" t="s">
        <v>86</v>
      </c>
      <c r="C47" s="103">
        <f>'5.5'!C7</f>
        <v>14267</v>
      </c>
      <c r="D47" s="103">
        <f>'5.5'!D7</f>
        <v>12437</v>
      </c>
      <c r="E47" s="103">
        <f>'5.5'!E7</f>
        <v>10766</v>
      </c>
      <c r="F47" s="103">
        <f>'5.5'!F7</f>
        <v>10193</v>
      </c>
      <c r="G47" s="103">
        <f>'5.5'!G7</f>
        <v>9864</v>
      </c>
      <c r="H47" s="103">
        <f>'5.5'!H7</f>
        <v>8565</v>
      </c>
      <c r="I47" s="103">
        <f>'5.5'!I7</f>
        <v>8198</v>
      </c>
      <c r="J47" s="103">
        <f>'5.5'!J7</f>
        <v>6379</v>
      </c>
      <c r="K47" s="103">
        <f>'5.5'!K7</f>
        <v>5648</v>
      </c>
      <c r="L47" s="103">
        <f>'5.5'!L7</f>
        <v>6323</v>
      </c>
      <c r="M47" s="103">
        <f>'5.5'!M7</f>
        <v>7213</v>
      </c>
      <c r="O47" t="s">
        <v>86</v>
      </c>
      <c r="P47" s="103" t="b">
        <f t="shared" si="21"/>
        <v>1</v>
      </c>
      <c r="Q47" s="103" t="b">
        <f t="shared" si="11"/>
        <v>1</v>
      </c>
      <c r="R47" s="103" t="b">
        <f t="shared" si="12"/>
        <v>1</v>
      </c>
      <c r="S47" s="103" t="b">
        <f t="shared" si="13"/>
        <v>1</v>
      </c>
      <c r="T47" s="103" t="b">
        <f t="shared" si="14"/>
        <v>1</v>
      </c>
      <c r="U47" s="103" t="b">
        <f t="shared" si="15"/>
        <v>1</v>
      </c>
      <c r="V47" s="103" t="b">
        <f t="shared" si="16"/>
        <v>1</v>
      </c>
      <c r="W47" s="103" t="b">
        <f t="shared" si="17"/>
        <v>1</v>
      </c>
      <c r="X47" s="103" t="b">
        <f t="shared" si="18"/>
        <v>1</v>
      </c>
      <c r="Y47" s="103" t="b">
        <f t="shared" si="19"/>
        <v>1</v>
      </c>
      <c r="Z47" s="103" t="b">
        <f t="shared" si="20"/>
        <v>1</v>
      </c>
    </row>
    <row r="48" spans="1:26" x14ac:dyDescent="0.2">
      <c r="A48">
        <v>5.5</v>
      </c>
      <c r="B48" t="s">
        <v>87</v>
      </c>
      <c r="C48" s="104">
        <f>'5.5'!C8</f>
        <v>600</v>
      </c>
      <c r="D48" s="104">
        <f>'5.5'!D8</f>
        <v>504</v>
      </c>
      <c r="E48" s="104">
        <f>'5.5'!E8</f>
        <v>374</v>
      </c>
      <c r="F48" s="104">
        <f>'5.5'!F8</f>
        <v>332</v>
      </c>
      <c r="G48" s="104">
        <f>'5.5'!G8</f>
        <v>242</v>
      </c>
      <c r="H48" s="104">
        <f>'5.5'!H8</f>
        <v>222</v>
      </c>
      <c r="I48" s="104">
        <f>'5.5'!I8</f>
        <v>232</v>
      </c>
      <c r="J48" s="104">
        <f>'5.5'!J8</f>
        <v>127</v>
      </c>
      <c r="K48" s="104">
        <f>'5.5'!K8</f>
        <v>108</v>
      </c>
      <c r="L48" s="104">
        <f>'5.5'!L8</f>
        <v>108</v>
      </c>
      <c r="M48" s="104">
        <f>'5.5'!M8</f>
        <v>86</v>
      </c>
      <c r="O48" t="s">
        <v>87</v>
      </c>
      <c r="P48" s="104" t="b">
        <f t="shared" si="21"/>
        <v>1</v>
      </c>
      <c r="Q48" s="104" t="b">
        <f t="shared" si="11"/>
        <v>1</v>
      </c>
      <c r="R48" s="104" t="b">
        <f t="shared" si="12"/>
        <v>1</v>
      </c>
      <c r="S48" s="104" t="b">
        <f t="shared" si="13"/>
        <v>1</v>
      </c>
      <c r="T48" s="104" t="b">
        <f t="shared" si="14"/>
        <v>1</v>
      </c>
      <c r="U48" s="104" t="b">
        <f t="shared" si="15"/>
        <v>1</v>
      </c>
      <c r="V48" s="104" t="b">
        <f t="shared" si="16"/>
        <v>1</v>
      </c>
      <c r="W48" s="104" t="b">
        <f t="shared" si="17"/>
        <v>1</v>
      </c>
      <c r="X48" s="104" t="b">
        <f t="shared" si="18"/>
        <v>1</v>
      </c>
      <c r="Y48" s="104" t="b">
        <f t="shared" si="19"/>
        <v>1</v>
      </c>
      <c r="Z48" s="104" t="b">
        <f t="shared" si="20"/>
        <v>1</v>
      </c>
    </row>
    <row r="49" spans="1:26" x14ac:dyDescent="0.2">
      <c r="A49">
        <v>5.5</v>
      </c>
      <c r="B49" t="s">
        <v>88</v>
      </c>
      <c r="C49" s="105">
        <f>'5.5'!C9</f>
        <v>462</v>
      </c>
      <c r="D49" s="105">
        <f>'5.5'!D9</f>
        <v>382</v>
      </c>
      <c r="E49" s="105">
        <f>'5.5'!E9</f>
        <v>280</v>
      </c>
      <c r="F49" s="105">
        <f>'5.5'!F9</f>
        <v>155</v>
      </c>
      <c r="G49" s="105">
        <f>'5.5'!G9</f>
        <v>131</v>
      </c>
      <c r="H49" s="105">
        <f>'5.5'!H9</f>
        <v>127</v>
      </c>
      <c r="I49" s="105">
        <f>'5.5'!I9</f>
        <v>92</v>
      </c>
      <c r="J49" s="105">
        <f>'5.5'!J9</f>
        <v>82</v>
      </c>
      <c r="K49" s="105">
        <f>'5.5'!K9</f>
        <v>59</v>
      </c>
      <c r="L49" s="105">
        <f>'5.5'!L9</f>
        <v>51</v>
      </c>
      <c r="M49" s="105">
        <f>'5.5'!M9</f>
        <v>63</v>
      </c>
      <c r="O49" t="s">
        <v>88</v>
      </c>
      <c r="P49" s="105" t="b">
        <f t="shared" si="21"/>
        <v>1</v>
      </c>
      <c r="Q49" s="105" t="b">
        <f t="shared" si="11"/>
        <v>1</v>
      </c>
      <c r="R49" s="105" t="b">
        <f t="shared" si="12"/>
        <v>1</v>
      </c>
      <c r="S49" s="105" t="b">
        <f t="shared" si="13"/>
        <v>1</v>
      </c>
      <c r="T49" s="105" t="b">
        <f t="shared" si="14"/>
        <v>1</v>
      </c>
      <c r="U49" s="105" t="b">
        <f t="shared" si="15"/>
        <v>1</v>
      </c>
      <c r="V49" s="105" t="b">
        <f t="shared" si="16"/>
        <v>1</v>
      </c>
      <c r="W49" s="105" t="b">
        <f t="shared" si="17"/>
        <v>1</v>
      </c>
      <c r="X49" s="105" t="b">
        <f t="shared" si="18"/>
        <v>1</v>
      </c>
      <c r="Y49" s="105" t="b">
        <f t="shared" si="19"/>
        <v>1</v>
      </c>
      <c r="Z49" s="105" t="b">
        <f t="shared" si="20"/>
        <v>1</v>
      </c>
    </row>
    <row r="50" spans="1:26" x14ac:dyDescent="0.2">
      <c r="A50">
        <v>5.5</v>
      </c>
      <c r="B50" t="s">
        <v>89</v>
      </c>
      <c r="C50" s="106">
        <f>'5.5'!C10</f>
        <v>2046</v>
      </c>
      <c r="D50" s="106">
        <f>'5.5'!D10</f>
        <v>1621</v>
      </c>
      <c r="E50" s="106">
        <f>'5.5'!E10</f>
        <v>1498</v>
      </c>
      <c r="F50" s="106">
        <f>'5.5'!F10</f>
        <v>1294</v>
      </c>
      <c r="G50" s="106">
        <f>'5.5'!G10</f>
        <v>1210</v>
      </c>
      <c r="H50" s="106">
        <f>'5.5'!H10</f>
        <v>1134</v>
      </c>
      <c r="I50" s="106">
        <f>'5.5'!I10</f>
        <v>986</v>
      </c>
      <c r="J50" s="106">
        <f>'5.5'!J10</f>
        <v>681</v>
      </c>
      <c r="K50" s="106">
        <f>'5.5'!K10</f>
        <v>663</v>
      </c>
      <c r="L50" s="106">
        <f>'5.5'!L10</f>
        <v>653</v>
      </c>
      <c r="M50" s="106">
        <f>'5.5'!M10</f>
        <v>703</v>
      </c>
      <c r="O50" t="s">
        <v>89</v>
      </c>
      <c r="P50" s="106" t="b">
        <f t="shared" si="21"/>
        <v>1</v>
      </c>
      <c r="Q50" s="106" t="b">
        <f t="shared" si="11"/>
        <v>1</v>
      </c>
      <c r="R50" s="106" t="b">
        <f t="shared" si="12"/>
        <v>1</v>
      </c>
      <c r="S50" s="106" t="b">
        <f t="shared" si="13"/>
        <v>1</v>
      </c>
      <c r="T50" s="106" t="b">
        <f t="shared" si="14"/>
        <v>1</v>
      </c>
      <c r="U50" s="106" t="b">
        <f t="shared" si="15"/>
        <v>1</v>
      </c>
      <c r="V50" s="106" t="b">
        <f t="shared" si="16"/>
        <v>1</v>
      </c>
      <c r="W50" s="106" t="b">
        <f t="shared" si="17"/>
        <v>1</v>
      </c>
      <c r="X50" s="106" t="b">
        <f t="shared" si="18"/>
        <v>1</v>
      </c>
      <c r="Y50" s="106" t="b">
        <f t="shared" si="19"/>
        <v>1</v>
      </c>
      <c r="Z50" s="106" t="b">
        <f t="shared" si="20"/>
        <v>1</v>
      </c>
    </row>
    <row r="51" spans="1:26" x14ac:dyDescent="0.2">
      <c r="A51">
        <v>5.5</v>
      </c>
      <c r="B51" t="s">
        <v>90</v>
      </c>
      <c r="C51" s="107">
        <f>'5.5'!C11</f>
        <v>376</v>
      </c>
      <c r="D51" s="107">
        <f>'5.5'!D11</f>
        <v>388</v>
      </c>
      <c r="E51" s="107">
        <f>'5.5'!E11</f>
        <v>296</v>
      </c>
      <c r="F51" s="107">
        <f>'5.5'!F11</f>
        <v>239</v>
      </c>
      <c r="G51" s="107">
        <f>'5.5'!G11</f>
        <v>167</v>
      </c>
      <c r="H51" s="107">
        <f>'5.5'!H11</f>
        <v>147</v>
      </c>
      <c r="I51" s="107">
        <f>'5.5'!I11</f>
        <v>145</v>
      </c>
      <c r="J51" s="107">
        <f>'5.5'!J11</f>
        <v>103</v>
      </c>
      <c r="K51" s="107">
        <f>'5.5'!K11</f>
        <v>72</v>
      </c>
      <c r="L51" s="107">
        <f>'5.5'!L11</f>
        <v>94</v>
      </c>
      <c r="M51" s="107">
        <f>'5.5'!M11</f>
        <v>119</v>
      </c>
      <c r="O51" t="s">
        <v>90</v>
      </c>
      <c r="P51" s="107" t="b">
        <f t="shared" si="21"/>
        <v>1</v>
      </c>
      <c r="Q51" s="107" t="b">
        <f t="shared" si="11"/>
        <v>1</v>
      </c>
      <c r="R51" s="107" t="b">
        <f t="shared" si="12"/>
        <v>1</v>
      </c>
      <c r="S51" s="107" t="b">
        <f t="shared" si="13"/>
        <v>1</v>
      </c>
      <c r="T51" s="107" t="b">
        <f t="shared" si="14"/>
        <v>1</v>
      </c>
      <c r="U51" s="107" t="b">
        <f t="shared" si="15"/>
        <v>1</v>
      </c>
      <c r="V51" s="107" t="b">
        <f t="shared" si="16"/>
        <v>1</v>
      </c>
      <c r="W51" s="107" t="b">
        <f t="shared" si="17"/>
        <v>1</v>
      </c>
      <c r="X51" s="107" t="b">
        <f t="shared" si="18"/>
        <v>1</v>
      </c>
      <c r="Y51" s="107" t="b">
        <f t="shared" si="19"/>
        <v>1</v>
      </c>
      <c r="Z51" s="107" t="b">
        <f t="shared" si="20"/>
        <v>1</v>
      </c>
    </row>
    <row r="52" spans="1:26" x14ac:dyDescent="0.2">
      <c r="A52">
        <v>5.5</v>
      </c>
      <c r="B52" t="s">
        <v>91</v>
      </c>
      <c r="C52" s="108">
        <f>'5.5'!C12</f>
        <v>91</v>
      </c>
      <c r="D52" s="108">
        <f>'5.5'!D12</f>
        <v>95</v>
      </c>
      <c r="E52" s="108">
        <f>'5.5'!E12</f>
        <v>76</v>
      </c>
      <c r="F52" s="108">
        <f>'5.5'!F12</f>
        <v>72</v>
      </c>
      <c r="G52" s="108">
        <f>'5.5'!G12</f>
        <v>47</v>
      </c>
      <c r="H52" s="108">
        <f>'5.5'!H12</f>
        <v>47</v>
      </c>
      <c r="I52" s="108">
        <f>'5.5'!I12</f>
        <v>43</v>
      </c>
      <c r="J52" s="108">
        <f>'5.5'!J12</f>
        <v>26</v>
      </c>
      <c r="K52" s="108">
        <f>'5.5'!K12</f>
        <v>32</v>
      </c>
      <c r="L52" s="108">
        <f>'5.5'!L12</f>
        <v>35</v>
      </c>
      <c r="M52" s="108">
        <f>'5.5'!M12</f>
        <v>38</v>
      </c>
      <c r="O52" t="s">
        <v>91</v>
      </c>
      <c r="P52" s="108" t="b">
        <f t="shared" si="21"/>
        <v>1</v>
      </c>
      <c r="Q52" s="108" t="b">
        <f t="shared" si="11"/>
        <v>1</v>
      </c>
      <c r="R52" s="108" t="b">
        <f t="shared" si="12"/>
        <v>1</v>
      </c>
      <c r="S52" s="108" t="b">
        <f t="shared" si="13"/>
        <v>1</v>
      </c>
      <c r="T52" s="108" t="b">
        <f t="shared" si="14"/>
        <v>1</v>
      </c>
      <c r="U52" s="108" t="b">
        <f t="shared" si="15"/>
        <v>1</v>
      </c>
      <c r="V52" s="108" t="b">
        <f t="shared" si="16"/>
        <v>1</v>
      </c>
      <c r="W52" s="108" t="b">
        <f t="shared" si="17"/>
        <v>1</v>
      </c>
      <c r="X52" s="108" t="b">
        <f t="shared" si="18"/>
        <v>1</v>
      </c>
      <c r="Y52" s="108" t="b">
        <f t="shared" si="19"/>
        <v>1</v>
      </c>
      <c r="Z52" s="108" t="b">
        <f t="shared" si="20"/>
        <v>1</v>
      </c>
    </row>
    <row r="53" spans="1:26" x14ac:dyDescent="0.2">
      <c r="A53">
        <v>5.5</v>
      </c>
      <c r="B53" t="s">
        <v>92</v>
      </c>
      <c r="C53" s="109">
        <f>'5.5'!C13</f>
        <v>1</v>
      </c>
      <c r="D53" s="109">
        <f>'5.5'!D13</f>
        <v>2</v>
      </c>
      <c r="E53" s="109">
        <f>'5.5'!E13</f>
        <v>1</v>
      </c>
      <c r="F53" s="109">
        <f>'5.5'!F13</f>
        <v>0</v>
      </c>
      <c r="G53" s="109">
        <f>'5.5'!G13</f>
        <v>0</v>
      </c>
      <c r="H53" s="109">
        <f>'5.5'!H13</f>
        <v>0</v>
      </c>
      <c r="I53" s="109">
        <f>'5.5'!I13</f>
        <v>0</v>
      </c>
      <c r="J53" s="109">
        <f>'5.5'!J13</f>
        <v>0</v>
      </c>
      <c r="K53" s="109">
        <f>'5.5'!K13</f>
        <v>0</v>
      </c>
      <c r="L53" s="109">
        <f>'5.5'!L13</f>
        <v>0</v>
      </c>
      <c r="M53" s="109">
        <f>'5.5'!M13</f>
        <v>0</v>
      </c>
      <c r="O53" t="s">
        <v>92</v>
      </c>
      <c r="P53" s="109" t="b">
        <f t="shared" si="21"/>
        <v>1</v>
      </c>
      <c r="Q53" s="109" t="b">
        <f t="shared" si="11"/>
        <v>1</v>
      </c>
      <c r="R53" s="109" t="b">
        <f t="shared" si="12"/>
        <v>1</v>
      </c>
      <c r="S53" s="109" t="b">
        <f t="shared" si="13"/>
        <v>1</v>
      </c>
      <c r="T53" s="109" t="b">
        <f t="shared" si="14"/>
        <v>1</v>
      </c>
      <c r="U53" s="109" t="b">
        <f t="shared" si="15"/>
        <v>1</v>
      </c>
      <c r="V53" s="109" t="b">
        <f t="shared" si="16"/>
        <v>1</v>
      </c>
      <c r="W53" s="109" t="b">
        <f t="shared" si="17"/>
        <v>1</v>
      </c>
      <c r="X53" s="109" t="b">
        <f t="shared" si="18"/>
        <v>1</v>
      </c>
      <c r="Y53" s="109" t="b">
        <f t="shared" si="19"/>
        <v>1</v>
      </c>
      <c r="Z53" s="109" t="b">
        <f t="shared" si="20"/>
        <v>1</v>
      </c>
    </row>
    <row r="54" spans="1:26" x14ac:dyDescent="0.2">
      <c r="A54">
        <v>5.5</v>
      </c>
      <c r="B54" t="s">
        <v>93</v>
      </c>
      <c r="C54" s="55">
        <f>'5.5'!C15</f>
        <v>19840</v>
      </c>
      <c r="D54" s="55">
        <f>'5.5'!D15</f>
        <v>17049</v>
      </c>
      <c r="E54" s="55">
        <f>'5.5'!E15</f>
        <v>14762</v>
      </c>
      <c r="F54" s="55">
        <f>'5.5'!F15</f>
        <v>13685</v>
      </c>
      <c r="G54" s="55">
        <f>'5.5'!G15</f>
        <v>13085</v>
      </c>
      <c r="H54" s="55">
        <f>'5.5'!H15</f>
        <v>11479</v>
      </c>
      <c r="I54" s="55">
        <f>'5.5'!I15</f>
        <v>10783</v>
      </c>
      <c r="J54" s="55">
        <f>'5.5'!J15</f>
        <v>8016</v>
      </c>
      <c r="K54" s="55">
        <f>'5.5'!K15</f>
        <v>7120</v>
      </c>
      <c r="L54" s="55">
        <f>'5.5'!L15</f>
        <v>7782</v>
      </c>
      <c r="M54" s="55">
        <f>'5.5'!M15</f>
        <v>8848</v>
      </c>
      <c r="O54" t="s">
        <v>93</v>
      </c>
      <c r="P54" s="55" t="b">
        <f t="shared" si="21"/>
        <v>1</v>
      </c>
      <c r="Q54" s="55" t="b">
        <f t="shared" si="11"/>
        <v>1</v>
      </c>
      <c r="R54" s="55" t="b">
        <f t="shared" si="12"/>
        <v>1</v>
      </c>
      <c r="S54" s="55" t="b">
        <f t="shared" si="13"/>
        <v>1</v>
      </c>
      <c r="T54" s="55" t="b">
        <f t="shared" si="14"/>
        <v>1</v>
      </c>
      <c r="U54" s="55" t="b">
        <f t="shared" si="15"/>
        <v>1</v>
      </c>
      <c r="V54" s="55" t="b">
        <f t="shared" si="16"/>
        <v>1</v>
      </c>
      <c r="W54" s="55" t="b">
        <f t="shared" si="17"/>
        <v>1</v>
      </c>
      <c r="X54" s="55" t="b">
        <f t="shared" si="18"/>
        <v>1</v>
      </c>
      <c r="Y54" s="55" t="b">
        <f t="shared" si="19"/>
        <v>1</v>
      </c>
      <c r="Z54" s="55" t="b">
        <f t="shared" si="20"/>
        <v>1</v>
      </c>
    </row>
    <row r="55" spans="1:26" x14ac:dyDescent="0.2">
      <c r="A55">
        <v>5.6</v>
      </c>
      <c r="B55" t="s">
        <v>83</v>
      </c>
      <c r="C55" s="101">
        <f>SUM('5.6'!D35,'5.6'!D45,'5.6'!D55)</f>
        <v>1995</v>
      </c>
      <c r="D55" s="101">
        <f>SUM('5.6'!E35,'5.6'!E45,'5.6'!E55)</f>
        <v>1620</v>
      </c>
      <c r="E55" s="101">
        <f>SUM('5.6'!F35,'5.6'!F45,'5.6'!F55)</f>
        <v>1470</v>
      </c>
      <c r="F55" s="101">
        <f>SUM('5.6'!G35,'5.6'!G45,'5.6'!G55)</f>
        <v>1400</v>
      </c>
      <c r="G55" s="101">
        <f>SUM('5.6'!H35,'5.6'!H45,'5.6'!H55)</f>
        <v>1419</v>
      </c>
      <c r="H55" s="101">
        <f>SUM('5.6'!I35,'5.6'!I45,'5.6'!I55)</f>
        <v>1234</v>
      </c>
      <c r="I55" s="101">
        <f>SUM('5.6'!J35,'5.6'!J45,'5.6'!J55)</f>
        <v>1085</v>
      </c>
      <c r="J55" s="101">
        <f>SUM('5.6'!K35,'5.6'!K45,'5.6'!K55)</f>
        <v>617</v>
      </c>
      <c r="K55" s="101">
        <f>SUM('5.6'!L35,'5.6'!L45,'5.6'!L55)</f>
        <v>534</v>
      </c>
      <c r="L55" s="101">
        <f>SUM('5.6'!M35,'5.6'!M45,'5.6'!M55)</f>
        <v>517</v>
      </c>
      <c r="M55" s="101">
        <f>SUM('5.6'!N35,'5.6'!N45,'5.6'!N55)</f>
        <v>625</v>
      </c>
    </row>
    <row r="56" spans="1:26" x14ac:dyDescent="0.2">
      <c r="A56">
        <v>5.6</v>
      </c>
      <c r="B56" t="s">
        <v>84</v>
      </c>
      <c r="C56" s="102">
        <f>SUM('5.6'!D36,'5.6'!D46,'5.6'!D56)</f>
        <v>2</v>
      </c>
      <c r="D56" s="102">
        <f>SUM('5.6'!E36,'5.6'!E46,'5.6'!E56)</f>
        <v>0</v>
      </c>
      <c r="E56" s="102">
        <f>SUM('5.6'!F36,'5.6'!F46,'5.6'!F56)</f>
        <v>1</v>
      </c>
      <c r="F56" s="102">
        <f>SUM('5.6'!G36,'5.6'!G46,'5.6'!G56)</f>
        <v>0</v>
      </c>
      <c r="G56" s="102">
        <f>SUM('5.6'!H36,'5.6'!H46,'5.6'!H56)</f>
        <v>5</v>
      </c>
      <c r="H56" s="102">
        <f>SUM('5.6'!I36,'5.6'!I46,'5.6'!I56)</f>
        <v>3</v>
      </c>
      <c r="I56" s="102">
        <f>SUM('5.6'!J36,'5.6'!J46,'5.6'!J56)</f>
        <v>2</v>
      </c>
      <c r="J56" s="102">
        <f>SUM('5.6'!K36,'5.6'!K46,'5.6'!K56)</f>
        <v>1</v>
      </c>
      <c r="K56" s="102">
        <f>SUM('5.6'!L36,'5.6'!L46,'5.6'!L56)</f>
        <v>4</v>
      </c>
      <c r="L56" s="102">
        <f>SUM('5.6'!M36,'5.6'!M46,'5.6'!M56)</f>
        <v>1</v>
      </c>
      <c r="M56" s="102">
        <f>SUM('5.6'!N36,'5.6'!N46,'5.6'!N56)</f>
        <v>1</v>
      </c>
    </row>
    <row r="57" spans="1:26" x14ac:dyDescent="0.2">
      <c r="A57">
        <v>5.6</v>
      </c>
      <c r="B57" t="s">
        <v>86</v>
      </c>
      <c r="C57" s="103">
        <f>SUM('5.6'!D37,'5.6'!D47,'5.6'!D57)</f>
        <v>14267</v>
      </c>
      <c r="D57" s="103">
        <f>SUM('5.6'!E37,'5.6'!E47,'5.6'!E57)</f>
        <v>12437</v>
      </c>
      <c r="E57" s="103">
        <f>SUM('5.6'!F37,'5.6'!F47,'5.6'!F57)</f>
        <v>10766</v>
      </c>
      <c r="F57" s="103">
        <f>SUM('5.6'!G37,'5.6'!G47,'5.6'!G57)</f>
        <v>10193</v>
      </c>
      <c r="G57" s="103">
        <f>SUM('5.6'!H37,'5.6'!H47,'5.6'!H57)</f>
        <v>9864</v>
      </c>
      <c r="H57" s="103">
        <f>SUM('5.6'!I37,'5.6'!I47,'5.6'!I57)</f>
        <v>8565</v>
      </c>
      <c r="I57" s="103">
        <f>SUM('5.6'!J37,'5.6'!J47,'5.6'!J57)</f>
        <v>8198</v>
      </c>
      <c r="J57" s="103">
        <f>SUM('5.6'!K37,'5.6'!K47,'5.6'!K57)</f>
        <v>6379</v>
      </c>
      <c r="K57" s="103">
        <f>SUM('5.6'!L37,'5.6'!L47,'5.6'!L57)</f>
        <v>5648</v>
      </c>
      <c r="L57" s="103">
        <f>SUM('5.6'!M37,'5.6'!M47,'5.6'!M57)</f>
        <v>6323</v>
      </c>
      <c r="M57" s="103">
        <f>SUM('5.6'!N37,'5.6'!N47,'5.6'!N57)</f>
        <v>7213</v>
      </c>
    </row>
    <row r="58" spans="1:26" x14ac:dyDescent="0.2">
      <c r="A58">
        <v>5.6</v>
      </c>
      <c r="B58" t="s">
        <v>87</v>
      </c>
      <c r="C58" s="104">
        <f>SUM('5.6'!D38,'5.6'!D48,'5.6'!D58)</f>
        <v>600</v>
      </c>
      <c r="D58" s="104">
        <f>SUM('5.6'!E38,'5.6'!E48,'5.6'!E58)</f>
        <v>504</v>
      </c>
      <c r="E58" s="104">
        <f>SUM('5.6'!F38,'5.6'!F48,'5.6'!F58)</f>
        <v>374</v>
      </c>
      <c r="F58" s="104">
        <f>SUM('5.6'!G38,'5.6'!G48,'5.6'!G58)</f>
        <v>332</v>
      </c>
      <c r="G58" s="104">
        <f>SUM('5.6'!H38,'5.6'!H48,'5.6'!H58)</f>
        <v>242</v>
      </c>
      <c r="H58" s="104">
        <f>SUM('5.6'!I38,'5.6'!I48,'5.6'!I58)</f>
        <v>222</v>
      </c>
      <c r="I58" s="104">
        <f>SUM('5.6'!J38,'5.6'!J48,'5.6'!J58)</f>
        <v>232</v>
      </c>
      <c r="J58" s="104">
        <f>SUM('5.6'!K38,'5.6'!K48,'5.6'!K58)</f>
        <v>127</v>
      </c>
      <c r="K58" s="104">
        <f>SUM('5.6'!L38,'5.6'!L48,'5.6'!L58)</f>
        <v>108</v>
      </c>
      <c r="L58" s="104">
        <f>SUM('5.6'!M38,'5.6'!M48,'5.6'!M58)</f>
        <v>108</v>
      </c>
      <c r="M58" s="104">
        <f>SUM('5.6'!N38,'5.6'!N48,'5.6'!N58)</f>
        <v>86</v>
      </c>
    </row>
    <row r="59" spans="1:26" x14ac:dyDescent="0.2">
      <c r="A59">
        <v>5.6</v>
      </c>
      <c r="B59" t="s">
        <v>88</v>
      </c>
      <c r="C59" s="105">
        <f>SUM('5.6'!D39,'5.6'!D49,'5.6'!D59)</f>
        <v>462</v>
      </c>
      <c r="D59" s="105">
        <f>SUM('5.6'!E39,'5.6'!E49,'5.6'!E59)</f>
        <v>382</v>
      </c>
      <c r="E59" s="105">
        <f>SUM('5.6'!F39,'5.6'!F49,'5.6'!F59)</f>
        <v>280</v>
      </c>
      <c r="F59" s="105">
        <f>SUM('5.6'!G39,'5.6'!G49,'5.6'!G59)</f>
        <v>155</v>
      </c>
      <c r="G59" s="105">
        <f>SUM('5.6'!H39,'5.6'!H49,'5.6'!H59)</f>
        <v>131</v>
      </c>
      <c r="H59" s="105">
        <f>SUM('5.6'!I39,'5.6'!I49,'5.6'!I59)</f>
        <v>127</v>
      </c>
      <c r="I59" s="105">
        <f>SUM('5.6'!J39,'5.6'!J49,'5.6'!J59)</f>
        <v>92</v>
      </c>
      <c r="J59" s="105">
        <f>SUM('5.6'!K39,'5.6'!K49,'5.6'!K59)</f>
        <v>82</v>
      </c>
      <c r="K59" s="105">
        <f>SUM('5.6'!L39,'5.6'!L49,'5.6'!L59)</f>
        <v>59</v>
      </c>
      <c r="L59" s="105">
        <f>SUM('5.6'!M39,'5.6'!M49,'5.6'!M59)</f>
        <v>51</v>
      </c>
      <c r="M59" s="105">
        <f>SUM('5.6'!N39,'5.6'!N49,'5.6'!N59)</f>
        <v>63</v>
      </c>
    </row>
    <row r="60" spans="1:26" x14ac:dyDescent="0.2">
      <c r="A60">
        <v>5.6</v>
      </c>
      <c r="B60" t="s">
        <v>89</v>
      </c>
      <c r="C60" s="106">
        <f>SUM('5.6'!D40,'5.6'!D50,'5.6'!D60)</f>
        <v>2046</v>
      </c>
      <c r="D60" s="106">
        <f>SUM('5.6'!E40,'5.6'!E50,'5.6'!E60)</f>
        <v>1621</v>
      </c>
      <c r="E60" s="106">
        <f>SUM('5.6'!F40,'5.6'!F50,'5.6'!F60)</f>
        <v>1498</v>
      </c>
      <c r="F60" s="106">
        <f>SUM('5.6'!G40,'5.6'!G50,'5.6'!G60)</f>
        <v>1294</v>
      </c>
      <c r="G60" s="106">
        <f>SUM('5.6'!H40,'5.6'!H50,'5.6'!H60)</f>
        <v>1210</v>
      </c>
      <c r="H60" s="106">
        <f>SUM('5.6'!I40,'5.6'!I50,'5.6'!I60)</f>
        <v>1134</v>
      </c>
      <c r="I60" s="106">
        <f>SUM('5.6'!J40,'5.6'!J50,'5.6'!J60)</f>
        <v>986</v>
      </c>
      <c r="J60" s="106">
        <f>SUM('5.6'!K40,'5.6'!K50,'5.6'!K60)</f>
        <v>681</v>
      </c>
      <c r="K60" s="106">
        <f>SUM('5.6'!L40,'5.6'!L50,'5.6'!L60)</f>
        <v>663</v>
      </c>
      <c r="L60" s="106">
        <f>SUM('5.6'!M40,'5.6'!M50,'5.6'!M60)</f>
        <v>653</v>
      </c>
      <c r="M60" s="106">
        <f>SUM('5.6'!N40,'5.6'!N50,'5.6'!N60)</f>
        <v>703</v>
      </c>
    </row>
    <row r="61" spans="1:26" x14ac:dyDescent="0.2">
      <c r="A61">
        <v>5.6</v>
      </c>
      <c r="B61" t="s">
        <v>90</v>
      </c>
      <c r="C61" s="107">
        <f>SUM('5.6'!D41,'5.6'!D51,'5.6'!D61)</f>
        <v>376</v>
      </c>
      <c r="D61" s="107">
        <f>SUM('5.6'!E41,'5.6'!E51,'5.6'!E61)</f>
        <v>388</v>
      </c>
      <c r="E61" s="107">
        <f>SUM('5.6'!F41,'5.6'!F51,'5.6'!F61)</f>
        <v>296</v>
      </c>
      <c r="F61" s="107">
        <f>SUM('5.6'!G41,'5.6'!G51,'5.6'!G61)</f>
        <v>239</v>
      </c>
      <c r="G61" s="107">
        <f>SUM('5.6'!H41,'5.6'!H51,'5.6'!H61)</f>
        <v>167</v>
      </c>
      <c r="H61" s="107">
        <f>SUM('5.6'!I41,'5.6'!I51,'5.6'!I61)</f>
        <v>147</v>
      </c>
      <c r="I61" s="107">
        <f>SUM('5.6'!J41,'5.6'!J51,'5.6'!J61)</f>
        <v>145</v>
      </c>
      <c r="J61" s="107">
        <f>SUM('5.6'!K41,'5.6'!K51,'5.6'!K61)</f>
        <v>103</v>
      </c>
      <c r="K61" s="107">
        <f>SUM('5.6'!L41,'5.6'!L51,'5.6'!L61)</f>
        <v>72</v>
      </c>
      <c r="L61" s="107">
        <f>SUM('5.6'!M41,'5.6'!M51,'5.6'!M61)</f>
        <v>94</v>
      </c>
      <c r="M61" s="107">
        <f>SUM('5.6'!N41,'5.6'!N51,'5.6'!N61)</f>
        <v>119</v>
      </c>
    </row>
    <row r="62" spans="1:26" x14ac:dyDescent="0.2">
      <c r="A62">
        <v>5.6</v>
      </c>
      <c r="B62" t="s">
        <v>91</v>
      </c>
      <c r="C62" s="108">
        <f>SUM('5.6'!D42,'5.6'!D52,'5.6'!D62)</f>
        <v>91</v>
      </c>
      <c r="D62" s="108">
        <f>SUM('5.6'!E42,'5.6'!E52,'5.6'!E62)</f>
        <v>95</v>
      </c>
      <c r="E62" s="108">
        <f>SUM('5.6'!F42,'5.6'!F52,'5.6'!F62)</f>
        <v>76</v>
      </c>
      <c r="F62" s="108">
        <f>SUM('5.6'!G42,'5.6'!G52,'5.6'!G62)</f>
        <v>72</v>
      </c>
      <c r="G62" s="108">
        <f>SUM('5.6'!H42,'5.6'!H52,'5.6'!H62)</f>
        <v>47</v>
      </c>
      <c r="H62" s="108">
        <f>SUM('5.6'!I42,'5.6'!I52,'5.6'!I62)</f>
        <v>47</v>
      </c>
      <c r="I62" s="108">
        <f>SUM('5.6'!J42,'5.6'!J52,'5.6'!J62)</f>
        <v>43</v>
      </c>
      <c r="J62" s="108">
        <f>SUM('5.6'!K42,'5.6'!K52,'5.6'!K62)</f>
        <v>26</v>
      </c>
      <c r="K62" s="108">
        <f>SUM('5.6'!L42,'5.6'!L52,'5.6'!L62)</f>
        <v>32</v>
      </c>
      <c r="L62" s="108">
        <f>SUM('5.6'!M42,'5.6'!M52,'5.6'!M62)</f>
        <v>35</v>
      </c>
      <c r="M62" s="108">
        <f>SUM('5.6'!N42,'5.6'!N52,'5.6'!N62)</f>
        <v>38</v>
      </c>
    </row>
    <row r="63" spans="1:26" x14ac:dyDescent="0.2">
      <c r="A63">
        <v>5.6</v>
      </c>
      <c r="B63" t="s">
        <v>92</v>
      </c>
      <c r="C63" s="109">
        <f>SUM('5.6'!D43,'5.6'!D53,'5.6'!D63)</f>
        <v>1</v>
      </c>
      <c r="D63" s="109">
        <f>SUM('5.6'!E43,'5.6'!E53,'5.6'!E63)</f>
        <v>2</v>
      </c>
      <c r="E63" s="109">
        <f>SUM('5.6'!F43,'5.6'!F53,'5.6'!F63)</f>
        <v>1</v>
      </c>
      <c r="F63" s="109">
        <f>SUM('5.6'!G43,'5.6'!G53,'5.6'!G63)</f>
        <v>0</v>
      </c>
      <c r="G63" s="109">
        <f>SUM('5.6'!H43,'5.6'!H53,'5.6'!H63)</f>
        <v>0</v>
      </c>
      <c r="H63" s="109">
        <f>SUM('5.6'!I43,'5.6'!I53,'5.6'!I63)</f>
        <v>0</v>
      </c>
      <c r="I63" s="109">
        <f>SUM('5.6'!J43,'5.6'!J53,'5.6'!J63)</f>
        <v>0</v>
      </c>
      <c r="J63" s="109">
        <f>SUM('5.6'!K43,'5.6'!K53,'5.6'!K63)</f>
        <v>0</v>
      </c>
      <c r="K63" s="109">
        <f>SUM('5.6'!L43,'5.6'!L53,'5.6'!L63)</f>
        <v>0</v>
      </c>
      <c r="L63" s="109">
        <f>SUM('5.6'!M43,'5.6'!M53,'5.6'!M63)</f>
        <v>0</v>
      </c>
      <c r="M63" s="109">
        <f>SUM('5.6'!N43,'5.6'!N53,'5.6'!N63)</f>
        <v>0</v>
      </c>
    </row>
    <row r="64" spans="1:26" x14ac:dyDescent="0.2">
      <c r="A64">
        <v>5.6</v>
      </c>
      <c r="B64" t="s">
        <v>93</v>
      </c>
      <c r="C64" s="55">
        <f>SUM('5.6'!D44,'5.6'!D54,'5.6'!D64)</f>
        <v>19840</v>
      </c>
      <c r="D64" s="55">
        <f>SUM('5.6'!E44,'5.6'!E54,'5.6'!E64)</f>
        <v>17049</v>
      </c>
      <c r="E64" s="55">
        <f>SUM('5.6'!F44,'5.6'!F54,'5.6'!F64)</f>
        <v>14762</v>
      </c>
      <c r="F64" s="55">
        <f>SUM('5.6'!G44,'5.6'!G54,'5.6'!G64)</f>
        <v>13685</v>
      </c>
      <c r="G64" s="55">
        <f>SUM('5.6'!H44,'5.6'!H54,'5.6'!H64)</f>
        <v>13085</v>
      </c>
      <c r="H64" s="55">
        <f>SUM('5.6'!I44,'5.6'!I54,'5.6'!I64)</f>
        <v>11479</v>
      </c>
      <c r="I64" s="55">
        <f>SUM('5.6'!J44,'5.6'!J54,'5.6'!J64)</f>
        <v>10783</v>
      </c>
      <c r="J64" s="55">
        <f>SUM('5.6'!K44,'5.6'!K54,'5.6'!K64)</f>
        <v>8016</v>
      </c>
      <c r="K64" s="55">
        <f>SUM('5.6'!L44,'5.6'!L54,'5.6'!L64)</f>
        <v>7120</v>
      </c>
      <c r="L64" s="55">
        <f>SUM('5.6'!M44,'5.6'!M54,'5.6'!M64)</f>
        <v>7782</v>
      </c>
      <c r="M64" s="55">
        <f>SUM('5.6'!N44,'5.6'!N54,'5.6'!N64)</f>
        <v>8848</v>
      </c>
    </row>
    <row r="65" spans="1:13" x14ac:dyDescent="0.2">
      <c r="A65">
        <v>5.7</v>
      </c>
      <c r="B65" t="s">
        <v>83</v>
      </c>
      <c r="C65" s="101">
        <f>SUM('5.7'!D24,'5.7'!D34)</f>
        <v>1995</v>
      </c>
      <c r="D65" s="101">
        <f>SUM('5.7'!E24,'5.7'!E34)</f>
        <v>1620</v>
      </c>
      <c r="E65" s="101">
        <f>SUM('5.7'!F24,'5.7'!F34)</f>
        <v>1470</v>
      </c>
      <c r="F65" s="101">
        <f>SUM('5.7'!G24,'5.7'!G34)</f>
        <v>1400</v>
      </c>
      <c r="G65" s="101">
        <f>SUM('5.7'!H24,'5.7'!H34)</f>
        <v>1419</v>
      </c>
      <c r="H65" s="101">
        <f>SUM('5.7'!I24,'5.7'!I34)</f>
        <v>1234</v>
      </c>
      <c r="I65" s="101">
        <f>SUM('5.7'!J24,'5.7'!J34)</f>
        <v>1085</v>
      </c>
      <c r="J65" s="101">
        <f>SUM('5.7'!K24,'5.7'!K34)</f>
        <v>617</v>
      </c>
      <c r="K65" s="101">
        <f>SUM('5.7'!L24,'5.7'!L34)</f>
        <v>534</v>
      </c>
      <c r="L65" s="101">
        <f>SUM('5.7'!M24,'5.7'!M34)</f>
        <v>517</v>
      </c>
      <c r="M65" s="101">
        <f>SUM('5.7'!N24,'5.7'!N34)</f>
        <v>625</v>
      </c>
    </row>
    <row r="66" spans="1:13" x14ac:dyDescent="0.2">
      <c r="A66">
        <v>5.7</v>
      </c>
      <c r="B66" t="s">
        <v>84</v>
      </c>
      <c r="C66" s="102">
        <f>SUM('5.7'!D25,'5.7'!D35)</f>
        <v>2</v>
      </c>
      <c r="D66" s="102">
        <f>SUM('5.7'!E25,'5.7'!E35)</f>
        <v>0</v>
      </c>
      <c r="E66" s="102">
        <f>SUM('5.7'!F25,'5.7'!F35)</f>
        <v>1</v>
      </c>
      <c r="F66" s="102">
        <f>SUM('5.7'!G25,'5.7'!G35)</f>
        <v>0</v>
      </c>
      <c r="G66" s="102">
        <f>SUM('5.7'!H25,'5.7'!H35)</f>
        <v>5</v>
      </c>
      <c r="H66" s="102">
        <f>SUM('5.7'!I25,'5.7'!I35)</f>
        <v>3</v>
      </c>
      <c r="I66" s="102">
        <f>SUM('5.7'!J25,'5.7'!J35)</f>
        <v>2</v>
      </c>
      <c r="J66" s="102">
        <f>SUM('5.7'!K25,'5.7'!K35)</f>
        <v>1</v>
      </c>
      <c r="K66" s="102">
        <f>SUM('5.7'!L25,'5.7'!L35)</f>
        <v>4</v>
      </c>
      <c r="L66" s="102">
        <f>SUM('5.7'!M25,'5.7'!M35)</f>
        <v>1</v>
      </c>
      <c r="M66" s="102">
        <f>SUM('5.7'!N25,'5.7'!N35)</f>
        <v>1</v>
      </c>
    </row>
    <row r="67" spans="1:13" x14ac:dyDescent="0.2">
      <c r="A67">
        <v>5.7</v>
      </c>
      <c r="B67" t="s">
        <v>86</v>
      </c>
      <c r="C67" s="103">
        <f>SUM('5.7'!D26,'5.7'!D36)</f>
        <v>14267</v>
      </c>
      <c r="D67" s="103">
        <f>SUM('5.7'!E26,'5.7'!E36)</f>
        <v>12437</v>
      </c>
      <c r="E67" s="103">
        <f>SUM('5.7'!F26,'5.7'!F36)</f>
        <v>10766</v>
      </c>
      <c r="F67" s="103">
        <f>SUM('5.7'!G26,'5.7'!G36)</f>
        <v>10193</v>
      </c>
      <c r="G67" s="103">
        <f>SUM('5.7'!H26,'5.7'!H36)</f>
        <v>9864</v>
      </c>
      <c r="H67" s="103">
        <f>SUM('5.7'!I26,'5.7'!I36)</f>
        <v>8565</v>
      </c>
      <c r="I67" s="103">
        <f>SUM('5.7'!J26,'5.7'!J36)</f>
        <v>8198</v>
      </c>
      <c r="J67" s="103">
        <f>SUM('5.7'!K26,'5.7'!K36)</f>
        <v>6379</v>
      </c>
      <c r="K67" s="103">
        <f>SUM('5.7'!L26,'5.7'!L36)</f>
        <v>5648</v>
      </c>
      <c r="L67" s="103">
        <f>SUM('5.7'!M26,'5.7'!M36)</f>
        <v>6323</v>
      </c>
      <c r="M67" s="103">
        <f>SUM('5.7'!N26,'5.7'!N36)</f>
        <v>7213</v>
      </c>
    </row>
    <row r="68" spans="1:13" x14ac:dyDescent="0.2">
      <c r="A68">
        <v>5.7</v>
      </c>
      <c r="B68" t="s">
        <v>87</v>
      </c>
      <c r="C68" s="104">
        <f>SUM('5.7'!D27,'5.7'!D37)</f>
        <v>600</v>
      </c>
      <c r="D68" s="104">
        <f>SUM('5.7'!E27,'5.7'!E37)</f>
        <v>504</v>
      </c>
      <c r="E68" s="104">
        <f>SUM('5.7'!F27,'5.7'!F37)</f>
        <v>374</v>
      </c>
      <c r="F68" s="104">
        <f>SUM('5.7'!G27,'5.7'!G37)</f>
        <v>332</v>
      </c>
      <c r="G68" s="104">
        <f>SUM('5.7'!H27,'5.7'!H37)</f>
        <v>242</v>
      </c>
      <c r="H68" s="104">
        <f>SUM('5.7'!I27,'5.7'!I37)</f>
        <v>222</v>
      </c>
      <c r="I68" s="104">
        <f>SUM('5.7'!J27,'5.7'!J37)</f>
        <v>232</v>
      </c>
      <c r="J68" s="104">
        <f>SUM('5.7'!K27,'5.7'!K37)</f>
        <v>127</v>
      </c>
      <c r="K68" s="104">
        <f>SUM('5.7'!L27,'5.7'!L37)</f>
        <v>108</v>
      </c>
      <c r="L68" s="104">
        <f>SUM('5.7'!M27,'5.7'!M37)</f>
        <v>108</v>
      </c>
      <c r="M68" s="104">
        <f>SUM('5.7'!N27,'5.7'!N37)</f>
        <v>86</v>
      </c>
    </row>
    <row r="69" spans="1:13" x14ac:dyDescent="0.2">
      <c r="A69">
        <v>5.7</v>
      </c>
      <c r="B69" t="s">
        <v>88</v>
      </c>
      <c r="C69" s="105">
        <f>SUM('5.7'!D28,'5.7'!D38)</f>
        <v>462</v>
      </c>
      <c r="D69" s="105">
        <f>SUM('5.7'!E28,'5.7'!E38)</f>
        <v>382</v>
      </c>
      <c r="E69" s="105">
        <f>SUM('5.7'!F28,'5.7'!F38)</f>
        <v>280</v>
      </c>
      <c r="F69" s="105">
        <f>SUM('5.7'!G28,'5.7'!G38)</f>
        <v>155</v>
      </c>
      <c r="G69" s="105">
        <f>SUM('5.7'!H28,'5.7'!H38)</f>
        <v>131</v>
      </c>
      <c r="H69" s="105">
        <f>SUM('5.7'!I28,'5.7'!I38)</f>
        <v>127</v>
      </c>
      <c r="I69" s="105">
        <f>SUM('5.7'!J28,'5.7'!J38)</f>
        <v>92</v>
      </c>
      <c r="J69" s="105">
        <f>SUM('5.7'!K28,'5.7'!K38)</f>
        <v>82</v>
      </c>
      <c r="K69" s="105">
        <f>SUM('5.7'!L28,'5.7'!L38)</f>
        <v>59</v>
      </c>
      <c r="L69" s="105">
        <f>SUM('5.7'!M28,'5.7'!M38)</f>
        <v>51</v>
      </c>
      <c r="M69" s="105">
        <f>SUM('5.7'!N28,'5.7'!N38)</f>
        <v>63</v>
      </c>
    </row>
    <row r="70" spans="1:13" x14ac:dyDescent="0.2">
      <c r="A70">
        <v>5.7</v>
      </c>
      <c r="B70" t="s">
        <v>89</v>
      </c>
      <c r="C70" s="106">
        <f>SUM('5.7'!D29,'5.7'!D39)</f>
        <v>2046</v>
      </c>
      <c r="D70" s="106">
        <f>SUM('5.7'!E29,'5.7'!E39)</f>
        <v>1621</v>
      </c>
      <c r="E70" s="106">
        <f>SUM('5.7'!F29,'5.7'!F39)</f>
        <v>1498</v>
      </c>
      <c r="F70" s="106">
        <f>SUM('5.7'!G29,'5.7'!G39)</f>
        <v>1294</v>
      </c>
      <c r="G70" s="106">
        <f>SUM('5.7'!H29,'5.7'!H39)</f>
        <v>1210</v>
      </c>
      <c r="H70" s="106">
        <f>SUM('5.7'!I29,'5.7'!I39)</f>
        <v>1134</v>
      </c>
      <c r="I70" s="106">
        <f>SUM('5.7'!J29,'5.7'!J39)</f>
        <v>986</v>
      </c>
      <c r="J70" s="106">
        <f>SUM('5.7'!K29,'5.7'!K39)</f>
        <v>681</v>
      </c>
      <c r="K70" s="106">
        <f>SUM('5.7'!L29,'5.7'!L39)</f>
        <v>663</v>
      </c>
      <c r="L70" s="106">
        <f>SUM('5.7'!M29,'5.7'!M39)</f>
        <v>653</v>
      </c>
      <c r="M70" s="106">
        <f>SUM('5.7'!N29,'5.7'!N39)</f>
        <v>703</v>
      </c>
    </row>
    <row r="71" spans="1:13" x14ac:dyDescent="0.2">
      <c r="A71">
        <v>5.7</v>
      </c>
      <c r="B71" t="s">
        <v>90</v>
      </c>
      <c r="C71" s="107">
        <f>SUM('5.7'!D30,'5.7'!D40)</f>
        <v>376</v>
      </c>
      <c r="D71" s="107">
        <f>SUM('5.7'!E30,'5.7'!E40)</f>
        <v>388</v>
      </c>
      <c r="E71" s="107">
        <f>SUM('5.7'!F30,'5.7'!F40)</f>
        <v>296</v>
      </c>
      <c r="F71" s="107">
        <f>SUM('5.7'!G30,'5.7'!G40)</f>
        <v>239</v>
      </c>
      <c r="G71" s="107">
        <f>SUM('5.7'!H30,'5.7'!H40)</f>
        <v>167</v>
      </c>
      <c r="H71" s="107">
        <f>SUM('5.7'!I30,'5.7'!I40)</f>
        <v>147</v>
      </c>
      <c r="I71" s="107">
        <f>SUM('5.7'!J30,'5.7'!J40)</f>
        <v>145</v>
      </c>
      <c r="J71" s="107">
        <f>SUM('5.7'!K30,'5.7'!K40)</f>
        <v>103</v>
      </c>
      <c r="K71" s="107">
        <f>SUM('5.7'!L30,'5.7'!L40)</f>
        <v>72</v>
      </c>
      <c r="L71" s="107">
        <f>SUM('5.7'!M30,'5.7'!M40)</f>
        <v>94</v>
      </c>
      <c r="M71" s="107">
        <f>SUM('5.7'!N30,'5.7'!N40)</f>
        <v>119</v>
      </c>
    </row>
    <row r="72" spans="1:13" x14ac:dyDescent="0.2">
      <c r="A72">
        <v>5.7</v>
      </c>
      <c r="B72" t="s">
        <v>91</v>
      </c>
      <c r="C72" s="108">
        <f>SUM('5.7'!D31,'5.7'!D41)</f>
        <v>91</v>
      </c>
      <c r="D72" s="108">
        <f>SUM('5.7'!E31,'5.7'!E41)</f>
        <v>95</v>
      </c>
      <c r="E72" s="108">
        <f>SUM('5.7'!F31,'5.7'!F41)</f>
        <v>76</v>
      </c>
      <c r="F72" s="108">
        <f>SUM('5.7'!G31,'5.7'!G41)</f>
        <v>72</v>
      </c>
      <c r="G72" s="108">
        <f>SUM('5.7'!H31,'5.7'!H41)</f>
        <v>47</v>
      </c>
      <c r="H72" s="108">
        <f>SUM('5.7'!I31,'5.7'!I41)</f>
        <v>47</v>
      </c>
      <c r="I72" s="108">
        <f>SUM('5.7'!J31,'5.7'!J41)</f>
        <v>43</v>
      </c>
      <c r="J72" s="108">
        <f>SUM('5.7'!K31,'5.7'!K41)</f>
        <v>26</v>
      </c>
      <c r="K72" s="108">
        <f>SUM('5.7'!L31,'5.7'!L41)</f>
        <v>32</v>
      </c>
      <c r="L72" s="108">
        <f>SUM('5.7'!M31,'5.7'!M41)</f>
        <v>35</v>
      </c>
      <c r="M72" s="108">
        <f>SUM('5.7'!N31,'5.7'!N41)</f>
        <v>38</v>
      </c>
    </row>
    <row r="73" spans="1:13" x14ac:dyDescent="0.2">
      <c r="A73">
        <v>5.7</v>
      </c>
      <c r="B73" t="s">
        <v>92</v>
      </c>
      <c r="C73" s="109">
        <f>SUM('5.7'!D32,'5.7'!D42)</f>
        <v>1</v>
      </c>
      <c r="D73" s="109">
        <f>SUM('5.7'!E32,'5.7'!E42)</f>
        <v>2</v>
      </c>
      <c r="E73" s="109">
        <f>SUM('5.7'!F32,'5.7'!F42)</f>
        <v>1</v>
      </c>
      <c r="F73" s="109">
        <f>SUM('5.7'!G32,'5.7'!G42)</f>
        <v>0</v>
      </c>
      <c r="G73" s="109">
        <f>SUM('5.7'!H32,'5.7'!H42)</f>
        <v>0</v>
      </c>
      <c r="H73" s="109">
        <f>SUM('5.7'!I32,'5.7'!I42)</f>
        <v>0</v>
      </c>
      <c r="I73" s="109">
        <f>SUM('5.7'!J32,'5.7'!J42)</f>
        <v>0</v>
      </c>
      <c r="J73" s="109">
        <f>SUM('5.7'!K32,'5.7'!K42)</f>
        <v>0</v>
      </c>
      <c r="K73" s="109">
        <f>SUM('5.7'!L32,'5.7'!L42)</f>
        <v>0</v>
      </c>
      <c r="L73" s="109">
        <f>SUM('5.7'!M32,'5.7'!M42)</f>
        <v>0</v>
      </c>
      <c r="M73" s="109">
        <f>SUM('5.7'!N32,'5.7'!N42)</f>
        <v>0</v>
      </c>
    </row>
    <row r="74" spans="1:13" x14ac:dyDescent="0.2">
      <c r="A74">
        <v>5.7</v>
      </c>
      <c r="B74" t="s">
        <v>93</v>
      </c>
      <c r="C74" s="55">
        <f>SUM('5.7'!D33,'5.7'!D43)</f>
        <v>19840</v>
      </c>
      <c r="D74" s="55">
        <f>SUM('5.7'!E33,'5.7'!E43)</f>
        <v>17049</v>
      </c>
      <c r="E74" s="55">
        <f>SUM('5.7'!F33,'5.7'!F43)</f>
        <v>14762</v>
      </c>
      <c r="F74" s="55">
        <f>SUM('5.7'!G33,'5.7'!G43)</f>
        <v>13685</v>
      </c>
      <c r="G74" s="55">
        <f>SUM('5.7'!H33,'5.7'!H43)</f>
        <v>13085</v>
      </c>
      <c r="H74" s="55">
        <f>SUM('5.7'!I33,'5.7'!I43)</f>
        <v>11479</v>
      </c>
      <c r="I74" s="55">
        <f>SUM('5.7'!J33,'5.7'!J43)</f>
        <v>10783</v>
      </c>
      <c r="J74" s="55">
        <f>SUM('5.7'!K33,'5.7'!K43)</f>
        <v>8016</v>
      </c>
      <c r="K74" s="55">
        <f>SUM('5.7'!L33,'5.7'!L43)</f>
        <v>7120</v>
      </c>
      <c r="L74" s="55">
        <f>SUM('5.7'!M33,'5.7'!M43)</f>
        <v>7782</v>
      </c>
      <c r="M74" s="55">
        <f>SUM('5.7'!N33,'5.7'!N43)</f>
        <v>8848</v>
      </c>
    </row>
    <row r="75" spans="1:13" x14ac:dyDescent="0.2">
      <c r="A75">
        <v>5.8</v>
      </c>
      <c r="B75" t="s">
        <v>83</v>
      </c>
      <c r="C75" s="101">
        <f>SUM('5.8'!C4,'5.8'!C14,'5.8'!C24,'5.8'!C34,'5.8'!C44,'5.8'!C74)</f>
        <v>1995</v>
      </c>
      <c r="D75" s="101">
        <f>SUM('5.8'!D4,'5.8'!D14,'5.8'!D24,'5.8'!D34,'5.8'!D44,'5.8'!D74)</f>
        <v>1620</v>
      </c>
      <c r="E75" s="101">
        <f>SUM('5.8'!E4,'5.8'!E14,'5.8'!E24,'5.8'!E34,'5.8'!E44,'5.8'!E74)</f>
        <v>1470</v>
      </c>
      <c r="F75" s="101">
        <f>SUM('5.8'!F4,'5.8'!F14,'5.8'!F24,'5.8'!F34,'5.8'!F44,'5.8'!F74)</f>
        <v>1400</v>
      </c>
      <c r="G75" s="101">
        <f>SUM('5.8'!G4,'5.8'!G14,'5.8'!G24,'5.8'!G34,'5.8'!G44,'5.8'!G74)</f>
        <v>1419</v>
      </c>
      <c r="H75" s="101">
        <f>SUM('5.8'!H4,'5.8'!H14,'5.8'!H24,'5.8'!H34,'5.8'!H44,'5.8'!H74)</f>
        <v>1234</v>
      </c>
      <c r="I75" s="101">
        <f>SUM('5.8'!I4,'5.8'!I14,'5.8'!I24,'5.8'!I34,'5.8'!I44,'5.8'!I74)</f>
        <v>1085</v>
      </c>
      <c r="J75" s="101">
        <f>SUM('5.8'!J4,'5.8'!J14,'5.8'!J24,'5.8'!J34,'5.8'!J44,'5.8'!J74)</f>
        <v>617</v>
      </c>
      <c r="K75" s="101">
        <f>SUM('5.8'!K4,'5.8'!K14,'5.8'!K24,'5.8'!K34,'5.8'!K44,'5.8'!K74)</f>
        <v>534</v>
      </c>
      <c r="L75" s="101">
        <f>SUM('5.8'!L4,'5.8'!L14,'5.8'!L24,'5.8'!L34,'5.8'!L44,'5.8'!L74)</f>
        <v>517</v>
      </c>
      <c r="M75" s="101">
        <f>SUM('5.8'!M4,'5.8'!M14,'5.8'!M24,'5.8'!M34,'5.8'!M44,'5.8'!M74)</f>
        <v>625</v>
      </c>
    </row>
    <row r="76" spans="1:13" x14ac:dyDescent="0.2">
      <c r="A76">
        <v>5.8</v>
      </c>
      <c r="B76" t="s">
        <v>84</v>
      </c>
      <c r="C76" s="102">
        <f>SUM('5.8'!C5,'5.8'!C15,'5.8'!C25,'5.8'!C35,'5.8'!C45,'5.8'!C75)</f>
        <v>2</v>
      </c>
      <c r="D76" s="102">
        <f>SUM('5.8'!D5,'5.8'!D15,'5.8'!D25,'5.8'!D35,'5.8'!D45,'5.8'!D75)</f>
        <v>0</v>
      </c>
      <c r="E76" s="102">
        <f>SUM('5.8'!E5,'5.8'!E15,'5.8'!E25,'5.8'!E35,'5.8'!E45,'5.8'!E75)</f>
        <v>1</v>
      </c>
      <c r="F76" s="102">
        <f>SUM('5.8'!F5,'5.8'!F15,'5.8'!F25,'5.8'!F35,'5.8'!F45,'5.8'!F75)</f>
        <v>0</v>
      </c>
      <c r="G76" s="102">
        <f>SUM('5.8'!G5,'5.8'!G15,'5.8'!G25,'5.8'!G35,'5.8'!G45,'5.8'!G75)</f>
        <v>5</v>
      </c>
      <c r="H76" s="102">
        <f>SUM('5.8'!H5,'5.8'!H15,'5.8'!H25,'5.8'!H35,'5.8'!H45,'5.8'!H75)</f>
        <v>3</v>
      </c>
      <c r="I76" s="102">
        <f>SUM('5.8'!I5,'5.8'!I15,'5.8'!I25,'5.8'!I35,'5.8'!I45,'5.8'!I75)</f>
        <v>2</v>
      </c>
      <c r="J76" s="102">
        <f>SUM('5.8'!J5,'5.8'!J15,'5.8'!J25,'5.8'!J35,'5.8'!J45,'5.8'!J75)</f>
        <v>1</v>
      </c>
      <c r="K76" s="102">
        <f>SUM('5.8'!K5,'5.8'!K15,'5.8'!K25,'5.8'!K35,'5.8'!K45,'5.8'!K75)</f>
        <v>4</v>
      </c>
      <c r="L76" s="102">
        <f>SUM('5.8'!L5,'5.8'!L15,'5.8'!L25,'5.8'!L35,'5.8'!L45,'5.8'!L75)</f>
        <v>1</v>
      </c>
      <c r="M76" s="102">
        <f>SUM('5.8'!M5,'5.8'!M15,'5.8'!M25,'5.8'!M35,'5.8'!M45,'5.8'!M75)</f>
        <v>1</v>
      </c>
    </row>
    <row r="77" spans="1:13" x14ac:dyDescent="0.2">
      <c r="A77">
        <v>5.8</v>
      </c>
      <c r="B77" t="s">
        <v>86</v>
      </c>
      <c r="C77" s="103">
        <f>SUM('5.8'!C6,'5.8'!C16,'5.8'!C26,'5.8'!C36,'5.8'!C46,'5.8'!C76)</f>
        <v>14267</v>
      </c>
      <c r="D77" s="103">
        <f>SUM('5.8'!D6,'5.8'!D16,'5.8'!D26,'5.8'!D36,'5.8'!D46,'5.8'!D76)</f>
        <v>12437</v>
      </c>
      <c r="E77" s="103">
        <f>SUM('5.8'!E6,'5.8'!E16,'5.8'!E26,'5.8'!E36,'5.8'!E46,'5.8'!E76)</f>
        <v>10766</v>
      </c>
      <c r="F77" s="103">
        <f>SUM('5.8'!F6,'5.8'!F16,'5.8'!F26,'5.8'!F36,'5.8'!F46,'5.8'!F76)</f>
        <v>10193</v>
      </c>
      <c r="G77" s="103">
        <f>SUM('5.8'!G6,'5.8'!G16,'5.8'!G26,'5.8'!G36,'5.8'!G46,'5.8'!G76)</f>
        <v>9864</v>
      </c>
      <c r="H77" s="103">
        <f>SUM('5.8'!H6,'5.8'!H16,'5.8'!H26,'5.8'!H36,'5.8'!H46,'5.8'!H76)</f>
        <v>8565</v>
      </c>
      <c r="I77" s="103">
        <f>SUM('5.8'!I6,'5.8'!I16,'5.8'!I26,'5.8'!I36,'5.8'!I46,'5.8'!I76)</f>
        <v>8198</v>
      </c>
      <c r="J77" s="103">
        <f>SUM('5.8'!J6,'5.8'!J16,'5.8'!J26,'5.8'!J36,'5.8'!J46,'5.8'!J76)</f>
        <v>6379</v>
      </c>
      <c r="K77" s="103">
        <f>SUM('5.8'!K6,'5.8'!K16,'5.8'!K26,'5.8'!K36,'5.8'!K46,'5.8'!K76)</f>
        <v>5648</v>
      </c>
      <c r="L77" s="103">
        <f>SUM('5.8'!L6,'5.8'!L16,'5.8'!L26,'5.8'!L36,'5.8'!L46,'5.8'!L76)</f>
        <v>6323</v>
      </c>
      <c r="M77" s="103">
        <f>SUM('5.8'!M6,'5.8'!M16,'5.8'!M26,'5.8'!M36,'5.8'!M46,'5.8'!M76)</f>
        <v>7213</v>
      </c>
    </row>
    <row r="78" spans="1:13" x14ac:dyDescent="0.2">
      <c r="A78">
        <v>5.8</v>
      </c>
      <c r="B78" t="s">
        <v>87</v>
      </c>
      <c r="C78" s="104">
        <f>SUM('5.8'!C7,'5.8'!C17,'5.8'!C27,'5.8'!C37,'5.8'!C47,'5.8'!C77)</f>
        <v>600</v>
      </c>
      <c r="D78" s="104">
        <f>SUM('5.8'!D7,'5.8'!D17,'5.8'!D27,'5.8'!D37,'5.8'!D47,'5.8'!D77)</f>
        <v>504</v>
      </c>
      <c r="E78" s="104">
        <f>SUM('5.8'!E7,'5.8'!E17,'5.8'!E27,'5.8'!E37,'5.8'!E47,'5.8'!E77)</f>
        <v>374</v>
      </c>
      <c r="F78" s="104">
        <f>SUM('5.8'!F7,'5.8'!F17,'5.8'!F27,'5.8'!F37,'5.8'!F47,'5.8'!F77)</f>
        <v>332</v>
      </c>
      <c r="G78" s="104">
        <f>SUM('5.8'!G7,'5.8'!G17,'5.8'!G27,'5.8'!G37,'5.8'!G47,'5.8'!G77)</f>
        <v>242</v>
      </c>
      <c r="H78" s="104">
        <f>SUM('5.8'!H7,'5.8'!H17,'5.8'!H27,'5.8'!H37,'5.8'!H47,'5.8'!H77)</f>
        <v>222</v>
      </c>
      <c r="I78" s="104">
        <f>SUM('5.8'!I7,'5.8'!I17,'5.8'!I27,'5.8'!I37,'5.8'!I47,'5.8'!I77)</f>
        <v>232</v>
      </c>
      <c r="J78" s="104">
        <f>SUM('5.8'!J7,'5.8'!J17,'5.8'!J27,'5.8'!J37,'5.8'!J47,'5.8'!J77)</f>
        <v>127</v>
      </c>
      <c r="K78" s="104">
        <f>SUM('5.8'!K7,'5.8'!K17,'5.8'!K27,'5.8'!K37,'5.8'!K47,'5.8'!K77)</f>
        <v>108</v>
      </c>
      <c r="L78" s="104">
        <f>SUM('5.8'!L7,'5.8'!L17,'5.8'!L27,'5.8'!L37,'5.8'!L47,'5.8'!L77)</f>
        <v>108</v>
      </c>
      <c r="M78" s="104">
        <f>SUM('5.8'!M7,'5.8'!M17,'5.8'!M27,'5.8'!M37,'5.8'!M47,'5.8'!M77)</f>
        <v>86</v>
      </c>
    </row>
    <row r="79" spans="1:13" x14ac:dyDescent="0.2">
      <c r="A79">
        <v>5.8</v>
      </c>
      <c r="B79" t="s">
        <v>88</v>
      </c>
      <c r="C79" s="105">
        <f>SUM('5.8'!C8,'5.8'!C18,'5.8'!C28,'5.8'!C38,'5.8'!C48,'5.8'!C78)</f>
        <v>462</v>
      </c>
      <c r="D79" s="105">
        <f>SUM('5.8'!D8,'5.8'!D18,'5.8'!D28,'5.8'!D38,'5.8'!D48,'5.8'!D78)</f>
        <v>382</v>
      </c>
      <c r="E79" s="105">
        <f>SUM('5.8'!E8,'5.8'!E18,'5.8'!E28,'5.8'!E38,'5.8'!E48,'5.8'!E78)</f>
        <v>280</v>
      </c>
      <c r="F79" s="105">
        <f>SUM('5.8'!F8,'5.8'!F18,'5.8'!F28,'5.8'!F38,'5.8'!F48,'5.8'!F78)</f>
        <v>155</v>
      </c>
      <c r="G79" s="105">
        <f>SUM('5.8'!G8,'5.8'!G18,'5.8'!G28,'5.8'!G38,'5.8'!G48,'5.8'!G78)</f>
        <v>131</v>
      </c>
      <c r="H79" s="105">
        <f>SUM('5.8'!H8,'5.8'!H18,'5.8'!H28,'5.8'!H38,'5.8'!H48,'5.8'!H78)</f>
        <v>127</v>
      </c>
      <c r="I79" s="105">
        <f>SUM('5.8'!I8,'5.8'!I18,'5.8'!I28,'5.8'!I38,'5.8'!I48,'5.8'!I78)</f>
        <v>92</v>
      </c>
      <c r="J79" s="105">
        <f>SUM('5.8'!J8,'5.8'!J18,'5.8'!J28,'5.8'!J38,'5.8'!J48,'5.8'!J78)</f>
        <v>82</v>
      </c>
      <c r="K79" s="105">
        <f>SUM('5.8'!K8,'5.8'!K18,'5.8'!K28,'5.8'!K38,'5.8'!K48,'5.8'!K78)</f>
        <v>59</v>
      </c>
      <c r="L79" s="105">
        <f>SUM('5.8'!L8,'5.8'!L18,'5.8'!L28,'5.8'!L38,'5.8'!L48,'5.8'!L78)</f>
        <v>51</v>
      </c>
      <c r="M79" s="105">
        <f>SUM('5.8'!M8,'5.8'!M18,'5.8'!M28,'5.8'!M38,'5.8'!M48,'5.8'!M78)</f>
        <v>63</v>
      </c>
    </row>
    <row r="80" spans="1:13" x14ac:dyDescent="0.2">
      <c r="A80">
        <v>5.8</v>
      </c>
      <c r="B80" t="s">
        <v>89</v>
      </c>
      <c r="C80" s="106">
        <f>SUM('5.8'!C9,'5.8'!C19,'5.8'!C29,'5.8'!C39,'5.8'!C49,'5.8'!C79)</f>
        <v>2046</v>
      </c>
      <c r="D80" s="106">
        <f>SUM('5.8'!D9,'5.8'!D19,'5.8'!D29,'5.8'!D39,'5.8'!D49,'5.8'!D79)</f>
        <v>1621</v>
      </c>
      <c r="E80" s="106">
        <f>SUM('5.8'!E9,'5.8'!E19,'5.8'!E29,'5.8'!E39,'5.8'!E49,'5.8'!E79)</f>
        <v>1498</v>
      </c>
      <c r="F80" s="106">
        <f>SUM('5.8'!F9,'5.8'!F19,'5.8'!F29,'5.8'!F39,'5.8'!F49,'5.8'!F79)</f>
        <v>1294</v>
      </c>
      <c r="G80" s="106">
        <f>SUM('5.8'!G9,'5.8'!G19,'5.8'!G29,'5.8'!G39,'5.8'!G49,'5.8'!G79)</f>
        <v>1210</v>
      </c>
      <c r="H80" s="106">
        <f>SUM('5.8'!H9,'5.8'!H19,'5.8'!H29,'5.8'!H39,'5.8'!H49,'5.8'!H79)</f>
        <v>1134</v>
      </c>
      <c r="I80" s="106">
        <f>SUM('5.8'!I9,'5.8'!I19,'5.8'!I29,'5.8'!I39,'5.8'!I49,'5.8'!I79)</f>
        <v>986</v>
      </c>
      <c r="J80" s="106">
        <f>SUM('5.8'!J9,'5.8'!J19,'5.8'!J29,'5.8'!J39,'5.8'!J49,'5.8'!J79)</f>
        <v>681</v>
      </c>
      <c r="K80" s="106">
        <f>SUM('5.8'!K9,'5.8'!K19,'5.8'!K29,'5.8'!K39,'5.8'!K49,'5.8'!K79)</f>
        <v>663</v>
      </c>
      <c r="L80" s="106">
        <f>SUM('5.8'!L9,'5.8'!L19,'5.8'!L29,'5.8'!L39,'5.8'!L49,'5.8'!L79)</f>
        <v>653</v>
      </c>
      <c r="M80" s="106">
        <f>SUM('5.8'!M9,'5.8'!M19,'5.8'!M29,'5.8'!M39,'5.8'!M49,'5.8'!M79)</f>
        <v>703</v>
      </c>
    </row>
    <row r="81" spans="1:13" x14ac:dyDescent="0.2">
      <c r="A81">
        <v>5.8</v>
      </c>
      <c r="B81" t="s">
        <v>90</v>
      </c>
      <c r="C81" s="107">
        <f>SUM('5.8'!C10,'5.8'!C20,'5.8'!C30,'5.8'!C40,'5.8'!C50,'5.8'!C80)</f>
        <v>376</v>
      </c>
      <c r="D81" s="107">
        <f>SUM('5.8'!D10,'5.8'!D20,'5.8'!D30,'5.8'!D40,'5.8'!D50,'5.8'!D80)</f>
        <v>388</v>
      </c>
      <c r="E81" s="107">
        <f>SUM('5.8'!E10,'5.8'!E20,'5.8'!E30,'5.8'!E40,'5.8'!E50,'5.8'!E80)</f>
        <v>296</v>
      </c>
      <c r="F81" s="107">
        <f>SUM('5.8'!F10,'5.8'!F20,'5.8'!F30,'5.8'!F40,'5.8'!F50,'5.8'!F80)</f>
        <v>239</v>
      </c>
      <c r="G81" s="107">
        <f>SUM('5.8'!G10,'5.8'!G20,'5.8'!G30,'5.8'!G40,'5.8'!G50,'5.8'!G80)</f>
        <v>167</v>
      </c>
      <c r="H81" s="107">
        <f>SUM('5.8'!H10,'5.8'!H20,'5.8'!H30,'5.8'!H40,'5.8'!H50,'5.8'!H80)</f>
        <v>147</v>
      </c>
      <c r="I81" s="107">
        <f>SUM('5.8'!I10,'5.8'!I20,'5.8'!I30,'5.8'!I40,'5.8'!I50,'5.8'!I80)</f>
        <v>145</v>
      </c>
      <c r="J81" s="107">
        <f>SUM('5.8'!J10,'5.8'!J20,'5.8'!J30,'5.8'!J40,'5.8'!J50,'5.8'!J80)</f>
        <v>103</v>
      </c>
      <c r="K81" s="107">
        <f>SUM('5.8'!K10,'5.8'!K20,'5.8'!K30,'5.8'!K40,'5.8'!K50,'5.8'!K80)</f>
        <v>72</v>
      </c>
      <c r="L81" s="107">
        <f>SUM('5.8'!L10,'5.8'!L20,'5.8'!L30,'5.8'!L40,'5.8'!L50,'5.8'!L80)</f>
        <v>94</v>
      </c>
      <c r="M81" s="107">
        <f>SUM('5.8'!M10,'5.8'!M20,'5.8'!M30,'5.8'!M40,'5.8'!M50,'5.8'!M80)</f>
        <v>119</v>
      </c>
    </row>
    <row r="82" spans="1:13" x14ac:dyDescent="0.2">
      <c r="A82">
        <v>5.8</v>
      </c>
      <c r="B82" t="s">
        <v>91</v>
      </c>
      <c r="C82" s="108">
        <f>SUM('5.8'!C11,'5.8'!C21,'5.8'!C31,'5.8'!C41,'5.8'!C51,'5.8'!C81)</f>
        <v>91</v>
      </c>
      <c r="D82" s="108">
        <f>SUM('5.8'!D11,'5.8'!D21,'5.8'!D31,'5.8'!D41,'5.8'!D51,'5.8'!D81)</f>
        <v>95</v>
      </c>
      <c r="E82" s="108">
        <f>SUM('5.8'!E11,'5.8'!E21,'5.8'!E31,'5.8'!E41,'5.8'!E51,'5.8'!E81)</f>
        <v>76</v>
      </c>
      <c r="F82" s="108">
        <f>SUM('5.8'!F11,'5.8'!F21,'5.8'!F31,'5.8'!F41,'5.8'!F51,'5.8'!F81)</f>
        <v>72</v>
      </c>
      <c r="G82" s="108">
        <f>SUM('5.8'!G11,'5.8'!G21,'5.8'!G31,'5.8'!G41,'5.8'!G51,'5.8'!G81)</f>
        <v>47</v>
      </c>
      <c r="H82" s="108">
        <f>SUM('5.8'!H11,'5.8'!H21,'5.8'!H31,'5.8'!H41,'5.8'!H51,'5.8'!H81)</f>
        <v>47</v>
      </c>
      <c r="I82" s="108">
        <f>SUM('5.8'!I11,'5.8'!I21,'5.8'!I31,'5.8'!I41,'5.8'!I51,'5.8'!I81)</f>
        <v>43</v>
      </c>
      <c r="J82" s="108">
        <f>SUM('5.8'!J11,'5.8'!J21,'5.8'!J31,'5.8'!J41,'5.8'!J51,'5.8'!J81)</f>
        <v>26</v>
      </c>
      <c r="K82" s="108">
        <f>SUM('5.8'!K11,'5.8'!K21,'5.8'!K31,'5.8'!K41,'5.8'!K51,'5.8'!K81)</f>
        <v>32</v>
      </c>
      <c r="L82" s="108">
        <f>SUM('5.8'!L11,'5.8'!L21,'5.8'!L31,'5.8'!L41,'5.8'!L51,'5.8'!L81)</f>
        <v>35</v>
      </c>
      <c r="M82" s="108">
        <f>SUM('5.8'!M11,'5.8'!M21,'5.8'!M31,'5.8'!M41,'5.8'!M51,'5.8'!M81)</f>
        <v>38</v>
      </c>
    </row>
    <row r="83" spans="1:13" x14ac:dyDescent="0.2">
      <c r="A83">
        <v>5.8</v>
      </c>
      <c r="B83" t="s">
        <v>92</v>
      </c>
      <c r="C83" s="109">
        <f>SUM('5.8'!C12,'5.8'!C22,'5.8'!C32,'5.8'!C42,'5.8'!C52,'5.8'!C82)</f>
        <v>1</v>
      </c>
      <c r="D83" s="109">
        <f>SUM('5.8'!D12,'5.8'!D22,'5.8'!D32,'5.8'!D42,'5.8'!D52,'5.8'!D82)</f>
        <v>2</v>
      </c>
      <c r="E83" s="109">
        <f>SUM('5.8'!E12,'5.8'!E22,'5.8'!E32,'5.8'!E42,'5.8'!E52,'5.8'!E82)</f>
        <v>1</v>
      </c>
      <c r="F83" s="109">
        <f>SUM('5.8'!F12,'5.8'!F22,'5.8'!F32,'5.8'!F42,'5.8'!F52,'5.8'!F82)</f>
        <v>0</v>
      </c>
      <c r="G83" s="109">
        <f>SUM('5.8'!G12,'5.8'!G22,'5.8'!G32,'5.8'!G42,'5.8'!G52,'5.8'!G82)</f>
        <v>0</v>
      </c>
      <c r="H83" s="109">
        <f>SUM('5.8'!H12,'5.8'!H22,'5.8'!H32,'5.8'!H42,'5.8'!H52,'5.8'!H82)</f>
        <v>0</v>
      </c>
      <c r="I83" s="109">
        <f>SUM('5.8'!I12,'5.8'!I22,'5.8'!I32,'5.8'!I42,'5.8'!I52,'5.8'!I82)</f>
        <v>0</v>
      </c>
      <c r="J83" s="109">
        <f>SUM('5.8'!J12,'5.8'!J22,'5.8'!J32,'5.8'!J42,'5.8'!J52,'5.8'!J82)</f>
        <v>0</v>
      </c>
      <c r="K83" s="109">
        <f>SUM('5.8'!K12,'5.8'!K22,'5.8'!K32,'5.8'!K42,'5.8'!K52,'5.8'!K82)</f>
        <v>0</v>
      </c>
      <c r="L83" s="109">
        <f>SUM('5.8'!L12,'5.8'!L22,'5.8'!L32,'5.8'!L42,'5.8'!L52,'5.8'!L82)</f>
        <v>0</v>
      </c>
      <c r="M83" s="109">
        <f>SUM('5.8'!M12,'5.8'!M22,'5.8'!M32,'5.8'!M42,'5.8'!M52,'5.8'!M82)</f>
        <v>0</v>
      </c>
    </row>
    <row r="84" spans="1:13" x14ac:dyDescent="0.2">
      <c r="A84">
        <v>5.8</v>
      </c>
      <c r="B84" t="s">
        <v>93</v>
      </c>
      <c r="C84" s="55">
        <f>SUM('5.8'!C13,'5.8'!C23,'5.8'!C33,'5.8'!C43,'5.8'!C53,'5.8'!C83)</f>
        <v>19840</v>
      </c>
      <c r="D84" s="55">
        <f>SUM('5.8'!D13,'5.8'!D23,'5.8'!D33,'5.8'!D43,'5.8'!D53,'5.8'!D83)</f>
        <v>17049</v>
      </c>
      <c r="E84" s="55">
        <f>SUM('5.8'!E13,'5.8'!E23,'5.8'!E33,'5.8'!E43,'5.8'!E53,'5.8'!E83)</f>
        <v>14762</v>
      </c>
      <c r="F84" s="55">
        <f>SUM('5.8'!F13,'5.8'!F23,'5.8'!F33,'5.8'!F43,'5.8'!F53,'5.8'!F83)</f>
        <v>13685</v>
      </c>
      <c r="G84" s="55">
        <f>SUM('5.8'!G13,'5.8'!G23,'5.8'!G33,'5.8'!G43,'5.8'!G53,'5.8'!G83)</f>
        <v>13085</v>
      </c>
      <c r="H84" s="55">
        <f>SUM('5.8'!H13,'5.8'!H23,'5.8'!H33,'5.8'!H43,'5.8'!H53,'5.8'!H83)</f>
        <v>11479</v>
      </c>
      <c r="I84" s="55">
        <f>SUM('5.8'!I13,'5.8'!I23,'5.8'!I33,'5.8'!I43,'5.8'!I53,'5.8'!I83)</f>
        <v>10783</v>
      </c>
      <c r="J84" s="55">
        <f>SUM('5.8'!J13,'5.8'!J23,'5.8'!J33,'5.8'!J43,'5.8'!J53,'5.8'!J83)</f>
        <v>8016</v>
      </c>
      <c r="K84" s="55">
        <f>SUM('5.8'!K13,'5.8'!K23,'5.8'!K33,'5.8'!K43,'5.8'!K53,'5.8'!K83)</f>
        <v>7120</v>
      </c>
      <c r="L84" s="55">
        <f>SUM('5.8'!L13,'5.8'!L23,'5.8'!L33,'5.8'!L43,'5.8'!L53,'5.8'!L83)</f>
        <v>7782</v>
      </c>
      <c r="M84" s="55">
        <f>SUM('5.8'!M13,'5.8'!M23,'5.8'!M33,'5.8'!M43,'5.8'!M53,'5.8'!M83)</f>
        <v>8848</v>
      </c>
    </row>
  </sheetData>
  <phoneticPr fontId="1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2"/>
  <sheetViews>
    <sheetView workbookViewId="0">
      <selection activeCell="B3" sqref="B3"/>
    </sheetView>
  </sheetViews>
  <sheetFormatPr defaultRowHeight="15" x14ac:dyDescent="0.2"/>
  <cols>
    <col min="1" max="1" width="13.77734375" customWidth="1"/>
    <col min="2" max="2" width="92.44140625" style="11" customWidth="1"/>
    <col min="3" max="3" width="8.88671875" customWidth="1"/>
  </cols>
  <sheetData>
    <row r="1" spans="1:13" ht="15.75" x14ac:dyDescent="0.2">
      <c r="A1" s="10" t="s">
        <v>15</v>
      </c>
    </row>
    <row r="2" spans="1:13" x14ac:dyDescent="0.2">
      <c r="A2" t="s">
        <v>167</v>
      </c>
    </row>
    <row r="3" spans="1:13" ht="15.75" x14ac:dyDescent="0.25">
      <c r="A3" s="1" t="s">
        <v>16</v>
      </c>
      <c r="B3" s="12" t="s">
        <v>17</v>
      </c>
    </row>
    <row r="4" spans="1:13" ht="15.6" x14ac:dyDescent="0.2">
      <c r="A4" s="13">
        <v>1</v>
      </c>
      <c r="B4" s="14" t="s">
        <v>18</v>
      </c>
      <c r="C4" s="6"/>
      <c r="D4" s="6"/>
      <c r="E4" s="6"/>
      <c r="F4" s="6"/>
      <c r="G4" s="6"/>
      <c r="H4" s="6"/>
      <c r="I4" s="6"/>
      <c r="J4" s="6"/>
      <c r="K4" s="6"/>
      <c r="L4" s="6"/>
      <c r="M4" s="6"/>
    </row>
    <row r="5" spans="1:13" ht="15.6" x14ac:dyDescent="0.2">
      <c r="A5" s="13">
        <v>2</v>
      </c>
      <c r="B5" s="14" t="s">
        <v>19</v>
      </c>
      <c r="C5" s="6"/>
      <c r="D5" s="6"/>
      <c r="E5" s="6"/>
      <c r="F5" s="6"/>
      <c r="G5" s="6"/>
      <c r="H5" s="6"/>
      <c r="I5" s="6"/>
      <c r="J5" s="6"/>
      <c r="K5" s="6"/>
      <c r="L5" s="6"/>
      <c r="M5" s="6"/>
    </row>
    <row r="6" spans="1:13" ht="40.5" customHeight="1" x14ac:dyDescent="0.2">
      <c r="A6" s="13">
        <v>3</v>
      </c>
      <c r="B6" s="14" t="s">
        <v>20</v>
      </c>
      <c r="C6" s="6"/>
      <c r="D6" s="6"/>
      <c r="E6" s="6"/>
      <c r="F6" s="6"/>
      <c r="G6" s="6"/>
      <c r="H6" s="6"/>
      <c r="I6" s="6"/>
      <c r="J6" s="6"/>
      <c r="K6" s="6"/>
      <c r="L6" s="6"/>
      <c r="M6" s="6"/>
    </row>
    <row r="7" spans="1:13" ht="40.5" customHeight="1" x14ac:dyDescent="0.2">
      <c r="A7" s="13">
        <v>4</v>
      </c>
      <c r="B7" s="14" t="s">
        <v>21</v>
      </c>
      <c r="C7" s="6"/>
      <c r="D7" s="6"/>
      <c r="E7" s="6"/>
      <c r="F7" s="6"/>
      <c r="G7" s="6"/>
      <c r="H7" s="6"/>
      <c r="I7" s="6"/>
      <c r="J7" s="6"/>
      <c r="K7" s="6"/>
      <c r="L7" s="6"/>
      <c r="M7" s="6"/>
    </row>
    <row r="8" spans="1:13" ht="27" customHeight="1" x14ac:dyDescent="0.2">
      <c r="A8" s="13">
        <v>5</v>
      </c>
      <c r="B8" s="14" t="s">
        <v>22</v>
      </c>
      <c r="C8" s="6"/>
      <c r="D8" s="6"/>
      <c r="E8" s="6"/>
      <c r="F8" s="6"/>
      <c r="G8" s="6"/>
      <c r="H8" s="6"/>
      <c r="I8" s="6"/>
      <c r="J8" s="6"/>
      <c r="K8" s="6"/>
      <c r="L8" s="6"/>
      <c r="M8" s="6"/>
    </row>
    <row r="9" spans="1:13" ht="27" customHeight="1" x14ac:dyDescent="0.2">
      <c r="A9" s="13">
        <v>6</v>
      </c>
      <c r="B9" s="14" t="s">
        <v>23</v>
      </c>
      <c r="C9" s="6"/>
      <c r="D9" s="6"/>
      <c r="E9" s="6"/>
      <c r="F9" s="6"/>
      <c r="G9" s="6"/>
      <c r="H9" s="6"/>
      <c r="I9" s="6"/>
      <c r="J9" s="6"/>
      <c r="K9" s="6"/>
      <c r="L9" s="6"/>
      <c r="M9" s="6"/>
    </row>
    <row r="10" spans="1:13" x14ac:dyDescent="0.2">
      <c r="A10" s="13">
        <v>7</v>
      </c>
      <c r="B10" s="14" t="s">
        <v>24</v>
      </c>
      <c r="D10" s="6"/>
      <c r="E10" s="6"/>
    </row>
    <row r="11" spans="1:13" ht="54" customHeight="1" x14ac:dyDescent="0.2">
      <c r="A11" s="13">
        <v>8</v>
      </c>
      <c r="B11" s="14" t="s">
        <v>25</v>
      </c>
      <c r="D11" s="6"/>
      <c r="E11" s="6"/>
    </row>
    <row r="12" spans="1:13" ht="54" customHeight="1" x14ac:dyDescent="0.2">
      <c r="A12" s="13">
        <v>9</v>
      </c>
      <c r="B12" s="14" t="s">
        <v>26</v>
      </c>
      <c r="D12" s="6"/>
      <c r="E12" s="6"/>
    </row>
    <row r="13" spans="1:13" ht="25.5" x14ac:dyDescent="0.2">
      <c r="A13" s="13">
        <v>10</v>
      </c>
      <c r="B13" s="14" t="s">
        <v>27</v>
      </c>
      <c r="D13" s="6"/>
      <c r="E13" s="6"/>
    </row>
    <row r="14" spans="1:13" ht="54" customHeight="1" x14ac:dyDescent="0.2">
      <c r="A14" s="13">
        <v>11</v>
      </c>
      <c r="B14" s="14" t="s">
        <v>28</v>
      </c>
      <c r="D14" s="6"/>
      <c r="E14" s="6"/>
    </row>
    <row r="15" spans="1:13" ht="81" customHeight="1" x14ac:dyDescent="0.2">
      <c r="A15" s="13">
        <v>12</v>
      </c>
      <c r="B15" s="14" t="s">
        <v>29</v>
      </c>
      <c r="D15" s="6"/>
      <c r="E15" s="6"/>
    </row>
    <row r="16" spans="1:13" ht="25.5" x14ac:dyDescent="0.2">
      <c r="A16" s="13">
        <v>13</v>
      </c>
      <c r="B16" s="14" t="s">
        <v>32</v>
      </c>
      <c r="D16" s="6"/>
      <c r="E16" s="6"/>
    </row>
    <row r="17" spans="1:13" ht="40.5" customHeight="1" x14ac:dyDescent="0.2">
      <c r="A17" s="13">
        <v>14</v>
      </c>
      <c r="B17" s="14" t="s">
        <v>185</v>
      </c>
      <c r="D17" s="6"/>
      <c r="E17" s="6"/>
    </row>
    <row r="18" spans="1:13" x14ac:dyDescent="0.2">
      <c r="A18" s="13">
        <v>15</v>
      </c>
      <c r="B18" s="14" t="s">
        <v>31</v>
      </c>
      <c r="E18" s="6"/>
    </row>
    <row r="19" spans="1:13" x14ac:dyDescent="0.2">
      <c r="A19" s="13">
        <v>16</v>
      </c>
      <c r="B19" s="14" t="s">
        <v>171</v>
      </c>
      <c r="D19" s="6"/>
      <c r="E19" s="6"/>
    </row>
    <row r="20" spans="1:13" x14ac:dyDescent="0.2">
      <c r="A20" s="13">
        <v>17</v>
      </c>
      <c r="B20" s="14" t="s">
        <v>35</v>
      </c>
      <c r="D20" s="6"/>
      <c r="E20" s="6"/>
    </row>
    <row r="21" spans="1:13" ht="25.5" x14ac:dyDescent="0.2">
      <c r="A21" s="13">
        <v>18</v>
      </c>
      <c r="B21" s="14" t="s">
        <v>30</v>
      </c>
      <c r="D21" s="6"/>
      <c r="E21" s="6"/>
    </row>
    <row r="22" spans="1:13" ht="25.5" x14ac:dyDescent="0.2">
      <c r="A22" s="13">
        <v>19</v>
      </c>
      <c r="B22" s="14" t="s">
        <v>34</v>
      </c>
      <c r="D22" s="6"/>
      <c r="E22" s="6"/>
    </row>
    <row r="23" spans="1:13" ht="27" customHeight="1" x14ac:dyDescent="0.2">
      <c r="A23" s="13">
        <v>20</v>
      </c>
      <c r="B23" s="14" t="s">
        <v>36</v>
      </c>
      <c r="D23" s="6"/>
      <c r="E23" s="6"/>
    </row>
    <row r="24" spans="1:13" ht="25.5" x14ac:dyDescent="0.2">
      <c r="A24" s="13">
        <v>21</v>
      </c>
      <c r="B24" s="14" t="s">
        <v>188</v>
      </c>
      <c r="D24" s="6"/>
      <c r="E24" s="6"/>
    </row>
    <row r="25" spans="1:13" ht="67.5" customHeight="1" x14ac:dyDescent="0.2">
      <c r="A25" s="13">
        <v>22</v>
      </c>
      <c r="B25" s="14" t="s">
        <v>33</v>
      </c>
      <c r="C25" s="15"/>
      <c r="D25" s="6"/>
      <c r="E25" s="6"/>
      <c r="F25" s="15"/>
      <c r="G25" s="15"/>
      <c r="H25" s="15"/>
      <c r="I25" s="15"/>
      <c r="J25" s="15"/>
      <c r="K25" s="15"/>
      <c r="L25" s="15"/>
      <c r="M25" s="15"/>
    </row>
    <row r="26" spans="1:13" x14ac:dyDescent="0.2">
      <c r="C26" s="15"/>
      <c r="D26" s="6"/>
      <c r="E26" s="6"/>
      <c r="F26" s="15"/>
      <c r="G26" s="15"/>
      <c r="H26" s="15"/>
      <c r="I26" s="15"/>
      <c r="J26" s="15"/>
      <c r="K26" s="15"/>
      <c r="L26" s="15"/>
      <c r="M26" s="15"/>
    </row>
    <row r="27" spans="1:13" x14ac:dyDescent="0.2">
      <c r="C27" s="15"/>
      <c r="D27" s="6"/>
      <c r="E27" s="6"/>
      <c r="F27" s="15"/>
      <c r="G27" s="15"/>
      <c r="H27" s="15"/>
      <c r="I27" s="15"/>
      <c r="J27" s="15"/>
      <c r="K27" s="15"/>
      <c r="L27" s="15"/>
      <c r="M27" s="15"/>
    </row>
    <row r="28" spans="1:13" x14ac:dyDescent="0.2">
      <c r="C28" s="15"/>
      <c r="D28" s="6"/>
      <c r="E28" s="6"/>
      <c r="F28" s="15"/>
      <c r="G28" s="15"/>
      <c r="H28" s="15"/>
      <c r="I28" s="15"/>
      <c r="J28" s="15"/>
      <c r="K28" s="15"/>
      <c r="L28" s="15"/>
      <c r="M28" s="15"/>
    </row>
    <row r="29" spans="1:13" x14ac:dyDescent="0.2">
      <c r="C29" s="15"/>
      <c r="D29" s="6"/>
      <c r="E29" s="6"/>
      <c r="F29" s="15"/>
      <c r="G29" s="15"/>
      <c r="H29" s="15"/>
      <c r="I29" s="15"/>
      <c r="J29" s="15"/>
      <c r="K29" s="15"/>
      <c r="L29" s="15"/>
      <c r="M29" s="15"/>
    </row>
    <row r="30" spans="1:13" x14ac:dyDescent="0.2">
      <c r="C30" s="15"/>
      <c r="D30" s="15"/>
      <c r="E30" s="15"/>
      <c r="F30" s="15"/>
      <c r="G30" s="15"/>
      <c r="H30" s="15"/>
      <c r="I30" s="15"/>
      <c r="J30" s="15"/>
      <c r="K30" s="15"/>
      <c r="L30" s="15"/>
      <c r="M30" s="15"/>
    </row>
    <row r="31" spans="1:13" x14ac:dyDescent="0.2">
      <c r="C31" s="15"/>
      <c r="D31" s="15"/>
      <c r="E31" s="15"/>
      <c r="F31" s="15"/>
      <c r="G31" s="15"/>
      <c r="H31" s="15"/>
      <c r="I31" s="15"/>
      <c r="J31" s="15"/>
      <c r="K31" s="15"/>
      <c r="L31" s="15"/>
      <c r="M31" s="15"/>
    </row>
    <row r="32" spans="1:13" x14ac:dyDescent="0.2">
      <c r="D32" s="15"/>
      <c r="E32" s="15"/>
      <c r="F32" s="15"/>
      <c r="G32" s="15"/>
    </row>
  </sheetData>
  <pageMargins left="0.70000000000000007" right="0.70000000000000007" top="0.75" bottom="0.75" header="0.30000000000000004" footer="0.30000000000000004"/>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5"/>
  <sheetViews>
    <sheetView workbookViewId="0">
      <selection activeCell="L10" sqref="L10"/>
    </sheetView>
  </sheetViews>
  <sheetFormatPr defaultColWidth="8.77734375" defaultRowHeight="15" customHeight="1" x14ac:dyDescent="0.2"/>
  <cols>
    <col min="1" max="1" width="16.77734375" style="18" customWidth="1"/>
    <col min="2" max="15" width="9.77734375" style="17" customWidth="1"/>
    <col min="16" max="16" width="8.77734375" style="18" customWidth="1"/>
    <col min="17" max="16384" width="8.77734375" style="18"/>
  </cols>
  <sheetData>
    <row r="1" spans="1:17" ht="15" customHeight="1" x14ac:dyDescent="0.2">
      <c r="A1" s="16" t="s">
        <v>168</v>
      </c>
    </row>
    <row r="2" spans="1:17" ht="15" customHeight="1" x14ac:dyDescent="0.2">
      <c r="A2" s="19" t="s">
        <v>37</v>
      </c>
    </row>
    <row r="3" spans="1:17" s="23" customFormat="1" ht="51" x14ac:dyDescent="0.2">
      <c r="A3" s="20" t="s">
        <v>38</v>
      </c>
      <c r="B3" s="21" t="s">
        <v>39</v>
      </c>
      <c r="C3" s="21" t="s">
        <v>40</v>
      </c>
      <c r="D3" s="21" t="s">
        <v>41</v>
      </c>
      <c r="E3" s="21" t="s">
        <v>42</v>
      </c>
      <c r="F3" s="21" t="s">
        <v>43</v>
      </c>
      <c r="G3" s="21" t="s">
        <v>44</v>
      </c>
      <c r="H3" s="21" t="s">
        <v>45</v>
      </c>
      <c r="I3" s="21" t="s">
        <v>46</v>
      </c>
      <c r="J3" s="21" t="s">
        <v>47</v>
      </c>
      <c r="K3" s="21" t="s">
        <v>52</v>
      </c>
      <c r="L3" s="117" t="s">
        <v>114</v>
      </c>
      <c r="M3" s="118" t="s">
        <v>115</v>
      </c>
      <c r="N3" s="22" t="s">
        <v>116</v>
      </c>
      <c r="O3" s="22" t="s">
        <v>117</v>
      </c>
    </row>
    <row r="4" spans="1:17" ht="15" customHeight="1" x14ac:dyDescent="0.2">
      <c r="A4" s="24" t="s">
        <v>48</v>
      </c>
      <c r="B4" s="25">
        <v>27653</v>
      </c>
      <c r="C4" s="25">
        <v>23931</v>
      </c>
      <c r="D4" s="25">
        <v>20558</v>
      </c>
      <c r="E4" s="25">
        <v>18447</v>
      </c>
      <c r="F4" s="25">
        <v>16134</v>
      </c>
      <c r="G4" s="25">
        <v>14427</v>
      </c>
      <c r="H4" s="25">
        <v>14053</v>
      </c>
      <c r="I4" s="25">
        <v>11028</v>
      </c>
      <c r="J4" s="25">
        <v>9765</v>
      </c>
      <c r="K4" s="25">
        <v>10581</v>
      </c>
      <c r="L4" s="119">
        <v>11965</v>
      </c>
      <c r="M4" s="120">
        <f>L4/B4-1</f>
        <v>-0.56731638520232885</v>
      </c>
      <c r="N4" s="26">
        <f>L4/G4-1</f>
        <v>-0.17065224925486933</v>
      </c>
      <c r="O4" s="26">
        <f>L4/K4-1</f>
        <v>0.13080049144693318</v>
      </c>
      <c r="Q4" s="27"/>
    </row>
    <row r="5" spans="1:17" ht="15" customHeight="1" x14ac:dyDescent="0.2">
      <c r="A5" s="24" t="s">
        <v>50</v>
      </c>
      <c r="B5" s="25">
        <v>16236</v>
      </c>
      <c r="C5" s="25">
        <v>15418</v>
      </c>
      <c r="D5" s="25">
        <v>14059</v>
      </c>
      <c r="E5" s="25">
        <v>12035</v>
      </c>
      <c r="F5" s="25">
        <v>8417</v>
      </c>
      <c r="G5" s="25">
        <v>6993</v>
      </c>
      <c r="H5" s="25">
        <v>5230</v>
      </c>
      <c r="I5" s="25">
        <v>3351</v>
      </c>
      <c r="J5" s="25">
        <v>3345</v>
      </c>
      <c r="K5" s="25">
        <v>3441</v>
      </c>
      <c r="L5" s="119">
        <v>3421</v>
      </c>
      <c r="M5" s="120">
        <f>L5/B5-1</f>
        <v>-0.78929539295392948</v>
      </c>
      <c r="N5" s="26">
        <f>L5/G5-1</f>
        <v>-0.51079651079651078</v>
      </c>
      <c r="O5" s="26">
        <f>L5/K5-1</f>
        <v>-5.8122638767800217E-3</v>
      </c>
      <c r="Q5" s="27"/>
    </row>
    <row r="6" spans="1:17" ht="15" customHeight="1" x14ac:dyDescent="0.2">
      <c r="A6" s="111" t="s">
        <v>49</v>
      </c>
      <c r="B6" s="112">
        <v>3799</v>
      </c>
      <c r="C6" s="112">
        <v>3782</v>
      </c>
      <c r="D6" s="112">
        <v>3897</v>
      </c>
      <c r="E6" s="112">
        <v>4057</v>
      </c>
      <c r="F6" s="112">
        <v>3053</v>
      </c>
      <c r="G6" s="112">
        <v>2510</v>
      </c>
      <c r="H6" s="112">
        <v>2444</v>
      </c>
      <c r="I6" s="112">
        <v>2063</v>
      </c>
      <c r="J6" s="112">
        <v>2339</v>
      </c>
      <c r="K6" s="112">
        <v>2538</v>
      </c>
      <c r="L6" s="121">
        <v>2473</v>
      </c>
      <c r="M6" s="122">
        <f>L6/B6-1</f>
        <v>-0.34903922084759142</v>
      </c>
      <c r="N6" s="113">
        <f>L6/G6-1</f>
        <v>-1.4741035856573714E-2</v>
      </c>
      <c r="O6" s="113">
        <f>L6/K6-1</f>
        <v>-2.5610717100078784E-2</v>
      </c>
      <c r="Q6" s="27"/>
    </row>
    <row r="7" spans="1:17" ht="15" customHeight="1" x14ac:dyDescent="0.2">
      <c r="A7" s="114" t="s">
        <v>51</v>
      </c>
      <c r="B7" s="115">
        <v>47688</v>
      </c>
      <c r="C7" s="115">
        <v>43131</v>
      </c>
      <c r="D7" s="115">
        <v>38514</v>
      </c>
      <c r="E7" s="115">
        <v>34539</v>
      </c>
      <c r="F7" s="115">
        <v>27604</v>
      </c>
      <c r="G7" s="115">
        <v>23930</v>
      </c>
      <c r="H7" s="115">
        <v>21727</v>
      </c>
      <c r="I7" s="115">
        <v>16442</v>
      </c>
      <c r="J7" s="115">
        <v>15449</v>
      </c>
      <c r="K7" s="115">
        <v>16560</v>
      </c>
      <c r="L7" s="123">
        <v>17859</v>
      </c>
      <c r="M7" s="124">
        <f>L7/B7-1</f>
        <v>-0.62550327126321092</v>
      </c>
      <c r="N7" s="116">
        <f>L7/G7-1</f>
        <v>-0.2536982866694526</v>
      </c>
      <c r="O7" s="116">
        <f>L7/K7-1</f>
        <v>7.8442028985507228E-2</v>
      </c>
      <c r="Q7" s="27"/>
    </row>
    <row r="9" spans="1:17" ht="15" customHeight="1" x14ac:dyDescent="0.2">
      <c r="I9" s="18"/>
      <c r="J9" s="18"/>
      <c r="K9" s="18"/>
      <c r="L9" s="18"/>
      <c r="M9" s="18"/>
      <c r="N9" s="18"/>
      <c r="O9" s="18"/>
    </row>
    <row r="10" spans="1:17" ht="15" customHeight="1" x14ac:dyDescent="0.2">
      <c r="I10" s="18"/>
      <c r="J10" s="18"/>
      <c r="K10" s="18"/>
      <c r="L10" s="18"/>
      <c r="M10" s="18"/>
      <c r="N10" s="18"/>
      <c r="O10" s="18"/>
    </row>
    <row r="11" spans="1:17" ht="15" customHeight="1" x14ac:dyDescent="0.2">
      <c r="I11" s="18"/>
      <c r="J11" s="18"/>
      <c r="K11" s="18"/>
      <c r="L11" s="18"/>
      <c r="M11" s="18"/>
      <c r="N11" s="18"/>
      <c r="O11" s="18"/>
    </row>
    <row r="12" spans="1:17" ht="15" customHeight="1" x14ac:dyDescent="0.2">
      <c r="I12" s="18"/>
      <c r="J12" s="18"/>
      <c r="K12" s="18"/>
      <c r="L12" s="18"/>
      <c r="M12" s="18"/>
      <c r="N12" s="18"/>
      <c r="O12" s="18"/>
    </row>
    <row r="13" spans="1:17" ht="15" customHeight="1" x14ac:dyDescent="0.2">
      <c r="I13" s="18"/>
      <c r="J13" s="18"/>
      <c r="K13" s="18"/>
      <c r="L13" s="18"/>
      <c r="M13" s="18"/>
      <c r="N13" s="18"/>
      <c r="O13" s="18"/>
    </row>
    <row r="14" spans="1:17" ht="15" customHeight="1" x14ac:dyDescent="0.2">
      <c r="I14" s="18"/>
      <c r="J14" s="18"/>
      <c r="K14" s="18"/>
      <c r="L14" s="18"/>
      <c r="M14" s="18"/>
      <c r="N14" s="18"/>
      <c r="O14" s="18"/>
    </row>
    <row r="15" spans="1:17" ht="15" customHeight="1" x14ac:dyDescent="0.2">
      <c r="A15" s="99"/>
      <c r="I15" s="18"/>
      <c r="J15" s="18"/>
      <c r="K15" s="18"/>
      <c r="L15" s="18"/>
      <c r="M15" s="18"/>
      <c r="N15" s="18"/>
      <c r="O15" s="18"/>
    </row>
  </sheetData>
  <pageMargins left="0.75000000000000011" right="0.75000000000000011" top="1" bottom="1" header="0.5" footer="0.5"/>
  <pageSetup paperSize="9" scale="88" fitToWidth="0" fitToHeight="0" orientation="landscape" horizontalDpi="200" verticalDpi="200" copies="0"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27396-661D-4196-804F-B6449CA36AB0}">
  <dimension ref="A1:O21"/>
  <sheetViews>
    <sheetView workbookViewId="0">
      <selection activeCell="M14" sqref="M14"/>
    </sheetView>
  </sheetViews>
  <sheetFormatPr defaultColWidth="9.21875" defaultRowHeight="12.75" x14ac:dyDescent="0.2"/>
  <cols>
    <col min="1" max="1" width="31.21875" style="60" customWidth="1"/>
    <col min="2" max="12" width="7.5546875" style="58" customWidth="1"/>
    <col min="13" max="15" width="9.77734375" style="58" customWidth="1"/>
    <col min="16" max="16384" width="9.21875" style="60"/>
  </cols>
  <sheetData>
    <row r="1" spans="1:15" ht="15.75" x14ac:dyDescent="0.2">
      <c r="A1" s="57" t="s">
        <v>169</v>
      </c>
      <c r="M1" s="59"/>
      <c r="N1" s="59"/>
      <c r="O1" s="59"/>
    </row>
    <row r="2" spans="1:15" ht="15" x14ac:dyDescent="0.2">
      <c r="A2" s="61" t="s">
        <v>37</v>
      </c>
      <c r="M2" s="59"/>
      <c r="N2" s="59"/>
      <c r="O2" s="59"/>
    </row>
    <row r="3" spans="1:15" ht="51" x14ac:dyDescent="0.2">
      <c r="A3" s="62" t="s">
        <v>127</v>
      </c>
      <c r="B3" s="63" t="s">
        <v>39</v>
      </c>
      <c r="C3" s="63" t="s">
        <v>40</v>
      </c>
      <c r="D3" s="63" t="s">
        <v>41</v>
      </c>
      <c r="E3" s="63" t="s">
        <v>42</v>
      </c>
      <c r="F3" s="63" t="s">
        <v>43</v>
      </c>
      <c r="G3" s="63" t="s">
        <v>44</v>
      </c>
      <c r="H3" s="63" t="s">
        <v>45</v>
      </c>
      <c r="I3" s="63" t="s">
        <v>46</v>
      </c>
      <c r="J3" s="63" t="s">
        <v>47</v>
      </c>
      <c r="K3" s="63" t="s">
        <v>52</v>
      </c>
      <c r="L3" s="131" t="s">
        <v>114</v>
      </c>
      <c r="M3" s="132" t="s">
        <v>115</v>
      </c>
      <c r="N3" s="64" t="s">
        <v>116</v>
      </c>
      <c r="O3" s="64" t="s">
        <v>117</v>
      </c>
    </row>
    <row r="4" spans="1:15" x14ac:dyDescent="0.2">
      <c r="A4" s="65" t="s">
        <v>128</v>
      </c>
      <c r="B4" s="66">
        <v>52.225900578280012</v>
      </c>
      <c r="C4" s="66">
        <v>56.70814197083233</v>
      </c>
      <c r="D4" s="66">
        <v>61.648077551464979</v>
      </c>
      <c r="E4" s="66">
        <v>72.523753297324461</v>
      </c>
      <c r="F4" s="66">
        <v>73.513410711788566</v>
      </c>
      <c r="G4" s="66">
        <v>84.06972195474242</v>
      </c>
      <c r="H4" s="66">
        <v>95.295474531556494</v>
      </c>
      <c r="I4" s="66">
        <v>104.17446438615301</v>
      </c>
      <c r="J4" s="66">
        <v>114.63232434049699</v>
      </c>
      <c r="K4" s="94">
        <v>119.533637289615</v>
      </c>
      <c r="L4" s="133">
        <v>132.650719107719</v>
      </c>
      <c r="M4" s="134">
        <f>L4/B4-1</f>
        <v>1.5399412482871861</v>
      </c>
      <c r="N4" s="67">
        <f>L4/G4-1</f>
        <v>0.57786556233800046</v>
      </c>
      <c r="O4" s="67">
        <f>L4/K4-1</f>
        <v>0.10973548630769892</v>
      </c>
    </row>
    <row r="5" spans="1:15" x14ac:dyDescent="0.2">
      <c r="A5" s="65" t="s">
        <v>129</v>
      </c>
      <c r="B5" s="66">
        <v>22.855040939395547</v>
      </c>
      <c r="C5" s="66">
        <v>23.644811054709532</v>
      </c>
      <c r="D5" s="66">
        <v>25.007428384707548</v>
      </c>
      <c r="E5" s="66">
        <v>25.337646024368798</v>
      </c>
      <c r="F5" s="66">
        <v>25.596336176758495</v>
      </c>
      <c r="G5" s="66">
        <v>28.409845931632162</v>
      </c>
      <c r="H5" s="66">
        <v>29.698132990597301</v>
      </c>
      <c r="I5" s="66">
        <v>40.894922534130998</v>
      </c>
      <c r="J5" s="66">
        <v>34.734054754899503</v>
      </c>
      <c r="K5" s="94">
        <v>31.590532085172399</v>
      </c>
      <c r="L5" s="133">
        <v>28.969817043342101</v>
      </c>
      <c r="M5" s="134">
        <f t="shared" ref="M5:M7" si="0">L5/B5-1</f>
        <v>0.26754605778922191</v>
      </c>
      <c r="N5" s="67">
        <f t="shared" ref="N5:N7" si="1">L5/G5-1</f>
        <v>1.9710459291384375E-2</v>
      </c>
      <c r="O5" s="67">
        <f t="shared" ref="O5:O7" si="2">L5/K5-1</f>
        <v>-8.2958876246987279E-2</v>
      </c>
    </row>
    <row r="6" spans="1:15" x14ac:dyDescent="0.2">
      <c r="A6" s="125" t="s">
        <v>130</v>
      </c>
      <c r="B6" s="126">
        <v>30.412294197747006</v>
      </c>
      <c r="C6" s="126">
        <v>35.581883007009914</v>
      </c>
      <c r="D6" s="126">
        <v>32.796667029735325</v>
      </c>
      <c r="E6" s="126">
        <v>29.532696897374702</v>
      </c>
      <c r="F6" s="126">
        <v>33.570633477835266</v>
      </c>
      <c r="G6" s="126">
        <v>35.230861819932592</v>
      </c>
      <c r="H6" s="126">
        <v>40.7781911655279</v>
      </c>
      <c r="I6" s="126">
        <v>76.228102469703899</v>
      </c>
      <c r="J6" s="126">
        <v>68.537824764374406</v>
      </c>
      <c r="K6" s="126">
        <v>57.7390988019595</v>
      </c>
      <c r="L6" s="135">
        <v>63.597104001565398</v>
      </c>
      <c r="M6" s="136">
        <f t="shared" si="0"/>
        <v>1.0911643030954497</v>
      </c>
      <c r="N6" s="127">
        <f t="shared" si="1"/>
        <v>0.80515322976243553</v>
      </c>
      <c r="O6" s="127">
        <f t="shared" si="2"/>
        <v>0.10145647093832189</v>
      </c>
    </row>
    <row r="7" spans="1:15" x14ac:dyDescent="0.2">
      <c r="A7" s="128" t="s">
        <v>131</v>
      </c>
      <c r="B7" s="129">
        <v>105.49323571542257</v>
      </c>
      <c r="C7" s="129">
        <v>115.93483603255177</v>
      </c>
      <c r="D7" s="129">
        <v>119.45217296590785</v>
      </c>
      <c r="E7" s="129">
        <v>127.39409621906796</v>
      </c>
      <c r="F7" s="129">
        <v>132.68038036638234</v>
      </c>
      <c r="G7" s="129">
        <v>147.71042970630717</v>
      </c>
      <c r="H7" s="129">
        <v>165.73415409591999</v>
      </c>
      <c r="I7" s="129">
        <v>221.16889093419201</v>
      </c>
      <c r="J7" s="129">
        <v>217.88400738044101</v>
      </c>
      <c r="K7" s="129">
        <v>208.86060047533499</v>
      </c>
      <c r="L7" s="137">
        <v>225.21353096565801</v>
      </c>
      <c r="M7" s="138">
        <f t="shared" si="0"/>
        <v>1.1348622917699824</v>
      </c>
      <c r="N7" s="130">
        <f t="shared" si="1"/>
        <v>0.52469620062341127</v>
      </c>
      <c r="O7" s="130">
        <f t="shared" si="2"/>
        <v>7.829590862568736E-2</v>
      </c>
    </row>
    <row r="8" spans="1:15" x14ac:dyDescent="0.2">
      <c r="C8" s="68"/>
      <c r="D8" s="68"/>
      <c r="E8" s="68"/>
      <c r="F8" s="68"/>
      <c r="G8" s="68"/>
      <c r="H8" s="68"/>
      <c r="I8" s="68"/>
      <c r="J8" s="68"/>
      <c r="K8" s="68"/>
      <c r="L8" s="68"/>
      <c r="M8" s="69"/>
      <c r="N8" s="69"/>
      <c r="O8" s="69"/>
    </row>
    <row r="9" spans="1:15" x14ac:dyDescent="0.2">
      <c r="M9" s="70"/>
      <c r="N9" s="69"/>
      <c r="O9" s="69"/>
    </row>
    <row r="10" spans="1:15" x14ac:dyDescent="0.2">
      <c r="L10" s="66"/>
    </row>
    <row r="13" spans="1:15" x14ac:dyDescent="0.2">
      <c r="M13" s="71"/>
      <c r="N13" s="71"/>
      <c r="O13" s="71"/>
    </row>
    <row r="15" spans="1:15" x14ac:dyDescent="0.2">
      <c r="M15" s="72"/>
      <c r="N15" s="72"/>
      <c r="O15" s="72"/>
    </row>
    <row r="17" spans="13:15" x14ac:dyDescent="0.2">
      <c r="M17" s="71"/>
      <c r="N17" s="71"/>
      <c r="O17" s="71"/>
    </row>
    <row r="18" spans="13:15" x14ac:dyDescent="0.2">
      <c r="M18" s="71"/>
      <c r="N18" s="71"/>
      <c r="O18" s="71"/>
    </row>
    <row r="19" spans="13:15" x14ac:dyDescent="0.2">
      <c r="M19" s="71"/>
      <c r="N19" s="71"/>
      <c r="O19" s="71"/>
    </row>
    <row r="20" spans="13:15" x14ac:dyDescent="0.2">
      <c r="M20" s="71"/>
      <c r="N20" s="71"/>
      <c r="O20" s="71"/>
    </row>
    <row r="21" spans="13:15" x14ac:dyDescent="0.2">
      <c r="M21" s="71"/>
      <c r="N21" s="71"/>
      <c r="O21" s="71"/>
    </row>
  </sheetData>
  <phoneticPr fontId="10" type="noConversion"/>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17"/>
  <sheetViews>
    <sheetView workbookViewId="0">
      <selection activeCell="B2" sqref="B2"/>
    </sheetView>
  </sheetViews>
  <sheetFormatPr defaultColWidth="8.77734375" defaultRowHeight="15" customHeight="1" x14ac:dyDescent="0.2"/>
  <cols>
    <col min="1" max="1" width="18.77734375" style="18" customWidth="1"/>
    <col min="2" max="2" width="29.21875" style="18" customWidth="1"/>
    <col min="3" max="11" width="9.77734375" style="17" customWidth="1"/>
    <col min="12" max="12" width="8.77734375" style="18" customWidth="1"/>
    <col min="13" max="16384" width="8.77734375" style="18"/>
  </cols>
  <sheetData>
    <row r="1" spans="1:11" ht="15" customHeight="1" x14ac:dyDescent="0.2">
      <c r="A1" s="16" t="s">
        <v>170</v>
      </c>
    </row>
    <row r="2" spans="1:11" ht="15" customHeight="1" x14ac:dyDescent="0.2">
      <c r="A2" s="19" t="s">
        <v>53</v>
      </c>
      <c r="K2" s="32"/>
    </row>
    <row r="3" spans="1:11" s="33" customFormat="1" ht="53.25" customHeight="1" x14ac:dyDescent="0.2">
      <c r="A3" s="20" t="s">
        <v>54</v>
      </c>
      <c r="B3" s="20" t="s">
        <v>55</v>
      </c>
      <c r="C3" s="22" t="s">
        <v>56</v>
      </c>
      <c r="D3" s="22" t="s">
        <v>57</v>
      </c>
      <c r="E3" s="143" t="s">
        <v>58</v>
      </c>
      <c r="F3" s="118" t="s">
        <v>59</v>
      </c>
      <c r="G3" s="22" t="s">
        <v>60</v>
      </c>
      <c r="H3" s="143" t="s">
        <v>61</v>
      </c>
      <c r="I3" s="118" t="s">
        <v>62</v>
      </c>
      <c r="J3" s="22" t="s">
        <v>63</v>
      </c>
      <c r="K3" s="22" t="s">
        <v>64</v>
      </c>
    </row>
    <row r="4" spans="1:11" ht="15" customHeight="1" x14ac:dyDescent="0.2">
      <c r="A4" s="34" t="s">
        <v>65</v>
      </c>
      <c r="B4" s="34" t="s">
        <v>66</v>
      </c>
      <c r="C4" s="25">
        <v>177</v>
      </c>
      <c r="D4" s="25">
        <v>1153</v>
      </c>
      <c r="E4" s="119">
        <f>SUM(Child_Guilty_Sex_Age_Offence[[#This Row],[Male 
10 to 14]:[Male 
15 to 17]])</f>
        <v>1330</v>
      </c>
      <c r="F4" s="144">
        <v>113</v>
      </c>
      <c r="G4" s="25">
        <v>367</v>
      </c>
      <c r="H4" s="119">
        <f>SUM(Child_Guilty_Sex_Age_Offence[[#This Row],[Female 
10 to 14]:[Female 
15 to 17]])</f>
        <v>480</v>
      </c>
      <c r="I4" s="144">
        <f>SUM(F4,C4)</f>
        <v>290</v>
      </c>
      <c r="J4" s="25">
        <f t="shared" ref="J4:K4" si="0">SUM(G4,D4)</f>
        <v>1520</v>
      </c>
      <c r="K4" s="25">
        <f t="shared" si="0"/>
        <v>1810</v>
      </c>
    </row>
    <row r="5" spans="1:11" ht="15" customHeight="1" x14ac:dyDescent="0.2">
      <c r="A5" s="34" t="s">
        <v>65</v>
      </c>
      <c r="B5" s="34" t="s">
        <v>67</v>
      </c>
      <c r="C5" s="25">
        <v>28</v>
      </c>
      <c r="D5" s="25">
        <v>167</v>
      </c>
      <c r="E5" s="119">
        <f>SUM(Child_Guilty_Sex_Age_Offence[[#This Row],[Male 
10 to 14]:[Male 
15 to 17]])</f>
        <v>195</v>
      </c>
      <c r="F5" s="144">
        <v>1</v>
      </c>
      <c r="G5" s="25">
        <v>0</v>
      </c>
      <c r="H5" s="119">
        <f>SUM(Child_Guilty_Sex_Age_Offence[[#This Row],[Female 
10 to 14]:[Female 
15 to 17]])</f>
        <v>1</v>
      </c>
      <c r="I5" s="144">
        <f t="shared" ref="I5:I15" si="1">SUM(F5,C5)</f>
        <v>29</v>
      </c>
      <c r="J5" s="25">
        <f t="shared" ref="J5:J15" si="2">SUM(G5,D5)</f>
        <v>167</v>
      </c>
      <c r="K5" s="25">
        <f t="shared" ref="K5:K15" si="3">SUM(H5,E5)</f>
        <v>196</v>
      </c>
    </row>
    <row r="6" spans="1:11" ht="15" customHeight="1" x14ac:dyDescent="0.2">
      <c r="A6" s="34" t="s">
        <v>65</v>
      </c>
      <c r="B6" s="34" t="s">
        <v>68</v>
      </c>
      <c r="C6" s="25">
        <v>156</v>
      </c>
      <c r="D6" s="25">
        <v>774</v>
      </c>
      <c r="E6" s="119">
        <f>SUM(Child_Guilty_Sex_Age_Offence[[#This Row],[Male 
10 to 14]:[Male 
15 to 17]])</f>
        <v>930</v>
      </c>
      <c r="F6" s="144">
        <v>13</v>
      </c>
      <c r="G6" s="25">
        <v>43</v>
      </c>
      <c r="H6" s="119">
        <f>SUM(Child_Guilty_Sex_Age_Offence[[#This Row],[Female 
10 to 14]:[Female 
15 to 17]])</f>
        <v>56</v>
      </c>
      <c r="I6" s="144">
        <f t="shared" si="1"/>
        <v>169</v>
      </c>
      <c r="J6" s="25">
        <f t="shared" si="2"/>
        <v>817</v>
      </c>
      <c r="K6" s="25">
        <f t="shared" si="3"/>
        <v>986</v>
      </c>
    </row>
    <row r="7" spans="1:11" ht="15" customHeight="1" x14ac:dyDescent="0.2">
      <c r="A7" s="34" t="s">
        <v>65</v>
      </c>
      <c r="B7" s="34" t="s">
        <v>69</v>
      </c>
      <c r="C7" s="25">
        <v>313</v>
      </c>
      <c r="D7" s="25">
        <v>1304</v>
      </c>
      <c r="E7" s="119">
        <f>SUM(Child_Guilty_Sex_Age_Offence[[#This Row],[Male 
10 to 14]:[Male 
15 to 17]])</f>
        <v>1617</v>
      </c>
      <c r="F7" s="144">
        <v>56</v>
      </c>
      <c r="G7" s="25">
        <v>188</v>
      </c>
      <c r="H7" s="119">
        <f>SUM(Child_Guilty_Sex_Age_Offence[[#This Row],[Female 
10 to 14]:[Female 
15 to 17]])</f>
        <v>244</v>
      </c>
      <c r="I7" s="144">
        <f t="shared" si="1"/>
        <v>369</v>
      </c>
      <c r="J7" s="25">
        <f t="shared" si="2"/>
        <v>1492</v>
      </c>
      <c r="K7" s="25">
        <f t="shared" si="3"/>
        <v>1861</v>
      </c>
    </row>
    <row r="8" spans="1:11" ht="15" customHeight="1" x14ac:dyDescent="0.2">
      <c r="A8" s="34" t="s">
        <v>65</v>
      </c>
      <c r="B8" s="34" t="s">
        <v>70</v>
      </c>
      <c r="C8" s="25">
        <v>42</v>
      </c>
      <c r="D8" s="25">
        <v>105</v>
      </c>
      <c r="E8" s="119">
        <f>SUM(Child_Guilty_Sex_Age_Offence[[#This Row],[Male 
10 to 14]:[Male 
15 to 17]])</f>
        <v>147</v>
      </c>
      <c r="F8" s="144">
        <v>10</v>
      </c>
      <c r="G8" s="25">
        <v>13</v>
      </c>
      <c r="H8" s="119">
        <f>SUM(Child_Guilty_Sex_Age_Offence[[#This Row],[Female 
10 to 14]:[Female 
15 to 17]])</f>
        <v>23</v>
      </c>
      <c r="I8" s="144">
        <f t="shared" si="1"/>
        <v>52</v>
      </c>
      <c r="J8" s="25">
        <f t="shared" si="2"/>
        <v>118</v>
      </c>
      <c r="K8" s="25">
        <f t="shared" si="3"/>
        <v>170</v>
      </c>
    </row>
    <row r="9" spans="1:11" ht="15" customHeight="1" x14ac:dyDescent="0.2">
      <c r="A9" s="34" t="s">
        <v>65</v>
      </c>
      <c r="B9" s="34" t="s">
        <v>71</v>
      </c>
      <c r="C9" s="25">
        <v>58</v>
      </c>
      <c r="D9" s="25">
        <v>1005</v>
      </c>
      <c r="E9" s="119">
        <f>SUM(Child_Guilty_Sex_Age_Offence[[#This Row],[Male 
10 to 14]:[Male 
15 to 17]])</f>
        <v>1063</v>
      </c>
      <c r="F9" s="144">
        <v>0</v>
      </c>
      <c r="G9" s="25">
        <v>20</v>
      </c>
      <c r="H9" s="119">
        <f>SUM(Child_Guilty_Sex_Age_Offence[[#This Row],[Female 
10 to 14]:[Female 
15 to 17]])</f>
        <v>20</v>
      </c>
      <c r="I9" s="144">
        <f t="shared" si="1"/>
        <v>58</v>
      </c>
      <c r="J9" s="25">
        <f t="shared" si="2"/>
        <v>1025</v>
      </c>
      <c r="K9" s="25">
        <f t="shared" si="3"/>
        <v>1083</v>
      </c>
    </row>
    <row r="10" spans="1:11" ht="15" customHeight="1" x14ac:dyDescent="0.2">
      <c r="A10" s="34" t="s">
        <v>65</v>
      </c>
      <c r="B10" s="34" t="s">
        <v>72</v>
      </c>
      <c r="C10" s="25">
        <v>189</v>
      </c>
      <c r="D10" s="25">
        <v>1247</v>
      </c>
      <c r="E10" s="119">
        <f>SUM(Child_Guilty_Sex_Age_Offence[[#This Row],[Male 
10 to 14]:[Male 
15 to 17]])</f>
        <v>1436</v>
      </c>
      <c r="F10" s="144">
        <v>14</v>
      </c>
      <c r="G10" s="25">
        <v>54</v>
      </c>
      <c r="H10" s="119">
        <f>SUM(Child_Guilty_Sex_Age_Offence[[#This Row],[Female 
10 to 14]:[Female 
15 to 17]])</f>
        <v>68</v>
      </c>
      <c r="I10" s="144">
        <f t="shared" si="1"/>
        <v>203</v>
      </c>
      <c r="J10" s="25">
        <f t="shared" si="2"/>
        <v>1301</v>
      </c>
      <c r="K10" s="25">
        <f t="shared" si="3"/>
        <v>1504</v>
      </c>
    </row>
    <row r="11" spans="1:11" ht="15" customHeight="1" x14ac:dyDescent="0.2">
      <c r="A11" s="34" t="s">
        <v>65</v>
      </c>
      <c r="B11" s="34" t="s">
        <v>73</v>
      </c>
      <c r="C11" s="25">
        <v>43</v>
      </c>
      <c r="D11" s="25">
        <v>282</v>
      </c>
      <c r="E11" s="119">
        <f>SUM(Child_Guilty_Sex_Age_Offence[[#This Row],[Male 
10 to 14]:[Male 
15 to 17]])</f>
        <v>325</v>
      </c>
      <c r="F11" s="144">
        <v>5</v>
      </c>
      <c r="G11" s="25">
        <v>36</v>
      </c>
      <c r="H11" s="119">
        <f>SUM(Child_Guilty_Sex_Age_Offence[[#This Row],[Female 
10 to 14]:[Female 
15 to 17]])</f>
        <v>41</v>
      </c>
      <c r="I11" s="144">
        <f t="shared" si="1"/>
        <v>48</v>
      </c>
      <c r="J11" s="25">
        <f t="shared" si="2"/>
        <v>318</v>
      </c>
      <c r="K11" s="25">
        <f t="shared" si="3"/>
        <v>366</v>
      </c>
    </row>
    <row r="12" spans="1:11" ht="15" customHeight="1" x14ac:dyDescent="0.2">
      <c r="A12" s="34" t="s">
        <v>65</v>
      </c>
      <c r="B12" s="34" t="s">
        <v>74</v>
      </c>
      <c r="C12" s="25">
        <v>54</v>
      </c>
      <c r="D12" s="25">
        <v>526</v>
      </c>
      <c r="E12" s="119">
        <f>SUM(Child_Guilty_Sex_Age_Offence[[#This Row],[Male 
10 to 14]:[Male 
15 to 17]])</f>
        <v>580</v>
      </c>
      <c r="F12" s="144">
        <v>4</v>
      </c>
      <c r="G12" s="25">
        <v>15</v>
      </c>
      <c r="H12" s="119">
        <f>SUM(Child_Guilty_Sex_Age_Offence[[#This Row],[Female 
10 to 14]:[Female 
15 to 17]])</f>
        <v>19</v>
      </c>
      <c r="I12" s="144">
        <f t="shared" si="1"/>
        <v>58</v>
      </c>
      <c r="J12" s="25">
        <f t="shared" si="2"/>
        <v>541</v>
      </c>
      <c r="K12" s="25">
        <f t="shared" si="3"/>
        <v>599</v>
      </c>
    </row>
    <row r="13" spans="1:11" ht="15" customHeight="1" x14ac:dyDescent="0.2">
      <c r="A13" s="139" t="s">
        <v>65</v>
      </c>
      <c r="B13" s="139" t="s">
        <v>75</v>
      </c>
      <c r="C13" s="112">
        <v>5</v>
      </c>
      <c r="D13" s="112">
        <v>27</v>
      </c>
      <c r="E13" s="121">
        <f>SUM(Child_Guilty_Sex_Age_Offence[[#This Row],[Male 
10 to 14]:[Male 
15 to 17]])</f>
        <v>32</v>
      </c>
      <c r="F13" s="145">
        <v>0</v>
      </c>
      <c r="G13" s="112">
        <v>2</v>
      </c>
      <c r="H13" s="121">
        <f>SUM(Child_Guilty_Sex_Age_Offence[[#This Row],[Female 
10 to 14]:[Female 
15 to 17]])</f>
        <v>2</v>
      </c>
      <c r="I13" s="145">
        <f t="shared" si="1"/>
        <v>5</v>
      </c>
      <c r="J13" s="112">
        <f t="shared" si="2"/>
        <v>29</v>
      </c>
      <c r="K13" s="112">
        <f t="shared" si="3"/>
        <v>34</v>
      </c>
    </row>
    <row r="14" spans="1:11" ht="15" customHeight="1" x14ac:dyDescent="0.2">
      <c r="A14" s="140" t="s">
        <v>76</v>
      </c>
      <c r="B14" s="141" t="s">
        <v>77</v>
      </c>
      <c r="C14" s="142">
        <v>337</v>
      </c>
      <c r="D14" s="142">
        <v>1125</v>
      </c>
      <c r="E14" s="146">
        <f>SUM(Child_Guilty_Sex_Age_Offence[[#This Row],[Male 
10 to 14]:[Male 
15 to 17]])</f>
        <v>1462</v>
      </c>
      <c r="F14" s="147">
        <v>98</v>
      </c>
      <c r="G14" s="142">
        <v>358</v>
      </c>
      <c r="H14" s="146">
        <f>SUM(Child_Guilty_Sex_Age_Offence[[#This Row],[Female 
10 to 14]:[Female 
15 to 17]])</f>
        <v>456</v>
      </c>
      <c r="I14" s="147">
        <f t="shared" si="1"/>
        <v>435</v>
      </c>
      <c r="J14" s="142">
        <f t="shared" si="2"/>
        <v>1483</v>
      </c>
      <c r="K14" s="142">
        <f t="shared" si="3"/>
        <v>1918</v>
      </c>
    </row>
    <row r="15" spans="1:11" ht="15" customHeight="1" x14ac:dyDescent="0.2">
      <c r="A15" s="111" t="s">
        <v>76</v>
      </c>
      <c r="B15" s="139" t="s">
        <v>78</v>
      </c>
      <c r="C15" s="112">
        <v>110</v>
      </c>
      <c r="D15" s="112">
        <v>1661</v>
      </c>
      <c r="E15" s="121">
        <f>SUM(Child_Guilty_Sex_Age_Offence[[#This Row],[Male 
10 to 14]:[Male 
15 to 17]])</f>
        <v>1771</v>
      </c>
      <c r="F15" s="145">
        <v>6</v>
      </c>
      <c r="G15" s="112">
        <v>93</v>
      </c>
      <c r="H15" s="121">
        <f>SUM(Child_Guilty_Sex_Age_Offence[[#This Row],[Female 
10 to 14]:[Female 
15 to 17]])</f>
        <v>99</v>
      </c>
      <c r="I15" s="145">
        <f t="shared" si="1"/>
        <v>116</v>
      </c>
      <c r="J15" s="112">
        <f t="shared" si="2"/>
        <v>1754</v>
      </c>
      <c r="K15" s="112">
        <f t="shared" si="3"/>
        <v>1870</v>
      </c>
    </row>
    <row r="16" spans="1:11" ht="15" customHeight="1" x14ac:dyDescent="0.2">
      <c r="A16" s="114" t="s">
        <v>79</v>
      </c>
      <c r="B16" s="114" t="s">
        <v>51</v>
      </c>
      <c r="C16" s="115">
        <f t="shared" ref="C16:K16" si="4">SUM(C4:C15)</f>
        <v>1512</v>
      </c>
      <c r="D16" s="115">
        <f t="shared" si="4"/>
        <v>9376</v>
      </c>
      <c r="E16" s="123">
        <f t="shared" si="4"/>
        <v>10888</v>
      </c>
      <c r="F16" s="148">
        <f t="shared" si="4"/>
        <v>320</v>
      </c>
      <c r="G16" s="115">
        <f t="shared" si="4"/>
        <v>1189</v>
      </c>
      <c r="H16" s="123">
        <f t="shared" si="4"/>
        <v>1509</v>
      </c>
      <c r="I16" s="148">
        <f t="shared" si="4"/>
        <v>1832</v>
      </c>
      <c r="J16" s="115">
        <f t="shared" si="4"/>
        <v>10565</v>
      </c>
      <c r="K16" s="115">
        <f t="shared" si="4"/>
        <v>12397</v>
      </c>
    </row>
    <row r="17" spans="2:11" ht="15" customHeight="1" x14ac:dyDescent="0.2">
      <c r="B17" s="35"/>
      <c r="C17" s="36"/>
      <c r="D17" s="36"/>
      <c r="E17" s="36"/>
      <c r="F17" s="36"/>
      <c r="G17" s="36"/>
      <c r="H17" s="36"/>
      <c r="I17" s="36"/>
      <c r="J17" s="36"/>
      <c r="K17" s="36"/>
    </row>
  </sheetData>
  <pageMargins left="0.75000000000000011" right="0.75000000000000011" top="1" bottom="1" header="0.5" footer="0.5"/>
  <pageSetup paperSize="0" fitToWidth="0" fitToHeight="0" orientation="landscape" horizontalDpi="0" verticalDpi="0" copies="0"/>
  <headerFooter alignWithMargins="0"/>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24"/>
  <sheetViews>
    <sheetView workbookViewId="0">
      <selection activeCell="L20" sqref="L20:L22"/>
    </sheetView>
  </sheetViews>
  <sheetFormatPr defaultColWidth="7.21875" defaultRowHeight="14.25" x14ac:dyDescent="0.2"/>
  <cols>
    <col min="1" max="1" width="36.5546875" style="6" bestFit="1" customWidth="1"/>
    <col min="2" max="2" width="7.5546875" style="6" customWidth="1"/>
    <col min="3" max="12" width="7.5546875" style="38" customWidth="1"/>
    <col min="13" max="15" width="9.6640625" style="38" customWidth="1"/>
    <col min="16" max="16" width="9.77734375" style="38" customWidth="1"/>
    <col min="17" max="17" width="7.21875" style="6" customWidth="1"/>
    <col min="18" max="16384" width="7.21875" style="6"/>
  </cols>
  <sheetData>
    <row r="1" spans="1:16" ht="15.75" x14ac:dyDescent="0.25">
      <c r="A1" s="37" t="s">
        <v>173</v>
      </c>
    </row>
    <row r="2" spans="1:16" ht="15" x14ac:dyDescent="0.2">
      <c r="A2" s="39" t="s">
        <v>37</v>
      </c>
    </row>
    <row r="3" spans="1:16" ht="15" x14ac:dyDescent="0.2">
      <c r="A3" s="39" t="s">
        <v>80</v>
      </c>
    </row>
    <row r="4" spans="1:16" ht="51" x14ac:dyDescent="0.2">
      <c r="A4" s="40" t="s">
        <v>81</v>
      </c>
      <c r="B4" s="41" t="s">
        <v>39</v>
      </c>
      <c r="C4" s="41" t="s">
        <v>40</v>
      </c>
      <c r="D4" s="41" t="s">
        <v>41</v>
      </c>
      <c r="E4" s="41" t="s">
        <v>42</v>
      </c>
      <c r="F4" s="41" t="s">
        <v>43</v>
      </c>
      <c r="G4" s="41" t="s">
        <v>44</v>
      </c>
      <c r="H4" s="41" t="s">
        <v>45</v>
      </c>
      <c r="I4" s="41" t="s">
        <v>177</v>
      </c>
      <c r="J4" s="41" t="s">
        <v>82</v>
      </c>
      <c r="K4" s="41" t="s">
        <v>52</v>
      </c>
      <c r="L4" s="41" t="s">
        <v>179</v>
      </c>
      <c r="M4" s="42" t="s">
        <v>118</v>
      </c>
      <c r="N4" s="42" t="s">
        <v>119</v>
      </c>
      <c r="O4" s="42" t="s">
        <v>120</v>
      </c>
      <c r="P4" s="6"/>
    </row>
    <row r="5" spans="1:16" ht="15" customHeight="1" x14ac:dyDescent="0.2">
      <c r="A5" s="30" t="s">
        <v>180</v>
      </c>
      <c r="B5" s="43">
        <v>2259</v>
      </c>
      <c r="C5" s="43">
        <v>1844</v>
      </c>
      <c r="D5" s="43">
        <v>1697</v>
      </c>
      <c r="E5" s="43">
        <v>1607</v>
      </c>
      <c r="F5" s="43">
        <v>1554</v>
      </c>
      <c r="G5" s="43">
        <v>1306</v>
      </c>
      <c r="H5" s="43">
        <v>1153</v>
      </c>
      <c r="I5" s="43">
        <v>647</v>
      </c>
      <c r="J5" s="43">
        <v>565</v>
      </c>
      <c r="K5" s="43">
        <v>546</v>
      </c>
      <c r="L5" s="43">
        <v>660</v>
      </c>
      <c r="M5" s="31">
        <f>'5.4'!$L5/'5.4'!$B5-1</f>
        <v>-0.70783532536520588</v>
      </c>
      <c r="N5" s="31">
        <f>'5.4'!$L5/'5.4'!$G5-1</f>
        <v>-0.49464012251148548</v>
      </c>
      <c r="O5" s="31">
        <f>'5.4'!$L5/'5.4'!$K5-1</f>
        <v>0.20879120879120872</v>
      </c>
      <c r="P5" s="6"/>
    </row>
    <row r="6" spans="1:16" ht="15" customHeight="1" x14ac:dyDescent="0.2">
      <c r="A6" s="30" t="s">
        <v>181</v>
      </c>
      <c r="B6" s="43">
        <v>2</v>
      </c>
      <c r="C6" s="43">
        <v>0</v>
      </c>
      <c r="D6" s="43">
        <v>2</v>
      </c>
      <c r="E6" s="43">
        <v>0</v>
      </c>
      <c r="F6" s="43">
        <v>6</v>
      </c>
      <c r="G6" s="43">
        <v>3</v>
      </c>
      <c r="H6" s="43">
        <v>2</v>
      </c>
      <c r="I6" s="43">
        <v>1</v>
      </c>
      <c r="J6" s="43">
        <v>4</v>
      </c>
      <c r="K6" s="43">
        <v>1</v>
      </c>
      <c r="L6" s="43">
        <v>1</v>
      </c>
      <c r="M6" s="31" t="s">
        <v>85</v>
      </c>
      <c r="N6" s="31">
        <f>'5.4'!$L6/'5.4'!$G6-1</f>
        <v>-0.66666666666666674</v>
      </c>
      <c r="O6" s="31">
        <f>'5.4'!$L6/'5.4'!$K6-1</f>
        <v>0</v>
      </c>
      <c r="P6" s="6"/>
    </row>
    <row r="7" spans="1:16" ht="15" customHeight="1" x14ac:dyDescent="0.2">
      <c r="A7" s="30" t="s">
        <v>86</v>
      </c>
      <c r="B7" s="43">
        <v>23089</v>
      </c>
      <c r="C7" s="43">
        <v>21298</v>
      </c>
      <c r="D7" s="43">
        <v>19158</v>
      </c>
      <c r="E7" s="43">
        <v>17699</v>
      </c>
      <c r="F7" s="43">
        <v>15185</v>
      </c>
      <c r="G7" s="43">
        <v>12519</v>
      </c>
      <c r="H7" s="43">
        <v>11177</v>
      </c>
      <c r="I7" s="43">
        <v>8239</v>
      </c>
      <c r="J7" s="43">
        <v>7428</v>
      </c>
      <c r="K7" s="43">
        <v>8301</v>
      </c>
      <c r="L7" s="43">
        <v>9204</v>
      </c>
      <c r="M7" s="31">
        <f>'5.4'!$L7/'5.4'!$B7-1</f>
        <v>-0.60136861709038936</v>
      </c>
      <c r="N7" s="31">
        <f>'5.4'!$L7/'5.4'!$G7-1</f>
        <v>-0.26479750778816202</v>
      </c>
      <c r="O7" s="31">
        <f>'5.4'!$L7/'5.4'!$K7-1</f>
        <v>0.10878207444886168</v>
      </c>
      <c r="P7" s="6"/>
    </row>
    <row r="8" spans="1:16" ht="15" customHeight="1" x14ac:dyDescent="0.2">
      <c r="A8" s="30" t="s">
        <v>87</v>
      </c>
      <c r="B8" s="43">
        <v>2662</v>
      </c>
      <c r="C8" s="43">
        <v>2322</v>
      </c>
      <c r="D8" s="43">
        <v>2069</v>
      </c>
      <c r="E8" s="43">
        <v>2194</v>
      </c>
      <c r="F8" s="43">
        <v>1711</v>
      </c>
      <c r="G8" s="43">
        <v>1537</v>
      </c>
      <c r="H8" s="43">
        <v>1457</v>
      </c>
      <c r="I8" s="43">
        <v>1099</v>
      </c>
      <c r="J8" s="43">
        <v>1262</v>
      </c>
      <c r="K8" s="43">
        <v>1285</v>
      </c>
      <c r="L8" s="43">
        <v>1122</v>
      </c>
      <c r="M8" s="31">
        <f>'5.4'!$L8/'5.4'!$B8-1</f>
        <v>-0.57851239669421495</v>
      </c>
      <c r="N8" s="31">
        <f>'5.4'!$L8/'5.4'!$G8-1</f>
        <v>-0.27000650618087185</v>
      </c>
      <c r="O8" s="31">
        <f>'5.4'!$L8/'5.4'!$K8-1</f>
        <v>-0.12684824902723735</v>
      </c>
      <c r="P8" s="6"/>
    </row>
    <row r="9" spans="1:16" ht="15" customHeight="1" x14ac:dyDescent="0.2">
      <c r="A9" s="30" t="s">
        <v>88</v>
      </c>
      <c r="B9" s="43">
        <v>910</v>
      </c>
      <c r="C9" s="43">
        <v>838</v>
      </c>
      <c r="D9" s="43">
        <v>674</v>
      </c>
      <c r="E9" s="43">
        <v>443</v>
      </c>
      <c r="F9" s="43">
        <v>342</v>
      </c>
      <c r="G9" s="43">
        <v>307</v>
      </c>
      <c r="H9" s="43">
        <v>230</v>
      </c>
      <c r="I9" s="43">
        <v>146</v>
      </c>
      <c r="J9" s="43">
        <v>140</v>
      </c>
      <c r="K9" s="43">
        <v>135</v>
      </c>
      <c r="L9" s="43">
        <v>146</v>
      </c>
      <c r="M9" s="31">
        <f>'5.4'!$L9/'5.4'!$B9-1</f>
        <v>-0.83956043956043958</v>
      </c>
      <c r="N9" s="31">
        <f>'5.4'!$L9/'5.4'!$G9-1</f>
        <v>-0.52442996742671011</v>
      </c>
      <c r="O9" s="31">
        <f>'5.4'!$L9/'5.4'!$K9-1</f>
        <v>8.1481481481481488E-2</v>
      </c>
      <c r="P9" s="6"/>
    </row>
    <row r="10" spans="1:16" ht="15" customHeight="1" x14ac:dyDescent="0.2">
      <c r="A10" s="30" t="s">
        <v>89</v>
      </c>
      <c r="B10" s="43">
        <v>4362</v>
      </c>
      <c r="C10" s="43">
        <v>3716</v>
      </c>
      <c r="D10" s="43">
        <v>3574</v>
      </c>
      <c r="E10" s="43">
        <v>3187</v>
      </c>
      <c r="F10" s="43">
        <v>2725</v>
      </c>
      <c r="G10" s="43">
        <v>2530</v>
      </c>
      <c r="H10" s="43">
        <v>1954</v>
      </c>
      <c r="I10" s="43">
        <v>1386</v>
      </c>
      <c r="J10" s="43">
        <v>1375</v>
      </c>
      <c r="K10" s="43">
        <v>1368</v>
      </c>
      <c r="L10" s="43">
        <v>1468</v>
      </c>
      <c r="M10" s="31">
        <f>'5.4'!$L10/'5.4'!$B10-1</f>
        <v>-0.66345712975699223</v>
      </c>
      <c r="N10" s="31">
        <f>'5.4'!$L10/'5.4'!$G10-1</f>
        <v>-0.41976284584980239</v>
      </c>
      <c r="O10" s="31">
        <f>'5.4'!$L10/'5.4'!$K10-1</f>
        <v>7.3099415204678442E-2</v>
      </c>
      <c r="P10" s="6"/>
    </row>
    <row r="11" spans="1:16" ht="15" customHeight="1" x14ac:dyDescent="0.2">
      <c r="A11" s="30" t="s">
        <v>182</v>
      </c>
      <c r="B11" s="43">
        <v>762</v>
      </c>
      <c r="C11" s="43">
        <v>711</v>
      </c>
      <c r="D11" s="43">
        <v>569</v>
      </c>
      <c r="E11" s="43">
        <v>492</v>
      </c>
      <c r="F11" s="43">
        <v>280</v>
      </c>
      <c r="G11" s="43">
        <v>236</v>
      </c>
      <c r="H11" s="43">
        <v>239</v>
      </c>
      <c r="I11" s="43">
        <v>158</v>
      </c>
      <c r="J11" s="43">
        <v>130</v>
      </c>
      <c r="K11" s="43">
        <v>190</v>
      </c>
      <c r="L11" s="43">
        <v>207</v>
      </c>
      <c r="M11" s="31">
        <f>'5.4'!$L11/'5.4'!$B11-1</f>
        <v>-0.72834645669291342</v>
      </c>
      <c r="N11" s="31">
        <f>'5.4'!$L11/'5.4'!$G11-1</f>
        <v>-0.1228813559322034</v>
      </c>
      <c r="O11" s="31">
        <f>'5.4'!$L11/'5.4'!$K11-1</f>
        <v>8.9473684210526372E-2</v>
      </c>
      <c r="P11" s="6"/>
    </row>
    <row r="12" spans="1:16" ht="15" customHeight="1" x14ac:dyDescent="0.2">
      <c r="A12" s="30" t="s">
        <v>91</v>
      </c>
      <c r="B12" s="43">
        <v>256</v>
      </c>
      <c r="C12" s="43">
        <v>207</v>
      </c>
      <c r="D12" s="43">
        <v>194</v>
      </c>
      <c r="E12" s="43">
        <v>195</v>
      </c>
      <c r="F12" s="43">
        <v>120</v>
      </c>
      <c r="G12" s="43">
        <v>122</v>
      </c>
      <c r="H12" s="43">
        <v>93</v>
      </c>
      <c r="I12" s="43">
        <v>50</v>
      </c>
      <c r="J12" s="43">
        <v>54</v>
      </c>
      <c r="K12" s="43">
        <v>71</v>
      </c>
      <c r="L12" s="43">
        <v>63</v>
      </c>
      <c r="M12" s="31">
        <f>'5.4'!$L12/'5.4'!$B12-1</f>
        <v>-0.75390625</v>
      </c>
      <c r="N12" s="31">
        <f>'5.4'!$L12/'5.4'!$G12-1</f>
        <v>-0.48360655737704916</v>
      </c>
      <c r="O12" s="31">
        <f>'5.4'!$L12/'5.4'!$K12-1</f>
        <v>-0.11267605633802813</v>
      </c>
      <c r="P12" s="6"/>
    </row>
    <row r="13" spans="1:16" ht="15" customHeight="1" x14ac:dyDescent="0.2">
      <c r="A13" s="30" t="s">
        <v>183</v>
      </c>
      <c r="B13" s="43">
        <v>2</v>
      </c>
      <c r="C13" s="43">
        <v>2</v>
      </c>
      <c r="D13" s="43">
        <v>1</v>
      </c>
      <c r="E13" s="43">
        <v>0</v>
      </c>
      <c r="F13" s="43">
        <v>0</v>
      </c>
      <c r="G13" s="43">
        <v>0</v>
      </c>
      <c r="H13" s="43">
        <v>0</v>
      </c>
      <c r="I13" s="43">
        <v>0</v>
      </c>
      <c r="J13" s="43">
        <v>0</v>
      </c>
      <c r="K13" s="43">
        <v>0</v>
      </c>
      <c r="L13" s="43">
        <v>0</v>
      </c>
      <c r="M13" s="31" t="s">
        <v>121</v>
      </c>
      <c r="N13" s="31" t="s">
        <v>121</v>
      </c>
      <c r="O13" s="31" t="s">
        <v>121</v>
      </c>
      <c r="P13" s="6"/>
    </row>
    <row r="14" spans="1:16" ht="15" customHeight="1" x14ac:dyDescent="0.2">
      <c r="A14" s="149" t="s">
        <v>184</v>
      </c>
      <c r="B14" s="150">
        <v>13.225</v>
      </c>
      <c r="C14" s="150">
        <v>13.549999999999999</v>
      </c>
      <c r="D14" s="150">
        <v>14.6</v>
      </c>
      <c r="E14" s="150">
        <v>14.350000000000001</v>
      </c>
      <c r="F14" s="150">
        <v>17.225000000000001</v>
      </c>
      <c r="G14" s="150">
        <v>19.25</v>
      </c>
      <c r="H14" s="150">
        <v>19.5</v>
      </c>
      <c r="I14" s="150">
        <v>17.475000000000001</v>
      </c>
      <c r="J14" s="150">
        <v>23.425000000000001</v>
      </c>
      <c r="K14" s="150">
        <v>19.524999999999999</v>
      </c>
      <c r="L14" s="150">
        <v>17.5</v>
      </c>
      <c r="M14" s="151">
        <f>'5.4'!$L14/'5.4'!$B14-1</f>
        <v>0.32325141776937616</v>
      </c>
      <c r="N14" s="151">
        <f>'5.4'!$L14/'5.4'!$G14-1</f>
        <v>-9.0909090909090939E-2</v>
      </c>
      <c r="O14" s="151">
        <f>'5.4'!$L14/'5.4'!$K14-1</f>
        <v>-0.10371318822023046</v>
      </c>
      <c r="P14" s="6"/>
    </row>
    <row r="15" spans="1:16" s="5" customFormat="1" ht="15" customHeight="1" x14ac:dyDescent="0.25">
      <c r="A15" s="152" t="s">
        <v>93</v>
      </c>
      <c r="B15" s="153">
        <v>34304</v>
      </c>
      <c r="C15" s="153">
        <v>30938</v>
      </c>
      <c r="D15" s="153">
        <v>27938</v>
      </c>
      <c r="E15" s="153">
        <v>25817</v>
      </c>
      <c r="F15" s="153">
        <v>21923</v>
      </c>
      <c r="G15" s="153">
        <v>18560</v>
      </c>
      <c r="H15" s="153">
        <v>16305</v>
      </c>
      <c r="I15" s="153">
        <v>11726</v>
      </c>
      <c r="J15" s="153">
        <v>10958</v>
      </c>
      <c r="K15" s="153">
        <v>11897</v>
      </c>
      <c r="L15" s="153">
        <v>12871</v>
      </c>
      <c r="M15" s="154">
        <f>'5.4'!$L15/'5.4'!$B15-1</f>
        <v>-0.62479594216417911</v>
      </c>
      <c r="N15" s="154">
        <f>'5.4'!$L15/'5.4'!$G15-1</f>
        <v>-0.30651939655172411</v>
      </c>
      <c r="O15" s="154">
        <f>'5.4'!$L15/'5.4'!$K15-1</f>
        <v>8.186937883500045E-2</v>
      </c>
    </row>
    <row r="16" spans="1:16" s="5" customFormat="1" ht="15" customHeight="1" x14ac:dyDescent="0.25">
      <c r="A16" s="51"/>
      <c r="B16" s="54"/>
      <c r="C16" s="54"/>
      <c r="D16" s="54"/>
      <c r="E16" s="54"/>
      <c r="F16" s="54"/>
      <c r="G16" s="54"/>
      <c r="H16" s="54"/>
      <c r="I16" s="54"/>
      <c r="J16" s="54"/>
      <c r="K16" s="54"/>
      <c r="L16" s="52"/>
      <c r="M16" s="53"/>
      <c r="N16" s="53"/>
      <c r="O16" s="53"/>
    </row>
    <row r="17" spans="11:14" x14ac:dyDescent="0.2">
      <c r="N17" s="45"/>
    </row>
    <row r="18" spans="11:14" x14ac:dyDescent="0.2">
      <c r="K18" s="46"/>
      <c r="L18" s="46"/>
      <c r="M18" s="45"/>
      <c r="N18" s="45"/>
    </row>
    <row r="19" spans="11:14" x14ac:dyDescent="0.2">
      <c r="N19" s="45"/>
    </row>
    <row r="20" spans="11:14" x14ac:dyDescent="0.2">
      <c r="L20" s="46"/>
      <c r="N20" s="45"/>
    </row>
    <row r="21" spans="11:14" x14ac:dyDescent="0.2">
      <c r="L21" s="45"/>
      <c r="M21" s="45"/>
      <c r="N21" s="45"/>
    </row>
    <row r="22" spans="11:14" x14ac:dyDescent="0.2">
      <c r="L22" s="46"/>
      <c r="M22" s="45"/>
      <c r="N22" s="45"/>
    </row>
    <row r="23" spans="11:14" x14ac:dyDescent="0.2">
      <c r="L23" s="46"/>
      <c r="M23" s="45"/>
      <c r="N23" s="45"/>
    </row>
    <row r="24" spans="11:14" x14ac:dyDescent="0.2">
      <c r="L24" s="46"/>
      <c r="M24" s="45"/>
      <c r="N24" s="45"/>
    </row>
  </sheetData>
  <phoneticPr fontId="10" type="noConversion"/>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41"/>
  <sheetViews>
    <sheetView workbookViewId="0">
      <selection activeCell="R18" sqref="R18"/>
    </sheetView>
  </sheetViews>
  <sheetFormatPr defaultColWidth="7.21875" defaultRowHeight="12.75" x14ac:dyDescent="0.2"/>
  <cols>
    <col min="1" max="1" width="16" style="2" customWidth="1"/>
    <col min="2" max="2" width="37.33203125" style="2" customWidth="1"/>
    <col min="3" max="13" width="8.21875" style="28" customWidth="1"/>
    <col min="14" max="16" width="9.77734375" style="28" customWidth="1"/>
    <col min="17" max="17" width="7.21875" style="2" customWidth="1"/>
    <col min="18" max="16384" width="7.21875" style="2"/>
  </cols>
  <sheetData>
    <row r="1" spans="1:18" ht="15.75" x14ac:dyDescent="0.2">
      <c r="A1" s="16" t="s">
        <v>178</v>
      </c>
    </row>
    <row r="2" spans="1:18" ht="15" x14ac:dyDescent="0.2">
      <c r="A2" s="39" t="s">
        <v>37</v>
      </c>
    </row>
    <row r="3" spans="1:18" ht="15" x14ac:dyDescent="0.2">
      <c r="A3" s="39" t="s">
        <v>80</v>
      </c>
    </row>
    <row r="4" spans="1:18" ht="51" x14ac:dyDescent="0.2">
      <c r="A4" s="40" t="s">
        <v>122</v>
      </c>
      <c r="B4" s="40" t="s">
        <v>81</v>
      </c>
      <c r="C4" s="41" t="s">
        <v>39</v>
      </c>
      <c r="D4" s="41" t="s">
        <v>40</v>
      </c>
      <c r="E4" s="41" t="s">
        <v>41</v>
      </c>
      <c r="F4" s="41" t="s">
        <v>42</v>
      </c>
      <c r="G4" s="41" t="s">
        <v>43</v>
      </c>
      <c r="H4" s="41" t="s">
        <v>44</v>
      </c>
      <c r="I4" s="41" t="s">
        <v>45</v>
      </c>
      <c r="J4" s="41" t="s">
        <v>177</v>
      </c>
      <c r="K4" s="41" t="s">
        <v>82</v>
      </c>
      <c r="L4" s="41" t="s">
        <v>52</v>
      </c>
      <c r="M4" s="41" t="s">
        <v>179</v>
      </c>
      <c r="N4" s="42" t="s">
        <v>118</v>
      </c>
      <c r="O4" s="42" t="s">
        <v>119</v>
      </c>
      <c r="P4" s="42" t="s">
        <v>120</v>
      </c>
    </row>
    <row r="5" spans="1:18" ht="15" customHeight="1" x14ac:dyDescent="0.2">
      <c r="A5" s="30" t="s">
        <v>48</v>
      </c>
      <c r="B5" s="30" t="s">
        <v>180</v>
      </c>
      <c r="C5" s="43">
        <v>1995</v>
      </c>
      <c r="D5" s="43">
        <v>1620</v>
      </c>
      <c r="E5" s="43">
        <v>1470</v>
      </c>
      <c r="F5" s="43">
        <v>1400</v>
      </c>
      <c r="G5" s="43">
        <v>1419</v>
      </c>
      <c r="H5" s="43">
        <v>1234</v>
      </c>
      <c r="I5" s="43">
        <v>1085</v>
      </c>
      <c r="J5" s="43">
        <v>617</v>
      </c>
      <c r="K5" s="43">
        <v>534</v>
      </c>
      <c r="L5" s="43">
        <v>517</v>
      </c>
      <c r="M5" s="43">
        <v>625</v>
      </c>
      <c r="N5" s="31">
        <v>-0.68671679197994995</v>
      </c>
      <c r="O5" s="31">
        <v>-0.49351701782820101</v>
      </c>
      <c r="P5" s="31">
        <v>0.20889748549323017</v>
      </c>
    </row>
    <row r="6" spans="1:18" ht="15" customHeight="1" x14ac:dyDescent="0.2">
      <c r="A6" s="30" t="s">
        <v>48</v>
      </c>
      <c r="B6" s="30" t="s">
        <v>181</v>
      </c>
      <c r="C6" s="43">
        <v>2</v>
      </c>
      <c r="D6" s="43">
        <v>0</v>
      </c>
      <c r="E6" s="43">
        <v>1</v>
      </c>
      <c r="F6" s="43">
        <v>0</v>
      </c>
      <c r="G6" s="43">
        <v>5</v>
      </c>
      <c r="H6" s="43">
        <v>3</v>
      </c>
      <c r="I6" s="43">
        <v>2</v>
      </c>
      <c r="J6" s="43">
        <v>1</v>
      </c>
      <c r="K6" s="43">
        <v>4</v>
      </c>
      <c r="L6" s="43">
        <v>1</v>
      </c>
      <c r="M6" s="43">
        <v>1</v>
      </c>
      <c r="N6" s="31" t="s">
        <v>85</v>
      </c>
      <c r="O6" s="31" t="s">
        <v>85</v>
      </c>
      <c r="P6" s="31" t="s">
        <v>85</v>
      </c>
    </row>
    <row r="7" spans="1:18" ht="15" customHeight="1" x14ac:dyDescent="0.2">
      <c r="A7" s="30" t="s">
        <v>48</v>
      </c>
      <c r="B7" s="30" t="s">
        <v>86</v>
      </c>
      <c r="C7" s="43">
        <v>14267</v>
      </c>
      <c r="D7" s="43">
        <v>12437</v>
      </c>
      <c r="E7" s="43">
        <v>10766</v>
      </c>
      <c r="F7" s="43">
        <v>10193</v>
      </c>
      <c r="G7" s="43">
        <v>9864</v>
      </c>
      <c r="H7" s="43">
        <v>8565</v>
      </c>
      <c r="I7" s="43">
        <v>8198</v>
      </c>
      <c r="J7" s="43">
        <v>6379</v>
      </c>
      <c r="K7" s="43">
        <v>5648</v>
      </c>
      <c r="L7" s="43">
        <v>6323</v>
      </c>
      <c r="M7" s="43">
        <v>7213</v>
      </c>
      <c r="N7" s="31">
        <v>-0.49442770028737648</v>
      </c>
      <c r="O7" s="31">
        <v>-0.15785172212492704</v>
      </c>
      <c r="P7" s="31">
        <v>0.14075597026727826</v>
      </c>
      <c r="R7" s="48"/>
    </row>
    <row r="8" spans="1:18" ht="15" customHeight="1" x14ac:dyDescent="0.2">
      <c r="A8" s="30" t="s">
        <v>48</v>
      </c>
      <c r="B8" s="30" t="s">
        <v>87</v>
      </c>
      <c r="C8" s="43">
        <v>600</v>
      </c>
      <c r="D8" s="43">
        <v>504</v>
      </c>
      <c r="E8" s="43">
        <v>374</v>
      </c>
      <c r="F8" s="43">
        <v>332</v>
      </c>
      <c r="G8" s="43">
        <v>242</v>
      </c>
      <c r="H8" s="43">
        <v>222</v>
      </c>
      <c r="I8" s="43">
        <v>232</v>
      </c>
      <c r="J8" s="43">
        <v>127</v>
      </c>
      <c r="K8" s="43">
        <v>108</v>
      </c>
      <c r="L8" s="43">
        <v>108</v>
      </c>
      <c r="M8" s="43">
        <v>86</v>
      </c>
      <c r="N8" s="31">
        <v>-0.85666666666666669</v>
      </c>
      <c r="O8" s="31">
        <v>-0.61261261261261257</v>
      </c>
      <c r="P8" s="31">
        <v>-0.20370370370370372</v>
      </c>
    </row>
    <row r="9" spans="1:18" ht="15" customHeight="1" x14ac:dyDescent="0.2">
      <c r="A9" s="30" t="s">
        <v>48</v>
      </c>
      <c r="B9" s="30" t="s">
        <v>88</v>
      </c>
      <c r="C9" s="43">
        <v>462</v>
      </c>
      <c r="D9" s="43">
        <v>382</v>
      </c>
      <c r="E9" s="43">
        <v>280</v>
      </c>
      <c r="F9" s="43">
        <v>155</v>
      </c>
      <c r="G9" s="43">
        <v>131</v>
      </c>
      <c r="H9" s="43">
        <v>127</v>
      </c>
      <c r="I9" s="43">
        <v>92</v>
      </c>
      <c r="J9" s="43">
        <v>82</v>
      </c>
      <c r="K9" s="43">
        <v>59</v>
      </c>
      <c r="L9" s="43">
        <v>51</v>
      </c>
      <c r="M9" s="43">
        <v>63</v>
      </c>
      <c r="N9" s="31">
        <v>-0.86363636363636365</v>
      </c>
      <c r="O9" s="31">
        <v>-0.50393700787401574</v>
      </c>
      <c r="P9" s="31">
        <v>0.23529411764705888</v>
      </c>
    </row>
    <row r="10" spans="1:18" ht="15" customHeight="1" x14ac:dyDescent="0.2">
      <c r="A10" s="30" t="s">
        <v>48</v>
      </c>
      <c r="B10" s="30" t="s">
        <v>89</v>
      </c>
      <c r="C10" s="43">
        <v>2046</v>
      </c>
      <c r="D10" s="43">
        <v>1621</v>
      </c>
      <c r="E10" s="43">
        <v>1498</v>
      </c>
      <c r="F10" s="43">
        <v>1294</v>
      </c>
      <c r="G10" s="43">
        <v>1210</v>
      </c>
      <c r="H10" s="43">
        <v>1134</v>
      </c>
      <c r="I10" s="43">
        <v>986</v>
      </c>
      <c r="J10" s="43">
        <v>681</v>
      </c>
      <c r="K10" s="43">
        <v>663</v>
      </c>
      <c r="L10" s="43">
        <v>653</v>
      </c>
      <c r="M10" s="43">
        <v>703</v>
      </c>
      <c r="N10" s="31">
        <v>-0.65640273704789842</v>
      </c>
      <c r="O10" s="31">
        <v>-0.38007054673721341</v>
      </c>
      <c r="P10" s="31">
        <v>7.6569678407350628E-2</v>
      </c>
    </row>
    <row r="11" spans="1:18" ht="15" customHeight="1" x14ac:dyDescent="0.2">
      <c r="A11" s="30" t="s">
        <v>48</v>
      </c>
      <c r="B11" s="30" t="s">
        <v>182</v>
      </c>
      <c r="C11" s="43">
        <v>376</v>
      </c>
      <c r="D11" s="43">
        <v>388</v>
      </c>
      <c r="E11" s="43">
        <v>296</v>
      </c>
      <c r="F11" s="43">
        <v>239</v>
      </c>
      <c r="G11" s="43">
        <v>167</v>
      </c>
      <c r="H11" s="43">
        <v>147</v>
      </c>
      <c r="I11" s="43">
        <v>145</v>
      </c>
      <c r="J11" s="43">
        <v>103</v>
      </c>
      <c r="K11" s="43">
        <v>72</v>
      </c>
      <c r="L11" s="43">
        <v>94</v>
      </c>
      <c r="M11" s="43">
        <v>119</v>
      </c>
      <c r="N11" s="31">
        <v>-0.6835106382978724</v>
      </c>
      <c r="O11" s="31">
        <v>-0.19047619047619047</v>
      </c>
      <c r="P11" s="31">
        <v>0.26595744680851063</v>
      </c>
    </row>
    <row r="12" spans="1:18" ht="15" customHeight="1" x14ac:dyDescent="0.2">
      <c r="A12" s="30" t="s">
        <v>48</v>
      </c>
      <c r="B12" s="30" t="s">
        <v>91</v>
      </c>
      <c r="C12" s="43">
        <v>91</v>
      </c>
      <c r="D12" s="43">
        <v>95</v>
      </c>
      <c r="E12" s="43">
        <v>76</v>
      </c>
      <c r="F12" s="43">
        <v>72</v>
      </c>
      <c r="G12" s="43">
        <v>47</v>
      </c>
      <c r="H12" s="43">
        <v>47</v>
      </c>
      <c r="I12" s="43">
        <v>43</v>
      </c>
      <c r="J12" s="43">
        <v>26</v>
      </c>
      <c r="K12" s="43">
        <v>32</v>
      </c>
      <c r="L12" s="43">
        <v>35</v>
      </c>
      <c r="M12" s="43">
        <v>38</v>
      </c>
      <c r="N12" s="31">
        <v>-0.58241758241758235</v>
      </c>
      <c r="O12" s="31">
        <v>-0.19148936170212771</v>
      </c>
      <c r="P12" s="31">
        <v>8.5714285714285632E-2</v>
      </c>
    </row>
    <row r="13" spans="1:18" ht="15" customHeight="1" x14ac:dyDescent="0.2">
      <c r="A13" s="30" t="s">
        <v>48</v>
      </c>
      <c r="B13" s="30" t="s">
        <v>183</v>
      </c>
      <c r="C13" s="43">
        <v>1</v>
      </c>
      <c r="D13" s="43">
        <v>2</v>
      </c>
      <c r="E13" s="43">
        <v>1</v>
      </c>
      <c r="F13" s="43">
        <v>0</v>
      </c>
      <c r="G13" s="43">
        <v>0</v>
      </c>
      <c r="H13" s="43">
        <v>0</v>
      </c>
      <c r="I13" s="43">
        <v>0</v>
      </c>
      <c r="J13" s="43">
        <v>0</v>
      </c>
      <c r="K13" s="43">
        <v>0</v>
      </c>
      <c r="L13" s="43">
        <v>0</v>
      </c>
      <c r="M13" s="43">
        <v>0</v>
      </c>
      <c r="N13" s="31" t="s">
        <v>85</v>
      </c>
      <c r="O13" s="31" t="s">
        <v>85</v>
      </c>
      <c r="P13" s="31" t="s">
        <v>85</v>
      </c>
    </row>
    <row r="14" spans="1:18" ht="15" customHeight="1" x14ac:dyDescent="0.2">
      <c r="A14" s="149" t="s">
        <v>48</v>
      </c>
      <c r="B14" s="149" t="s">
        <v>184</v>
      </c>
      <c r="C14" s="155">
        <v>14.45</v>
      </c>
      <c r="D14" s="155">
        <v>14.824999999999999</v>
      </c>
      <c r="E14" s="155">
        <v>16.225000000000001</v>
      </c>
      <c r="F14" s="155">
        <v>15.824999999999999</v>
      </c>
      <c r="G14" s="155">
        <v>18.475000000000001</v>
      </c>
      <c r="H14" s="155">
        <v>20.174999999999997</v>
      </c>
      <c r="I14" s="155">
        <v>20.475000000000001</v>
      </c>
      <c r="J14" s="155">
        <v>18.125</v>
      </c>
      <c r="K14" s="155">
        <v>24.625</v>
      </c>
      <c r="L14" s="155">
        <v>20.45</v>
      </c>
      <c r="M14" s="155">
        <v>18.25</v>
      </c>
      <c r="N14" s="151">
        <v>0.26297577854671284</v>
      </c>
      <c r="O14" s="151">
        <v>-9.541511771995026E-2</v>
      </c>
      <c r="P14" s="151">
        <v>-0.10757946210268943</v>
      </c>
    </row>
    <row r="15" spans="1:18" s="47" customFormat="1" ht="15" customHeight="1" x14ac:dyDescent="0.2">
      <c r="A15" s="152" t="s">
        <v>48</v>
      </c>
      <c r="B15" s="152" t="s">
        <v>93</v>
      </c>
      <c r="C15" s="153">
        <v>19840</v>
      </c>
      <c r="D15" s="153">
        <v>17049</v>
      </c>
      <c r="E15" s="153">
        <v>14762</v>
      </c>
      <c r="F15" s="153">
        <v>13685</v>
      </c>
      <c r="G15" s="153">
        <v>13085</v>
      </c>
      <c r="H15" s="153">
        <v>11479</v>
      </c>
      <c r="I15" s="153">
        <v>10783</v>
      </c>
      <c r="J15" s="153">
        <v>8016</v>
      </c>
      <c r="K15" s="153">
        <v>7120</v>
      </c>
      <c r="L15" s="153">
        <v>7782</v>
      </c>
      <c r="M15" s="153">
        <v>8848</v>
      </c>
      <c r="N15" s="154">
        <v>-0.55403225806451606</v>
      </c>
      <c r="O15" s="154">
        <v>-0.22920114992595175</v>
      </c>
      <c r="P15" s="154">
        <v>0.13698278077615011</v>
      </c>
    </row>
    <row r="16" spans="1:18" ht="15" customHeight="1" x14ac:dyDescent="0.2">
      <c r="A16" s="30" t="s">
        <v>123</v>
      </c>
      <c r="B16" s="30" t="s">
        <v>180</v>
      </c>
      <c r="C16" s="43">
        <v>264</v>
      </c>
      <c r="D16" s="43">
        <v>224</v>
      </c>
      <c r="E16" s="43">
        <v>227</v>
      </c>
      <c r="F16" s="43">
        <v>207</v>
      </c>
      <c r="G16" s="43">
        <v>135</v>
      </c>
      <c r="H16" s="43">
        <v>72</v>
      </c>
      <c r="I16" s="43">
        <v>68</v>
      </c>
      <c r="J16" s="43">
        <v>30</v>
      </c>
      <c r="K16" s="43">
        <v>31</v>
      </c>
      <c r="L16" s="43">
        <v>29</v>
      </c>
      <c r="M16" s="43">
        <v>35</v>
      </c>
      <c r="N16" s="31">
        <v>-0.86742424242424243</v>
      </c>
      <c r="O16" s="31">
        <v>-0.51388888888888884</v>
      </c>
      <c r="P16" s="31">
        <v>0.2068965517241379</v>
      </c>
      <c r="R16" s="48"/>
    </row>
    <row r="17" spans="1:18" ht="15" customHeight="1" x14ac:dyDescent="0.2">
      <c r="A17" s="30" t="s">
        <v>123</v>
      </c>
      <c r="B17" s="30" t="s">
        <v>181</v>
      </c>
      <c r="C17" s="43">
        <v>0</v>
      </c>
      <c r="D17" s="43">
        <v>0</v>
      </c>
      <c r="E17" s="43">
        <v>1</v>
      </c>
      <c r="F17" s="43">
        <v>0</v>
      </c>
      <c r="G17" s="43">
        <v>1</v>
      </c>
      <c r="H17" s="43">
        <v>0</v>
      </c>
      <c r="I17" s="43">
        <v>0</v>
      </c>
      <c r="J17" s="43">
        <v>0</v>
      </c>
      <c r="K17" s="43">
        <v>0</v>
      </c>
      <c r="L17" s="43">
        <v>0</v>
      </c>
      <c r="M17" s="43">
        <v>0</v>
      </c>
      <c r="N17" s="31" t="s">
        <v>85</v>
      </c>
      <c r="O17" s="31" t="s">
        <v>85</v>
      </c>
      <c r="P17" s="31" t="s">
        <v>85</v>
      </c>
    </row>
    <row r="18" spans="1:18" ht="15" customHeight="1" x14ac:dyDescent="0.2">
      <c r="A18" s="30" t="s">
        <v>123</v>
      </c>
      <c r="B18" s="30" t="s">
        <v>86</v>
      </c>
      <c r="C18" s="43">
        <v>8822</v>
      </c>
      <c r="D18" s="43">
        <v>8861</v>
      </c>
      <c r="E18" s="43">
        <v>8392</v>
      </c>
      <c r="F18" s="43">
        <v>7506</v>
      </c>
      <c r="G18" s="43">
        <v>5321</v>
      </c>
      <c r="H18" s="43">
        <v>3954</v>
      </c>
      <c r="I18" s="43">
        <v>2979</v>
      </c>
      <c r="J18" s="43">
        <v>1860</v>
      </c>
      <c r="K18" s="43">
        <v>1780</v>
      </c>
      <c r="L18" s="43">
        <v>1978</v>
      </c>
      <c r="M18" s="43">
        <v>1991</v>
      </c>
      <c r="N18" s="31">
        <v>-0.77431421446384041</v>
      </c>
      <c r="O18" s="31">
        <v>-0.49645928174001008</v>
      </c>
      <c r="P18" s="31">
        <v>6.5722952477249574E-3</v>
      </c>
      <c r="R18" s="48"/>
    </row>
    <row r="19" spans="1:18" ht="15" customHeight="1" x14ac:dyDescent="0.2">
      <c r="A19" s="30" t="s">
        <v>123</v>
      </c>
      <c r="B19" s="30" t="s">
        <v>87</v>
      </c>
      <c r="C19" s="43">
        <v>2062</v>
      </c>
      <c r="D19" s="43">
        <v>1818</v>
      </c>
      <c r="E19" s="43">
        <v>1695</v>
      </c>
      <c r="F19" s="43">
        <v>1862</v>
      </c>
      <c r="G19" s="43">
        <v>1469</v>
      </c>
      <c r="H19" s="43">
        <v>1315</v>
      </c>
      <c r="I19" s="43">
        <v>1225</v>
      </c>
      <c r="J19" s="43">
        <v>972</v>
      </c>
      <c r="K19" s="43">
        <v>1154</v>
      </c>
      <c r="L19" s="43">
        <v>1177</v>
      </c>
      <c r="M19" s="43">
        <v>1036</v>
      </c>
      <c r="N19" s="31">
        <v>-0.49757516973811833</v>
      </c>
      <c r="O19" s="31">
        <v>-0.21216730038022813</v>
      </c>
      <c r="P19" s="31">
        <v>-0.11979609175870853</v>
      </c>
    </row>
    <row r="20" spans="1:18" ht="15" customHeight="1" x14ac:dyDescent="0.2">
      <c r="A20" s="30" t="s">
        <v>123</v>
      </c>
      <c r="B20" s="30" t="s">
        <v>88</v>
      </c>
      <c r="C20" s="43">
        <v>448</v>
      </c>
      <c r="D20" s="43">
        <v>456</v>
      </c>
      <c r="E20" s="43">
        <v>394</v>
      </c>
      <c r="F20" s="43">
        <v>288</v>
      </c>
      <c r="G20" s="43">
        <v>211</v>
      </c>
      <c r="H20" s="43">
        <v>180</v>
      </c>
      <c r="I20" s="43">
        <v>138</v>
      </c>
      <c r="J20" s="43">
        <v>64</v>
      </c>
      <c r="K20" s="43">
        <v>81</v>
      </c>
      <c r="L20" s="43">
        <v>84</v>
      </c>
      <c r="M20" s="43">
        <v>83</v>
      </c>
      <c r="N20" s="31">
        <v>-0.81473214285714279</v>
      </c>
      <c r="O20" s="31">
        <v>-0.53888888888888886</v>
      </c>
      <c r="P20" s="31">
        <v>-1.1904761904761862E-2</v>
      </c>
    </row>
    <row r="21" spans="1:18" ht="15" customHeight="1" x14ac:dyDescent="0.2">
      <c r="A21" s="30" t="s">
        <v>123</v>
      </c>
      <c r="B21" s="30" t="s">
        <v>89</v>
      </c>
      <c r="C21" s="43">
        <v>2316</v>
      </c>
      <c r="D21" s="43">
        <v>2095</v>
      </c>
      <c r="E21" s="43">
        <v>2076</v>
      </c>
      <c r="F21" s="43">
        <v>1893</v>
      </c>
      <c r="G21" s="43">
        <v>1515</v>
      </c>
      <c r="H21" s="43">
        <v>1396</v>
      </c>
      <c r="I21" s="43">
        <v>968</v>
      </c>
      <c r="J21" s="43">
        <v>705</v>
      </c>
      <c r="K21" s="43">
        <v>712</v>
      </c>
      <c r="L21" s="43">
        <v>715</v>
      </c>
      <c r="M21" s="43">
        <v>765</v>
      </c>
      <c r="N21" s="31">
        <v>-0.66968911917098439</v>
      </c>
      <c r="O21" s="31">
        <v>-0.45200573065902583</v>
      </c>
      <c r="P21" s="31">
        <v>6.9930069930070005E-2</v>
      </c>
    </row>
    <row r="22" spans="1:18" ht="15" customHeight="1" x14ac:dyDescent="0.2">
      <c r="A22" s="30" t="s">
        <v>123</v>
      </c>
      <c r="B22" s="30" t="s">
        <v>182</v>
      </c>
      <c r="C22" s="43">
        <v>386</v>
      </c>
      <c r="D22" s="43">
        <v>323</v>
      </c>
      <c r="E22" s="43">
        <v>273</v>
      </c>
      <c r="F22" s="43">
        <v>253</v>
      </c>
      <c r="G22" s="43">
        <v>113</v>
      </c>
      <c r="H22" s="43">
        <v>89</v>
      </c>
      <c r="I22" s="43">
        <v>94</v>
      </c>
      <c r="J22" s="43">
        <v>55</v>
      </c>
      <c r="K22" s="43">
        <v>58</v>
      </c>
      <c r="L22" s="43">
        <v>96</v>
      </c>
      <c r="M22" s="43">
        <v>88</v>
      </c>
      <c r="N22" s="31">
        <v>-0.772020725388601</v>
      </c>
      <c r="O22" s="31">
        <v>-1.1235955056179803E-2</v>
      </c>
      <c r="P22" s="31">
        <v>-8.333333333333337E-2</v>
      </c>
    </row>
    <row r="23" spans="1:18" ht="15" customHeight="1" x14ac:dyDescent="0.2">
      <c r="A23" s="30" t="s">
        <v>123</v>
      </c>
      <c r="B23" s="30" t="s">
        <v>91</v>
      </c>
      <c r="C23" s="43">
        <v>165</v>
      </c>
      <c r="D23" s="43">
        <v>112</v>
      </c>
      <c r="E23" s="43">
        <v>118</v>
      </c>
      <c r="F23" s="43">
        <v>123</v>
      </c>
      <c r="G23" s="43">
        <v>73</v>
      </c>
      <c r="H23" s="43">
        <v>75</v>
      </c>
      <c r="I23" s="43">
        <v>50</v>
      </c>
      <c r="J23" s="43">
        <v>24</v>
      </c>
      <c r="K23" s="43">
        <v>22</v>
      </c>
      <c r="L23" s="43">
        <v>36</v>
      </c>
      <c r="M23" s="43">
        <v>25</v>
      </c>
      <c r="N23" s="31">
        <v>-0.84848484848484851</v>
      </c>
      <c r="O23" s="31">
        <v>-0.66666666666666674</v>
      </c>
      <c r="P23" s="31" t="s">
        <v>85</v>
      </c>
    </row>
    <row r="24" spans="1:18" ht="15" customHeight="1" x14ac:dyDescent="0.2">
      <c r="A24" s="30" t="s">
        <v>123</v>
      </c>
      <c r="B24" s="30" t="s">
        <v>183</v>
      </c>
      <c r="C24" s="43">
        <v>1</v>
      </c>
      <c r="D24" s="43">
        <v>0</v>
      </c>
      <c r="E24" s="43">
        <v>0</v>
      </c>
      <c r="F24" s="43">
        <v>0</v>
      </c>
      <c r="G24" s="43">
        <v>0</v>
      </c>
      <c r="H24" s="43">
        <v>0</v>
      </c>
      <c r="I24" s="43">
        <v>0</v>
      </c>
      <c r="J24" s="43">
        <v>0</v>
      </c>
      <c r="K24" s="43">
        <v>0</v>
      </c>
      <c r="L24" s="43">
        <v>0</v>
      </c>
      <c r="M24" s="43">
        <v>0</v>
      </c>
      <c r="N24" s="31" t="s">
        <v>85</v>
      </c>
      <c r="O24" s="31" t="s">
        <v>85</v>
      </c>
      <c r="P24" s="31" t="s">
        <v>85</v>
      </c>
    </row>
    <row r="25" spans="1:18" ht="15" customHeight="1" x14ac:dyDescent="0.2">
      <c r="A25" s="149" t="s">
        <v>123</v>
      </c>
      <c r="B25" s="149" t="s">
        <v>184</v>
      </c>
      <c r="C25" s="155">
        <v>4.3250000000000002</v>
      </c>
      <c r="D25" s="155">
        <v>4.3250000000000002</v>
      </c>
      <c r="E25" s="155">
        <v>4.3500000000000005</v>
      </c>
      <c r="F25" s="155">
        <v>4.5</v>
      </c>
      <c r="G25" s="155">
        <v>3.9750000000000001</v>
      </c>
      <c r="H25" s="155">
        <v>3.9749999999999996</v>
      </c>
      <c r="I25" s="155">
        <v>4.125</v>
      </c>
      <c r="J25" s="155">
        <v>3.4666666666666668</v>
      </c>
      <c r="K25" s="155">
        <v>4.1500000000000004</v>
      </c>
      <c r="L25" s="155">
        <v>3.9666666666666663</v>
      </c>
      <c r="M25" s="155">
        <v>3.7666666666666662</v>
      </c>
      <c r="N25" s="151">
        <v>-0.12909441233140673</v>
      </c>
      <c r="O25" s="151">
        <v>-5.2410901467505266E-2</v>
      </c>
      <c r="P25" s="151" t="s">
        <v>85</v>
      </c>
    </row>
    <row r="26" spans="1:18" s="47" customFormat="1" ht="15" customHeight="1" x14ac:dyDescent="0.2">
      <c r="A26" s="152" t="s">
        <v>123</v>
      </c>
      <c r="B26" s="152" t="s">
        <v>93</v>
      </c>
      <c r="C26" s="153">
        <v>14464</v>
      </c>
      <c r="D26" s="153">
        <v>13889</v>
      </c>
      <c r="E26" s="153">
        <v>13176</v>
      </c>
      <c r="F26" s="153">
        <v>12132</v>
      </c>
      <c r="G26" s="153">
        <v>8838</v>
      </c>
      <c r="H26" s="153">
        <v>7081</v>
      </c>
      <c r="I26" s="153">
        <v>5522</v>
      </c>
      <c r="J26" s="153">
        <v>3710</v>
      </c>
      <c r="K26" s="153">
        <v>3838</v>
      </c>
      <c r="L26" s="153">
        <v>4115</v>
      </c>
      <c r="M26" s="153">
        <v>4023</v>
      </c>
      <c r="N26" s="154">
        <v>-0.72186117256637172</v>
      </c>
      <c r="O26" s="154">
        <v>-0.43185990679282582</v>
      </c>
      <c r="P26" s="154">
        <v>-2.235722964763065E-2</v>
      </c>
    </row>
    <row r="27" spans="1:18" ht="15" customHeight="1" x14ac:dyDescent="0.2">
      <c r="A27" s="30" t="s">
        <v>79</v>
      </c>
      <c r="B27" s="30" t="s">
        <v>180</v>
      </c>
      <c r="C27" s="43">
        <v>2259</v>
      </c>
      <c r="D27" s="43">
        <v>1844</v>
      </c>
      <c r="E27" s="43">
        <v>1697</v>
      </c>
      <c r="F27" s="43">
        <v>1607</v>
      </c>
      <c r="G27" s="43">
        <v>1554</v>
      </c>
      <c r="H27" s="43">
        <v>1306</v>
      </c>
      <c r="I27" s="43">
        <v>1153</v>
      </c>
      <c r="J27" s="43">
        <v>647</v>
      </c>
      <c r="K27" s="43">
        <v>565</v>
      </c>
      <c r="L27" s="43">
        <v>546</v>
      </c>
      <c r="M27" s="43">
        <v>660</v>
      </c>
      <c r="N27" s="31">
        <v>-0.70783532536520588</v>
      </c>
      <c r="O27" s="31">
        <v>-0.49464012251148548</v>
      </c>
      <c r="P27" s="31">
        <v>0.20879120879120872</v>
      </c>
    </row>
    <row r="28" spans="1:18" ht="15" customHeight="1" x14ac:dyDescent="0.2">
      <c r="A28" s="30" t="s">
        <v>79</v>
      </c>
      <c r="B28" s="30" t="s">
        <v>181</v>
      </c>
      <c r="C28" s="43">
        <v>2</v>
      </c>
      <c r="D28" s="43">
        <v>0</v>
      </c>
      <c r="E28" s="43">
        <v>2</v>
      </c>
      <c r="F28" s="43">
        <v>0</v>
      </c>
      <c r="G28" s="43">
        <v>6</v>
      </c>
      <c r="H28" s="43">
        <v>3</v>
      </c>
      <c r="I28" s="43">
        <v>2</v>
      </c>
      <c r="J28" s="43">
        <v>1</v>
      </c>
      <c r="K28" s="43">
        <v>4</v>
      </c>
      <c r="L28" s="43">
        <v>1</v>
      </c>
      <c r="M28" s="43">
        <v>1</v>
      </c>
      <c r="N28" s="31" t="s">
        <v>85</v>
      </c>
      <c r="O28" s="31">
        <v>-0.66666666666666674</v>
      </c>
      <c r="P28" s="31">
        <v>0</v>
      </c>
    </row>
    <row r="29" spans="1:18" ht="15" customHeight="1" x14ac:dyDescent="0.2">
      <c r="A29" s="30" t="s">
        <v>79</v>
      </c>
      <c r="B29" s="30" t="s">
        <v>86</v>
      </c>
      <c r="C29" s="43">
        <v>23089</v>
      </c>
      <c r="D29" s="43">
        <v>21298</v>
      </c>
      <c r="E29" s="43">
        <v>19158</v>
      </c>
      <c r="F29" s="43">
        <v>17699</v>
      </c>
      <c r="G29" s="43">
        <v>15185</v>
      </c>
      <c r="H29" s="43">
        <v>12519</v>
      </c>
      <c r="I29" s="43">
        <v>11177</v>
      </c>
      <c r="J29" s="43">
        <v>8239</v>
      </c>
      <c r="K29" s="43">
        <v>7428</v>
      </c>
      <c r="L29" s="43">
        <v>8301</v>
      </c>
      <c r="M29" s="43">
        <v>9204</v>
      </c>
      <c r="N29" s="31">
        <v>-0.60136861709038936</v>
      </c>
      <c r="O29" s="31">
        <v>-0.26479750778816202</v>
      </c>
      <c r="P29" s="31">
        <v>0.10878207444886168</v>
      </c>
    </row>
    <row r="30" spans="1:18" ht="15" customHeight="1" x14ac:dyDescent="0.2">
      <c r="A30" s="30" t="s">
        <v>79</v>
      </c>
      <c r="B30" s="30" t="s">
        <v>87</v>
      </c>
      <c r="C30" s="43">
        <v>2662</v>
      </c>
      <c r="D30" s="43">
        <v>2322</v>
      </c>
      <c r="E30" s="43">
        <v>2069</v>
      </c>
      <c r="F30" s="43">
        <v>2194</v>
      </c>
      <c r="G30" s="43">
        <v>1711</v>
      </c>
      <c r="H30" s="43">
        <v>1537</v>
      </c>
      <c r="I30" s="43">
        <v>1457</v>
      </c>
      <c r="J30" s="43">
        <v>1099</v>
      </c>
      <c r="K30" s="43">
        <v>1262</v>
      </c>
      <c r="L30" s="43">
        <v>1285</v>
      </c>
      <c r="M30" s="43">
        <v>1122</v>
      </c>
      <c r="N30" s="31">
        <v>-0.57851239669421495</v>
      </c>
      <c r="O30" s="31">
        <v>-0.27000650618087185</v>
      </c>
      <c r="P30" s="31">
        <v>-0.12684824902723735</v>
      </c>
    </row>
    <row r="31" spans="1:18" ht="15" customHeight="1" x14ac:dyDescent="0.2">
      <c r="A31" s="30" t="s">
        <v>79</v>
      </c>
      <c r="B31" s="30" t="s">
        <v>88</v>
      </c>
      <c r="C31" s="43">
        <v>910</v>
      </c>
      <c r="D31" s="43">
        <v>838</v>
      </c>
      <c r="E31" s="43">
        <v>674</v>
      </c>
      <c r="F31" s="43">
        <v>443</v>
      </c>
      <c r="G31" s="43">
        <v>342</v>
      </c>
      <c r="H31" s="43">
        <v>307</v>
      </c>
      <c r="I31" s="43">
        <v>230</v>
      </c>
      <c r="J31" s="43">
        <v>146</v>
      </c>
      <c r="K31" s="43">
        <v>140</v>
      </c>
      <c r="L31" s="43">
        <v>135</v>
      </c>
      <c r="M31" s="43">
        <v>146</v>
      </c>
      <c r="N31" s="31">
        <v>-0.83956043956043958</v>
      </c>
      <c r="O31" s="31">
        <v>-0.52442996742671011</v>
      </c>
      <c r="P31" s="31">
        <v>8.1481481481481488E-2</v>
      </c>
    </row>
    <row r="32" spans="1:18" ht="15" customHeight="1" x14ac:dyDescent="0.2">
      <c r="A32" s="30" t="s">
        <v>79</v>
      </c>
      <c r="B32" s="30" t="s">
        <v>89</v>
      </c>
      <c r="C32" s="43">
        <v>4362</v>
      </c>
      <c r="D32" s="43">
        <v>3716</v>
      </c>
      <c r="E32" s="43">
        <v>3574</v>
      </c>
      <c r="F32" s="43">
        <v>3187</v>
      </c>
      <c r="G32" s="43">
        <v>2725</v>
      </c>
      <c r="H32" s="43">
        <v>2530</v>
      </c>
      <c r="I32" s="43">
        <v>1954</v>
      </c>
      <c r="J32" s="43">
        <v>1386</v>
      </c>
      <c r="K32" s="43">
        <v>1375</v>
      </c>
      <c r="L32" s="43">
        <v>1368</v>
      </c>
      <c r="M32" s="43">
        <v>1468</v>
      </c>
      <c r="N32" s="31">
        <v>-0.66345712975699223</v>
      </c>
      <c r="O32" s="31">
        <v>-0.41976284584980239</v>
      </c>
      <c r="P32" s="31">
        <v>7.3099415204678442E-2</v>
      </c>
    </row>
    <row r="33" spans="1:16" ht="15" customHeight="1" x14ac:dyDescent="0.2">
      <c r="A33" s="30" t="s">
        <v>79</v>
      </c>
      <c r="B33" s="30" t="s">
        <v>182</v>
      </c>
      <c r="C33" s="43">
        <v>762</v>
      </c>
      <c r="D33" s="43">
        <v>711</v>
      </c>
      <c r="E33" s="43">
        <v>569</v>
      </c>
      <c r="F33" s="43">
        <v>492</v>
      </c>
      <c r="G33" s="43">
        <v>280</v>
      </c>
      <c r="H33" s="43">
        <v>236</v>
      </c>
      <c r="I33" s="43">
        <v>239</v>
      </c>
      <c r="J33" s="43">
        <v>158</v>
      </c>
      <c r="K33" s="43">
        <v>130</v>
      </c>
      <c r="L33" s="43">
        <v>190</v>
      </c>
      <c r="M33" s="43">
        <v>207</v>
      </c>
      <c r="N33" s="31">
        <v>-0.72834645669291342</v>
      </c>
      <c r="O33" s="31">
        <v>-0.1228813559322034</v>
      </c>
      <c r="P33" s="31">
        <v>8.9473684210526372E-2</v>
      </c>
    </row>
    <row r="34" spans="1:16" ht="15" customHeight="1" x14ac:dyDescent="0.2">
      <c r="A34" s="30" t="s">
        <v>79</v>
      </c>
      <c r="B34" s="30" t="s">
        <v>91</v>
      </c>
      <c r="C34" s="43">
        <v>256</v>
      </c>
      <c r="D34" s="43">
        <v>207</v>
      </c>
      <c r="E34" s="43">
        <v>194</v>
      </c>
      <c r="F34" s="43">
        <v>195</v>
      </c>
      <c r="G34" s="43">
        <v>120</v>
      </c>
      <c r="H34" s="43">
        <v>122</v>
      </c>
      <c r="I34" s="43">
        <v>93</v>
      </c>
      <c r="J34" s="43">
        <v>50</v>
      </c>
      <c r="K34" s="43">
        <v>54</v>
      </c>
      <c r="L34" s="43">
        <v>71</v>
      </c>
      <c r="M34" s="43">
        <v>63</v>
      </c>
      <c r="N34" s="31">
        <v>-0.75390625</v>
      </c>
      <c r="O34" s="31">
        <v>-0.48360655737704916</v>
      </c>
      <c r="P34" s="31">
        <v>-0.11267605633802813</v>
      </c>
    </row>
    <row r="35" spans="1:16" ht="15" customHeight="1" x14ac:dyDescent="0.2">
      <c r="A35" s="30" t="s">
        <v>79</v>
      </c>
      <c r="B35" s="30" t="s">
        <v>183</v>
      </c>
      <c r="C35" s="43">
        <v>2</v>
      </c>
      <c r="D35" s="43">
        <v>2</v>
      </c>
      <c r="E35" s="43">
        <v>1</v>
      </c>
      <c r="F35" s="43">
        <v>0</v>
      </c>
      <c r="G35" s="43">
        <v>0</v>
      </c>
      <c r="H35" s="43">
        <v>0</v>
      </c>
      <c r="I35" s="43">
        <v>0</v>
      </c>
      <c r="J35" s="43">
        <v>0</v>
      </c>
      <c r="K35" s="43">
        <v>0</v>
      </c>
      <c r="L35" s="43">
        <v>0</v>
      </c>
      <c r="M35" s="43">
        <v>0</v>
      </c>
      <c r="N35" s="31" t="s">
        <v>85</v>
      </c>
      <c r="O35" s="31" t="s">
        <v>85</v>
      </c>
      <c r="P35" s="31" t="s">
        <v>85</v>
      </c>
    </row>
    <row r="36" spans="1:16" ht="15" customHeight="1" x14ac:dyDescent="0.2">
      <c r="A36" s="149" t="s">
        <v>79</v>
      </c>
      <c r="B36" s="149" t="s">
        <v>184</v>
      </c>
      <c r="C36" s="155">
        <v>13.225</v>
      </c>
      <c r="D36" s="155">
        <v>13.549999999999999</v>
      </c>
      <c r="E36" s="155">
        <v>14.6</v>
      </c>
      <c r="F36" s="155">
        <v>14.350000000000001</v>
      </c>
      <c r="G36" s="155">
        <v>17.225000000000001</v>
      </c>
      <c r="H36" s="155">
        <v>19.25</v>
      </c>
      <c r="I36" s="155">
        <v>19.5</v>
      </c>
      <c r="J36" s="155">
        <v>17.475000000000001</v>
      </c>
      <c r="K36" s="155">
        <v>23.425000000000001</v>
      </c>
      <c r="L36" s="155">
        <v>19.524999999999999</v>
      </c>
      <c r="M36" s="155">
        <v>17.5</v>
      </c>
      <c r="N36" s="151"/>
      <c r="O36" s="151"/>
      <c r="P36" s="151"/>
    </row>
    <row r="37" spans="1:16" s="47" customFormat="1" ht="15" customHeight="1" x14ac:dyDescent="0.2">
      <c r="A37" s="152" t="s">
        <v>79</v>
      </c>
      <c r="B37" s="152" t="s">
        <v>93</v>
      </c>
      <c r="C37" s="153">
        <v>34304</v>
      </c>
      <c r="D37" s="153">
        <v>30938</v>
      </c>
      <c r="E37" s="153">
        <v>27938</v>
      </c>
      <c r="F37" s="153">
        <v>25817</v>
      </c>
      <c r="G37" s="153">
        <v>21923</v>
      </c>
      <c r="H37" s="153">
        <v>18560</v>
      </c>
      <c r="I37" s="153">
        <v>16305</v>
      </c>
      <c r="J37" s="153">
        <v>11726</v>
      </c>
      <c r="K37" s="153">
        <v>10958</v>
      </c>
      <c r="L37" s="153">
        <v>11897</v>
      </c>
      <c r="M37" s="153">
        <v>12871</v>
      </c>
      <c r="N37" s="154">
        <v>-0.62479594216417911</v>
      </c>
      <c r="O37" s="154">
        <v>-0.30651939655172411</v>
      </c>
      <c r="P37" s="154">
        <v>8.186937883500045E-2</v>
      </c>
    </row>
    <row r="41" spans="1:16" x14ac:dyDescent="0.2">
      <c r="C41" s="110"/>
      <c r="D41" s="110"/>
      <c r="E41" s="110"/>
      <c r="F41" s="110"/>
      <c r="G41" s="110"/>
      <c r="H41" s="110"/>
      <c r="I41" s="110"/>
      <c r="J41" s="110"/>
      <c r="K41" s="110"/>
      <c r="L41" s="110"/>
      <c r="M41" s="110"/>
    </row>
  </sheetData>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X96"/>
  <sheetViews>
    <sheetView workbookViewId="0">
      <selection activeCell="A4" sqref="A4"/>
    </sheetView>
  </sheetViews>
  <sheetFormatPr defaultColWidth="7.21875" defaultRowHeight="12.75" x14ac:dyDescent="0.2"/>
  <cols>
    <col min="1" max="1" width="17" style="2" customWidth="1"/>
    <col min="2" max="2" width="11.88671875" style="2" customWidth="1"/>
    <col min="3" max="3" width="36.44140625" style="2" customWidth="1"/>
    <col min="4" max="14" width="8.77734375" style="28" customWidth="1"/>
    <col min="15" max="17" width="8.21875" style="2" customWidth="1"/>
    <col min="18" max="16384" width="7.21875" style="2"/>
  </cols>
  <sheetData>
    <row r="1" spans="1:17" ht="15.75" x14ac:dyDescent="0.2">
      <c r="A1" s="16" t="s">
        <v>174</v>
      </c>
    </row>
    <row r="2" spans="1:17" ht="15" x14ac:dyDescent="0.2">
      <c r="A2" s="39" t="s">
        <v>37</v>
      </c>
    </row>
    <row r="3" spans="1:17" ht="15" x14ac:dyDescent="0.2">
      <c r="A3" t="s">
        <v>99</v>
      </c>
    </row>
    <row r="4" spans="1:17" ht="63.75" x14ac:dyDescent="0.2">
      <c r="A4" s="29" t="s">
        <v>54</v>
      </c>
      <c r="B4" s="29" t="s">
        <v>94</v>
      </c>
      <c r="C4" s="29" t="s">
        <v>95</v>
      </c>
      <c r="D4" s="21" t="s">
        <v>39</v>
      </c>
      <c r="E4" s="21" t="s">
        <v>40</v>
      </c>
      <c r="F4" s="21" t="s">
        <v>41</v>
      </c>
      <c r="G4" s="21" t="s">
        <v>42</v>
      </c>
      <c r="H4" s="21" t="s">
        <v>43</v>
      </c>
      <c r="I4" s="21" t="s">
        <v>44</v>
      </c>
      <c r="J4" s="21" t="s">
        <v>45</v>
      </c>
      <c r="K4" s="21" t="s">
        <v>177</v>
      </c>
      <c r="L4" s="21" t="s">
        <v>82</v>
      </c>
      <c r="M4" s="21" t="s">
        <v>52</v>
      </c>
      <c r="N4" s="21" t="s">
        <v>179</v>
      </c>
      <c r="O4" s="42" t="s">
        <v>118</v>
      </c>
      <c r="P4" s="42" t="s">
        <v>119</v>
      </c>
      <c r="Q4" s="42" t="s">
        <v>120</v>
      </c>
    </row>
    <row r="5" spans="1:17" ht="15" customHeight="1" x14ac:dyDescent="0.2">
      <c r="A5" s="30" t="s">
        <v>79</v>
      </c>
      <c r="B5" s="30" t="s">
        <v>96</v>
      </c>
      <c r="C5" s="30" t="s">
        <v>180</v>
      </c>
      <c r="D5" s="43">
        <v>2107</v>
      </c>
      <c r="E5" s="43">
        <v>1738</v>
      </c>
      <c r="F5" s="43">
        <v>1602</v>
      </c>
      <c r="G5" s="43">
        <v>1536</v>
      </c>
      <c r="H5" s="43">
        <v>1462</v>
      </c>
      <c r="I5" s="43">
        <v>1228</v>
      </c>
      <c r="J5" s="43">
        <v>1076</v>
      </c>
      <c r="K5" s="43">
        <v>610</v>
      </c>
      <c r="L5" s="43">
        <v>537</v>
      </c>
      <c r="M5" s="43">
        <v>518</v>
      </c>
      <c r="N5" s="43">
        <v>613</v>
      </c>
      <c r="O5" s="95">
        <v>-0.70906502135738014</v>
      </c>
      <c r="P5" s="95">
        <v>-0.500814332247557</v>
      </c>
      <c r="Q5" s="96">
        <v>0.18339768339768336</v>
      </c>
    </row>
    <row r="6" spans="1:17" ht="15" customHeight="1" x14ac:dyDescent="0.2">
      <c r="A6" s="30" t="s">
        <v>79</v>
      </c>
      <c r="B6" s="30" t="s">
        <v>96</v>
      </c>
      <c r="C6" s="30" t="s">
        <v>181</v>
      </c>
      <c r="D6" s="43">
        <v>2</v>
      </c>
      <c r="E6" s="43">
        <v>0</v>
      </c>
      <c r="F6" s="43">
        <v>1</v>
      </c>
      <c r="G6" s="43">
        <v>0</v>
      </c>
      <c r="H6" s="43">
        <v>4</v>
      </c>
      <c r="I6" s="43">
        <v>3</v>
      </c>
      <c r="J6" s="43">
        <v>2</v>
      </c>
      <c r="K6" s="43">
        <v>1</v>
      </c>
      <c r="L6" s="43">
        <v>4</v>
      </c>
      <c r="M6" s="43">
        <v>1</v>
      </c>
      <c r="N6" s="43">
        <v>1</v>
      </c>
      <c r="O6" s="97">
        <v>-0.5</v>
      </c>
      <c r="P6" s="97">
        <v>-0.66666666666666674</v>
      </c>
      <c r="Q6" s="97">
        <v>0</v>
      </c>
    </row>
    <row r="7" spans="1:17" ht="15" customHeight="1" x14ac:dyDescent="0.2">
      <c r="A7" s="30" t="s">
        <v>79</v>
      </c>
      <c r="B7" s="30" t="s">
        <v>96</v>
      </c>
      <c r="C7" s="30" t="s">
        <v>86</v>
      </c>
      <c r="D7" s="43">
        <v>19311</v>
      </c>
      <c r="E7" s="43">
        <v>18072</v>
      </c>
      <c r="F7" s="43">
        <v>16166</v>
      </c>
      <c r="G7" s="43">
        <v>15078</v>
      </c>
      <c r="H7" s="43">
        <v>12931</v>
      </c>
      <c r="I7" s="43">
        <v>10674</v>
      </c>
      <c r="J7" s="43">
        <v>9479</v>
      </c>
      <c r="K7" s="43">
        <v>7138</v>
      </c>
      <c r="L7" s="43">
        <v>6355</v>
      </c>
      <c r="M7" s="43">
        <v>7119</v>
      </c>
      <c r="N7" s="43">
        <v>7654</v>
      </c>
      <c r="O7" s="97">
        <v>-0.6036455905960334</v>
      </c>
      <c r="P7" s="97">
        <v>-0.28293048529136222</v>
      </c>
      <c r="Q7" s="98">
        <v>7.5151004354544249E-2</v>
      </c>
    </row>
    <row r="8" spans="1:17" ht="15" customHeight="1" x14ac:dyDescent="0.2">
      <c r="A8" s="30" t="s">
        <v>79</v>
      </c>
      <c r="B8" s="30" t="s">
        <v>96</v>
      </c>
      <c r="C8" s="30" t="s">
        <v>87</v>
      </c>
      <c r="D8" s="43">
        <v>2359</v>
      </c>
      <c r="E8" s="43">
        <v>2071</v>
      </c>
      <c r="F8" s="43">
        <v>1816</v>
      </c>
      <c r="G8" s="43">
        <v>1980</v>
      </c>
      <c r="H8" s="43">
        <v>1527</v>
      </c>
      <c r="I8" s="43">
        <v>1355</v>
      </c>
      <c r="J8" s="43">
        <v>1293</v>
      </c>
      <c r="K8" s="43">
        <v>1007</v>
      </c>
      <c r="L8" s="43">
        <v>1131</v>
      </c>
      <c r="M8" s="43">
        <v>1126</v>
      </c>
      <c r="N8" s="43">
        <v>974</v>
      </c>
      <c r="O8" s="97">
        <v>-0.58711318355235265</v>
      </c>
      <c r="P8" s="97">
        <v>-0.28118081180811805</v>
      </c>
      <c r="Q8" s="98">
        <v>-0.13499111900532856</v>
      </c>
    </row>
    <row r="9" spans="1:17" ht="15" customHeight="1" x14ac:dyDescent="0.2">
      <c r="A9" s="30" t="s">
        <v>79</v>
      </c>
      <c r="B9" s="30" t="s">
        <v>96</v>
      </c>
      <c r="C9" s="30" t="s">
        <v>88</v>
      </c>
      <c r="D9" s="43">
        <v>753</v>
      </c>
      <c r="E9" s="43">
        <v>697</v>
      </c>
      <c r="F9" s="43">
        <v>563</v>
      </c>
      <c r="G9" s="43">
        <v>339</v>
      </c>
      <c r="H9" s="43">
        <v>268</v>
      </c>
      <c r="I9" s="43">
        <v>233</v>
      </c>
      <c r="J9" s="43">
        <v>177</v>
      </c>
      <c r="K9" s="43">
        <v>125</v>
      </c>
      <c r="L9" s="43">
        <v>120</v>
      </c>
      <c r="M9" s="43">
        <v>105</v>
      </c>
      <c r="N9" s="43">
        <v>114</v>
      </c>
      <c r="O9" s="97">
        <v>-0.84860557768924305</v>
      </c>
      <c r="P9" s="97">
        <v>-0.51072961373390557</v>
      </c>
      <c r="Q9" s="98">
        <v>8.5714285714285632E-2</v>
      </c>
    </row>
    <row r="10" spans="1:17" ht="15" customHeight="1" x14ac:dyDescent="0.2">
      <c r="A10" s="30" t="s">
        <v>79</v>
      </c>
      <c r="B10" s="30" t="s">
        <v>96</v>
      </c>
      <c r="C10" s="30" t="s">
        <v>89</v>
      </c>
      <c r="D10" s="43">
        <v>3694</v>
      </c>
      <c r="E10" s="43">
        <v>3114</v>
      </c>
      <c r="F10" s="43">
        <v>3026</v>
      </c>
      <c r="G10" s="43">
        <v>2715</v>
      </c>
      <c r="H10" s="43">
        <v>2289</v>
      </c>
      <c r="I10" s="43">
        <v>2127</v>
      </c>
      <c r="J10" s="43">
        <v>1652</v>
      </c>
      <c r="K10" s="43">
        <v>1184</v>
      </c>
      <c r="L10" s="43">
        <v>1168</v>
      </c>
      <c r="M10" s="43">
        <v>1140</v>
      </c>
      <c r="N10" s="43">
        <v>1201</v>
      </c>
      <c r="O10" s="97">
        <v>-0.67487818083378448</v>
      </c>
      <c r="P10" s="97">
        <v>-0.43535496003761165</v>
      </c>
      <c r="Q10" s="98">
        <v>5.3508771929824617E-2</v>
      </c>
    </row>
    <row r="11" spans="1:17" ht="15" customHeight="1" x14ac:dyDescent="0.2">
      <c r="A11" s="30" t="s">
        <v>79</v>
      </c>
      <c r="B11" s="30" t="s">
        <v>96</v>
      </c>
      <c r="C11" s="30" t="s">
        <v>182</v>
      </c>
      <c r="D11" s="43">
        <v>663</v>
      </c>
      <c r="E11" s="43">
        <v>630</v>
      </c>
      <c r="F11" s="43">
        <v>488</v>
      </c>
      <c r="G11" s="43">
        <v>422</v>
      </c>
      <c r="H11" s="43">
        <v>252</v>
      </c>
      <c r="I11" s="43">
        <v>211</v>
      </c>
      <c r="J11" s="43">
        <v>211</v>
      </c>
      <c r="K11" s="43">
        <v>147</v>
      </c>
      <c r="L11" s="43">
        <v>112</v>
      </c>
      <c r="M11" s="43">
        <v>170</v>
      </c>
      <c r="N11" s="43">
        <v>185</v>
      </c>
      <c r="O11" s="97">
        <v>-0.72096530920060331</v>
      </c>
      <c r="P11" s="97">
        <v>-0.12322274881516593</v>
      </c>
      <c r="Q11" s="98">
        <v>8.8235294117646967E-2</v>
      </c>
    </row>
    <row r="12" spans="1:17" ht="15" customHeight="1" x14ac:dyDescent="0.2">
      <c r="A12" s="30" t="s">
        <v>79</v>
      </c>
      <c r="B12" s="30" t="s">
        <v>96</v>
      </c>
      <c r="C12" s="30" t="s">
        <v>91</v>
      </c>
      <c r="D12" s="43">
        <v>225</v>
      </c>
      <c r="E12" s="43">
        <v>170</v>
      </c>
      <c r="F12" s="43">
        <v>169</v>
      </c>
      <c r="G12" s="43">
        <v>175</v>
      </c>
      <c r="H12" s="43">
        <v>108</v>
      </c>
      <c r="I12" s="43">
        <v>101</v>
      </c>
      <c r="J12" s="43">
        <v>80</v>
      </c>
      <c r="K12" s="43">
        <v>37</v>
      </c>
      <c r="L12" s="43">
        <v>43</v>
      </c>
      <c r="M12" s="43">
        <v>58</v>
      </c>
      <c r="N12" s="43">
        <v>53</v>
      </c>
      <c r="O12" s="97">
        <v>-0.76444444444444448</v>
      </c>
      <c r="P12" s="97">
        <v>-0.47524752475247523</v>
      </c>
      <c r="Q12" s="98">
        <v>-8.6206896551724088E-2</v>
      </c>
    </row>
    <row r="13" spans="1:17" ht="15" customHeight="1" x14ac:dyDescent="0.2">
      <c r="A13" s="156" t="s">
        <v>79</v>
      </c>
      <c r="B13" s="156" t="s">
        <v>96</v>
      </c>
      <c r="C13" s="156" t="s">
        <v>183</v>
      </c>
      <c r="D13" s="157">
        <v>2</v>
      </c>
      <c r="E13" s="157">
        <v>1</v>
      </c>
      <c r="F13" s="157">
        <v>1</v>
      </c>
      <c r="G13" s="157">
        <v>0</v>
      </c>
      <c r="H13" s="157">
        <v>0</v>
      </c>
      <c r="I13" s="157">
        <v>0</v>
      </c>
      <c r="J13" s="157">
        <v>0</v>
      </c>
      <c r="K13" s="157">
        <v>0</v>
      </c>
      <c r="L13" s="157">
        <v>0</v>
      </c>
      <c r="M13" s="157">
        <v>0</v>
      </c>
      <c r="N13" s="157">
        <v>0</v>
      </c>
      <c r="O13" s="158" t="s">
        <v>85</v>
      </c>
      <c r="P13" s="158" t="s">
        <v>85</v>
      </c>
      <c r="Q13" s="158" t="s">
        <v>85</v>
      </c>
    </row>
    <row r="14" spans="1:17" s="47" customFormat="1" ht="15" customHeight="1" x14ac:dyDescent="0.2">
      <c r="A14" s="159" t="s">
        <v>79</v>
      </c>
      <c r="B14" s="159" t="s">
        <v>96</v>
      </c>
      <c r="C14" s="159" t="s">
        <v>93</v>
      </c>
      <c r="D14" s="160">
        <v>29116</v>
      </c>
      <c r="E14" s="160">
        <v>26493</v>
      </c>
      <c r="F14" s="160">
        <v>23832</v>
      </c>
      <c r="G14" s="160">
        <v>22245</v>
      </c>
      <c r="H14" s="160">
        <v>18841</v>
      </c>
      <c r="I14" s="160">
        <v>15932</v>
      </c>
      <c r="J14" s="160">
        <v>13970</v>
      </c>
      <c r="K14" s="160">
        <v>10249</v>
      </c>
      <c r="L14" s="160">
        <v>9470</v>
      </c>
      <c r="M14" s="160">
        <v>10237</v>
      </c>
      <c r="N14" s="160">
        <v>10795</v>
      </c>
      <c r="O14" s="161">
        <v>-0.62924165407336174</v>
      </c>
      <c r="P14" s="161">
        <v>-0.32243283956816471</v>
      </c>
      <c r="Q14" s="162">
        <v>5.4508156686529308E-2</v>
      </c>
    </row>
    <row r="15" spans="1:17" ht="15" customHeight="1" x14ac:dyDescent="0.2">
      <c r="A15" s="30" t="s">
        <v>79</v>
      </c>
      <c r="B15" s="30" t="s">
        <v>97</v>
      </c>
      <c r="C15" s="30" t="s">
        <v>180</v>
      </c>
      <c r="D15" s="43">
        <v>130</v>
      </c>
      <c r="E15" s="43">
        <v>86</v>
      </c>
      <c r="F15" s="43">
        <v>67</v>
      </c>
      <c r="G15" s="43">
        <v>44</v>
      </c>
      <c r="H15" s="43">
        <v>52</v>
      </c>
      <c r="I15" s="43">
        <v>47</v>
      </c>
      <c r="J15" s="43">
        <v>49</v>
      </c>
      <c r="K15" s="43">
        <v>21</v>
      </c>
      <c r="L15" s="43">
        <v>19</v>
      </c>
      <c r="M15" s="43">
        <v>17</v>
      </c>
      <c r="N15" s="43">
        <v>20</v>
      </c>
      <c r="O15" s="95">
        <v>-0.84615384615384615</v>
      </c>
      <c r="P15" s="95">
        <v>-0.57446808510638303</v>
      </c>
      <c r="Q15" s="96">
        <v>0.17647058823529416</v>
      </c>
    </row>
    <row r="16" spans="1:17" ht="15" customHeight="1" x14ac:dyDescent="0.2">
      <c r="A16" s="30" t="s">
        <v>79</v>
      </c>
      <c r="B16" s="30" t="s">
        <v>97</v>
      </c>
      <c r="C16" s="30" t="s">
        <v>181</v>
      </c>
      <c r="D16" s="43">
        <v>0</v>
      </c>
      <c r="E16" s="43">
        <v>0</v>
      </c>
      <c r="F16" s="43">
        <v>1</v>
      </c>
      <c r="G16" s="43">
        <v>0</v>
      </c>
      <c r="H16" s="43">
        <v>2</v>
      </c>
      <c r="I16" s="43">
        <v>0</v>
      </c>
      <c r="J16" s="43">
        <v>0</v>
      </c>
      <c r="K16" s="43">
        <v>0</v>
      </c>
      <c r="L16" s="43">
        <v>0</v>
      </c>
      <c r="M16" s="43">
        <v>0</v>
      </c>
      <c r="N16" s="43">
        <v>0</v>
      </c>
      <c r="O16" s="97" t="s">
        <v>85</v>
      </c>
      <c r="P16" s="97" t="s">
        <v>85</v>
      </c>
      <c r="Q16" s="97" t="e">
        <v>#DIV/0!</v>
      </c>
    </row>
    <row r="17" spans="1:17" ht="15" customHeight="1" x14ac:dyDescent="0.2">
      <c r="A17" s="30" t="s">
        <v>79</v>
      </c>
      <c r="B17" s="30" t="s">
        <v>97</v>
      </c>
      <c r="C17" s="30" t="s">
        <v>86</v>
      </c>
      <c r="D17" s="43">
        <v>3567</v>
      </c>
      <c r="E17" s="43">
        <v>3012</v>
      </c>
      <c r="F17" s="43">
        <v>2746</v>
      </c>
      <c r="G17" s="43">
        <v>2355</v>
      </c>
      <c r="H17" s="43">
        <v>1951</v>
      </c>
      <c r="I17" s="43">
        <v>1571</v>
      </c>
      <c r="J17" s="43">
        <v>1482</v>
      </c>
      <c r="K17" s="43">
        <v>941</v>
      </c>
      <c r="L17" s="43">
        <v>845</v>
      </c>
      <c r="M17" s="43">
        <v>892</v>
      </c>
      <c r="N17" s="43">
        <v>1213</v>
      </c>
      <c r="O17" s="97">
        <v>-0.65993832352116621</v>
      </c>
      <c r="P17" s="97">
        <v>-0.22788033099936345</v>
      </c>
      <c r="Q17" s="98">
        <v>0.35986547085201792</v>
      </c>
    </row>
    <row r="18" spans="1:17" ht="15" customHeight="1" x14ac:dyDescent="0.2">
      <c r="A18" s="30" t="s">
        <v>79</v>
      </c>
      <c r="B18" s="30" t="s">
        <v>97</v>
      </c>
      <c r="C18" s="30" t="s">
        <v>87</v>
      </c>
      <c r="D18" s="43">
        <v>230</v>
      </c>
      <c r="E18" s="43">
        <v>185</v>
      </c>
      <c r="F18" s="43">
        <v>184</v>
      </c>
      <c r="G18" s="43">
        <v>155</v>
      </c>
      <c r="H18" s="43">
        <v>139</v>
      </c>
      <c r="I18" s="43">
        <v>125</v>
      </c>
      <c r="J18" s="43">
        <v>112</v>
      </c>
      <c r="K18" s="43">
        <v>58</v>
      </c>
      <c r="L18" s="43">
        <v>76</v>
      </c>
      <c r="M18" s="43">
        <v>73</v>
      </c>
      <c r="N18" s="43">
        <v>57</v>
      </c>
      <c r="O18" s="97">
        <v>-0.75217391304347825</v>
      </c>
      <c r="P18" s="97">
        <v>-0.54400000000000004</v>
      </c>
      <c r="Q18" s="98">
        <v>-0.21917808219178081</v>
      </c>
    </row>
    <row r="19" spans="1:17" ht="15" customHeight="1" x14ac:dyDescent="0.2">
      <c r="A19" s="30" t="s">
        <v>79</v>
      </c>
      <c r="B19" s="30" t="s">
        <v>97</v>
      </c>
      <c r="C19" s="30" t="s">
        <v>88</v>
      </c>
      <c r="D19" s="43">
        <v>148</v>
      </c>
      <c r="E19" s="43">
        <v>130</v>
      </c>
      <c r="F19" s="43">
        <v>102</v>
      </c>
      <c r="G19" s="43">
        <v>97</v>
      </c>
      <c r="H19" s="43">
        <v>67</v>
      </c>
      <c r="I19" s="43">
        <v>69</v>
      </c>
      <c r="J19" s="43">
        <v>45</v>
      </c>
      <c r="K19" s="43">
        <v>18</v>
      </c>
      <c r="L19" s="43">
        <v>16</v>
      </c>
      <c r="M19" s="43">
        <v>25</v>
      </c>
      <c r="N19" s="43">
        <v>22</v>
      </c>
      <c r="O19" s="97">
        <v>-0.85135135135135132</v>
      </c>
      <c r="P19" s="97">
        <v>-0.6811594202898551</v>
      </c>
      <c r="Q19" s="98">
        <v>-0.12</v>
      </c>
    </row>
    <row r="20" spans="1:17" ht="15" customHeight="1" x14ac:dyDescent="0.2">
      <c r="A20" s="30" t="s">
        <v>79</v>
      </c>
      <c r="B20" s="30" t="s">
        <v>97</v>
      </c>
      <c r="C20" s="30" t="s">
        <v>89</v>
      </c>
      <c r="D20" s="43">
        <v>623</v>
      </c>
      <c r="E20" s="43">
        <v>560</v>
      </c>
      <c r="F20" s="43">
        <v>500</v>
      </c>
      <c r="G20" s="43">
        <v>431</v>
      </c>
      <c r="H20" s="43">
        <v>380</v>
      </c>
      <c r="I20" s="43">
        <v>356</v>
      </c>
      <c r="J20" s="43">
        <v>261</v>
      </c>
      <c r="K20" s="43">
        <v>167</v>
      </c>
      <c r="L20" s="43">
        <v>158</v>
      </c>
      <c r="M20" s="43">
        <v>157</v>
      </c>
      <c r="N20" s="43">
        <v>179</v>
      </c>
      <c r="O20" s="97">
        <v>-0.7126805778491172</v>
      </c>
      <c r="P20" s="97">
        <v>-0.4971910112359551</v>
      </c>
      <c r="Q20" s="98">
        <v>0.14012738853503182</v>
      </c>
    </row>
    <row r="21" spans="1:17" ht="15" customHeight="1" x14ac:dyDescent="0.2">
      <c r="A21" s="30" t="s">
        <v>79</v>
      </c>
      <c r="B21" s="30" t="s">
        <v>97</v>
      </c>
      <c r="C21" s="30" t="s">
        <v>182</v>
      </c>
      <c r="D21" s="43">
        <v>62</v>
      </c>
      <c r="E21" s="43">
        <v>64</v>
      </c>
      <c r="F21" s="43">
        <v>51</v>
      </c>
      <c r="G21" s="43">
        <v>50</v>
      </c>
      <c r="H21" s="43">
        <v>21</v>
      </c>
      <c r="I21" s="43">
        <v>18</v>
      </c>
      <c r="J21" s="43">
        <v>15</v>
      </c>
      <c r="K21" s="43">
        <v>7</v>
      </c>
      <c r="L21" s="43">
        <v>11</v>
      </c>
      <c r="M21" s="43">
        <v>15</v>
      </c>
      <c r="N21" s="43">
        <v>9</v>
      </c>
      <c r="O21" s="97">
        <v>-0.85483870967741937</v>
      </c>
      <c r="P21" s="97">
        <v>-0.5</v>
      </c>
      <c r="Q21" s="98">
        <v>-0.4</v>
      </c>
    </row>
    <row r="22" spans="1:17" ht="15" customHeight="1" x14ac:dyDescent="0.2">
      <c r="A22" s="30" t="s">
        <v>79</v>
      </c>
      <c r="B22" s="30" t="s">
        <v>97</v>
      </c>
      <c r="C22" s="30" t="s">
        <v>91</v>
      </c>
      <c r="D22" s="43">
        <v>30</v>
      </c>
      <c r="E22" s="43">
        <v>37</v>
      </c>
      <c r="F22" s="43">
        <v>24</v>
      </c>
      <c r="G22" s="43">
        <v>17</v>
      </c>
      <c r="H22" s="43">
        <v>10</v>
      </c>
      <c r="I22" s="43">
        <v>18</v>
      </c>
      <c r="J22" s="43">
        <v>9</v>
      </c>
      <c r="K22" s="43">
        <v>9</v>
      </c>
      <c r="L22" s="43">
        <v>11</v>
      </c>
      <c r="M22" s="43">
        <v>10</v>
      </c>
      <c r="N22" s="43">
        <v>5</v>
      </c>
      <c r="O22" s="97">
        <v>-0.83333333333333337</v>
      </c>
      <c r="P22" s="97">
        <v>-0.72222222222222221</v>
      </c>
      <c r="Q22" s="98">
        <v>-0.5</v>
      </c>
    </row>
    <row r="23" spans="1:17" ht="15" customHeight="1" x14ac:dyDescent="0.2">
      <c r="A23" s="156" t="s">
        <v>79</v>
      </c>
      <c r="B23" s="156" t="s">
        <v>97</v>
      </c>
      <c r="C23" s="156" t="s">
        <v>183</v>
      </c>
      <c r="D23" s="157">
        <v>0</v>
      </c>
      <c r="E23" s="157">
        <v>1</v>
      </c>
      <c r="F23" s="157">
        <v>0</v>
      </c>
      <c r="G23" s="157">
        <v>0</v>
      </c>
      <c r="H23" s="157">
        <v>0</v>
      </c>
      <c r="I23" s="157">
        <v>0</v>
      </c>
      <c r="J23" s="157">
        <v>0</v>
      </c>
      <c r="K23" s="157">
        <v>0</v>
      </c>
      <c r="L23" s="157">
        <v>0</v>
      </c>
      <c r="M23" s="157">
        <v>0</v>
      </c>
      <c r="N23" s="157">
        <v>0</v>
      </c>
      <c r="O23" s="158" t="s">
        <v>85</v>
      </c>
      <c r="P23" s="158" t="s">
        <v>85</v>
      </c>
      <c r="Q23" s="158" t="s">
        <v>85</v>
      </c>
    </row>
    <row r="24" spans="1:17" s="47" customFormat="1" ht="15" customHeight="1" x14ac:dyDescent="0.2">
      <c r="A24" s="159" t="s">
        <v>79</v>
      </c>
      <c r="B24" s="159" t="s">
        <v>97</v>
      </c>
      <c r="C24" s="159" t="s">
        <v>93</v>
      </c>
      <c r="D24" s="160">
        <v>4790</v>
      </c>
      <c r="E24" s="160">
        <v>4075</v>
      </c>
      <c r="F24" s="160">
        <v>3675</v>
      </c>
      <c r="G24" s="160">
        <v>3149</v>
      </c>
      <c r="H24" s="160">
        <v>2622</v>
      </c>
      <c r="I24" s="160">
        <v>2204</v>
      </c>
      <c r="J24" s="160">
        <v>1973</v>
      </c>
      <c r="K24" s="160">
        <v>1221</v>
      </c>
      <c r="L24" s="160">
        <v>1136</v>
      </c>
      <c r="M24" s="160">
        <v>1189</v>
      </c>
      <c r="N24" s="160">
        <v>1505</v>
      </c>
      <c r="O24" s="161">
        <v>-0.68580375782881009</v>
      </c>
      <c r="P24" s="161">
        <v>-0.31715063520871145</v>
      </c>
      <c r="Q24" s="162">
        <v>0.26576955424726667</v>
      </c>
    </row>
    <row r="25" spans="1:17" ht="15" customHeight="1" x14ac:dyDescent="0.2">
      <c r="A25" s="30" t="s">
        <v>79</v>
      </c>
      <c r="B25" s="30" t="s">
        <v>98</v>
      </c>
      <c r="C25" s="30" t="s">
        <v>180</v>
      </c>
      <c r="D25" s="43">
        <v>22</v>
      </c>
      <c r="E25" s="43">
        <v>20</v>
      </c>
      <c r="F25" s="43">
        <v>28</v>
      </c>
      <c r="G25" s="43">
        <v>27</v>
      </c>
      <c r="H25" s="43">
        <v>40</v>
      </c>
      <c r="I25" s="43">
        <v>31</v>
      </c>
      <c r="J25" s="43">
        <v>28</v>
      </c>
      <c r="K25" s="43">
        <v>16</v>
      </c>
      <c r="L25" s="43">
        <v>9</v>
      </c>
      <c r="M25" s="43">
        <v>11</v>
      </c>
      <c r="N25" s="43">
        <v>27</v>
      </c>
      <c r="O25" s="95">
        <v>0.22727272727272729</v>
      </c>
      <c r="P25" s="95">
        <v>-0.12903225806451613</v>
      </c>
      <c r="Q25" s="96">
        <v>1.4545454545454546</v>
      </c>
    </row>
    <row r="26" spans="1:17" ht="15" customHeight="1" x14ac:dyDescent="0.2">
      <c r="A26" s="30" t="s">
        <v>79</v>
      </c>
      <c r="B26" s="30" t="s">
        <v>98</v>
      </c>
      <c r="C26" s="30" t="s">
        <v>181</v>
      </c>
      <c r="D26" s="43">
        <v>0</v>
      </c>
      <c r="E26" s="43">
        <v>0</v>
      </c>
      <c r="F26" s="43">
        <v>0</v>
      </c>
      <c r="G26" s="43">
        <v>0</v>
      </c>
      <c r="H26" s="43">
        <v>0</v>
      </c>
      <c r="I26" s="43">
        <v>0</v>
      </c>
      <c r="J26" s="43">
        <v>0</v>
      </c>
      <c r="K26" s="43">
        <v>0</v>
      </c>
      <c r="L26" s="43">
        <v>0</v>
      </c>
      <c r="M26" s="43">
        <v>0</v>
      </c>
      <c r="N26" s="43">
        <v>0</v>
      </c>
      <c r="O26" s="97" t="s">
        <v>85</v>
      </c>
      <c r="P26" s="97" t="s">
        <v>85</v>
      </c>
      <c r="Q26" s="97" t="s">
        <v>85</v>
      </c>
    </row>
    <row r="27" spans="1:17" ht="15" customHeight="1" x14ac:dyDescent="0.2">
      <c r="A27" s="30" t="s">
        <v>79</v>
      </c>
      <c r="B27" s="30" t="s">
        <v>98</v>
      </c>
      <c r="C27" s="30" t="s">
        <v>86</v>
      </c>
      <c r="D27" s="43">
        <v>211</v>
      </c>
      <c r="E27" s="43">
        <v>214</v>
      </c>
      <c r="F27" s="43">
        <v>246</v>
      </c>
      <c r="G27" s="43">
        <v>266</v>
      </c>
      <c r="H27" s="43">
        <v>303</v>
      </c>
      <c r="I27" s="43">
        <v>274</v>
      </c>
      <c r="J27" s="43">
        <v>216</v>
      </c>
      <c r="K27" s="43">
        <v>160</v>
      </c>
      <c r="L27" s="43">
        <v>228</v>
      </c>
      <c r="M27" s="43">
        <v>290</v>
      </c>
      <c r="N27" s="43">
        <v>337</v>
      </c>
      <c r="O27" s="97">
        <v>0.59715639810426535</v>
      </c>
      <c r="P27" s="97">
        <v>0.22992700729927007</v>
      </c>
      <c r="Q27" s="98">
        <v>0.16206896551724137</v>
      </c>
    </row>
    <row r="28" spans="1:17" ht="15" customHeight="1" x14ac:dyDescent="0.2">
      <c r="A28" s="30" t="s">
        <v>79</v>
      </c>
      <c r="B28" s="30" t="s">
        <v>98</v>
      </c>
      <c r="C28" s="30" t="s">
        <v>87</v>
      </c>
      <c r="D28" s="43">
        <v>73</v>
      </c>
      <c r="E28" s="43">
        <v>66</v>
      </c>
      <c r="F28" s="43">
        <v>69</v>
      </c>
      <c r="G28" s="43">
        <v>59</v>
      </c>
      <c r="H28" s="43">
        <v>45</v>
      </c>
      <c r="I28" s="43">
        <v>57</v>
      </c>
      <c r="J28" s="43">
        <v>52</v>
      </c>
      <c r="K28" s="43">
        <v>34</v>
      </c>
      <c r="L28" s="43">
        <v>55</v>
      </c>
      <c r="M28" s="43">
        <v>86</v>
      </c>
      <c r="N28" s="43">
        <v>91</v>
      </c>
      <c r="O28" s="97">
        <v>0.24657534246575352</v>
      </c>
      <c r="P28" s="97">
        <v>0.59649122807017552</v>
      </c>
      <c r="Q28" s="98">
        <v>5.8139534883721034E-2</v>
      </c>
    </row>
    <row r="29" spans="1:17" ht="15" customHeight="1" x14ac:dyDescent="0.2">
      <c r="A29" s="30" t="s">
        <v>79</v>
      </c>
      <c r="B29" s="30" t="s">
        <v>98</v>
      </c>
      <c r="C29" s="30" t="s">
        <v>88</v>
      </c>
      <c r="D29" s="43">
        <v>9</v>
      </c>
      <c r="E29" s="43">
        <v>11</v>
      </c>
      <c r="F29" s="43">
        <v>9</v>
      </c>
      <c r="G29" s="43">
        <v>7</v>
      </c>
      <c r="H29" s="43">
        <v>7</v>
      </c>
      <c r="I29" s="43">
        <v>5</v>
      </c>
      <c r="J29" s="43">
        <v>8</v>
      </c>
      <c r="K29" s="43">
        <v>3</v>
      </c>
      <c r="L29" s="43">
        <v>4</v>
      </c>
      <c r="M29" s="43">
        <v>5</v>
      </c>
      <c r="N29" s="43">
        <v>10</v>
      </c>
      <c r="O29" s="97">
        <v>0.11111111111111116</v>
      </c>
      <c r="P29" s="97">
        <v>1</v>
      </c>
      <c r="Q29" s="98">
        <v>1</v>
      </c>
    </row>
    <row r="30" spans="1:17" ht="15" customHeight="1" x14ac:dyDescent="0.2">
      <c r="A30" s="30" t="s">
        <v>79</v>
      </c>
      <c r="B30" s="30" t="s">
        <v>98</v>
      </c>
      <c r="C30" s="30" t="s">
        <v>89</v>
      </c>
      <c r="D30" s="43">
        <v>45</v>
      </c>
      <c r="E30" s="43">
        <v>42</v>
      </c>
      <c r="F30" s="43">
        <v>48</v>
      </c>
      <c r="G30" s="43">
        <v>41</v>
      </c>
      <c r="H30" s="43">
        <v>56</v>
      </c>
      <c r="I30" s="43">
        <v>47</v>
      </c>
      <c r="J30" s="43">
        <v>41</v>
      </c>
      <c r="K30" s="43">
        <v>35</v>
      </c>
      <c r="L30" s="43">
        <v>49</v>
      </c>
      <c r="M30" s="43">
        <v>71</v>
      </c>
      <c r="N30" s="43">
        <v>88</v>
      </c>
      <c r="O30" s="97">
        <v>0.95555555555555549</v>
      </c>
      <c r="P30" s="97">
        <v>0.87234042553191493</v>
      </c>
      <c r="Q30" s="98">
        <v>0.23943661971830976</v>
      </c>
    </row>
    <row r="31" spans="1:17" ht="15" customHeight="1" x14ac:dyDescent="0.2">
      <c r="A31" s="30" t="s">
        <v>79</v>
      </c>
      <c r="B31" s="30" t="s">
        <v>98</v>
      </c>
      <c r="C31" s="30" t="s">
        <v>182</v>
      </c>
      <c r="D31" s="43">
        <v>37</v>
      </c>
      <c r="E31" s="43">
        <v>17</v>
      </c>
      <c r="F31" s="43">
        <v>30</v>
      </c>
      <c r="G31" s="43">
        <v>20</v>
      </c>
      <c r="H31" s="43">
        <v>7</v>
      </c>
      <c r="I31" s="43">
        <v>7</v>
      </c>
      <c r="J31" s="43">
        <v>13</v>
      </c>
      <c r="K31" s="43">
        <v>4</v>
      </c>
      <c r="L31" s="43">
        <v>7</v>
      </c>
      <c r="M31" s="43">
        <v>5</v>
      </c>
      <c r="N31" s="43">
        <v>13</v>
      </c>
      <c r="O31" s="97">
        <v>-0.64864864864864868</v>
      </c>
      <c r="P31" s="97">
        <v>0.85714285714285721</v>
      </c>
      <c r="Q31" s="98">
        <v>1.6</v>
      </c>
    </row>
    <row r="32" spans="1:17" ht="15" customHeight="1" x14ac:dyDescent="0.2">
      <c r="A32" s="30" t="s">
        <v>79</v>
      </c>
      <c r="B32" s="30" t="s">
        <v>98</v>
      </c>
      <c r="C32" s="30" t="s">
        <v>91</v>
      </c>
      <c r="D32" s="43">
        <v>1</v>
      </c>
      <c r="E32" s="43">
        <v>0</v>
      </c>
      <c r="F32" s="43">
        <v>1</v>
      </c>
      <c r="G32" s="43">
        <v>3</v>
      </c>
      <c r="H32" s="43">
        <v>2</v>
      </c>
      <c r="I32" s="43">
        <v>3</v>
      </c>
      <c r="J32" s="43">
        <v>4</v>
      </c>
      <c r="K32" s="43">
        <v>4</v>
      </c>
      <c r="L32" s="43">
        <v>0</v>
      </c>
      <c r="M32" s="43">
        <v>3</v>
      </c>
      <c r="N32" s="43">
        <v>5</v>
      </c>
      <c r="O32" s="97">
        <v>4</v>
      </c>
      <c r="P32" s="97">
        <v>0.66666666666666674</v>
      </c>
      <c r="Q32" s="98">
        <v>0.66666666666666674</v>
      </c>
    </row>
    <row r="33" spans="1:17" ht="15" customHeight="1" x14ac:dyDescent="0.2">
      <c r="A33" s="156" t="s">
        <v>79</v>
      </c>
      <c r="B33" s="156" t="s">
        <v>98</v>
      </c>
      <c r="C33" s="156" t="s">
        <v>183</v>
      </c>
      <c r="D33" s="157">
        <v>0</v>
      </c>
      <c r="E33" s="157">
        <v>0</v>
      </c>
      <c r="F33" s="157">
        <v>0</v>
      </c>
      <c r="G33" s="157">
        <v>0</v>
      </c>
      <c r="H33" s="157">
        <v>0</v>
      </c>
      <c r="I33" s="157">
        <v>0</v>
      </c>
      <c r="J33" s="157">
        <v>0</v>
      </c>
      <c r="K33" s="157">
        <v>0</v>
      </c>
      <c r="L33" s="157">
        <v>0</v>
      </c>
      <c r="M33" s="157">
        <v>0</v>
      </c>
      <c r="N33" s="157">
        <v>0</v>
      </c>
      <c r="O33" s="158" t="s">
        <v>85</v>
      </c>
      <c r="P33" s="158" t="s">
        <v>85</v>
      </c>
      <c r="Q33" s="158" t="s">
        <v>85</v>
      </c>
    </row>
    <row r="34" spans="1:17" s="47" customFormat="1" ht="15" customHeight="1" x14ac:dyDescent="0.2">
      <c r="A34" s="159" t="s">
        <v>79</v>
      </c>
      <c r="B34" s="159" t="s">
        <v>98</v>
      </c>
      <c r="C34" s="159" t="s">
        <v>93</v>
      </c>
      <c r="D34" s="160">
        <v>398</v>
      </c>
      <c r="E34" s="160">
        <v>370</v>
      </c>
      <c r="F34" s="160">
        <v>431</v>
      </c>
      <c r="G34" s="160">
        <v>423</v>
      </c>
      <c r="H34" s="160">
        <v>460</v>
      </c>
      <c r="I34" s="160">
        <v>424</v>
      </c>
      <c r="J34" s="160">
        <v>362</v>
      </c>
      <c r="K34" s="160">
        <v>256</v>
      </c>
      <c r="L34" s="160">
        <v>352</v>
      </c>
      <c r="M34" s="160">
        <v>471</v>
      </c>
      <c r="N34" s="160">
        <v>571</v>
      </c>
      <c r="O34" s="161">
        <v>0.4346733668341709</v>
      </c>
      <c r="P34" s="161">
        <v>0.34669811320754707</v>
      </c>
      <c r="Q34" s="162">
        <v>0.21231422505307851</v>
      </c>
    </row>
    <row r="35" spans="1:17" ht="15" customHeight="1" x14ac:dyDescent="0.2">
      <c r="A35" s="30" t="s">
        <v>48</v>
      </c>
      <c r="B35" s="30" t="s">
        <v>96</v>
      </c>
      <c r="C35" s="30" t="s">
        <v>180</v>
      </c>
      <c r="D35" s="43">
        <v>1877</v>
      </c>
      <c r="E35" s="43">
        <v>1537</v>
      </c>
      <c r="F35" s="43">
        <v>1395</v>
      </c>
      <c r="G35" s="43">
        <v>1342</v>
      </c>
      <c r="H35" s="43">
        <v>1348</v>
      </c>
      <c r="I35" s="43">
        <v>1165</v>
      </c>
      <c r="J35" s="43">
        <v>1024</v>
      </c>
      <c r="K35" s="43">
        <v>586</v>
      </c>
      <c r="L35" s="43">
        <v>507</v>
      </c>
      <c r="M35" s="43">
        <v>491</v>
      </c>
      <c r="N35" s="43">
        <v>581</v>
      </c>
      <c r="O35" s="95">
        <v>-0.69046350559403302</v>
      </c>
      <c r="P35" s="95">
        <v>-0.50128755364806865</v>
      </c>
      <c r="Q35" s="96">
        <v>0.18329938900203668</v>
      </c>
    </row>
    <row r="36" spans="1:17" ht="15" customHeight="1" x14ac:dyDescent="0.2">
      <c r="A36" s="30" t="s">
        <v>48</v>
      </c>
      <c r="B36" s="30" t="s">
        <v>96</v>
      </c>
      <c r="C36" s="30" t="s">
        <v>181</v>
      </c>
      <c r="D36" s="43">
        <v>2</v>
      </c>
      <c r="E36" s="43">
        <v>0</v>
      </c>
      <c r="F36" s="43">
        <v>0</v>
      </c>
      <c r="G36" s="43">
        <v>0</v>
      </c>
      <c r="H36" s="43">
        <v>4</v>
      </c>
      <c r="I36" s="43">
        <v>3</v>
      </c>
      <c r="J36" s="43">
        <v>2</v>
      </c>
      <c r="K36" s="43">
        <v>1</v>
      </c>
      <c r="L36" s="43">
        <v>4</v>
      </c>
      <c r="M36" s="43">
        <v>1</v>
      </c>
      <c r="N36" s="43">
        <v>1</v>
      </c>
      <c r="O36" s="97">
        <v>-0.5</v>
      </c>
      <c r="P36" s="97">
        <v>-0.66666666666666674</v>
      </c>
      <c r="Q36" s="97">
        <v>0</v>
      </c>
    </row>
    <row r="37" spans="1:17" ht="15" customHeight="1" x14ac:dyDescent="0.2">
      <c r="A37" s="30" t="s">
        <v>48</v>
      </c>
      <c r="B37" s="30" t="s">
        <v>96</v>
      </c>
      <c r="C37" s="30" t="s">
        <v>86</v>
      </c>
      <c r="D37" s="43">
        <v>12423</v>
      </c>
      <c r="E37" s="43">
        <v>10941</v>
      </c>
      <c r="F37" s="43">
        <v>9497</v>
      </c>
      <c r="G37" s="43">
        <v>9079</v>
      </c>
      <c r="H37" s="43">
        <v>8754</v>
      </c>
      <c r="I37" s="43">
        <v>7586</v>
      </c>
      <c r="J37" s="43">
        <v>7124</v>
      </c>
      <c r="K37" s="43">
        <v>5603</v>
      </c>
      <c r="L37" s="43">
        <v>4927</v>
      </c>
      <c r="M37" s="43">
        <v>5517</v>
      </c>
      <c r="N37" s="43">
        <v>6131</v>
      </c>
      <c r="O37" s="97">
        <v>-0.50647991628431144</v>
      </c>
      <c r="P37" s="97">
        <v>-0.19180068547324014</v>
      </c>
      <c r="Q37" s="98">
        <v>0.11129236904114559</v>
      </c>
    </row>
    <row r="38" spans="1:17" ht="15" customHeight="1" x14ac:dyDescent="0.2">
      <c r="A38" s="30" t="s">
        <v>48</v>
      </c>
      <c r="B38" s="30" t="s">
        <v>96</v>
      </c>
      <c r="C38" s="30" t="s">
        <v>87</v>
      </c>
      <c r="D38" s="43">
        <v>564</v>
      </c>
      <c r="E38" s="43">
        <v>473</v>
      </c>
      <c r="F38" s="43">
        <v>351</v>
      </c>
      <c r="G38" s="43">
        <v>314</v>
      </c>
      <c r="H38" s="43">
        <v>225</v>
      </c>
      <c r="I38" s="43">
        <v>207</v>
      </c>
      <c r="J38" s="43">
        <v>218</v>
      </c>
      <c r="K38" s="43">
        <v>117</v>
      </c>
      <c r="L38" s="43">
        <v>100</v>
      </c>
      <c r="M38" s="43">
        <v>101</v>
      </c>
      <c r="N38" s="43">
        <v>78</v>
      </c>
      <c r="O38" s="97">
        <v>-0.86170212765957444</v>
      </c>
      <c r="P38" s="97">
        <v>-0.62318840579710144</v>
      </c>
      <c r="Q38" s="98">
        <v>-0.2277227722772277</v>
      </c>
    </row>
    <row r="39" spans="1:17" ht="15" customHeight="1" x14ac:dyDescent="0.2">
      <c r="A39" s="30" t="s">
        <v>48</v>
      </c>
      <c r="B39" s="30" t="s">
        <v>96</v>
      </c>
      <c r="C39" s="30" t="s">
        <v>88</v>
      </c>
      <c r="D39" s="43">
        <v>391</v>
      </c>
      <c r="E39" s="43">
        <v>321</v>
      </c>
      <c r="F39" s="43">
        <v>243</v>
      </c>
      <c r="G39" s="43">
        <v>127</v>
      </c>
      <c r="H39" s="43">
        <v>114</v>
      </c>
      <c r="I39" s="43">
        <v>101</v>
      </c>
      <c r="J39" s="43">
        <v>77</v>
      </c>
      <c r="K39" s="43">
        <v>74</v>
      </c>
      <c r="L39" s="43">
        <v>56</v>
      </c>
      <c r="M39" s="43">
        <v>44</v>
      </c>
      <c r="N39" s="43">
        <v>51</v>
      </c>
      <c r="O39" s="97">
        <v>-0.86956521739130432</v>
      </c>
      <c r="P39" s="97">
        <v>-0.49504950495049505</v>
      </c>
      <c r="Q39" s="98">
        <v>0.15909090909090917</v>
      </c>
    </row>
    <row r="40" spans="1:17" ht="15" customHeight="1" x14ac:dyDescent="0.2">
      <c r="A40" s="30" t="s">
        <v>48</v>
      </c>
      <c r="B40" s="30" t="s">
        <v>96</v>
      </c>
      <c r="C40" s="30" t="s">
        <v>89</v>
      </c>
      <c r="D40" s="43">
        <v>1772</v>
      </c>
      <c r="E40" s="43">
        <v>1401</v>
      </c>
      <c r="F40" s="43">
        <v>1303</v>
      </c>
      <c r="G40" s="43">
        <v>1161</v>
      </c>
      <c r="H40" s="43">
        <v>1054</v>
      </c>
      <c r="I40" s="43">
        <v>1010</v>
      </c>
      <c r="J40" s="43">
        <v>862</v>
      </c>
      <c r="K40" s="43">
        <v>594</v>
      </c>
      <c r="L40" s="43">
        <v>583</v>
      </c>
      <c r="M40" s="43">
        <v>543</v>
      </c>
      <c r="N40" s="43">
        <v>583</v>
      </c>
      <c r="O40" s="97">
        <v>-0.67099322799097072</v>
      </c>
      <c r="P40" s="97">
        <v>-0.42277227722772281</v>
      </c>
      <c r="Q40" s="98">
        <v>7.366482504604055E-2</v>
      </c>
    </row>
    <row r="41" spans="1:17" ht="15" customHeight="1" x14ac:dyDescent="0.2">
      <c r="A41" s="30" t="s">
        <v>48</v>
      </c>
      <c r="B41" s="30" t="s">
        <v>96</v>
      </c>
      <c r="C41" s="30" t="s">
        <v>182</v>
      </c>
      <c r="D41" s="43">
        <v>342</v>
      </c>
      <c r="E41" s="43">
        <v>345</v>
      </c>
      <c r="F41" s="43">
        <v>270</v>
      </c>
      <c r="G41" s="43">
        <v>214</v>
      </c>
      <c r="H41" s="43">
        <v>151</v>
      </c>
      <c r="I41" s="43">
        <v>131</v>
      </c>
      <c r="J41" s="43">
        <v>132</v>
      </c>
      <c r="K41" s="43">
        <v>99</v>
      </c>
      <c r="L41" s="43">
        <v>64</v>
      </c>
      <c r="M41" s="43">
        <v>84</v>
      </c>
      <c r="N41" s="43">
        <v>107</v>
      </c>
      <c r="O41" s="97">
        <v>-0.6871345029239766</v>
      </c>
      <c r="P41" s="97">
        <v>-0.18320610687022898</v>
      </c>
      <c r="Q41" s="98">
        <v>0.27380952380952372</v>
      </c>
    </row>
    <row r="42" spans="1:17" ht="15" customHeight="1" x14ac:dyDescent="0.2">
      <c r="A42" s="30" t="s">
        <v>48</v>
      </c>
      <c r="B42" s="30" t="s">
        <v>96</v>
      </c>
      <c r="C42" s="30" t="s">
        <v>91</v>
      </c>
      <c r="D42" s="43">
        <v>78</v>
      </c>
      <c r="E42" s="43">
        <v>79</v>
      </c>
      <c r="F42" s="43">
        <v>70</v>
      </c>
      <c r="G42" s="43">
        <v>69</v>
      </c>
      <c r="H42" s="43">
        <v>43</v>
      </c>
      <c r="I42" s="43">
        <v>43</v>
      </c>
      <c r="J42" s="43">
        <v>38</v>
      </c>
      <c r="K42" s="43">
        <v>19</v>
      </c>
      <c r="L42" s="43">
        <v>22</v>
      </c>
      <c r="M42" s="43">
        <v>31</v>
      </c>
      <c r="N42" s="43">
        <v>32</v>
      </c>
      <c r="O42" s="97">
        <v>-0.58974358974358976</v>
      </c>
      <c r="P42" s="97">
        <v>-0.2558139534883721</v>
      </c>
      <c r="Q42" s="98">
        <v>3.2258064516129004E-2</v>
      </c>
    </row>
    <row r="43" spans="1:17" ht="15" customHeight="1" x14ac:dyDescent="0.2">
      <c r="A43" s="156" t="s">
        <v>48</v>
      </c>
      <c r="B43" s="156" t="s">
        <v>96</v>
      </c>
      <c r="C43" s="156" t="s">
        <v>183</v>
      </c>
      <c r="D43" s="157">
        <v>1</v>
      </c>
      <c r="E43" s="157">
        <v>1</v>
      </c>
      <c r="F43" s="157">
        <v>1</v>
      </c>
      <c r="G43" s="157">
        <v>0</v>
      </c>
      <c r="H43" s="157">
        <v>0</v>
      </c>
      <c r="I43" s="157">
        <v>0</v>
      </c>
      <c r="J43" s="157">
        <v>0</v>
      </c>
      <c r="K43" s="157">
        <v>0</v>
      </c>
      <c r="L43" s="157">
        <v>0</v>
      </c>
      <c r="M43" s="157">
        <v>0</v>
      </c>
      <c r="N43" s="157">
        <v>0</v>
      </c>
      <c r="O43" s="158" t="s">
        <v>85</v>
      </c>
      <c r="P43" s="158" t="s">
        <v>85</v>
      </c>
      <c r="Q43" s="158" t="s">
        <v>85</v>
      </c>
    </row>
    <row r="44" spans="1:17" s="47" customFormat="1" ht="15" customHeight="1" x14ac:dyDescent="0.2">
      <c r="A44" s="159" t="s">
        <v>48</v>
      </c>
      <c r="B44" s="159" t="s">
        <v>96</v>
      </c>
      <c r="C44" s="159" t="s">
        <v>93</v>
      </c>
      <c r="D44" s="160">
        <v>17450</v>
      </c>
      <c r="E44" s="160">
        <v>15098</v>
      </c>
      <c r="F44" s="160">
        <v>13130</v>
      </c>
      <c r="G44" s="160">
        <v>12306</v>
      </c>
      <c r="H44" s="160">
        <v>11693</v>
      </c>
      <c r="I44" s="160">
        <v>10246</v>
      </c>
      <c r="J44" s="160">
        <v>9477</v>
      </c>
      <c r="K44" s="160">
        <v>7093</v>
      </c>
      <c r="L44" s="160">
        <v>6263</v>
      </c>
      <c r="M44" s="160">
        <v>6812</v>
      </c>
      <c r="N44" s="160">
        <v>7564</v>
      </c>
      <c r="O44" s="161">
        <v>-0.56653295128939829</v>
      </c>
      <c r="P44" s="161">
        <v>-0.26176068709740385</v>
      </c>
      <c r="Q44" s="162">
        <v>0.1103934233705226</v>
      </c>
    </row>
    <row r="45" spans="1:17" ht="15" customHeight="1" x14ac:dyDescent="0.2">
      <c r="A45" s="30" t="s">
        <v>48</v>
      </c>
      <c r="B45" s="30" t="s">
        <v>97</v>
      </c>
      <c r="C45" s="30" t="s">
        <v>180</v>
      </c>
      <c r="D45" s="43">
        <v>100</v>
      </c>
      <c r="E45" s="43">
        <v>67</v>
      </c>
      <c r="F45" s="43">
        <v>53</v>
      </c>
      <c r="G45" s="43">
        <v>35</v>
      </c>
      <c r="H45" s="43">
        <v>39</v>
      </c>
      <c r="I45" s="43">
        <v>40</v>
      </c>
      <c r="J45" s="43">
        <v>37</v>
      </c>
      <c r="K45" s="43">
        <v>18</v>
      </c>
      <c r="L45" s="43">
        <v>18</v>
      </c>
      <c r="M45" s="43">
        <v>16</v>
      </c>
      <c r="N45" s="43">
        <v>20</v>
      </c>
      <c r="O45" s="95">
        <v>-0.8</v>
      </c>
      <c r="P45" s="95">
        <v>-0.5</v>
      </c>
      <c r="Q45" s="96">
        <v>0.25</v>
      </c>
    </row>
    <row r="46" spans="1:17" ht="15" customHeight="1" x14ac:dyDescent="0.2">
      <c r="A46" s="30" t="s">
        <v>48</v>
      </c>
      <c r="B46" s="30" t="s">
        <v>97</v>
      </c>
      <c r="C46" s="30" t="s">
        <v>181</v>
      </c>
      <c r="D46" s="43">
        <v>0</v>
      </c>
      <c r="E46" s="43">
        <v>0</v>
      </c>
      <c r="F46" s="43">
        <v>1</v>
      </c>
      <c r="G46" s="43">
        <v>0</v>
      </c>
      <c r="H46" s="43">
        <v>1</v>
      </c>
      <c r="I46" s="43">
        <v>0</v>
      </c>
      <c r="J46" s="43">
        <v>0</v>
      </c>
      <c r="K46" s="43">
        <v>0</v>
      </c>
      <c r="L46" s="43">
        <v>0</v>
      </c>
      <c r="M46" s="43">
        <v>0</v>
      </c>
      <c r="N46" s="43">
        <v>0</v>
      </c>
      <c r="O46" s="97" t="s">
        <v>85</v>
      </c>
      <c r="P46" s="97" t="s">
        <v>85</v>
      </c>
      <c r="Q46" s="97" t="s">
        <v>85</v>
      </c>
    </row>
    <row r="47" spans="1:17" ht="15" customHeight="1" x14ac:dyDescent="0.2">
      <c r="A47" s="30" t="s">
        <v>48</v>
      </c>
      <c r="B47" s="30" t="s">
        <v>97</v>
      </c>
      <c r="C47" s="30" t="s">
        <v>86</v>
      </c>
      <c r="D47" s="43">
        <v>1708</v>
      </c>
      <c r="E47" s="43">
        <v>1367</v>
      </c>
      <c r="F47" s="43">
        <v>1120</v>
      </c>
      <c r="G47" s="43">
        <v>942</v>
      </c>
      <c r="H47" s="43">
        <v>896</v>
      </c>
      <c r="I47" s="43">
        <v>782</v>
      </c>
      <c r="J47" s="43">
        <v>918</v>
      </c>
      <c r="K47" s="43">
        <v>656</v>
      </c>
      <c r="L47" s="43">
        <v>539</v>
      </c>
      <c r="M47" s="43">
        <v>571</v>
      </c>
      <c r="N47" s="43">
        <v>815</v>
      </c>
      <c r="O47" s="97">
        <v>-0.52283372365339575</v>
      </c>
      <c r="P47" s="97">
        <v>4.2199488491048598E-2</v>
      </c>
      <c r="Q47" s="98">
        <v>0.42732049036777586</v>
      </c>
    </row>
    <row r="48" spans="1:17" ht="15" customHeight="1" x14ac:dyDescent="0.2">
      <c r="A48" s="30" t="s">
        <v>48</v>
      </c>
      <c r="B48" s="30" t="s">
        <v>97</v>
      </c>
      <c r="C48" s="30" t="s">
        <v>87</v>
      </c>
      <c r="D48" s="43">
        <v>31</v>
      </c>
      <c r="E48" s="43">
        <v>22</v>
      </c>
      <c r="F48" s="43">
        <v>14</v>
      </c>
      <c r="G48" s="43">
        <v>18</v>
      </c>
      <c r="H48" s="43">
        <v>11</v>
      </c>
      <c r="I48" s="43">
        <v>6</v>
      </c>
      <c r="J48" s="43">
        <v>6</v>
      </c>
      <c r="K48" s="43">
        <v>3</v>
      </c>
      <c r="L48" s="43">
        <v>4</v>
      </c>
      <c r="M48" s="43">
        <v>1</v>
      </c>
      <c r="N48" s="43">
        <v>4</v>
      </c>
      <c r="O48" s="97">
        <v>-0.87096774193548387</v>
      </c>
      <c r="P48" s="97">
        <v>-0.33333333333333337</v>
      </c>
      <c r="Q48" s="98">
        <v>3</v>
      </c>
    </row>
    <row r="49" spans="1:17" ht="15" customHeight="1" x14ac:dyDescent="0.2">
      <c r="A49" s="30" t="s">
        <v>48</v>
      </c>
      <c r="B49" s="30" t="s">
        <v>97</v>
      </c>
      <c r="C49" s="30" t="s">
        <v>88</v>
      </c>
      <c r="D49" s="43">
        <v>68</v>
      </c>
      <c r="E49" s="43">
        <v>56</v>
      </c>
      <c r="F49" s="43">
        <v>31</v>
      </c>
      <c r="G49" s="43">
        <v>25</v>
      </c>
      <c r="H49" s="43">
        <v>16</v>
      </c>
      <c r="I49" s="43">
        <v>24</v>
      </c>
      <c r="J49" s="43">
        <v>13</v>
      </c>
      <c r="K49" s="43">
        <v>6</v>
      </c>
      <c r="L49" s="43">
        <v>3</v>
      </c>
      <c r="M49" s="43">
        <v>4</v>
      </c>
      <c r="N49" s="43">
        <v>7</v>
      </c>
      <c r="O49" s="97">
        <v>-0.8970588235294118</v>
      </c>
      <c r="P49" s="97">
        <v>-0.70833333333333326</v>
      </c>
      <c r="Q49" s="98">
        <v>0.75</v>
      </c>
    </row>
    <row r="50" spans="1:17" ht="15" customHeight="1" x14ac:dyDescent="0.2">
      <c r="A50" s="30" t="s">
        <v>48</v>
      </c>
      <c r="B50" s="30" t="s">
        <v>97</v>
      </c>
      <c r="C50" s="30" t="s">
        <v>89</v>
      </c>
      <c r="D50" s="43">
        <v>255</v>
      </c>
      <c r="E50" s="43">
        <v>209</v>
      </c>
      <c r="F50" s="43">
        <v>178</v>
      </c>
      <c r="G50" s="43">
        <v>116</v>
      </c>
      <c r="H50" s="43">
        <v>128</v>
      </c>
      <c r="I50" s="43">
        <v>98</v>
      </c>
      <c r="J50" s="43">
        <v>106</v>
      </c>
      <c r="K50" s="43">
        <v>68</v>
      </c>
      <c r="L50" s="43">
        <v>67</v>
      </c>
      <c r="M50" s="43">
        <v>79</v>
      </c>
      <c r="N50" s="43">
        <v>95</v>
      </c>
      <c r="O50" s="97">
        <v>-0.62745098039215685</v>
      </c>
      <c r="P50" s="97">
        <v>-3.0612244897959218E-2</v>
      </c>
      <c r="Q50" s="98">
        <v>0.20253164556962022</v>
      </c>
    </row>
    <row r="51" spans="1:17" ht="15" customHeight="1" x14ac:dyDescent="0.2">
      <c r="A51" s="30" t="s">
        <v>48</v>
      </c>
      <c r="B51" s="30" t="s">
        <v>97</v>
      </c>
      <c r="C51" s="30" t="s">
        <v>182</v>
      </c>
      <c r="D51" s="43">
        <v>27</v>
      </c>
      <c r="E51" s="43">
        <v>38</v>
      </c>
      <c r="F51" s="43">
        <v>21</v>
      </c>
      <c r="G51" s="43">
        <v>17</v>
      </c>
      <c r="H51" s="43">
        <v>10</v>
      </c>
      <c r="I51" s="43">
        <v>9</v>
      </c>
      <c r="J51" s="43">
        <v>7</v>
      </c>
      <c r="K51" s="43">
        <v>2</v>
      </c>
      <c r="L51" s="43">
        <v>5</v>
      </c>
      <c r="M51" s="43">
        <v>8</v>
      </c>
      <c r="N51" s="43">
        <v>5</v>
      </c>
      <c r="O51" s="97">
        <v>-0.81481481481481488</v>
      </c>
      <c r="P51" s="97">
        <v>-0.44444444444444442</v>
      </c>
      <c r="Q51" s="98">
        <v>-0.375</v>
      </c>
    </row>
    <row r="52" spans="1:17" ht="15" customHeight="1" x14ac:dyDescent="0.2">
      <c r="A52" s="30" t="s">
        <v>48</v>
      </c>
      <c r="B52" s="30" t="s">
        <v>97</v>
      </c>
      <c r="C52" s="30" t="s">
        <v>91</v>
      </c>
      <c r="D52" s="43">
        <v>13</v>
      </c>
      <c r="E52" s="43">
        <v>16</v>
      </c>
      <c r="F52" s="43">
        <v>5</v>
      </c>
      <c r="G52" s="43">
        <v>2</v>
      </c>
      <c r="H52" s="43">
        <v>4</v>
      </c>
      <c r="I52" s="43">
        <v>2</v>
      </c>
      <c r="J52" s="43">
        <v>3</v>
      </c>
      <c r="K52" s="43">
        <v>5</v>
      </c>
      <c r="L52" s="43">
        <v>10</v>
      </c>
      <c r="M52" s="43">
        <v>4</v>
      </c>
      <c r="N52" s="43">
        <v>4</v>
      </c>
      <c r="O52" s="97">
        <v>-0.69230769230769229</v>
      </c>
      <c r="P52" s="97">
        <v>1</v>
      </c>
      <c r="Q52" s="98">
        <v>0</v>
      </c>
    </row>
    <row r="53" spans="1:17" ht="15" customHeight="1" x14ac:dyDescent="0.2">
      <c r="A53" s="156" t="s">
        <v>48</v>
      </c>
      <c r="B53" s="156" t="s">
        <v>97</v>
      </c>
      <c r="C53" s="156" t="s">
        <v>183</v>
      </c>
      <c r="D53" s="157">
        <v>0</v>
      </c>
      <c r="E53" s="157">
        <v>1</v>
      </c>
      <c r="F53" s="157">
        <v>0</v>
      </c>
      <c r="G53" s="157">
        <v>0</v>
      </c>
      <c r="H53" s="157">
        <v>0</v>
      </c>
      <c r="I53" s="157">
        <v>0</v>
      </c>
      <c r="J53" s="157">
        <v>0</v>
      </c>
      <c r="K53" s="157">
        <v>0</v>
      </c>
      <c r="L53" s="157">
        <v>0</v>
      </c>
      <c r="M53" s="157">
        <v>0</v>
      </c>
      <c r="N53" s="157">
        <v>0</v>
      </c>
      <c r="O53" s="158" t="s">
        <v>85</v>
      </c>
      <c r="P53" s="158" t="s">
        <v>85</v>
      </c>
      <c r="Q53" s="158" t="s">
        <v>85</v>
      </c>
    </row>
    <row r="54" spans="1:17" s="47" customFormat="1" ht="15" customHeight="1" x14ac:dyDescent="0.2">
      <c r="A54" s="159" t="s">
        <v>48</v>
      </c>
      <c r="B54" s="159" t="s">
        <v>97</v>
      </c>
      <c r="C54" s="159" t="s">
        <v>93</v>
      </c>
      <c r="D54" s="160">
        <v>2202</v>
      </c>
      <c r="E54" s="160">
        <v>1776</v>
      </c>
      <c r="F54" s="160">
        <v>1423</v>
      </c>
      <c r="G54" s="160">
        <v>1155</v>
      </c>
      <c r="H54" s="160">
        <v>1105</v>
      </c>
      <c r="I54" s="160">
        <v>961</v>
      </c>
      <c r="J54" s="160">
        <v>1090</v>
      </c>
      <c r="K54" s="160">
        <v>758</v>
      </c>
      <c r="L54" s="160">
        <v>646</v>
      </c>
      <c r="M54" s="160">
        <v>683</v>
      </c>
      <c r="N54" s="160">
        <v>950</v>
      </c>
      <c r="O54" s="161">
        <v>-0.56857402361489551</v>
      </c>
      <c r="P54" s="161">
        <v>-1.144640998959412E-2</v>
      </c>
      <c r="Q54" s="162">
        <v>0.39092240117130306</v>
      </c>
    </row>
    <row r="55" spans="1:17" ht="15" customHeight="1" x14ac:dyDescent="0.2">
      <c r="A55" s="30" t="s">
        <v>48</v>
      </c>
      <c r="B55" s="30" t="s">
        <v>98</v>
      </c>
      <c r="C55" s="30" t="s">
        <v>180</v>
      </c>
      <c r="D55" s="43">
        <v>18</v>
      </c>
      <c r="E55" s="43">
        <v>16</v>
      </c>
      <c r="F55" s="43">
        <v>22</v>
      </c>
      <c r="G55" s="43">
        <v>23</v>
      </c>
      <c r="H55" s="43">
        <v>32</v>
      </c>
      <c r="I55" s="43">
        <v>29</v>
      </c>
      <c r="J55" s="43">
        <v>24</v>
      </c>
      <c r="K55" s="43">
        <v>13</v>
      </c>
      <c r="L55" s="43">
        <v>9</v>
      </c>
      <c r="M55" s="43">
        <v>10</v>
      </c>
      <c r="N55" s="43">
        <v>24</v>
      </c>
      <c r="O55" s="95">
        <v>0.33333333333333326</v>
      </c>
      <c r="P55" s="95">
        <v>-0.17241379310344829</v>
      </c>
      <c r="Q55" s="96">
        <v>1.4</v>
      </c>
    </row>
    <row r="56" spans="1:17" ht="15" customHeight="1" x14ac:dyDescent="0.2">
      <c r="A56" s="30" t="s">
        <v>48</v>
      </c>
      <c r="B56" s="30" t="s">
        <v>98</v>
      </c>
      <c r="C56" s="30" t="s">
        <v>181</v>
      </c>
      <c r="D56" s="43">
        <v>0</v>
      </c>
      <c r="E56" s="43">
        <v>0</v>
      </c>
      <c r="F56" s="43">
        <v>0</v>
      </c>
      <c r="G56" s="43">
        <v>0</v>
      </c>
      <c r="H56" s="43">
        <v>0</v>
      </c>
      <c r="I56" s="43">
        <v>0</v>
      </c>
      <c r="J56" s="43">
        <v>0</v>
      </c>
      <c r="K56" s="43">
        <v>0</v>
      </c>
      <c r="L56" s="43">
        <v>0</v>
      </c>
      <c r="M56" s="43">
        <v>0</v>
      </c>
      <c r="N56" s="43">
        <v>0</v>
      </c>
      <c r="O56" s="97" t="s">
        <v>85</v>
      </c>
      <c r="P56" s="97" t="s">
        <v>85</v>
      </c>
      <c r="Q56" s="97" t="s">
        <v>85</v>
      </c>
    </row>
    <row r="57" spans="1:17" ht="15" customHeight="1" x14ac:dyDescent="0.2">
      <c r="A57" s="30" t="s">
        <v>48</v>
      </c>
      <c r="B57" s="30" t="s">
        <v>98</v>
      </c>
      <c r="C57" s="30" t="s">
        <v>86</v>
      </c>
      <c r="D57" s="43">
        <v>136</v>
      </c>
      <c r="E57" s="43">
        <v>129</v>
      </c>
      <c r="F57" s="43">
        <v>149</v>
      </c>
      <c r="G57" s="43">
        <v>172</v>
      </c>
      <c r="H57" s="43">
        <v>214</v>
      </c>
      <c r="I57" s="43">
        <v>197</v>
      </c>
      <c r="J57" s="43">
        <v>156</v>
      </c>
      <c r="K57" s="43">
        <v>120</v>
      </c>
      <c r="L57" s="43">
        <v>182</v>
      </c>
      <c r="M57" s="43">
        <v>235</v>
      </c>
      <c r="N57" s="43">
        <v>267</v>
      </c>
      <c r="O57" s="97">
        <v>0.96323529411764697</v>
      </c>
      <c r="P57" s="97">
        <v>0.35532994923857864</v>
      </c>
      <c r="Q57" s="98">
        <v>0.13617021276595742</v>
      </c>
    </row>
    <row r="58" spans="1:17" ht="15" customHeight="1" x14ac:dyDescent="0.2">
      <c r="A58" s="30" t="s">
        <v>48</v>
      </c>
      <c r="B58" s="30" t="s">
        <v>98</v>
      </c>
      <c r="C58" s="30" t="s">
        <v>87</v>
      </c>
      <c r="D58" s="43">
        <v>5</v>
      </c>
      <c r="E58" s="43">
        <v>9</v>
      </c>
      <c r="F58" s="43">
        <v>9</v>
      </c>
      <c r="G58" s="43">
        <v>0</v>
      </c>
      <c r="H58" s="43">
        <v>6</v>
      </c>
      <c r="I58" s="43">
        <v>9</v>
      </c>
      <c r="J58" s="43">
        <v>8</v>
      </c>
      <c r="K58" s="43">
        <v>7</v>
      </c>
      <c r="L58" s="43">
        <v>4</v>
      </c>
      <c r="M58" s="43">
        <v>6</v>
      </c>
      <c r="N58" s="43">
        <v>4</v>
      </c>
      <c r="O58" s="97">
        <v>-0.19999999999999996</v>
      </c>
      <c r="P58" s="97">
        <v>-0.55555555555555558</v>
      </c>
      <c r="Q58" s="98">
        <v>-0.33333333333333337</v>
      </c>
    </row>
    <row r="59" spans="1:17" ht="15" customHeight="1" x14ac:dyDescent="0.2">
      <c r="A59" s="30" t="s">
        <v>48</v>
      </c>
      <c r="B59" s="30" t="s">
        <v>98</v>
      </c>
      <c r="C59" s="30" t="s">
        <v>88</v>
      </c>
      <c r="D59" s="43">
        <v>3</v>
      </c>
      <c r="E59" s="43">
        <v>5</v>
      </c>
      <c r="F59" s="43">
        <v>6</v>
      </c>
      <c r="G59" s="43">
        <v>3</v>
      </c>
      <c r="H59" s="43">
        <v>1</v>
      </c>
      <c r="I59" s="43">
        <v>2</v>
      </c>
      <c r="J59" s="43">
        <v>2</v>
      </c>
      <c r="K59" s="43">
        <v>2</v>
      </c>
      <c r="L59" s="43">
        <v>0</v>
      </c>
      <c r="M59" s="43">
        <v>3</v>
      </c>
      <c r="N59" s="43">
        <v>5</v>
      </c>
      <c r="O59" s="97">
        <v>0.66666666666666674</v>
      </c>
      <c r="P59" s="97">
        <v>1.5</v>
      </c>
      <c r="Q59" s="98">
        <v>0.66666666666666674</v>
      </c>
    </row>
    <row r="60" spans="1:17" ht="15" customHeight="1" x14ac:dyDescent="0.2">
      <c r="A60" s="30" t="s">
        <v>48</v>
      </c>
      <c r="B60" s="30" t="s">
        <v>98</v>
      </c>
      <c r="C60" s="30" t="s">
        <v>89</v>
      </c>
      <c r="D60" s="43">
        <v>19</v>
      </c>
      <c r="E60" s="43">
        <v>11</v>
      </c>
      <c r="F60" s="43">
        <v>17</v>
      </c>
      <c r="G60" s="43">
        <v>17</v>
      </c>
      <c r="H60" s="43">
        <v>28</v>
      </c>
      <c r="I60" s="43">
        <v>26</v>
      </c>
      <c r="J60" s="43">
        <v>18</v>
      </c>
      <c r="K60" s="43">
        <v>19</v>
      </c>
      <c r="L60" s="43">
        <v>13</v>
      </c>
      <c r="M60" s="43">
        <v>31</v>
      </c>
      <c r="N60" s="43">
        <v>25</v>
      </c>
      <c r="O60" s="97">
        <v>0.31578947368421062</v>
      </c>
      <c r="P60" s="97">
        <v>-3.8461538461538436E-2</v>
      </c>
      <c r="Q60" s="98">
        <v>-0.19354838709677424</v>
      </c>
    </row>
    <row r="61" spans="1:17" ht="15" customHeight="1" x14ac:dyDescent="0.2">
      <c r="A61" s="30" t="s">
        <v>48</v>
      </c>
      <c r="B61" s="30" t="s">
        <v>98</v>
      </c>
      <c r="C61" s="30" t="s">
        <v>182</v>
      </c>
      <c r="D61" s="43">
        <v>7</v>
      </c>
      <c r="E61" s="43">
        <v>5</v>
      </c>
      <c r="F61" s="43">
        <v>5</v>
      </c>
      <c r="G61" s="43">
        <v>8</v>
      </c>
      <c r="H61" s="43">
        <v>6</v>
      </c>
      <c r="I61" s="43">
        <v>7</v>
      </c>
      <c r="J61" s="43">
        <v>6</v>
      </c>
      <c r="K61" s="43">
        <v>2</v>
      </c>
      <c r="L61" s="43">
        <v>3</v>
      </c>
      <c r="M61" s="43">
        <v>2</v>
      </c>
      <c r="N61" s="43">
        <v>7</v>
      </c>
      <c r="O61" s="97">
        <v>0</v>
      </c>
      <c r="P61" s="97">
        <v>0</v>
      </c>
      <c r="Q61" s="98">
        <v>2.5</v>
      </c>
    </row>
    <row r="62" spans="1:17" ht="15" customHeight="1" x14ac:dyDescent="0.2">
      <c r="A62" s="30" t="s">
        <v>48</v>
      </c>
      <c r="B62" s="30" t="s">
        <v>98</v>
      </c>
      <c r="C62" s="30" t="s">
        <v>91</v>
      </c>
      <c r="D62" s="43">
        <v>0</v>
      </c>
      <c r="E62" s="43">
        <v>0</v>
      </c>
      <c r="F62" s="43">
        <v>1</v>
      </c>
      <c r="G62" s="43">
        <v>1</v>
      </c>
      <c r="H62" s="43">
        <v>0</v>
      </c>
      <c r="I62" s="43">
        <v>2</v>
      </c>
      <c r="J62" s="43">
        <v>2</v>
      </c>
      <c r="K62" s="43">
        <v>2</v>
      </c>
      <c r="L62" s="43">
        <v>0</v>
      </c>
      <c r="M62" s="43">
        <v>0</v>
      </c>
      <c r="N62" s="43">
        <v>2</v>
      </c>
      <c r="O62" s="97" t="s">
        <v>85</v>
      </c>
      <c r="P62" s="97" t="s">
        <v>85</v>
      </c>
      <c r="Q62" s="98" t="s">
        <v>85</v>
      </c>
    </row>
    <row r="63" spans="1:17" ht="15" customHeight="1" x14ac:dyDescent="0.2">
      <c r="A63" s="156" t="s">
        <v>48</v>
      </c>
      <c r="B63" s="156" t="s">
        <v>98</v>
      </c>
      <c r="C63" s="156" t="s">
        <v>183</v>
      </c>
      <c r="D63" s="157">
        <v>0</v>
      </c>
      <c r="E63" s="157">
        <v>0</v>
      </c>
      <c r="F63" s="157">
        <v>0</v>
      </c>
      <c r="G63" s="157">
        <v>0</v>
      </c>
      <c r="H63" s="157">
        <v>0</v>
      </c>
      <c r="I63" s="157">
        <v>0</v>
      </c>
      <c r="J63" s="157">
        <v>0</v>
      </c>
      <c r="K63" s="157">
        <v>0</v>
      </c>
      <c r="L63" s="157">
        <v>0</v>
      </c>
      <c r="M63" s="157">
        <v>0</v>
      </c>
      <c r="N63" s="157">
        <v>0</v>
      </c>
      <c r="O63" s="158" t="s">
        <v>85</v>
      </c>
      <c r="P63" s="158" t="s">
        <v>85</v>
      </c>
      <c r="Q63" s="158" t="s">
        <v>85</v>
      </c>
    </row>
    <row r="64" spans="1:17" s="47" customFormat="1" ht="15" customHeight="1" x14ac:dyDescent="0.2">
      <c r="A64" s="159" t="s">
        <v>48</v>
      </c>
      <c r="B64" s="159" t="s">
        <v>98</v>
      </c>
      <c r="C64" s="159" t="s">
        <v>93</v>
      </c>
      <c r="D64" s="160">
        <v>188</v>
      </c>
      <c r="E64" s="160">
        <v>175</v>
      </c>
      <c r="F64" s="160">
        <v>209</v>
      </c>
      <c r="G64" s="160">
        <v>224</v>
      </c>
      <c r="H64" s="160">
        <v>287</v>
      </c>
      <c r="I64" s="160">
        <v>272</v>
      </c>
      <c r="J64" s="160">
        <v>216</v>
      </c>
      <c r="K64" s="160">
        <v>165</v>
      </c>
      <c r="L64" s="160">
        <v>211</v>
      </c>
      <c r="M64" s="160">
        <v>287</v>
      </c>
      <c r="N64" s="160">
        <v>334</v>
      </c>
      <c r="O64" s="161">
        <v>0.77659574468085113</v>
      </c>
      <c r="P64" s="161">
        <v>0.22794117647058831</v>
      </c>
      <c r="Q64" s="162">
        <v>0.16376306620209058</v>
      </c>
    </row>
    <row r="65" spans="1:17" ht="15" customHeight="1" x14ac:dyDescent="0.2">
      <c r="A65" s="30" t="s">
        <v>123</v>
      </c>
      <c r="B65" s="30" t="s">
        <v>96</v>
      </c>
      <c r="C65" s="30" t="s">
        <v>180</v>
      </c>
      <c r="D65" s="43">
        <v>230</v>
      </c>
      <c r="E65" s="43">
        <v>201</v>
      </c>
      <c r="F65" s="43">
        <v>207</v>
      </c>
      <c r="G65" s="43">
        <v>194</v>
      </c>
      <c r="H65" s="43">
        <v>114</v>
      </c>
      <c r="I65" s="43">
        <v>63</v>
      </c>
      <c r="J65" s="43">
        <v>52</v>
      </c>
      <c r="K65" s="43">
        <v>24</v>
      </c>
      <c r="L65" s="43">
        <v>30</v>
      </c>
      <c r="M65" s="43">
        <v>27</v>
      </c>
      <c r="N65" s="43">
        <v>32</v>
      </c>
      <c r="O65" s="95">
        <v>-0.86086956521739133</v>
      </c>
      <c r="P65" s="95">
        <v>-0.49206349206349209</v>
      </c>
      <c r="Q65" s="96">
        <v>0.18518518518518512</v>
      </c>
    </row>
    <row r="66" spans="1:17" ht="15" customHeight="1" x14ac:dyDescent="0.2">
      <c r="A66" s="30" t="s">
        <v>123</v>
      </c>
      <c r="B66" s="30" t="s">
        <v>96</v>
      </c>
      <c r="C66" s="30" t="s">
        <v>181</v>
      </c>
      <c r="D66" s="43">
        <v>0</v>
      </c>
      <c r="E66" s="43">
        <v>0</v>
      </c>
      <c r="F66" s="43">
        <v>1</v>
      </c>
      <c r="G66" s="43">
        <v>0</v>
      </c>
      <c r="H66" s="43">
        <v>0</v>
      </c>
      <c r="I66" s="43">
        <v>0</v>
      </c>
      <c r="J66" s="43">
        <v>0</v>
      </c>
      <c r="K66" s="43">
        <v>0</v>
      </c>
      <c r="L66" s="43">
        <v>0</v>
      </c>
      <c r="M66" s="43">
        <v>0</v>
      </c>
      <c r="N66" s="43">
        <v>0</v>
      </c>
      <c r="O66" s="97" t="s">
        <v>85</v>
      </c>
      <c r="P66" s="97" t="s">
        <v>85</v>
      </c>
      <c r="Q66" s="97" t="s">
        <v>85</v>
      </c>
    </row>
    <row r="67" spans="1:17" ht="15" customHeight="1" x14ac:dyDescent="0.2">
      <c r="A67" s="30" t="s">
        <v>123</v>
      </c>
      <c r="B67" s="30" t="s">
        <v>96</v>
      </c>
      <c r="C67" s="30" t="s">
        <v>86</v>
      </c>
      <c r="D67" s="43">
        <v>6888</v>
      </c>
      <c r="E67" s="43">
        <v>7131</v>
      </c>
      <c r="F67" s="43">
        <v>6669</v>
      </c>
      <c r="G67" s="43">
        <v>5999</v>
      </c>
      <c r="H67" s="43">
        <v>4177</v>
      </c>
      <c r="I67" s="43">
        <v>3088</v>
      </c>
      <c r="J67" s="43">
        <v>2355</v>
      </c>
      <c r="K67" s="43">
        <v>1535</v>
      </c>
      <c r="L67" s="43">
        <v>1428</v>
      </c>
      <c r="M67" s="43">
        <v>1602</v>
      </c>
      <c r="N67" s="43">
        <v>1523</v>
      </c>
      <c r="O67" s="97">
        <v>-0.7788908246225319</v>
      </c>
      <c r="P67" s="97">
        <v>-0.50680051813471505</v>
      </c>
      <c r="Q67" s="98">
        <v>-4.9313358302122356E-2</v>
      </c>
    </row>
    <row r="68" spans="1:17" ht="15" customHeight="1" x14ac:dyDescent="0.2">
      <c r="A68" s="30" t="s">
        <v>123</v>
      </c>
      <c r="B68" s="30" t="s">
        <v>96</v>
      </c>
      <c r="C68" s="30" t="s">
        <v>87</v>
      </c>
      <c r="D68" s="43">
        <v>1795</v>
      </c>
      <c r="E68" s="43">
        <v>1598</v>
      </c>
      <c r="F68" s="43">
        <v>1465</v>
      </c>
      <c r="G68" s="43">
        <v>1666</v>
      </c>
      <c r="H68" s="43">
        <v>1302</v>
      </c>
      <c r="I68" s="43">
        <v>1148</v>
      </c>
      <c r="J68" s="43">
        <v>1075</v>
      </c>
      <c r="K68" s="43">
        <v>890</v>
      </c>
      <c r="L68" s="43">
        <v>1031</v>
      </c>
      <c r="M68" s="43">
        <v>1025</v>
      </c>
      <c r="N68" s="43">
        <v>896</v>
      </c>
      <c r="O68" s="97">
        <v>-0.50083565459610035</v>
      </c>
      <c r="P68" s="97">
        <v>-0.21951219512195119</v>
      </c>
      <c r="Q68" s="98">
        <v>-0.12585365853658537</v>
      </c>
    </row>
    <row r="69" spans="1:17" ht="15" customHeight="1" x14ac:dyDescent="0.2">
      <c r="A69" s="30" t="s">
        <v>123</v>
      </c>
      <c r="B69" s="30" t="s">
        <v>96</v>
      </c>
      <c r="C69" s="30" t="s">
        <v>88</v>
      </c>
      <c r="D69" s="43">
        <v>362</v>
      </c>
      <c r="E69" s="43">
        <v>376</v>
      </c>
      <c r="F69" s="43">
        <v>320</v>
      </c>
      <c r="G69" s="43">
        <v>212</v>
      </c>
      <c r="H69" s="43">
        <v>154</v>
      </c>
      <c r="I69" s="43">
        <v>132</v>
      </c>
      <c r="J69" s="43">
        <v>100</v>
      </c>
      <c r="K69" s="43">
        <v>51</v>
      </c>
      <c r="L69" s="43">
        <v>64</v>
      </c>
      <c r="M69" s="43">
        <v>61</v>
      </c>
      <c r="N69" s="43">
        <v>63</v>
      </c>
      <c r="O69" s="97">
        <v>-0.82596685082872923</v>
      </c>
      <c r="P69" s="97">
        <v>-0.52272727272727271</v>
      </c>
      <c r="Q69" s="98">
        <v>3.2786885245901676E-2</v>
      </c>
    </row>
    <row r="70" spans="1:17" ht="15" customHeight="1" x14ac:dyDescent="0.2">
      <c r="A70" s="30" t="s">
        <v>123</v>
      </c>
      <c r="B70" s="30" t="s">
        <v>96</v>
      </c>
      <c r="C70" s="30" t="s">
        <v>89</v>
      </c>
      <c r="D70" s="43">
        <v>1922</v>
      </c>
      <c r="E70" s="43">
        <v>1713</v>
      </c>
      <c r="F70" s="43">
        <v>1723</v>
      </c>
      <c r="G70" s="43">
        <v>1554</v>
      </c>
      <c r="H70" s="43">
        <v>1235</v>
      </c>
      <c r="I70" s="43">
        <v>1117</v>
      </c>
      <c r="J70" s="43">
        <v>790</v>
      </c>
      <c r="K70" s="43">
        <v>590</v>
      </c>
      <c r="L70" s="43">
        <v>585</v>
      </c>
      <c r="M70" s="43">
        <v>597</v>
      </c>
      <c r="N70" s="43">
        <v>618</v>
      </c>
      <c r="O70" s="97">
        <v>-0.67845993756503642</v>
      </c>
      <c r="P70" s="97">
        <v>-0.44673231871083263</v>
      </c>
      <c r="Q70" s="98">
        <v>3.5175879396984966E-2</v>
      </c>
    </row>
    <row r="71" spans="1:17" ht="15" customHeight="1" x14ac:dyDescent="0.2">
      <c r="A71" s="30" t="s">
        <v>123</v>
      </c>
      <c r="B71" s="30" t="s">
        <v>96</v>
      </c>
      <c r="C71" s="30" t="s">
        <v>182</v>
      </c>
      <c r="D71" s="43">
        <v>321</v>
      </c>
      <c r="E71" s="43">
        <v>285</v>
      </c>
      <c r="F71" s="43">
        <v>218</v>
      </c>
      <c r="G71" s="43">
        <v>208</v>
      </c>
      <c r="H71" s="43">
        <v>101</v>
      </c>
      <c r="I71" s="43">
        <v>80</v>
      </c>
      <c r="J71" s="43">
        <v>79</v>
      </c>
      <c r="K71" s="43">
        <v>48</v>
      </c>
      <c r="L71" s="43">
        <v>48</v>
      </c>
      <c r="M71" s="43">
        <v>86</v>
      </c>
      <c r="N71" s="43">
        <v>78</v>
      </c>
      <c r="O71" s="97">
        <v>-0.7570093457943925</v>
      </c>
      <c r="P71" s="97">
        <v>-2.5000000000000022E-2</v>
      </c>
      <c r="Q71" s="98">
        <v>-9.3023255813953543E-2</v>
      </c>
    </row>
    <row r="72" spans="1:17" ht="15" customHeight="1" x14ac:dyDescent="0.2">
      <c r="A72" s="30" t="s">
        <v>123</v>
      </c>
      <c r="B72" s="30" t="s">
        <v>96</v>
      </c>
      <c r="C72" s="30" t="s">
        <v>91</v>
      </c>
      <c r="D72" s="43">
        <v>147</v>
      </c>
      <c r="E72" s="43">
        <v>91</v>
      </c>
      <c r="F72" s="43">
        <v>99</v>
      </c>
      <c r="G72" s="43">
        <v>106</v>
      </c>
      <c r="H72" s="43">
        <v>65</v>
      </c>
      <c r="I72" s="43">
        <v>58</v>
      </c>
      <c r="J72" s="43">
        <v>42</v>
      </c>
      <c r="K72" s="43">
        <v>18</v>
      </c>
      <c r="L72" s="43">
        <v>21</v>
      </c>
      <c r="M72" s="43">
        <v>27</v>
      </c>
      <c r="N72" s="43">
        <v>21</v>
      </c>
      <c r="O72" s="97">
        <v>-0.85714285714285721</v>
      </c>
      <c r="P72" s="97">
        <v>-0.63793103448275867</v>
      </c>
      <c r="Q72" s="98">
        <v>-0.22222222222222221</v>
      </c>
    </row>
    <row r="73" spans="1:17" ht="15" customHeight="1" x14ac:dyDescent="0.2">
      <c r="A73" s="156" t="s">
        <v>123</v>
      </c>
      <c r="B73" s="156" t="s">
        <v>96</v>
      </c>
      <c r="C73" s="156" t="s">
        <v>183</v>
      </c>
      <c r="D73" s="157">
        <v>1</v>
      </c>
      <c r="E73" s="157">
        <v>0</v>
      </c>
      <c r="F73" s="157">
        <v>0</v>
      </c>
      <c r="G73" s="157">
        <v>0</v>
      </c>
      <c r="H73" s="157">
        <v>0</v>
      </c>
      <c r="I73" s="157">
        <v>0</v>
      </c>
      <c r="J73" s="157">
        <v>0</v>
      </c>
      <c r="K73" s="157">
        <v>0</v>
      </c>
      <c r="L73" s="157">
        <v>0</v>
      </c>
      <c r="M73" s="157">
        <v>0</v>
      </c>
      <c r="N73" s="157">
        <v>0</v>
      </c>
      <c r="O73" s="158" t="s">
        <v>85</v>
      </c>
      <c r="P73" s="158" t="s">
        <v>85</v>
      </c>
      <c r="Q73" s="158" t="s">
        <v>85</v>
      </c>
    </row>
    <row r="74" spans="1:17" s="47" customFormat="1" ht="15" customHeight="1" x14ac:dyDescent="0.2">
      <c r="A74" s="159" t="s">
        <v>123</v>
      </c>
      <c r="B74" s="159" t="s">
        <v>96</v>
      </c>
      <c r="C74" s="159" t="s">
        <v>93</v>
      </c>
      <c r="D74" s="160">
        <v>11666</v>
      </c>
      <c r="E74" s="160">
        <v>11395</v>
      </c>
      <c r="F74" s="160">
        <v>10702</v>
      </c>
      <c r="G74" s="160">
        <v>9939</v>
      </c>
      <c r="H74" s="160">
        <v>7148</v>
      </c>
      <c r="I74" s="160">
        <v>5686</v>
      </c>
      <c r="J74" s="160">
        <v>4493</v>
      </c>
      <c r="K74" s="160">
        <v>3156</v>
      </c>
      <c r="L74" s="160">
        <v>3207</v>
      </c>
      <c r="M74" s="160">
        <v>3425</v>
      </c>
      <c r="N74" s="160">
        <v>3231</v>
      </c>
      <c r="O74" s="161">
        <v>-0.7230413166466656</v>
      </c>
      <c r="P74" s="161">
        <v>-0.43176222300386913</v>
      </c>
      <c r="Q74" s="162">
        <v>-5.6642335766423413E-2</v>
      </c>
    </row>
    <row r="75" spans="1:17" s="47" customFormat="1" ht="15" customHeight="1" x14ac:dyDescent="0.2">
      <c r="A75" s="30" t="s">
        <v>123</v>
      </c>
      <c r="B75" s="30" t="s">
        <v>97</v>
      </c>
      <c r="C75" s="30" t="s">
        <v>180</v>
      </c>
      <c r="D75" s="43">
        <v>30</v>
      </c>
      <c r="E75" s="43">
        <v>19</v>
      </c>
      <c r="F75" s="43">
        <v>14</v>
      </c>
      <c r="G75" s="43">
        <v>9</v>
      </c>
      <c r="H75" s="43">
        <v>13</v>
      </c>
      <c r="I75" s="43">
        <v>7</v>
      </c>
      <c r="J75" s="43">
        <v>12</v>
      </c>
      <c r="K75" s="43">
        <v>3</v>
      </c>
      <c r="L75" s="43">
        <v>1</v>
      </c>
      <c r="M75" s="43">
        <v>1</v>
      </c>
      <c r="N75" s="43">
        <v>0</v>
      </c>
      <c r="O75" s="95">
        <v>-1</v>
      </c>
      <c r="P75" s="95">
        <v>-1</v>
      </c>
      <c r="Q75" s="96">
        <v>-1</v>
      </c>
    </row>
    <row r="76" spans="1:17" s="47" customFormat="1" ht="15" customHeight="1" x14ac:dyDescent="0.2">
      <c r="A76" s="30" t="s">
        <v>123</v>
      </c>
      <c r="B76" s="30" t="s">
        <v>97</v>
      </c>
      <c r="C76" s="30" t="s">
        <v>181</v>
      </c>
      <c r="D76" s="43">
        <v>0</v>
      </c>
      <c r="E76" s="43">
        <v>0</v>
      </c>
      <c r="F76" s="43">
        <v>0</v>
      </c>
      <c r="G76" s="43">
        <v>0</v>
      </c>
      <c r="H76" s="43">
        <v>1</v>
      </c>
      <c r="I76" s="43">
        <v>0</v>
      </c>
      <c r="J76" s="43">
        <v>0</v>
      </c>
      <c r="K76" s="43">
        <v>0</v>
      </c>
      <c r="L76" s="43">
        <v>0</v>
      </c>
      <c r="M76" s="43">
        <v>0</v>
      </c>
      <c r="N76" s="43">
        <v>0</v>
      </c>
      <c r="O76" s="97" t="s">
        <v>85</v>
      </c>
      <c r="P76" s="97" t="s">
        <v>85</v>
      </c>
      <c r="Q76" s="97" t="s">
        <v>85</v>
      </c>
    </row>
    <row r="77" spans="1:17" s="47" customFormat="1" ht="15" customHeight="1" x14ac:dyDescent="0.2">
      <c r="A77" s="30" t="s">
        <v>123</v>
      </c>
      <c r="B77" s="30" t="s">
        <v>97</v>
      </c>
      <c r="C77" s="30" t="s">
        <v>86</v>
      </c>
      <c r="D77" s="43">
        <v>1859</v>
      </c>
      <c r="E77" s="43">
        <v>1645</v>
      </c>
      <c r="F77" s="43">
        <v>1626</v>
      </c>
      <c r="G77" s="43">
        <v>1413</v>
      </c>
      <c r="H77" s="43">
        <v>1055</v>
      </c>
      <c r="I77" s="43">
        <v>789</v>
      </c>
      <c r="J77" s="43">
        <v>564</v>
      </c>
      <c r="K77" s="43">
        <v>285</v>
      </c>
      <c r="L77" s="43">
        <v>306</v>
      </c>
      <c r="M77" s="43">
        <v>321</v>
      </c>
      <c r="N77" s="43">
        <v>398</v>
      </c>
      <c r="O77" s="97">
        <v>-0.78590640129101663</v>
      </c>
      <c r="P77" s="97">
        <v>-0.49556400506970855</v>
      </c>
      <c r="Q77" s="98">
        <v>0.2398753894080996</v>
      </c>
    </row>
    <row r="78" spans="1:17" s="47" customFormat="1" ht="15" customHeight="1" x14ac:dyDescent="0.2">
      <c r="A78" s="30" t="s">
        <v>123</v>
      </c>
      <c r="B78" s="30" t="s">
        <v>97</v>
      </c>
      <c r="C78" s="30" t="s">
        <v>87</v>
      </c>
      <c r="D78" s="43">
        <v>199</v>
      </c>
      <c r="E78" s="43">
        <v>163</v>
      </c>
      <c r="F78" s="43">
        <v>170</v>
      </c>
      <c r="G78" s="43">
        <v>137</v>
      </c>
      <c r="H78" s="43">
        <v>128</v>
      </c>
      <c r="I78" s="43">
        <v>119</v>
      </c>
      <c r="J78" s="43">
        <v>106</v>
      </c>
      <c r="K78" s="43">
        <v>55</v>
      </c>
      <c r="L78" s="43">
        <v>72</v>
      </c>
      <c r="M78" s="43">
        <v>72</v>
      </c>
      <c r="N78" s="43">
        <v>53</v>
      </c>
      <c r="O78" s="97">
        <v>-0.73366834170854278</v>
      </c>
      <c r="P78" s="97">
        <v>-0.55462184873949583</v>
      </c>
      <c r="Q78" s="98">
        <v>-0.26388888888888884</v>
      </c>
    </row>
    <row r="79" spans="1:17" s="47" customFormat="1" ht="15" customHeight="1" x14ac:dyDescent="0.2">
      <c r="A79" s="30" t="s">
        <v>123</v>
      </c>
      <c r="B79" s="30" t="s">
        <v>97</v>
      </c>
      <c r="C79" s="30" t="s">
        <v>88</v>
      </c>
      <c r="D79" s="43">
        <v>80</v>
      </c>
      <c r="E79" s="43">
        <v>74</v>
      </c>
      <c r="F79" s="43">
        <v>71</v>
      </c>
      <c r="G79" s="43">
        <v>72</v>
      </c>
      <c r="H79" s="43">
        <v>51</v>
      </c>
      <c r="I79" s="43">
        <v>45</v>
      </c>
      <c r="J79" s="43">
        <v>32</v>
      </c>
      <c r="K79" s="43">
        <v>12</v>
      </c>
      <c r="L79" s="43">
        <v>13</v>
      </c>
      <c r="M79" s="43">
        <v>21</v>
      </c>
      <c r="N79" s="43">
        <v>15</v>
      </c>
      <c r="O79" s="97">
        <v>-0.8125</v>
      </c>
      <c r="P79" s="97">
        <v>-0.66666666666666674</v>
      </c>
      <c r="Q79" s="98">
        <v>-0.2857142857142857</v>
      </c>
    </row>
    <row r="80" spans="1:17" s="47" customFormat="1" ht="15" customHeight="1" x14ac:dyDescent="0.2">
      <c r="A80" s="30" t="s">
        <v>123</v>
      </c>
      <c r="B80" s="30" t="s">
        <v>97</v>
      </c>
      <c r="C80" s="30" t="s">
        <v>89</v>
      </c>
      <c r="D80" s="43">
        <v>368</v>
      </c>
      <c r="E80" s="43">
        <v>351</v>
      </c>
      <c r="F80" s="43">
        <v>322</v>
      </c>
      <c r="G80" s="43">
        <v>315</v>
      </c>
      <c r="H80" s="43">
        <v>252</v>
      </c>
      <c r="I80" s="43">
        <v>258</v>
      </c>
      <c r="J80" s="43">
        <v>155</v>
      </c>
      <c r="K80" s="43">
        <v>99</v>
      </c>
      <c r="L80" s="43">
        <v>91</v>
      </c>
      <c r="M80" s="43">
        <v>78</v>
      </c>
      <c r="N80" s="43">
        <v>84</v>
      </c>
      <c r="O80" s="97">
        <v>-0.77173913043478259</v>
      </c>
      <c r="P80" s="97">
        <v>-0.67441860465116277</v>
      </c>
      <c r="Q80" s="98">
        <v>7.6923076923076872E-2</v>
      </c>
    </row>
    <row r="81" spans="1:50" s="47" customFormat="1" ht="15" customHeight="1" x14ac:dyDescent="0.2">
      <c r="A81" s="30" t="s">
        <v>123</v>
      </c>
      <c r="B81" s="30" t="s">
        <v>97</v>
      </c>
      <c r="C81" s="30" t="s">
        <v>182</v>
      </c>
      <c r="D81" s="43">
        <v>35</v>
      </c>
      <c r="E81" s="43">
        <v>26</v>
      </c>
      <c r="F81" s="43">
        <v>30</v>
      </c>
      <c r="G81" s="43">
        <v>33</v>
      </c>
      <c r="H81" s="43">
        <v>11</v>
      </c>
      <c r="I81" s="43">
        <v>9</v>
      </c>
      <c r="J81" s="43">
        <v>8</v>
      </c>
      <c r="K81" s="43">
        <v>5</v>
      </c>
      <c r="L81" s="43">
        <v>6</v>
      </c>
      <c r="M81" s="43">
        <v>7</v>
      </c>
      <c r="N81" s="43">
        <v>4</v>
      </c>
      <c r="O81" s="97">
        <v>-0.88571428571428568</v>
      </c>
      <c r="P81" s="97">
        <v>-0.55555555555555558</v>
      </c>
      <c r="Q81" s="98">
        <v>-0.4285714285714286</v>
      </c>
    </row>
    <row r="82" spans="1:50" s="47" customFormat="1" ht="15" customHeight="1" x14ac:dyDescent="0.2">
      <c r="A82" s="30" t="s">
        <v>123</v>
      </c>
      <c r="B82" s="30" t="s">
        <v>97</v>
      </c>
      <c r="C82" s="30" t="s">
        <v>91</v>
      </c>
      <c r="D82" s="43">
        <v>17</v>
      </c>
      <c r="E82" s="43">
        <v>21</v>
      </c>
      <c r="F82" s="43">
        <v>19</v>
      </c>
      <c r="G82" s="43">
        <v>15</v>
      </c>
      <c r="H82" s="43">
        <v>6</v>
      </c>
      <c r="I82" s="43">
        <v>16</v>
      </c>
      <c r="J82" s="43">
        <v>6</v>
      </c>
      <c r="K82" s="43">
        <v>4</v>
      </c>
      <c r="L82" s="43">
        <v>1</v>
      </c>
      <c r="M82" s="43">
        <v>6</v>
      </c>
      <c r="N82" s="43">
        <v>1</v>
      </c>
      <c r="O82" s="97">
        <v>-0.94117647058823528</v>
      </c>
      <c r="P82" s="97">
        <v>-0.9375</v>
      </c>
      <c r="Q82" s="98">
        <v>-0.83333333333333337</v>
      </c>
    </row>
    <row r="83" spans="1:50" s="47" customFormat="1" ht="15" customHeight="1" x14ac:dyDescent="0.2">
      <c r="A83" s="156" t="s">
        <v>123</v>
      </c>
      <c r="B83" s="156" t="s">
        <v>97</v>
      </c>
      <c r="C83" s="156" t="s">
        <v>183</v>
      </c>
      <c r="D83" s="157">
        <v>0</v>
      </c>
      <c r="E83" s="157">
        <v>0</v>
      </c>
      <c r="F83" s="157">
        <v>0</v>
      </c>
      <c r="G83" s="157">
        <v>0</v>
      </c>
      <c r="H83" s="157">
        <v>0</v>
      </c>
      <c r="I83" s="157">
        <v>0</v>
      </c>
      <c r="J83" s="157">
        <v>0</v>
      </c>
      <c r="K83" s="157">
        <v>0</v>
      </c>
      <c r="L83" s="157">
        <v>0</v>
      </c>
      <c r="M83" s="157">
        <v>0</v>
      </c>
      <c r="N83" s="157">
        <v>0</v>
      </c>
      <c r="O83" s="158" t="s">
        <v>85</v>
      </c>
      <c r="P83" s="158" t="s">
        <v>85</v>
      </c>
      <c r="Q83" s="158" t="s">
        <v>85</v>
      </c>
    </row>
    <row r="84" spans="1:50" s="47" customFormat="1" ht="15" customHeight="1" x14ac:dyDescent="0.2">
      <c r="A84" s="159" t="s">
        <v>123</v>
      </c>
      <c r="B84" s="159" t="s">
        <v>97</v>
      </c>
      <c r="C84" s="159" t="s">
        <v>93</v>
      </c>
      <c r="D84" s="160">
        <v>2588</v>
      </c>
      <c r="E84" s="160">
        <v>2299</v>
      </c>
      <c r="F84" s="160">
        <v>2252</v>
      </c>
      <c r="G84" s="160">
        <v>1994</v>
      </c>
      <c r="H84" s="160">
        <v>1517</v>
      </c>
      <c r="I84" s="160">
        <v>1243</v>
      </c>
      <c r="J84" s="160">
        <v>883</v>
      </c>
      <c r="K84" s="160">
        <v>463</v>
      </c>
      <c r="L84" s="160">
        <v>490</v>
      </c>
      <c r="M84" s="160">
        <v>506</v>
      </c>
      <c r="N84" s="160">
        <v>555</v>
      </c>
      <c r="O84" s="161">
        <v>-0.78554868624420404</v>
      </c>
      <c r="P84" s="161">
        <v>-0.55349959774738533</v>
      </c>
      <c r="Q84" s="162">
        <v>9.6837944664031728E-2</v>
      </c>
    </row>
    <row r="85" spans="1:50" ht="15" customHeight="1" x14ac:dyDescent="0.2">
      <c r="A85" s="30" t="s">
        <v>123</v>
      </c>
      <c r="B85" s="30" t="s">
        <v>98</v>
      </c>
      <c r="C85" s="30" t="s">
        <v>180</v>
      </c>
      <c r="D85" s="43">
        <v>4</v>
      </c>
      <c r="E85" s="43">
        <v>4</v>
      </c>
      <c r="F85" s="43">
        <v>6</v>
      </c>
      <c r="G85" s="43">
        <v>4</v>
      </c>
      <c r="H85" s="43">
        <v>8</v>
      </c>
      <c r="I85" s="43">
        <v>2</v>
      </c>
      <c r="J85" s="43">
        <v>4</v>
      </c>
      <c r="K85" s="43">
        <v>3</v>
      </c>
      <c r="L85" s="43">
        <v>0</v>
      </c>
      <c r="M85" s="43">
        <v>1</v>
      </c>
      <c r="N85" s="43">
        <v>3</v>
      </c>
      <c r="O85" s="95">
        <v>-0.25</v>
      </c>
      <c r="P85" s="95">
        <v>0.5</v>
      </c>
      <c r="Q85" s="96">
        <v>2</v>
      </c>
    </row>
    <row r="86" spans="1:50" ht="15" customHeight="1" x14ac:dyDescent="0.2">
      <c r="A86" s="30" t="s">
        <v>123</v>
      </c>
      <c r="B86" s="30" t="s">
        <v>98</v>
      </c>
      <c r="C86" s="30" t="s">
        <v>181</v>
      </c>
      <c r="D86" s="43">
        <v>0</v>
      </c>
      <c r="E86" s="43">
        <v>0</v>
      </c>
      <c r="F86" s="43">
        <v>0</v>
      </c>
      <c r="G86" s="43">
        <v>0</v>
      </c>
      <c r="H86" s="43">
        <v>0</v>
      </c>
      <c r="I86" s="43">
        <v>0</v>
      </c>
      <c r="J86" s="43">
        <v>0</v>
      </c>
      <c r="K86" s="43">
        <v>0</v>
      </c>
      <c r="L86" s="43">
        <v>0</v>
      </c>
      <c r="M86" s="43">
        <v>0</v>
      </c>
      <c r="N86" s="43">
        <v>0</v>
      </c>
      <c r="O86" s="97" t="s">
        <v>85</v>
      </c>
      <c r="P86" s="97" t="s">
        <v>85</v>
      </c>
      <c r="Q86" s="97" t="s">
        <v>85</v>
      </c>
    </row>
    <row r="87" spans="1:50" ht="15" customHeight="1" x14ac:dyDescent="0.2">
      <c r="A87" s="30" t="s">
        <v>123</v>
      </c>
      <c r="B87" s="30" t="s">
        <v>98</v>
      </c>
      <c r="C87" s="30" t="s">
        <v>86</v>
      </c>
      <c r="D87" s="43">
        <v>75</v>
      </c>
      <c r="E87" s="43">
        <v>85</v>
      </c>
      <c r="F87" s="43">
        <v>97</v>
      </c>
      <c r="G87" s="43">
        <v>94</v>
      </c>
      <c r="H87" s="43">
        <v>89</v>
      </c>
      <c r="I87" s="43">
        <v>77</v>
      </c>
      <c r="J87" s="43">
        <v>60</v>
      </c>
      <c r="K87" s="43">
        <v>40</v>
      </c>
      <c r="L87" s="43">
        <v>46</v>
      </c>
      <c r="M87" s="43">
        <v>55</v>
      </c>
      <c r="N87" s="43">
        <v>70</v>
      </c>
      <c r="O87" s="97">
        <v>-6.6666666666666652E-2</v>
      </c>
      <c r="P87" s="97">
        <v>-9.0909090909090939E-2</v>
      </c>
      <c r="Q87" s="98">
        <v>0.27272727272727271</v>
      </c>
    </row>
    <row r="88" spans="1:50" ht="15" customHeight="1" x14ac:dyDescent="0.2">
      <c r="A88" s="30" t="s">
        <v>123</v>
      </c>
      <c r="B88" s="30" t="s">
        <v>98</v>
      </c>
      <c r="C88" s="30" t="s">
        <v>87</v>
      </c>
      <c r="D88" s="43">
        <v>68</v>
      </c>
      <c r="E88" s="43">
        <v>57</v>
      </c>
      <c r="F88" s="43">
        <v>60</v>
      </c>
      <c r="G88" s="43">
        <v>59</v>
      </c>
      <c r="H88" s="43">
        <v>39</v>
      </c>
      <c r="I88" s="43">
        <v>48</v>
      </c>
      <c r="J88" s="43">
        <v>44</v>
      </c>
      <c r="K88" s="43">
        <v>27</v>
      </c>
      <c r="L88" s="43">
        <v>51</v>
      </c>
      <c r="M88" s="43">
        <v>80</v>
      </c>
      <c r="N88" s="43">
        <v>87</v>
      </c>
      <c r="O88" s="97">
        <v>0.27941176470588225</v>
      </c>
      <c r="P88" s="97">
        <v>0.8125</v>
      </c>
      <c r="Q88" s="98">
        <v>8.7499999999999911E-2</v>
      </c>
    </row>
    <row r="89" spans="1:50" ht="15" customHeight="1" x14ac:dyDescent="0.2">
      <c r="A89" s="30" t="s">
        <v>123</v>
      </c>
      <c r="B89" s="30" t="s">
        <v>98</v>
      </c>
      <c r="C89" s="30" t="s">
        <v>88</v>
      </c>
      <c r="D89" s="43">
        <v>6</v>
      </c>
      <c r="E89" s="43">
        <v>6</v>
      </c>
      <c r="F89" s="43">
        <v>3</v>
      </c>
      <c r="G89" s="43">
        <v>4</v>
      </c>
      <c r="H89" s="43">
        <v>6</v>
      </c>
      <c r="I89" s="43">
        <v>3</v>
      </c>
      <c r="J89" s="43">
        <v>6</v>
      </c>
      <c r="K89" s="43">
        <v>1</v>
      </c>
      <c r="L89" s="43">
        <v>4</v>
      </c>
      <c r="M89" s="43">
        <v>2</v>
      </c>
      <c r="N89" s="43">
        <v>5</v>
      </c>
      <c r="O89" s="97">
        <v>-0.16666666666666663</v>
      </c>
      <c r="P89" s="97">
        <v>0.66666666666666674</v>
      </c>
      <c r="Q89" s="98">
        <v>1.5</v>
      </c>
    </row>
    <row r="90" spans="1:50" ht="15" customHeight="1" x14ac:dyDescent="0.2">
      <c r="A90" s="30" t="s">
        <v>123</v>
      </c>
      <c r="B90" s="30" t="s">
        <v>98</v>
      </c>
      <c r="C90" s="30" t="s">
        <v>89</v>
      </c>
      <c r="D90" s="43">
        <v>26</v>
      </c>
      <c r="E90" s="43">
        <v>31</v>
      </c>
      <c r="F90" s="43">
        <v>31</v>
      </c>
      <c r="G90" s="43">
        <v>24</v>
      </c>
      <c r="H90" s="43">
        <v>28</v>
      </c>
      <c r="I90" s="43">
        <v>21</v>
      </c>
      <c r="J90" s="43">
        <v>23</v>
      </c>
      <c r="K90" s="43">
        <v>16</v>
      </c>
      <c r="L90" s="43">
        <v>36</v>
      </c>
      <c r="M90" s="43">
        <v>40</v>
      </c>
      <c r="N90" s="43">
        <v>63</v>
      </c>
      <c r="O90" s="97">
        <v>1.4230769230769229</v>
      </c>
      <c r="P90" s="97">
        <v>2</v>
      </c>
      <c r="Q90" s="98">
        <v>0.57499999999999996</v>
      </c>
    </row>
    <row r="91" spans="1:50" ht="15" customHeight="1" x14ac:dyDescent="0.2">
      <c r="A91" s="30" t="s">
        <v>123</v>
      </c>
      <c r="B91" s="30" t="s">
        <v>98</v>
      </c>
      <c r="C91" s="30" t="s">
        <v>182</v>
      </c>
      <c r="D91" s="43">
        <v>30</v>
      </c>
      <c r="E91" s="43">
        <v>12</v>
      </c>
      <c r="F91" s="43">
        <v>25</v>
      </c>
      <c r="G91" s="43">
        <v>12</v>
      </c>
      <c r="H91" s="43">
        <v>1</v>
      </c>
      <c r="I91" s="43">
        <v>0</v>
      </c>
      <c r="J91" s="43">
        <v>7</v>
      </c>
      <c r="K91" s="43">
        <v>2</v>
      </c>
      <c r="L91" s="43">
        <v>4</v>
      </c>
      <c r="M91" s="43">
        <v>3</v>
      </c>
      <c r="N91" s="43">
        <v>6</v>
      </c>
      <c r="O91" s="97">
        <v>-0.8</v>
      </c>
      <c r="P91" s="97" t="s">
        <v>85</v>
      </c>
      <c r="Q91" s="98">
        <v>1</v>
      </c>
    </row>
    <row r="92" spans="1:50" ht="15" customHeight="1" x14ac:dyDescent="0.2">
      <c r="A92" s="30" t="s">
        <v>123</v>
      </c>
      <c r="B92" s="30" t="s">
        <v>98</v>
      </c>
      <c r="C92" s="30" t="s">
        <v>91</v>
      </c>
      <c r="D92" s="43">
        <v>1</v>
      </c>
      <c r="E92" s="43">
        <v>0</v>
      </c>
      <c r="F92" s="43">
        <v>0</v>
      </c>
      <c r="G92" s="43">
        <v>2</v>
      </c>
      <c r="H92" s="43">
        <v>2</v>
      </c>
      <c r="I92" s="43">
        <v>1</v>
      </c>
      <c r="J92" s="43">
        <v>2</v>
      </c>
      <c r="K92" s="43">
        <v>2</v>
      </c>
      <c r="L92" s="43">
        <v>0</v>
      </c>
      <c r="M92" s="43">
        <v>3</v>
      </c>
      <c r="N92" s="43">
        <v>3</v>
      </c>
      <c r="O92" s="97">
        <v>2</v>
      </c>
      <c r="P92" s="97">
        <v>2</v>
      </c>
      <c r="Q92" s="98">
        <v>0</v>
      </c>
    </row>
    <row r="93" spans="1:50" ht="15" customHeight="1" x14ac:dyDescent="0.2">
      <c r="A93" s="156" t="s">
        <v>123</v>
      </c>
      <c r="B93" s="156" t="s">
        <v>98</v>
      </c>
      <c r="C93" s="156" t="s">
        <v>183</v>
      </c>
      <c r="D93" s="157">
        <v>0</v>
      </c>
      <c r="E93" s="157">
        <v>0</v>
      </c>
      <c r="F93" s="157">
        <v>0</v>
      </c>
      <c r="G93" s="157">
        <v>0</v>
      </c>
      <c r="H93" s="157">
        <v>0</v>
      </c>
      <c r="I93" s="157">
        <v>0</v>
      </c>
      <c r="J93" s="157">
        <v>0</v>
      </c>
      <c r="K93" s="157">
        <v>0</v>
      </c>
      <c r="L93" s="157">
        <v>0</v>
      </c>
      <c r="M93" s="157">
        <v>0</v>
      </c>
      <c r="N93" s="157">
        <v>0</v>
      </c>
      <c r="O93" s="158" t="s">
        <v>85</v>
      </c>
      <c r="P93" s="158" t="s">
        <v>85</v>
      </c>
      <c r="Q93" s="158" t="s">
        <v>85</v>
      </c>
    </row>
    <row r="94" spans="1:50" s="47" customFormat="1" ht="15" customHeight="1" x14ac:dyDescent="0.2">
      <c r="A94" s="159" t="s">
        <v>123</v>
      </c>
      <c r="B94" s="159" t="s">
        <v>98</v>
      </c>
      <c r="C94" s="159" t="s">
        <v>93</v>
      </c>
      <c r="D94" s="160">
        <v>210</v>
      </c>
      <c r="E94" s="160">
        <v>195</v>
      </c>
      <c r="F94" s="160">
        <v>222</v>
      </c>
      <c r="G94" s="160">
        <v>199</v>
      </c>
      <c r="H94" s="160">
        <v>173</v>
      </c>
      <c r="I94" s="160">
        <v>152</v>
      </c>
      <c r="J94" s="160">
        <v>146</v>
      </c>
      <c r="K94" s="160">
        <v>91</v>
      </c>
      <c r="L94" s="160">
        <v>141</v>
      </c>
      <c r="M94" s="160">
        <v>184</v>
      </c>
      <c r="N94" s="160">
        <v>237</v>
      </c>
      <c r="O94" s="161">
        <v>0.12857142857142856</v>
      </c>
      <c r="P94" s="161">
        <v>0.55921052631578938</v>
      </c>
      <c r="Q94" s="162">
        <v>0.28804347826086962</v>
      </c>
    </row>
    <row r="95" spans="1:50" ht="15" x14ac:dyDescent="0.2">
      <c r="O95" s="55"/>
      <c r="P95" s="55"/>
      <c r="Q95" s="55"/>
      <c r="R95" s="55"/>
      <c r="S95" s="55"/>
      <c r="T95" s="55"/>
      <c r="U95" s="55"/>
      <c r="V95" s="55"/>
      <c r="W95" s="55"/>
      <c r="X95" s="55"/>
      <c r="Y95" s="55"/>
      <c r="Z95" s="55"/>
      <c r="AA95" s="55"/>
      <c r="AB95" s="55"/>
      <c r="AC95" s="55"/>
      <c r="AD95" s="55"/>
      <c r="AE95" s="55"/>
      <c r="AF95" s="55"/>
      <c r="AG95" s="55"/>
      <c r="AH95" s="55"/>
      <c r="AI95" s="55"/>
      <c r="AJ95" s="55"/>
      <c r="AK95" s="55"/>
      <c r="AL95" s="55"/>
      <c r="AM95" s="55"/>
      <c r="AN95" s="55"/>
      <c r="AO95" s="55"/>
      <c r="AP95" s="55"/>
      <c r="AQ95" s="55"/>
      <c r="AR95" s="55"/>
      <c r="AS95" s="55"/>
      <c r="AT95" s="55"/>
      <c r="AU95" s="55"/>
      <c r="AV95" s="55"/>
      <c r="AW95" s="55"/>
      <c r="AX95" s="55"/>
    </row>
    <row r="96" spans="1:50" ht="15" x14ac:dyDescent="0.2">
      <c r="O96" s="55"/>
      <c r="P96" s="55"/>
      <c r="Q96" s="55"/>
      <c r="R96" s="55"/>
      <c r="S96" s="55"/>
      <c r="T96" s="55"/>
      <c r="U96" s="55"/>
      <c r="V96" s="55"/>
      <c r="W96" s="55"/>
      <c r="X96" s="55"/>
      <c r="Y96" s="55"/>
      <c r="Z96" s="55"/>
      <c r="AA96" s="55"/>
      <c r="AB96" s="55"/>
      <c r="AC96" s="55"/>
      <c r="AD96" s="55"/>
      <c r="AE96" s="55"/>
      <c r="AF96" s="55"/>
      <c r="AG96" s="55"/>
      <c r="AH96" s="55"/>
      <c r="AI96" s="55"/>
      <c r="AJ96" s="55"/>
      <c r="AK96" s="55"/>
      <c r="AL96" s="55"/>
      <c r="AM96" s="55"/>
      <c r="AN96" s="55"/>
      <c r="AO96" s="55"/>
      <c r="AP96" s="55"/>
      <c r="AQ96" s="55"/>
      <c r="AR96" s="55"/>
      <c r="AS96" s="55"/>
      <c r="AT96" s="55"/>
      <c r="AU96" s="55"/>
      <c r="AV96" s="55"/>
      <c r="AW96" s="55"/>
      <c r="AX96" s="55"/>
    </row>
  </sheetData>
  <pageMargins left="0.70000000000000007" right="0.70000000000000007" top="0.75" bottom="0.75" header="0.30000000000000004" footer="0.30000000000000004"/>
  <pageSetup paperSize="9" fitToWidth="0" fitToHeight="0"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784759-A850-4832-95DC-27BEDAD5292F}">
  <dimension ref="A1:N63"/>
  <sheetViews>
    <sheetView topLeftCell="A42" workbookViewId="0">
      <selection activeCell="A8" sqref="A8"/>
    </sheetView>
  </sheetViews>
  <sheetFormatPr defaultColWidth="7.21875" defaultRowHeight="14.25" x14ac:dyDescent="0.2"/>
  <cols>
    <col min="1" max="1" width="21.21875" style="6" customWidth="1"/>
    <col min="2" max="2" width="12.33203125" style="6" customWidth="1"/>
    <col min="3" max="3" width="36.5546875" style="38" bestFit="1" customWidth="1"/>
    <col min="4" max="10" width="7.21875" style="38" customWidth="1"/>
    <col min="11" max="16384" width="7.21875" style="6"/>
  </cols>
  <sheetData>
    <row r="1" spans="1:14" ht="15.75" x14ac:dyDescent="0.25">
      <c r="A1" s="49" t="s">
        <v>175</v>
      </c>
    </row>
    <row r="2" spans="1:14" ht="15" x14ac:dyDescent="0.2">
      <c r="A2" s="39" t="s">
        <v>37</v>
      </c>
    </row>
    <row r="3" spans="1:14" ht="25.5" x14ac:dyDescent="0.2">
      <c r="A3" s="50" t="s">
        <v>54</v>
      </c>
      <c r="B3" s="50" t="s">
        <v>126</v>
      </c>
      <c r="C3" s="50" t="s">
        <v>95</v>
      </c>
      <c r="D3" s="41" t="s">
        <v>39</v>
      </c>
      <c r="E3" s="41" t="s">
        <v>40</v>
      </c>
      <c r="F3" s="41" t="s">
        <v>41</v>
      </c>
      <c r="G3" s="41" t="s">
        <v>42</v>
      </c>
      <c r="H3" s="41" t="s">
        <v>43</v>
      </c>
      <c r="I3" s="41" t="s">
        <v>44</v>
      </c>
      <c r="J3" s="41" t="s">
        <v>45</v>
      </c>
      <c r="K3" s="41" t="s">
        <v>177</v>
      </c>
      <c r="L3" s="41" t="s">
        <v>82</v>
      </c>
      <c r="M3" s="41" t="s">
        <v>52</v>
      </c>
      <c r="N3" s="41" t="s">
        <v>179</v>
      </c>
    </row>
    <row r="4" spans="1:14" ht="15" customHeight="1" x14ac:dyDescent="0.2">
      <c r="A4" s="56" t="s">
        <v>79</v>
      </c>
      <c r="B4" s="56" t="s">
        <v>124</v>
      </c>
      <c r="C4" s="30" t="s">
        <v>180</v>
      </c>
      <c r="D4" s="43">
        <v>107</v>
      </c>
      <c r="E4" s="43">
        <v>116</v>
      </c>
      <c r="F4" s="43">
        <v>91</v>
      </c>
      <c r="G4" s="43">
        <v>76</v>
      </c>
      <c r="H4" s="43">
        <v>95</v>
      </c>
      <c r="I4" s="43">
        <v>89</v>
      </c>
      <c r="J4" s="43">
        <v>65</v>
      </c>
      <c r="K4" s="43">
        <v>20</v>
      </c>
      <c r="L4" s="43">
        <v>23</v>
      </c>
      <c r="M4" s="43">
        <v>18</v>
      </c>
      <c r="N4" s="43">
        <v>35</v>
      </c>
    </row>
    <row r="5" spans="1:14" ht="15" customHeight="1" x14ac:dyDescent="0.2">
      <c r="A5" s="30" t="s">
        <v>79</v>
      </c>
      <c r="B5" s="30" t="s">
        <v>124</v>
      </c>
      <c r="C5" s="30" t="s">
        <v>181</v>
      </c>
      <c r="D5" s="43">
        <v>0</v>
      </c>
      <c r="E5" s="43">
        <v>0</v>
      </c>
      <c r="F5" s="43">
        <v>0</v>
      </c>
      <c r="G5" s="43">
        <v>0</v>
      </c>
      <c r="H5" s="43">
        <v>1</v>
      </c>
      <c r="I5" s="43">
        <v>0</v>
      </c>
      <c r="J5" s="43">
        <v>0</v>
      </c>
      <c r="K5" s="43">
        <v>0</v>
      </c>
      <c r="L5" s="43">
        <v>0</v>
      </c>
      <c r="M5" s="43">
        <v>0</v>
      </c>
      <c r="N5" s="43">
        <v>0</v>
      </c>
    </row>
    <row r="6" spans="1:14" ht="15" customHeight="1" x14ac:dyDescent="0.2">
      <c r="A6" s="30" t="s">
        <v>79</v>
      </c>
      <c r="B6" s="30" t="s">
        <v>124</v>
      </c>
      <c r="C6" s="30" t="s">
        <v>86</v>
      </c>
      <c r="D6" s="43">
        <v>4169</v>
      </c>
      <c r="E6" s="43">
        <v>4044</v>
      </c>
      <c r="F6" s="43">
        <v>3774</v>
      </c>
      <c r="G6" s="43">
        <v>3602</v>
      </c>
      <c r="H6" s="43">
        <v>3009</v>
      </c>
      <c r="I6" s="43">
        <v>2313</v>
      </c>
      <c r="J6" s="43">
        <v>1965</v>
      </c>
      <c r="K6" s="43">
        <v>1087</v>
      </c>
      <c r="L6" s="43">
        <v>994</v>
      </c>
      <c r="M6" s="43">
        <v>1470</v>
      </c>
      <c r="N6" s="43">
        <v>1626</v>
      </c>
    </row>
    <row r="7" spans="1:14" ht="15" customHeight="1" x14ac:dyDescent="0.2">
      <c r="A7" s="30" t="s">
        <v>79</v>
      </c>
      <c r="B7" s="30" t="s">
        <v>124</v>
      </c>
      <c r="C7" s="30" t="s">
        <v>87</v>
      </c>
      <c r="D7" s="43">
        <v>62</v>
      </c>
      <c r="E7" s="43">
        <v>54</v>
      </c>
      <c r="F7" s="43">
        <v>79</v>
      </c>
      <c r="G7" s="43">
        <v>50</v>
      </c>
      <c r="H7" s="43">
        <v>61</v>
      </c>
      <c r="I7" s="43">
        <v>38</v>
      </c>
      <c r="J7" s="43">
        <v>44</v>
      </c>
      <c r="K7" s="43">
        <v>20</v>
      </c>
      <c r="L7" s="43">
        <v>24</v>
      </c>
      <c r="M7" s="43">
        <v>35</v>
      </c>
      <c r="N7" s="43">
        <v>44</v>
      </c>
    </row>
    <row r="8" spans="1:14" ht="15" customHeight="1" x14ac:dyDescent="0.2">
      <c r="A8" s="30" t="s">
        <v>79</v>
      </c>
      <c r="B8" s="30" t="s">
        <v>124</v>
      </c>
      <c r="C8" s="30" t="s">
        <v>88</v>
      </c>
      <c r="D8" s="43">
        <v>169</v>
      </c>
      <c r="E8" s="43">
        <v>162</v>
      </c>
      <c r="F8" s="43">
        <v>127</v>
      </c>
      <c r="G8" s="43">
        <v>93</v>
      </c>
      <c r="H8" s="43">
        <v>83</v>
      </c>
      <c r="I8" s="43">
        <v>55</v>
      </c>
      <c r="J8" s="43">
        <v>41</v>
      </c>
      <c r="K8" s="43">
        <v>17</v>
      </c>
      <c r="L8" s="43">
        <v>14</v>
      </c>
      <c r="M8" s="43">
        <v>19</v>
      </c>
      <c r="N8" s="43">
        <v>21</v>
      </c>
    </row>
    <row r="9" spans="1:14" ht="15" customHeight="1" x14ac:dyDescent="0.2">
      <c r="A9" s="30" t="s">
        <v>79</v>
      </c>
      <c r="B9" s="30" t="s">
        <v>124</v>
      </c>
      <c r="C9" s="30" t="s">
        <v>89</v>
      </c>
      <c r="D9" s="43">
        <v>487</v>
      </c>
      <c r="E9" s="43">
        <v>442</v>
      </c>
      <c r="F9" s="43">
        <v>432</v>
      </c>
      <c r="G9" s="43">
        <v>451</v>
      </c>
      <c r="H9" s="43">
        <v>382</v>
      </c>
      <c r="I9" s="43">
        <v>334</v>
      </c>
      <c r="J9" s="43">
        <v>206</v>
      </c>
      <c r="K9" s="43">
        <v>122</v>
      </c>
      <c r="L9" s="43">
        <v>94</v>
      </c>
      <c r="M9" s="43">
        <v>140</v>
      </c>
      <c r="N9" s="43">
        <v>149</v>
      </c>
    </row>
    <row r="10" spans="1:14" ht="15" customHeight="1" x14ac:dyDescent="0.2">
      <c r="A10" s="30" t="s">
        <v>79</v>
      </c>
      <c r="B10" s="30" t="s">
        <v>124</v>
      </c>
      <c r="C10" s="30" t="s">
        <v>182</v>
      </c>
      <c r="D10" s="43">
        <v>54</v>
      </c>
      <c r="E10" s="43">
        <v>57</v>
      </c>
      <c r="F10" s="43">
        <v>60</v>
      </c>
      <c r="G10" s="43">
        <v>54</v>
      </c>
      <c r="H10" s="43">
        <v>26</v>
      </c>
      <c r="I10" s="43">
        <v>26</v>
      </c>
      <c r="J10" s="43">
        <v>17</v>
      </c>
      <c r="K10" s="43">
        <v>9</v>
      </c>
      <c r="L10" s="43">
        <v>5</v>
      </c>
      <c r="M10" s="43">
        <v>25</v>
      </c>
      <c r="N10" s="43">
        <v>15</v>
      </c>
    </row>
    <row r="11" spans="1:14" ht="15" customHeight="1" x14ac:dyDescent="0.2">
      <c r="A11" s="30" t="s">
        <v>79</v>
      </c>
      <c r="B11" s="30" t="s">
        <v>124</v>
      </c>
      <c r="C11" s="30" t="s">
        <v>91</v>
      </c>
      <c r="D11" s="43">
        <v>34</v>
      </c>
      <c r="E11" s="43">
        <v>24</v>
      </c>
      <c r="F11" s="43">
        <v>25</v>
      </c>
      <c r="G11" s="43">
        <v>24</v>
      </c>
      <c r="H11" s="43">
        <v>14</v>
      </c>
      <c r="I11" s="43">
        <v>17</v>
      </c>
      <c r="J11" s="43">
        <v>14</v>
      </c>
      <c r="K11" s="43">
        <v>9</v>
      </c>
      <c r="L11" s="43">
        <v>8</v>
      </c>
      <c r="M11" s="43">
        <v>16</v>
      </c>
      <c r="N11" s="43">
        <v>8</v>
      </c>
    </row>
    <row r="12" spans="1:14" ht="15" customHeight="1" x14ac:dyDescent="0.2">
      <c r="A12" s="30" t="s">
        <v>79</v>
      </c>
      <c r="B12" s="30" t="s">
        <v>124</v>
      </c>
      <c r="C12" s="30" t="s">
        <v>183</v>
      </c>
      <c r="D12" s="43">
        <v>1</v>
      </c>
      <c r="E12" s="43">
        <v>1</v>
      </c>
      <c r="F12" s="43">
        <v>1</v>
      </c>
      <c r="G12" s="43">
        <v>0</v>
      </c>
      <c r="H12" s="43">
        <v>0</v>
      </c>
      <c r="I12" s="43">
        <v>0</v>
      </c>
      <c r="J12" s="43">
        <v>0</v>
      </c>
      <c r="K12" s="43">
        <v>0</v>
      </c>
      <c r="L12" s="43">
        <v>0</v>
      </c>
      <c r="M12" s="43">
        <v>0</v>
      </c>
      <c r="N12" s="43">
        <v>0</v>
      </c>
    </row>
    <row r="13" spans="1:14" ht="15" customHeight="1" x14ac:dyDescent="0.2">
      <c r="A13" s="29" t="s">
        <v>79</v>
      </c>
      <c r="B13" s="29" t="s">
        <v>124</v>
      </c>
      <c r="C13" s="29" t="s">
        <v>93</v>
      </c>
      <c r="D13" s="44">
        <v>5083</v>
      </c>
      <c r="E13" s="44">
        <v>4900</v>
      </c>
      <c r="F13" s="44">
        <v>4589</v>
      </c>
      <c r="G13" s="44">
        <v>4350</v>
      </c>
      <c r="H13" s="44">
        <v>3671</v>
      </c>
      <c r="I13" s="44">
        <v>2872</v>
      </c>
      <c r="J13" s="44">
        <v>2352</v>
      </c>
      <c r="K13" s="44">
        <v>1284</v>
      </c>
      <c r="L13" s="44">
        <v>1162</v>
      </c>
      <c r="M13" s="44">
        <v>1723</v>
      </c>
      <c r="N13" s="44">
        <v>1898</v>
      </c>
    </row>
    <row r="14" spans="1:14" ht="15" customHeight="1" x14ac:dyDescent="0.2">
      <c r="A14" s="56" t="s">
        <v>79</v>
      </c>
      <c r="B14" s="56" t="s">
        <v>125</v>
      </c>
      <c r="C14" s="30" t="s">
        <v>180</v>
      </c>
      <c r="D14" s="43">
        <v>2152</v>
      </c>
      <c r="E14" s="43">
        <v>1728</v>
      </c>
      <c r="F14" s="43">
        <v>1606</v>
      </c>
      <c r="G14" s="43">
        <v>1531</v>
      </c>
      <c r="H14" s="43">
        <v>1459</v>
      </c>
      <c r="I14" s="43">
        <v>1217</v>
      </c>
      <c r="J14" s="43">
        <v>1088</v>
      </c>
      <c r="K14" s="43">
        <v>627</v>
      </c>
      <c r="L14" s="43">
        <v>542</v>
      </c>
      <c r="M14" s="43">
        <v>528</v>
      </c>
      <c r="N14" s="43">
        <v>625</v>
      </c>
    </row>
    <row r="15" spans="1:14" ht="15" customHeight="1" x14ac:dyDescent="0.2">
      <c r="A15" s="30" t="s">
        <v>79</v>
      </c>
      <c r="B15" s="30" t="s">
        <v>125</v>
      </c>
      <c r="C15" s="30" t="s">
        <v>181</v>
      </c>
      <c r="D15" s="43">
        <v>2</v>
      </c>
      <c r="E15" s="43">
        <v>0</v>
      </c>
      <c r="F15" s="43">
        <v>2</v>
      </c>
      <c r="G15" s="43">
        <v>0</v>
      </c>
      <c r="H15" s="43">
        <v>5</v>
      </c>
      <c r="I15" s="43">
        <v>3</v>
      </c>
      <c r="J15" s="43">
        <v>2</v>
      </c>
      <c r="K15" s="43">
        <v>1</v>
      </c>
      <c r="L15" s="43">
        <v>4</v>
      </c>
      <c r="M15" s="43">
        <v>1</v>
      </c>
      <c r="N15" s="43">
        <v>1</v>
      </c>
    </row>
    <row r="16" spans="1:14" ht="15" customHeight="1" x14ac:dyDescent="0.2">
      <c r="A16" s="30" t="s">
        <v>79</v>
      </c>
      <c r="B16" s="30" t="s">
        <v>125</v>
      </c>
      <c r="C16" s="30" t="s">
        <v>86</v>
      </c>
      <c r="D16" s="43">
        <v>18920</v>
      </c>
      <c r="E16" s="43">
        <v>17254</v>
      </c>
      <c r="F16" s="43">
        <v>15384</v>
      </c>
      <c r="G16" s="43">
        <v>14097</v>
      </c>
      <c r="H16" s="43">
        <v>12176</v>
      </c>
      <c r="I16" s="43">
        <v>10206</v>
      </c>
      <c r="J16" s="43">
        <v>9212</v>
      </c>
      <c r="K16" s="43">
        <v>7152</v>
      </c>
      <c r="L16" s="43">
        <v>6434</v>
      </c>
      <c r="M16" s="43">
        <v>6831</v>
      </c>
      <c r="N16" s="43">
        <v>7578</v>
      </c>
    </row>
    <row r="17" spans="1:14" ht="15" customHeight="1" x14ac:dyDescent="0.2">
      <c r="A17" s="30" t="s">
        <v>79</v>
      </c>
      <c r="B17" s="30" t="s">
        <v>125</v>
      </c>
      <c r="C17" s="30" t="s">
        <v>87</v>
      </c>
      <c r="D17" s="43">
        <v>2600</v>
      </c>
      <c r="E17" s="43">
        <v>2268</v>
      </c>
      <c r="F17" s="43">
        <v>1990</v>
      </c>
      <c r="G17" s="43">
        <v>2144</v>
      </c>
      <c r="H17" s="43">
        <v>1650</v>
      </c>
      <c r="I17" s="43">
        <v>1499</v>
      </c>
      <c r="J17" s="43">
        <v>1413</v>
      </c>
      <c r="K17" s="43">
        <v>1079</v>
      </c>
      <c r="L17" s="43">
        <v>1238</v>
      </c>
      <c r="M17" s="43">
        <v>1250</v>
      </c>
      <c r="N17" s="43">
        <v>1078</v>
      </c>
    </row>
    <row r="18" spans="1:14" ht="15" customHeight="1" x14ac:dyDescent="0.2">
      <c r="A18" s="30" t="s">
        <v>79</v>
      </c>
      <c r="B18" s="30" t="s">
        <v>125</v>
      </c>
      <c r="C18" s="30" t="s">
        <v>88</v>
      </c>
      <c r="D18" s="43">
        <v>741</v>
      </c>
      <c r="E18" s="43">
        <v>676</v>
      </c>
      <c r="F18" s="43">
        <v>547</v>
      </c>
      <c r="G18" s="43">
        <v>350</v>
      </c>
      <c r="H18" s="43">
        <v>259</v>
      </c>
      <c r="I18" s="43">
        <v>252</v>
      </c>
      <c r="J18" s="43">
        <v>189</v>
      </c>
      <c r="K18" s="43">
        <v>129</v>
      </c>
      <c r="L18" s="43">
        <v>126</v>
      </c>
      <c r="M18" s="43">
        <v>116</v>
      </c>
      <c r="N18" s="43">
        <v>125</v>
      </c>
    </row>
    <row r="19" spans="1:14" ht="15" customHeight="1" x14ac:dyDescent="0.2">
      <c r="A19" s="30" t="s">
        <v>79</v>
      </c>
      <c r="B19" s="30" t="s">
        <v>125</v>
      </c>
      <c r="C19" s="30" t="s">
        <v>89</v>
      </c>
      <c r="D19" s="43">
        <v>3875</v>
      </c>
      <c r="E19" s="43">
        <v>3274</v>
      </c>
      <c r="F19" s="43">
        <v>3142</v>
      </c>
      <c r="G19" s="43">
        <v>2736</v>
      </c>
      <c r="H19" s="43">
        <v>2343</v>
      </c>
      <c r="I19" s="43">
        <v>2196</v>
      </c>
      <c r="J19" s="43">
        <v>1748</v>
      </c>
      <c r="K19" s="43">
        <v>1264</v>
      </c>
      <c r="L19" s="43">
        <v>1281</v>
      </c>
      <c r="M19" s="43">
        <v>1228</v>
      </c>
      <c r="N19" s="43">
        <v>1319</v>
      </c>
    </row>
    <row r="20" spans="1:14" ht="15" customHeight="1" x14ac:dyDescent="0.2">
      <c r="A20" s="30" t="s">
        <v>79</v>
      </c>
      <c r="B20" s="30" t="s">
        <v>125</v>
      </c>
      <c r="C20" s="30" t="s">
        <v>182</v>
      </c>
      <c r="D20" s="43">
        <v>708</v>
      </c>
      <c r="E20" s="43">
        <v>654</v>
      </c>
      <c r="F20" s="43">
        <v>509</v>
      </c>
      <c r="G20" s="43">
        <v>438</v>
      </c>
      <c r="H20" s="43">
        <v>254</v>
      </c>
      <c r="I20" s="43">
        <v>210</v>
      </c>
      <c r="J20" s="43">
        <v>222</v>
      </c>
      <c r="K20" s="43">
        <v>149</v>
      </c>
      <c r="L20" s="43">
        <v>125</v>
      </c>
      <c r="M20" s="43">
        <v>165</v>
      </c>
      <c r="N20" s="43">
        <v>192</v>
      </c>
    </row>
    <row r="21" spans="1:14" ht="15" customHeight="1" x14ac:dyDescent="0.2">
      <c r="A21" s="30" t="s">
        <v>79</v>
      </c>
      <c r="B21" s="30" t="s">
        <v>125</v>
      </c>
      <c r="C21" s="30" t="s">
        <v>91</v>
      </c>
      <c r="D21" s="43">
        <v>222</v>
      </c>
      <c r="E21" s="43">
        <v>183</v>
      </c>
      <c r="F21" s="43">
        <v>169</v>
      </c>
      <c r="G21" s="43">
        <v>171</v>
      </c>
      <c r="H21" s="43">
        <v>106</v>
      </c>
      <c r="I21" s="43">
        <v>105</v>
      </c>
      <c r="J21" s="43">
        <v>79</v>
      </c>
      <c r="K21" s="43">
        <v>41</v>
      </c>
      <c r="L21" s="43">
        <v>46</v>
      </c>
      <c r="M21" s="43">
        <v>55</v>
      </c>
      <c r="N21" s="43">
        <v>55</v>
      </c>
    </row>
    <row r="22" spans="1:14" ht="15" customHeight="1" x14ac:dyDescent="0.2">
      <c r="A22" s="30" t="s">
        <v>79</v>
      </c>
      <c r="B22" s="30" t="s">
        <v>125</v>
      </c>
      <c r="C22" s="30" t="s">
        <v>183</v>
      </c>
      <c r="D22" s="43">
        <v>1</v>
      </c>
      <c r="E22" s="43">
        <v>1</v>
      </c>
      <c r="F22" s="43">
        <v>0</v>
      </c>
      <c r="G22" s="43">
        <v>0</v>
      </c>
      <c r="H22" s="43">
        <v>0</v>
      </c>
      <c r="I22" s="43">
        <v>0</v>
      </c>
      <c r="J22" s="43">
        <v>0</v>
      </c>
      <c r="K22" s="43">
        <v>0</v>
      </c>
      <c r="L22" s="43">
        <v>0</v>
      </c>
      <c r="M22" s="43">
        <v>0</v>
      </c>
      <c r="N22" s="43">
        <v>0</v>
      </c>
    </row>
    <row r="23" spans="1:14" s="5" customFormat="1" ht="15" customHeight="1" x14ac:dyDescent="0.25">
      <c r="A23" s="29" t="s">
        <v>79</v>
      </c>
      <c r="B23" s="29" t="s">
        <v>125</v>
      </c>
      <c r="C23" s="29" t="s">
        <v>93</v>
      </c>
      <c r="D23" s="44">
        <v>29221</v>
      </c>
      <c r="E23" s="44">
        <v>26038</v>
      </c>
      <c r="F23" s="44">
        <v>23349</v>
      </c>
      <c r="G23" s="44">
        <v>21467</v>
      </c>
      <c r="H23" s="44">
        <v>18252</v>
      </c>
      <c r="I23" s="44">
        <v>15688</v>
      </c>
      <c r="J23" s="44">
        <v>13953</v>
      </c>
      <c r="K23" s="44">
        <v>10442</v>
      </c>
      <c r="L23" s="44">
        <v>9796</v>
      </c>
      <c r="M23" s="44">
        <v>10174</v>
      </c>
      <c r="N23" s="44">
        <v>10973</v>
      </c>
    </row>
    <row r="24" spans="1:14" ht="15" customHeight="1" x14ac:dyDescent="0.2">
      <c r="A24" s="30" t="s">
        <v>48</v>
      </c>
      <c r="B24" s="30" t="s">
        <v>124</v>
      </c>
      <c r="C24" s="30" t="s">
        <v>180</v>
      </c>
      <c r="D24" s="43">
        <v>92</v>
      </c>
      <c r="E24" s="43">
        <v>97</v>
      </c>
      <c r="F24" s="43">
        <v>71</v>
      </c>
      <c r="G24" s="43">
        <v>65</v>
      </c>
      <c r="H24" s="43">
        <v>91</v>
      </c>
      <c r="I24" s="43">
        <v>86</v>
      </c>
      <c r="J24" s="43">
        <v>60</v>
      </c>
      <c r="K24" s="43">
        <v>17</v>
      </c>
      <c r="L24" s="43">
        <v>19</v>
      </c>
      <c r="M24" s="43">
        <v>16</v>
      </c>
      <c r="N24" s="43">
        <v>32</v>
      </c>
    </row>
    <row r="25" spans="1:14" ht="15" customHeight="1" x14ac:dyDescent="0.2">
      <c r="A25" s="30" t="s">
        <v>48</v>
      </c>
      <c r="B25" s="30" t="s">
        <v>124</v>
      </c>
      <c r="C25" s="30" t="s">
        <v>181</v>
      </c>
      <c r="D25" s="43">
        <v>0</v>
      </c>
      <c r="E25" s="43">
        <v>0</v>
      </c>
      <c r="F25" s="43">
        <v>0</v>
      </c>
      <c r="G25" s="43">
        <v>0</v>
      </c>
      <c r="H25" s="43">
        <v>1</v>
      </c>
      <c r="I25" s="43">
        <v>0</v>
      </c>
      <c r="J25" s="43">
        <v>0</v>
      </c>
      <c r="K25" s="43">
        <v>0</v>
      </c>
      <c r="L25" s="43">
        <v>0</v>
      </c>
      <c r="M25" s="43">
        <v>0</v>
      </c>
      <c r="N25" s="43">
        <v>0</v>
      </c>
    </row>
    <row r="26" spans="1:14" ht="15" customHeight="1" x14ac:dyDescent="0.2">
      <c r="A26" s="30" t="s">
        <v>48</v>
      </c>
      <c r="B26" s="30" t="s">
        <v>124</v>
      </c>
      <c r="C26" s="30" t="s">
        <v>86</v>
      </c>
      <c r="D26" s="43">
        <v>2424</v>
      </c>
      <c r="E26" s="43">
        <v>2220</v>
      </c>
      <c r="F26" s="43">
        <v>1924</v>
      </c>
      <c r="G26" s="43">
        <v>1884</v>
      </c>
      <c r="H26" s="43">
        <v>1767</v>
      </c>
      <c r="I26" s="43">
        <v>1436</v>
      </c>
      <c r="J26" s="43">
        <v>1271</v>
      </c>
      <c r="K26" s="43">
        <v>775</v>
      </c>
      <c r="L26" s="43">
        <v>667</v>
      </c>
      <c r="M26" s="43">
        <v>1020</v>
      </c>
      <c r="N26" s="43">
        <v>1185</v>
      </c>
    </row>
    <row r="27" spans="1:14" ht="15" customHeight="1" x14ac:dyDescent="0.2">
      <c r="A27" s="30" t="s">
        <v>48</v>
      </c>
      <c r="B27" s="30" t="s">
        <v>124</v>
      </c>
      <c r="C27" s="30" t="s">
        <v>87</v>
      </c>
      <c r="D27" s="43">
        <v>21</v>
      </c>
      <c r="E27" s="43">
        <v>18</v>
      </c>
      <c r="F27" s="43">
        <v>14</v>
      </c>
      <c r="G27" s="43">
        <v>13</v>
      </c>
      <c r="H27" s="43">
        <v>15</v>
      </c>
      <c r="I27" s="43">
        <v>9</v>
      </c>
      <c r="J27" s="43">
        <v>7</v>
      </c>
      <c r="K27" s="43">
        <v>3</v>
      </c>
      <c r="L27" s="43">
        <v>1</v>
      </c>
      <c r="M27" s="43">
        <v>5</v>
      </c>
      <c r="N27" s="43">
        <v>11</v>
      </c>
    </row>
    <row r="28" spans="1:14" ht="15" customHeight="1" x14ac:dyDescent="0.2">
      <c r="A28" s="30" t="s">
        <v>48</v>
      </c>
      <c r="B28" s="30" t="s">
        <v>124</v>
      </c>
      <c r="C28" s="30" t="s">
        <v>88</v>
      </c>
      <c r="D28" s="43">
        <v>74</v>
      </c>
      <c r="E28" s="43">
        <v>67</v>
      </c>
      <c r="F28" s="43">
        <v>58</v>
      </c>
      <c r="G28" s="43">
        <v>34</v>
      </c>
      <c r="H28" s="43">
        <v>22</v>
      </c>
      <c r="I28" s="43">
        <v>20</v>
      </c>
      <c r="J28" s="43">
        <v>17</v>
      </c>
      <c r="K28" s="43">
        <v>9</v>
      </c>
      <c r="L28" s="43">
        <v>5</v>
      </c>
      <c r="M28" s="43">
        <v>10</v>
      </c>
      <c r="N28" s="43">
        <v>11</v>
      </c>
    </row>
    <row r="29" spans="1:14" ht="15" customHeight="1" x14ac:dyDescent="0.2">
      <c r="A29" s="30" t="s">
        <v>48</v>
      </c>
      <c r="B29" s="30" t="s">
        <v>124</v>
      </c>
      <c r="C29" s="30" t="s">
        <v>89</v>
      </c>
      <c r="D29" s="43">
        <v>194</v>
      </c>
      <c r="E29" s="43">
        <v>147</v>
      </c>
      <c r="F29" s="43">
        <v>142</v>
      </c>
      <c r="G29" s="43">
        <v>145</v>
      </c>
      <c r="H29" s="43">
        <v>152</v>
      </c>
      <c r="I29" s="43">
        <v>131</v>
      </c>
      <c r="J29" s="43">
        <v>92</v>
      </c>
      <c r="K29" s="43">
        <v>49</v>
      </c>
      <c r="L29" s="43">
        <v>34</v>
      </c>
      <c r="M29" s="43">
        <v>60</v>
      </c>
      <c r="N29" s="43">
        <v>67</v>
      </c>
    </row>
    <row r="30" spans="1:14" ht="15" customHeight="1" x14ac:dyDescent="0.2">
      <c r="A30" s="30" t="s">
        <v>48</v>
      </c>
      <c r="B30" s="30" t="s">
        <v>124</v>
      </c>
      <c r="C30" s="30" t="s">
        <v>182</v>
      </c>
      <c r="D30" s="43">
        <v>26</v>
      </c>
      <c r="E30" s="43">
        <v>32</v>
      </c>
      <c r="F30" s="43">
        <v>30</v>
      </c>
      <c r="G30" s="43">
        <v>25</v>
      </c>
      <c r="H30" s="43">
        <v>14</v>
      </c>
      <c r="I30" s="43">
        <v>13</v>
      </c>
      <c r="J30" s="43">
        <v>6</v>
      </c>
      <c r="K30" s="43">
        <v>5</v>
      </c>
      <c r="L30" s="43">
        <v>3</v>
      </c>
      <c r="M30" s="43">
        <v>12</v>
      </c>
      <c r="N30" s="43">
        <v>7</v>
      </c>
    </row>
    <row r="31" spans="1:14" ht="15" customHeight="1" x14ac:dyDescent="0.2">
      <c r="A31" s="30" t="s">
        <v>48</v>
      </c>
      <c r="B31" s="30" t="s">
        <v>124</v>
      </c>
      <c r="C31" s="30" t="s">
        <v>91</v>
      </c>
      <c r="D31" s="43">
        <v>13</v>
      </c>
      <c r="E31" s="43">
        <v>14</v>
      </c>
      <c r="F31" s="43">
        <v>9</v>
      </c>
      <c r="G31" s="43">
        <v>12</v>
      </c>
      <c r="H31" s="43">
        <v>7</v>
      </c>
      <c r="I31" s="43">
        <v>8</v>
      </c>
      <c r="J31" s="43">
        <v>3</v>
      </c>
      <c r="K31" s="43">
        <v>3</v>
      </c>
      <c r="L31" s="43">
        <v>4</v>
      </c>
      <c r="M31" s="43">
        <v>8</v>
      </c>
      <c r="N31" s="43">
        <v>6</v>
      </c>
    </row>
    <row r="32" spans="1:14" ht="15" customHeight="1" x14ac:dyDescent="0.2">
      <c r="A32" s="30" t="s">
        <v>48</v>
      </c>
      <c r="B32" s="30" t="s">
        <v>124</v>
      </c>
      <c r="C32" s="30" t="s">
        <v>183</v>
      </c>
      <c r="D32" s="43">
        <v>1</v>
      </c>
      <c r="E32" s="43">
        <v>1</v>
      </c>
      <c r="F32" s="43">
        <v>1</v>
      </c>
      <c r="G32" s="43">
        <v>0</v>
      </c>
      <c r="H32" s="43">
        <v>0</v>
      </c>
      <c r="I32" s="43">
        <v>0</v>
      </c>
      <c r="J32" s="43">
        <v>0</v>
      </c>
      <c r="K32" s="43">
        <v>0</v>
      </c>
      <c r="L32" s="43">
        <v>0</v>
      </c>
      <c r="M32" s="43">
        <v>0</v>
      </c>
      <c r="N32" s="43">
        <v>0</v>
      </c>
    </row>
    <row r="33" spans="1:14" s="5" customFormat="1" ht="15" customHeight="1" x14ac:dyDescent="0.25">
      <c r="A33" s="29" t="s">
        <v>48</v>
      </c>
      <c r="B33" s="29" t="s">
        <v>124</v>
      </c>
      <c r="C33" s="29" t="s">
        <v>93</v>
      </c>
      <c r="D33" s="44">
        <v>2845</v>
      </c>
      <c r="E33" s="44">
        <v>2596</v>
      </c>
      <c r="F33" s="44">
        <v>2249</v>
      </c>
      <c r="G33" s="44">
        <v>2178</v>
      </c>
      <c r="H33" s="44">
        <v>2069</v>
      </c>
      <c r="I33" s="44">
        <v>1703</v>
      </c>
      <c r="J33" s="44">
        <v>1456</v>
      </c>
      <c r="K33" s="44">
        <v>861</v>
      </c>
      <c r="L33" s="44">
        <v>733</v>
      </c>
      <c r="M33" s="44">
        <v>1131</v>
      </c>
      <c r="N33" s="44">
        <v>1319</v>
      </c>
    </row>
    <row r="34" spans="1:14" ht="15" customHeight="1" x14ac:dyDescent="0.2">
      <c r="A34" s="30" t="s">
        <v>48</v>
      </c>
      <c r="B34" s="30" t="s">
        <v>125</v>
      </c>
      <c r="C34" s="30" t="s">
        <v>180</v>
      </c>
      <c r="D34" s="43">
        <v>1903</v>
      </c>
      <c r="E34" s="43">
        <v>1523</v>
      </c>
      <c r="F34" s="43">
        <v>1399</v>
      </c>
      <c r="G34" s="43">
        <v>1335</v>
      </c>
      <c r="H34" s="43">
        <v>1328</v>
      </c>
      <c r="I34" s="43">
        <v>1148</v>
      </c>
      <c r="J34" s="43">
        <v>1025</v>
      </c>
      <c r="K34" s="43">
        <v>600</v>
      </c>
      <c r="L34" s="43">
        <v>515</v>
      </c>
      <c r="M34" s="43">
        <v>501</v>
      </c>
      <c r="N34" s="43">
        <v>593</v>
      </c>
    </row>
    <row r="35" spans="1:14" ht="15" customHeight="1" x14ac:dyDescent="0.2">
      <c r="A35" s="30" t="s">
        <v>48</v>
      </c>
      <c r="B35" s="30" t="s">
        <v>125</v>
      </c>
      <c r="C35" s="30" t="s">
        <v>181</v>
      </c>
      <c r="D35" s="43">
        <v>2</v>
      </c>
      <c r="E35" s="43">
        <v>0</v>
      </c>
      <c r="F35" s="43">
        <v>1</v>
      </c>
      <c r="G35" s="43">
        <v>0</v>
      </c>
      <c r="H35" s="43">
        <v>4</v>
      </c>
      <c r="I35" s="43">
        <v>3</v>
      </c>
      <c r="J35" s="43">
        <v>2</v>
      </c>
      <c r="K35" s="43">
        <v>1</v>
      </c>
      <c r="L35" s="43">
        <v>4</v>
      </c>
      <c r="M35" s="43">
        <v>1</v>
      </c>
      <c r="N35" s="43">
        <v>1</v>
      </c>
    </row>
    <row r="36" spans="1:14" ht="15" customHeight="1" x14ac:dyDescent="0.2">
      <c r="A36" s="30" t="s">
        <v>48</v>
      </c>
      <c r="B36" s="30" t="s">
        <v>125</v>
      </c>
      <c r="C36" s="30" t="s">
        <v>86</v>
      </c>
      <c r="D36" s="43">
        <v>11843</v>
      </c>
      <c r="E36" s="43">
        <v>10217</v>
      </c>
      <c r="F36" s="43">
        <v>8842</v>
      </c>
      <c r="G36" s="43">
        <v>8309</v>
      </c>
      <c r="H36" s="43">
        <v>8097</v>
      </c>
      <c r="I36" s="43">
        <v>7129</v>
      </c>
      <c r="J36" s="43">
        <v>6927</v>
      </c>
      <c r="K36" s="43">
        <v>5604</v>
      </c>
      <c r="L36" s="43">
        <v>4981</v>
      </c>
      <c r="M36" s="43">
        <v>5303</v>
      </c>
      <c r="N36" s="43">
        <v>6028</v>
      </c>
    </row>
    <row r="37" spans="1:14" ht="15" customHeight="1" x14ac:dyDescent="0.2">
      <c r="A37" s="30" t="s">
        <v>48</v>
      </c>
      <c r="B37" s="30" t="s">
        <v>125</v>
      </c>
      <c r="C37" s="30" t="s">
        <v>87</v>
      </c>
      <c r="D37" s="43">
        <v>579</v>
      </c>
      <c r="E37" s="43">
        <v>486</v>
      </c>
      <c r="F37" s="43">
        <v>360</v>
      </c>
      <c r="G37" s="43">
        <v>319</v>
      </c>
      <c r="H37" s="43">
        <v>227</v>
      </c>
      <c r="I37" s="43">
        <v>213</v>
      </c>
      <c r="J37" s="43">
        <v>225</v>
      </c>
      <c r="K37" s="43">
        <v>124</v>
      </c>
      <c r="L37" s="43">
        <v>107</v>
      </c>
      <c r="M37" s="43">
        <v>103</v>
      </c>
      <c r="N37" s="43">
        <v>75</v>
      </c>
    </row>
    <row r="38" spans="1:14" ht="15" customHeight="1" x14ac:dyDescent="0.2">
      <c r="A38" s="30" t="s">
        <v>48</v>
      </c>
      <c r="B38" s="30" t="s">
        <v>125</v>
      </c>
      <c r="C38" s="30" t="s">
        <v>88</v>
      </c>
      <c r="D38" s="43">
        <v>388</v>
      </c>
      <c r="E38" s="43">
        <v>315</v>
      </c>
      <c r="F38" s="43">
        <v>222</v>
      </c>
      <c r="G38" s="43">
        <v>121</v>
      </c>
      <c r="H38" s="43">
        <v>109</v>
      </c>
      <c r="I38" s="43">
        <v>107</v>
      </c>
      <c r="J38" s="43">
        <v>75</v>
      </c>
      <c r="K38" s="43">
        <v>73</v>
      </c>
      <c r="L38" s="43">
        <v>54</v>
      </c>
      <c r="M38" s="43">
        <v>41</v>
      </c>
      <c r="N38" s="43">
        <v>52</v>
      </c>
    </row>
    <row r="39" spans="1:14" ht="15" customHeight="1" x14ac:dyDescent="0.2">
      <c r="A39" s="30" t="s">
        <v>48</v>
      </c>
      <c r="B39" s="30" t="s">
        <v>125</v>
      </c>
      <c r="C39" s="30" t="s">
        <v>89</v>
      </c>
      <c r="D39" s="43">
        <v>1852</v>
      </c>
      <c r="E39" s="43">
        <v>1474</v>
      </c>
      <c r="F39" s="43">
        <v>1356</v>
      </c>
      <c r="G39" s="43">
        <v>1149</v>
      </c>
      <c r="H39" s="43">
        <v>1058</v>
      </c>
      <c r="I39" s="43">
        <v>1003</v>
      </c>
      <c r="J39" s="43">
        <v>894</v>
      </c>
      <c r="K39" s="43">
        <v>632</v>
      </c>
      <c r="L39" s="43">
        <v>629</v>
      </c>
      <c r="M39" s="43">
        <v>593</v>
      </c>
      <c r="N39" s="43">
        <v>636</v>
      </c>
    </row>
    <row r="40" spans="1:14" ht="15" customHeight="1" x14ac:dyDescent="0.2">
      <c r="A40" s="30" t="s">
        <v>48</v>
      </c>
      <c r="B40" s="30" t="s">
        <v>125</v>
      </c>
      <c r="C40" s="30" t="s">
        <v>182</v>
      </c>
      <c r="D40" s="43">
        <v>350</v>
      </c>
      <c r="E40" s="43">
        <v>356</v>
      </c>
      <c r="F40" s="43">
        <v>266</v>
      </c>
      <c r="G40" s="43">
        <v>214</v>
      </c>
      <c r="H40" s="43">
        <v>153</v>
      </c>
      <c r="I40" s="43">
        <v>134</v>
      </c>
      <c r="J40" s="43">
        <v>139</v>
      </c>
      <c r="K40" s="43">
        <v>98</v>
      </c>
      <c r="L40" s="43">
        <v>69</v>
      </c>
      <c r="M40" s="43">
        <v>82</v>
      </c>
      <c r="N40" s="43">
        <v>112</v>
      </c>
    </row>
    <row r="41" spans="1:14" ht="15" customHeight="1" x14ac:dyDescent="0.2">
      <c r="A41" s="30" t="s">
        <v>48</v>
      </c>
      <c r="B41" s="30" t="s">
        <v>125</v>
      </c>
      <c r="C41" s="30" t="s">
        <v>91</v>
      </c>
      <c r="D41" s="43">
        <v>78</v>
      </c>
      <c r="E41" s="43">
        <v>81</v>
      </c>
      <c r="F41" s="43">
        <v>67</v>
      </c>
      <c r="G41" s="43">
        <v>60</v>
      </c>
      <c r="H41" s="43">
        <v>40</v>
      </c>
      <c r="I41" s="43">
        <v>39</v>
      </c>
      <c r="J41" s="43">
        <v>40</v>
      </c>
      <c r="K41" s="43">
        <v>23</v>
      </c>
      <c r="L41" s="43">
        <v>28</v>
      </c>
      <c r="M41" s="43">
        <v>27</v>
      </c>
      <c r="N41" s="43">
        <v>32</v>
      </c>
    </row>
    <row r="42" spans="1:14" ht="15" customHeight="1" x14ac:dyDescent="0.2">
      <c r="A42" s="30" t="s">
        <v>48</v>
      </c>
      <c r="B42" s="30" t="s">
        <v>125</v>
      </c>
      <c r="C42" s="30" t="s">
        <v>183</v>
      </c>
      <c r="D42" s="43">
        <v>0</v>
      </c>
      <c r="E42" s="43">
        <v>1</v>
      </c>
      <c r="F42" s="43">
        <v>0</v>
      </c>
      <c r="G42" s="43">
        <v>0</v>
      </c>
      <c r="H42" s="43">
        <v>0</v>
      </c>
      <c r="I42" s="43">
        <v>0</v>
      </c>
      <c r="J42" s="43">
        <v>0</v>
      </c>
      <c r="K42" s="43">
        <v>0</v>
      </c>
      <c r="L42" s="43">
        <v>0</v>
      </c>
      <c r="M42" s="43">
        <v>0</v>
      </c>
      <c r="N42" s="43">
        <v>0</v>
      </c>
    </row>
    <row r="43" spans="1:14" s="5" customFormat="1" ht="15" customHeight="1" x14ac:dyDescent="0.25">
      <c r="A43" s="29" t="s">
        <v>48</v>
      </c>
      <c r="B43" s="29" t="s">
        <v>125</v>
      </c>
      <c r="C43" s="29" t="s">
        <v>93</v>
      </c>
      <c r="D43" s="44">
        <v>16995</v>
      </c>
      <c r="E43" s="44">
        <v>14453</v>
      </c>
      <c r="F43" s="44">
        <v>12513</v>
      </c>
      <c r="G43" s="44">
        <v>11507</v>
      </c>
      <c r="H43" s="44">
        <v>11016</v>
      </c>
      <c r="I43" s="44">
        <v>9776</v>
      </c>
      <c r="J43" s="44">
        <v>9327</v>
      </c>
      <c r="K43" s="44">
        <v>7155</v>
      </c>
      <c r="L43" s="44">
        <v>6387</v>
      </c>
      <c r="M43" s="44">
        <v>6651</v>
      </c>
      <c r="N43" s="44">
        <v>7529</v>
      </c>
    </row>
    <row r="44" spans="1:14" ht="15" customHeight="1" x14ac:dyDescent="0.2">
      <c r="A44" s="30" t="s">
        <v>123</v>
      </c>
      <c r="B44" s="30" t="s">
        <v>124</v>
      </c>
      <c r="C44" s="30" t="s">
        <v>180</v>
      </c>
      <c r="D44" s="43">
        <v>15</v>
      </c>
      <c r="E44" s="43">
        <v>19</v>
      </c>
      <c r="F44" s="43">
        <v>20</v>
      </c>
      <c r="G44" s="43">
        <v>11</v>
      </c>
      <c r="H44" s="43">
        <v>4</v>
      </c>
      <c r="I44" s="43">
        <v>3</v>
      </c>
      <c r="J44" s="43">
        <v>5</v>
      </c>
      <c r="K44" s="43">
        <v>3</v>
      </c>
      <c r="L44" s="43">
        <v>4</v>
      </c>
      <c r="M44" s="43">
        <v>2</v>
      </c>
      <c r="N44" s="43">
        <v>3</v>
      </c>
    </row>
    <row r="45" spans="1:14" ht="15" customHeight="1" x14ac:dyDescent="0.2">
      <c r="A45" s="30" t="s">
        <v>123</v>
      </c>
      <c r="B45" s="30" t="s">
        <v>124</v>
      </c>
      <c r="C45" s="30" t="s">
        <v>181</v>
      </c>
      <c r="D45" s="43">
        <v>0</v>
      </c>
      <c r="E45" s="43">
        <v>0</v>
      </c>
      <c r="F45" s="43">
        <v>0</v>
      </c>
      <c r="G45" s="43">
        <v>0</v>
      </c>
      <c r="H45" s="43">
        <v>0</v>
      </c>
      <c r="I45" s="43">
        <v>0</v>
      </c>
      <c r="J45" s="43">
        <v>0</v>
      </c>
      <c r="K45" s="43">
        <v>0</v>
      </c>
      <c r="L45" s="43">
        <v>0</v>
      </c>
      <c r="M45" s="43">
        <v>0</v>
      </c>
      <c r="N45" s="43">
        <v>0</v>
      </c>
    </row>
    <row r="46" spans="1:14" ht="15" customHeight="1" x14ac:dyDescent="0.2">
      <c r="A46" s="30" t="s">
        <v>123</v>
      </c>
      <c r="B46" s="30" t="s">
        <v>124</v>
      </c>
      <c r="C46" s="30" t="s">
        <v>86</v>
      </c>
      <c r="D46" s="43">
        <v>1745</v>
      </c>
      <c r="E46" s="43">
        <v>1824</v>
      </c>
      <c r="F46" s="43">
        <v>1850</v>
      </c>
      <c r="G46" s="43">
        <v>1718</v>
      </c>
      <c r="H46" s="43">
        <v>1242</v>
      </c>
      <c r="I46" s="43">
        <v>877</v>
      </c>
      <c r="J46" s="43">
        <v>694</v>
      </c>
      <c r="K46" s="43">
        <v>312</v>
      </c>
      <c r="L46" s="43">
        <v>327</v>
      </c>
      <c r="M46" s="43">
        <v>450</v>
      </c>
      <c r="N46" s="43">
        <v>441</v>
      </c>
    </row>
    <row r="47" spans="1:14" ht="15" customHeight="1" x14ac:dyDescent="0.2">
      <c r="A47" s="30" t="s">
        <v>123</v>
      </c>
      <c r="B47" s="30" t="s">
        <v>124</v>
      </c>
      <c r="C47" s="30" t="s">
        <v>87</v>
      </c>
      <c r="D47" s="43">
        <v>41</v>
      </c>
      <c r="E47" s="43">
        <v>36</v>
      </c>
      <c r="F47" s="43">
        <v>65</v>
      </c>
      <c r="G47" s="43">
        <v>37</v>
      </c>
      <c r="H47" s="43">
        <v>46</v>
      </c>
      <c r="I47" s="43">
        <v>29</v>
      </c>
      <c r="J47" s="43">
        <v>37</v>
      </c>
      <c r="K47" s="43">
        <v>17</v>
      </c>
      <c r="L47" s="43">
        <v>23</v>
      </c>
      <c r="M47" s="43">
        <v>30</v>
      </c>
      <c r="N47" s="43">
        <v>33</v>
      </c>
    </row>
    <row r="48" spans="1:14" ht="15" customHeight="1" x14ac:dyDescent="0.2">
      <c r="A48" s="30" t="s">
        <v>123</v>
      </c>
      <c r="B48" s="30" t="s">
        <v>124</v>
      </c>
      <c r="C48" s="30" t="s">
        <v>88</v>
      </c>
      <c r="D48" s="43">
        <v>95</v>
      </c>
      <c r="E48" s="43">
        <v>95</v>
      </c>
      <c r="F48" s="43">
        <v>69</v>
      </c>
      <c r="G48" s="43">
        <v>59</v>
      </c>
      <c r="H48" s="43">
        <v>61</v>
      </c>
      <c r="I48" s="43">
        <v>35</v>
      </c>
      <c r="J48" s="43">
        <v>24</v>
      </c>
      <c r="K48" s="43">
        <v>8</v>
      </c>
      <c r="L48" s="43">
        <v>9</v>
      </c>
      <c r="M48" s="43">
        <v>9</v>
      </c>
      <c r="N48" s="43">
        <v>10</v>
      </c>
    </row>
    <row r="49" spans="1:14" ht="15" customHeight="1" x14ac:dyDescent="0.2">
      <c r="A49" s="30" t="s">
        <v>123</v>
      </c>
      <c r="B49" s="30" t="s">
        <v>124</v>
      </c>
      <c r="C49" s="30" t="s">
        <v>89</v>
      </c>
      <c r="D49" s="43">
        <v>293</v>
      </c>
      <c r="E49" s="43">
        <v>295</v>
      </c>
      <c r="F49" s="43">
        <v>290</v>
      </c>
      <c r="G49" s="43">
        <v>306</v>
      </c>
      <c r="H49" s="43">
        <v>230</v>
      </c>
      <c r="I49" s="43">
        <v>203</v>
      </c>
      <c r="J49" s="43">
        <v>114</v>
      </c>
      <c r="K49" s="43">
        <v>73</v>
      </c>
      <c r="L49" s="43">
        <v>60</v>
      </c>
      <c r="M49" s="43">
        <v>80</v>
      </c>
      <c r="N49" s="43">
        <v>82</v>
      </c>
    </row>
    <row r="50" spans="1:14" ht="15" customHeight="1" x14ac:dyDescent="0.2">
      <c r="A50" s="30" t="s">
        <v>123</v>
      </c>
      <c r="B50" s="30" t="s">
        <v>124</v>
      </c>
      <c r="C50" s="30" t="s">
        <v>182</v>
      </c>
      <c r="D50" s="43">
        <v>28</v>
      </c>
      <c r="E50" s="43">
        <v>25</v>
      </c>
      <c r="F50" s="43">
        <v>30</v>
      </c>
      <c r="G50" s="43">
        <v>29</v>
      </c>
      <c r="H50" s="43">
        <v>12</v>
      </c>
      <c r="I50" s="43">
        <v>13</v>
      </c>
      <c r="J50" s="43">
        <v>11</v>
      </c>
      <c r="K50" s="43">
        <v>4</v>
      </c>
      <c r="L50" s="43">
        <v>2</v>
      </c>
      <c r="M50" s="43">
        <v>13</v>
      </c>
      <c r="N50" s="43">
        <v>8</v>
      </c>
    </row>
    <row r="51" spans="1:14" ht="15" customHeight="1" x14ac:dyDescent="0.2">
      <c r="A51" s="30" t="s">
        <v>123</v>
      </c>
      <c r="B51" s="30" t="s">
        <v>124</v>
      </c>
      <c r="C51" s="30" t="s">
        <v>91</v>
      </c>
      <c r="D51" s="43">
        <v>21</v>
      </c>
      <c r="E51" s="43">
        <v>10</v>
      </c>
      <c r="F51" s="43">
        <v>16</v>
      </c>
      <c r="G51" s="43">
        <v>12</v>
      </c>
      <c r="H51" s="43">
        <v>7</v>
      </c>
      <c r="I51" s="43">
        <v>9</v>
      </c>
      <c r="J51" s="43">
        <v>11</v>
      </c>
      <c r="K51" s="43">
        <v>6</v>
      </c>
      <c r="L51" s="43">
        <v>4</v>
      </c>
      <c r="M51" s="43">
        <v>8</v>
      </c>
      <c r="N51" s="43">
        <v>2</v>
      </c>
    </row>
    <row r="52" spans="1:14" ht="15" customHeight="1" x14ac:dyDescent="0.2">
      <c r="A52" s="30" t="s">
        <v>123</v>
      </c>
      <c r="B52" s="30" t="s">
        <v>124</v>
      </c>
      <c r="C52" s="30" t="s">
        <v>183</v>
      </c>
      <c r="D52" s="43">
        <v>0</v>
      </c>
      <c r="E52" s="43">
        <v>0</v>
      </c>
      <c r="F52" s="43">
        <v>0</v>
      </c>
      <c r="G52" s="43">
        <v>0</v>
      </c>
      <c r="H52" s="43">
        <v>0</v>
      </c>
      <c r="I52" s="43">
        <v>0</v>
      </c>
      <c r="J52" s="43">
        <v>0</v>
      </c>
      <c r="K52" s="43">
        <v>0</v>
      </c>
      <c r="L52" s="43">
        <v>0</v>
      </c>
      <c r="M52" s="43">
        <v>0</v>
      </c>
      <c r="N52" s="43">
        <v>0</v>
      </c>
    </row>
    <row r="53" spans="1:14" s="5" customFormat="1" ht="15" customHeight="1" x14ac:dyDescent="0.25">
      <c r="A53" s="29" t="s">
        <v>123</v>
      </c>
      <c r="B53" s="29" t="s">
        <v>124</v>
      </c>
      <c r="C53" s="29" t="s">
        <v>93</v>
      </c>
      <c r="D53" s="44">
        <v>2238</v>
      </c>
      <c r="E53" s="44">
        <v>2304</v>
      </c>
      <c r="F53" s="44">
        <v>2340</v>
      </c>
      <c r="G53" s="44">
        <v>2172</v>
      </c>
      <c r="H53" s="44">
        <v>1602</v>
      </c>
      <c r="I53" s="44">
        <v>1169</v>
      </c>
      <c r="J53" s="44">
        <v>896</v>
      </c>
      <c r="K53" s="44">
        <v>423</v>
      </c>
      <c r="L53" s="44">
        <v>429</v>
      </c>
      <c r="M53" s="44">
        <v>592</v>
      </c>
      <c r="N53" s="44">
        <v>579</v>
      </c>
    </row>
    <row r="54" spans="1:14" ht="15" customHeight="1" x14ac:dyDescent="0.2">
      <c r="A54" s="30" t="s">
        <v>123</v>
      </c>
      <c r="B54" s="30" t="s">
        <v>125</v>
      </c>
      <c r="C54" s="30" t="s">
        <v>180</v>
      </c>
      <c r="D54" s="43">
        <v>249</v>
      </c>
      <c r="E54" s="43">
        <v>205</v>
      </c>
      <c r="F54" s="43">
        <v>207</v>
      </c>
      <c r="G54" s="43">
        <v>196</v>
      </c>
      <c r="H54" s="43">
        <v>131</v>
      </c>
      <c r="I54" s="43">
        <v>69</v>
      </c>
      <c r="J54" s="43">
        <v>63</v>
      </c>
      <c r="K54" s="43">
        <v>27</v>
      </c>
      <c r="L54" s="43">
        <v>27</v>
      </c>
      <c r="M54" s="43">
        <v>27</v>
      </c>
      <c r="N54" s="43">
        <v>32</v>
      </c>
    </row>
    <row r="55" spans="1:14" ht="15" customHeight="1" x14ac:dyDescent="0.2">
      <c r="A55" s="30" t="s">
        <v>123</v>
      </c>
      <c r="B55" s="30" t="s">
        <v>125</v>
      </c>
      <c r="C55" s="30" t="s">
        <v>181</v>
      </c>
      <c r="D55" s="43">
        <v>0</v>
      </c>
      <c r="E55" s="43">
        <v>0</v>
      </c>
      <c r="F55" s="43">
        <v>1</v>
      </c>
      <c r="G55" s="43">
        <v>0</v>
      </c>
      <c r="H55" s="43">
        <v>1</v>
      </c>
      <c r="I55" s="43">
        <v>0</v>
      </c>
      <c r="J55" s="43">
        <v>0</v>
      </c>
      <c r="K55" s="43">
        <v>0</v>
      </c>
      <c r="L55" s="43">
        <v>0</v>
      </c>
      <c r="M55" s="43">
        <v>0</v>
      </c>
      <c r="N55" s="43">
        <v>0</v>
      </c>
    </row>
    <row r="56" spans="1:14" ht="15" customHeight="1" x14ac:dyDescent="0.2">
      <c r="A56" s="30" t="s">
        <v>123</v>
      </c>
      <c r="B56" s="30" t="s">
        <v>125</v>
      </c>
      <c r="C56" s="30" t="s">
        <v>86</v>
      </c>
      <c r="D56" s="43">
        <v>7077</v>
      </c>
      <c r="E56" s="43">
        <v>7037</v>
      </c>
      <c r="F56" s="43">
        <v>6542</v>
      </c>
      <c r="G56" s="43">
        <v>5788</v>
      </c>
      <c r="H56" s="43">
        <v>4079</v>
      </c>
      <c r="I56" s="43">
        <v>3077</v>
      </c>
      <c r="J56" s="43">
        <v>2285</v>
      </c>
      <c r="K56" s="43">
        <v>1548</v>
      </c>
      <c r="L56" s="43">
        <v>1453</v>
      </c>
      <c r="M56" s="43">
        <v>1528</v>
      </c>
      <c r="N56" s="43">
        <v>1550</v>
      </c>
    </row>
    <row r="57" spans="1:14" ht="15" customHeight="1" x14ac:dyDescent="0.2">
      <c r="A57" s="30" t="s">
        <v>123</v>
      </c>
      <c r="B57" s="30" t="s">
        <v>125</v>
      </c>
      <c r="C57" s="30" t="s">
        <v>87</v>
      </c>
      <c r="D57" s="43">
        <v>2021</v>
      </c>
      <c r="E57" s="43">
        <v>1782</v>
      </c>
      <c r="F57" s="43">
        <v>1630</v>
      </c>
      <c r="G57" s="43">
        <v>1825</v>
      </c>
      <c r="H57" s="43">
        <v>1423</v>
      </c>
      <c r="I57" s="43">
        <v>1286</v>
      </c>
      <c r="J57" s="43">
        <v>1188</v>
      </c>
      <c r="K57" s="43">
        <v>955</v>
      </c>
      <c r="L57" s="43">
        <v>1131</v>
      </c>
      <c r="M57" s="43">
        <v>1147</v>
      </c>
      <c r="N57" s="43">
        <v>1003</v>
      </c>
    </row>
    <row r="58" spans="1:14" ht="15" customHeight="1" x14ac:dyDescent="0.2">
      <c r="A58" s="30" t="s">
        <v>123</v>
      </c>
      <c r="B58" s="30" t="s">
        <v>125</v>
      </c>
      <c r="C58" s="30" t="s">
        <v>88</v>
      </c>
      <c r="D58" s="43">
        <v>353</v>
      </c>
      <c r="E58" s="43">
        <v>361</v>
      </c>
      <c r="F58" s="43">
        <v>325</v>
      </c>
      <c r="G58" s="43">
        <v>229</v>
      </c>
      <c r="H58" s="43">
        <v>150</v>
      </c>
      <c r="I58" s="43">
        <v>145</v>
      </c>
      <c r="J58" s="43">
        <v>114</v>
      </c>
      <c r="K58" s="43">
        <v>56</v>
      </c>
      <c r="L58" s="43">
        <v>72</v>
      </c>
      <c r="M58" s="43">
        <v>75</v>
      </c>
      <c r="N58" s="43">
        <v>73</v>
      </c>
    </row>
    <row r="59" spans="1:14" ht="15" customHeight="1" x14ac:dyDescent="0.2">
      <c r="A59" s="30" t="s">
        <v>123</v>
      </c>
      <c r="B59" s="30" t="s">
        <v>125</v>
      </c>
      <c r="C59" s="30" t="s">
        <v>89</v>
      </c>
      <c r="D59" s="43">
        <v>2023</v>
      </c>
      <c r="E59" s="43">
        <v>1800</v>
      </c>
      <c r="F59" s="43">
        <v>1786</v>
      </c>
      <c r="G59" s="43">
        <v>1587</v>
      </c>
      <c r="H59" s="43">
        <v>1285</v>
      </c>
      <c r="I59" s="43">
        <v>1193</v>
      </c>
      <c r="J59" s="43">
        <v>854</v>
      </c>
      <c r="K59" s="43">
        <v>632</v>
      </c>
      <c r="L59" s="43">
        <v>652</v>
      </c>
      <c r="M59" s="43">
        <v>635</v>
      </c>
      <c r="N59" s="43">
        <v>683</v>
      </c>
    </row>
    <row r="60" spans="1:14" ht="15" customHeight="1" x14ac:dyDescent="0.2">
      <c r="A60" s="30" t="s">
        <v>123</v>
      </c>
      <c r="B60" s="30" t="s">
        <v>125</v>
      </c>
      <c r="C60" s="30" t="s">
        <v>182</v>
      </c>
      <c r="D60" s="43">
        <v>358</v>
      </c>
      <c r="E60" s="43">
        <v>298</v>
      </c>
      <c r="F60" s="43">
        <v>243</v>
      </c>
      <c r="G60" s="43">
        <v>224</v>
      </c>
      <c r="H60" s="43">
        <v>101</v>
      </c>
      <c r="I60" s="43">
        <v>76</v>
      </c>
      <c r="J60" s="43">
        <v>83</v>
      </c>
      <c r="K60" s="43">
        <v>51</v>
      </c>
      <c r="L60" s="43">
        <v>56</v>
      </c>
      <c r="M60" s="43">
        <v>83</v>
      </c>
      <c r="N60" s="43">
        <v>80</v>
      </c>
    </row>
    <row r="61" spans="1:14" ht="15" customHeight="1" x14ac:dyDescent="0.2">
      <c r="A61" s="30" t="s">
        <v>123</v>
      </c>
      <c r="B61" s="30" t="s">
        <v>125</v>
      </c>
      <c r="C61" s="30" t="s">
        <v>91</v>
      </c>
      <c r="D61" s="43">
        <v>144</v>
      </c>
      <c r="E61" s="43">
        <v>102</v>
      </c>
      <c r="F61" s="43">
        <v>102</v>
      </c>
      <c r="G61" s="43">
        <v>111</v>
      </c>
      <c r="H61" s="43">
        <v>66</v>
      </c>
      <c r="I61" s="43">
        <v>66</v>
      </c>
      <c r="J61" s="43">
        <v>39</v>
      </c>
      <c r="K61" s="43">
        <v>18</v>
      </c>
      <c r="L61" s="43">
        <v>18</v>
      </c>
      <c r="M61" s="43">
        <v>28</v>
      </c>
      <c r="N61" s="43">
        <v>23</v>
      </c>
    </row>
    <row r="62" spans="1:14" ht="15" customHeight="1" x14ac:dyDescent="0.2">
      <c r="A62" s="30" t="s">
        <v>123</v>
      </c>
      <c r="B62" s="30" t="s">
        <v>125</v>
      </c>
      <c r="C62" s="30" t="s">
        <v>183</v>
      </c>
      <c r="D62" s="43">
        <v>1</v>
      </c>
      <c r="E62" s="43">
        <v>0</v>
      </c>
      <c r="F62" s="43">
        <v>0</v>
      </c>
      <c r="G62" s="43">
        <v>0</v>
      </c>
      <c r="H62" s="43">
        <v>0</v>
      </c>
      <c r="I62" s="43">
        <v>0</v>
      </c>
      <c r="J62" s="43">
        <v>0</v>
      </c>
      <c r="K62" s="43">
        <v>0</v>
      </c>
      <c r="L62" s="43">
        <v>0</v>
      </c>
      <c r="M62" s="43">
        <v>0</v>
      </c>
      <c r="N62" s="43">
        <v>0</v>
      </c>
    </row>
    <row r="63" spans="1:14" s="5" customFormat="1" ht="15" customHeight="1" x14ac:dyDescent="0.25">
      <c r="A63" s="29" t="s">
        <v>123</v>
      </c>
      <c r="B63" s="29" t="s">
        <v>125</v>
      </c>
      <c r="C63" s="29" t="s">
        <v>93</v>
      </c>
      <c r="D63" s="44">
        <v>12226</v>
      </c>
      <c r="E63" s="44">
        <v>11585</v>
      </c>
      <c r="F63" s="44">
        <v>10836</v>
      </c>
      <c r="G63" s="44">
        <v>9960</v>
      </c>
      <c r="H63" s="44">
        <v>7236</v>
      </c>
      <c r="I63" s="44">
        <v>5912</v>
      </c>
      <c r="J63" s="44">
        <v>4626</v>
      </c>
      <c r="K63" s="44">
        <v>3287</v>
      </c>
      <c r="L63" s="44">
        <v>3409</v>
      </c>
      <c r="M63" s="44">
        <v>3523</v>
      </c>
      <c r="N63" s="44">
        <v>3444</v>
      </c>
    </row>
  </sheetData>
  <phoneticPr fontId="10" type="noConversion"/>
  <pageMargins left="0.70000000000000007" right="0.70000000000000007" top="0.75" bottom="0.75" header="0.30000000000000004" footer="0.30000000000000004"/>
  <pageSetup paperSize="0" fitToWidth="0" fitToHeight="0" orientation="portrait" horizontalDpi="0" verticalDpi="0" copies="0"/>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ypeofContent_x0028_Local_x0029_ xmlns="dfa5b71b-593b-4447-9578-fe176d6be02d" xsi:nil="true"/>
    <_ip_UnifiedCompliancePolicyUIAction xmlns="http://schemas.microsoft.com/sharepoint/v3" xsi:nil="true"/>
    <TaxCatchAll xmlns="0f13c265-9706-4cf4-a569-ee2f853908ca" xsi:nil="true"/>
    <DataRequests xmlns="dfa5b71b-593b-4447-9578-fe176d6be02d" xsi:nil="true"/>
    <IndexID xmlns="dfa5b71b-593b-4447-9578-fe176d6be02d" xsi:nil="true"/>
    <EditItem xmlns="dfa5b71b-593b-4447-9578-fe176d6be02d">
      <Url xsi:nil="true"/>
      <Description xsi:nil="true"/>
    </EditItem>
    <_ip_UnifiedCompliancePolicyProperties xmlns="http://schemas.microsoft.com/sharepoint/v3" xsi:nil="true"/>
    <Preview xmlns="dfa5b71b-593b-4447-9578-fe176d6be02d" xsi:nil="true"/>
    <lcf76f155ced4ddcb4097134ff3c332f xmlns="dfa5b71b-593b-4447-9578-fe176d6be02d">
      <Terms xmlns="http://schemas.microsoft.com/office/infopath/2007/PartnerControls"/>
    </lcf76f155ced4ddcb4097134ff3c332f>
    <RequestSource xmlns="dfa5b71b-593b-4447-9578-fe176d6be02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A652EE86BFED84BB10C7705E9092399" ma:contentTypeVersion="24" ma:contentTypeDescription="Create a new document." ma:contentTypeScope="" ma:versionID="0c24870e937f82b8dbe3e4355d00c89b">
  <xsd:schema xmlns:xsd="http://www.w3.org/2001/XMLSchema" xmlns:xs="http://www.w3.org/2001/XMLSchema" xmlns:p="http://schemas.microsoft.com/office/2006/metadata/properties" xmlns:ns1="http://schemas.microsoft.com/sharepoint/v3" xmlns:ns2="dfa5b71b-593b-4447-9578-fe176d6be02d" xmlns:ns3="0f13c265-9706-4cf4-a569-ee2f853908ca" targetNamespace="http://schemas.microsoft.com/office/2006/metadata/properties" ma:root="true" ma:fieldsID="3c1dbb3d8a66e37079dac6f84ac26e9c" ns1:_="" ns2:_="" ns3:_="">
    <xsd:import namespace="http://schemas.microsoft.com/sharepoint/v3"/>
    <xsd:import namespace="dfa5b71b-593b-4447-9578-fe176d6be02d"/>
    <xsd:import namespace="0f13c265-9706-4cf4-a569-ee2f853908ca"/>
    <xsd:element name="properties">
      <xsd:complexType>
        <xsd:sequence>
          <xsd:element name="documentManagement">
            <xsd:complexType>
              <xsd:all>
                <xsd:element ref="ns2:TypeofContent_x0028_Local_x0029_" minOccurs="0"/>
                <xsd:element ref="ns2:DataRequests" minOccurs="0"/>
                <xsd:element ref="ns2:RequestSource" minOccurs="0"/>
                <xsd:element ref="ns2:EditItem" minOccurs="0"/>
                <xsd:element ref="ns2:Preview"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IndexID" minOccurs="0"/>
                <xsd:element ref="ns3:SharedWithUsers" minOccurs="0"/>
                <xsd:element ref="ns3:SharedWithDetails"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7" nillable="true" ma:displayName="Unified Compliance Policy Properties" ma:hidden="true" ma:internalName="_ip_UnifiedCompliancePolicyProperties">
      <xsd:simpleType>
        <xsd:restriction base="dms:Note"/>
      </xsd:simpleType>
    </xsd:element>
    <xsd:element name="_ip_UnifiedCompliancePolicyUIAction" ma:index="2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fa5b71b-593b-4447-9578-fe176d6be02d" elementFormDefault="qualified">
    <xsd:import namespace="http://schemas.microsoft.com/office/2006/documentManagement/types"/>
    <xsd:import namespace="http://schemas.microsoft.com/office/infopath/2007/PartnerControls"/>
    <xsd:element name="TypeofContent_x0028_Local_x0029_" ma:index="1" nillable="true" ma:displayName="Type of Content(Local)" ma:format="Dropdown" ma:internalName="TypeofContent_x0028_Local_x0029_" ma:readOnly="false">
      <xsd:complexType>
        <xsd:complexContent>
          <xsd:extension base="dms:MultiChoice">
            <xsd:sequence>
              <xsd:element name="Value" maxOccurs="unbounded" minOccurs="0" nillable="true">
                <xsd:simpleType>
                  <xsd:restriction base="dms:Choice">
                    <xsd:enumeration value="Data Requests"/>
                    <xsd:enumeration value="Data Responses"/>
                    <xsd:enumeration value="Meeting Minutes"/>
                    <xsd:enumeration value="Raw Data"/>
                    <xsd:enumeration value="Analysis"/>
                    <xsd:enumeration value="Visuals"/>
                    <xsd:enumeration value="Code"/>
                    <xsd:enumeration value="Data Sharing Agreements"/>
                  </xsd:restriction>
                </xsd:simpleType>
              </xsd:element>
            </xsd:sequence>
          </xsd:extension>
        </xsd:complexContent>
      </xsd:complexType>
    </xsd:element>
    <xsd:element name="DataRequests" ma:index="2" nillable="true" ma:displayName="Data Requests" ma:format="Dropdown" ma:internalName="DataRequests" ma:readOnly="false">
      <xsd:complexType>
        <xsd:complexContent>
          <xsd:extension base="dms:MultiChoice">
            <xsd:sequence>
              <xsd:element name="Value" maxOccurs="unbounded" minOccurs="0" nillable="true">
                <xsd:simpleType>
                  <xsd:restriction base="dms:Choice">
                    <xsd:enumeration value="Internal "/>
                    <xsd:enumeration value="External"/>
                  </xsd:restriction>
                </xsd:simpleType>
              </xsd:element>
            </xsd:sequence>
          </xsd:extension>
        </xsd:complexContent>
      </xsd:complexType>
    </xsd:element>
    <xsd:element name="RequestSource" ma:index="3" nillable="true" ma:displayName="Request Source" ma:format="Dropdown" ma:internalName="RequestSource" ma:readOnly="false">
      <xsd:simpleType>
        <xsd:restriction base="dms:Choice">
          <xsd:enumeration value="Internal "/>
          <xsd:enumeration value="External"/>
        </xsd:restriction>
      </xsd:simpleType>
    </xsd:element>
    <xsd:element name="EditItem" ma:index="11" nillable="true" ma:displayName="Edit Details" ma:format="Hyperlink" ma:hidden="true" ma:internalName="EditItem"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Preview" ma:index="12" nillable="true" ma:displayName="Preview" ma:format="Thumbnail" ma:internalName="Preview">
      <xsd:simpleType>
        <xsd:restriction base="dms:Unknown"/>
      </xsd:simple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35d181a0-e905-40cb-a64d-73a8bb491456"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IndexID" ma:index="23" nillable="true" ma:displayName="IndexID" ma:internalName="IndexID">
      <xsd:simpleType>
        <xsd:restriction base="dms:Number"/>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f13c265-9706-4cf4-a569-ee2f853908ca"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59889836-f4aa-493a-9143-0e6d6787cf03}" ma:internalName="TaxCatchAll" ma:showField="CatchAllData" ma:web="0f13c265-9706-4cf4-a569-ee2f853908ca">
      <xsd:complexType>
        <xsd:complexContent>
          <xsd:extension base="dms:MultiChoiceLookup">
            <xsd:sequence>
              <xsd:element name="Value" type="dms:Lookup" maxOccurs="unbounded" minOccurs="0" nillable="true"/>
            </xsd:sequence>
          </xsd:extension>
        </xsd:complexContent>
      </xsd:complexType>
    </xsd:element>
    <xsd:element name="SharedWithUsers" ma:index="2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9E0E3B-FBFE-4BB6-8D00-9DEB79C1E325}">
  <ds:schemaRefs>
    <ds:schemaRef ds:uri="http://schemas.microsoft.com/office/2006/metadata/properties"/>
    <ds:schemaRef ds:uri="http://schemas.microsoft.com/sharepoint/v3"/>
    <ds:schemaRef ds:uri="http://purl.org/dc/terms/"/>
    <ds:schemaRef ds:uri="http://schemas.microsoft.com/office/2006/documentManagement/types"/>
    <ds:schemaRef ds:uri="0f13c265-9706-4cf4-a569-ee2f853908ca"/>
    <ds:schemaRef ds:uri="http://purl.org/dc/dcmitype/"/>
    <ds:schemaRef ds:uri="http://schemas.microsoft.com/office/infopath/2007/PartnerControls"/>
    <ds:schemaRef ds:uri="http://purl.org/dc/elements/1.1/"/>
    <ds:schemaRef ds:uri="http://schemas.openxmlformats.org/package/2006/metadata/core-properties"/>
    <ds:schemaRef ds:uri="dfa5b71b-593b-4447-9578-fe176d6be02d"/>
    <ds:schemaRef ds:uri="http://www.w3.org/XML/1998/namespace"/>
  </ds:schemaRefs>
</ds:datastoreItem>
</file>

<file path=customXml/itemProps2.xml><?xml version="1.0" encoding="utf-8"?>
<ds:datastoreItem xmlns:ds="http://schemas.openxmlformats.org/officeDocument/2006/customXml" ds:itemID="{FAAEF0EE-302F-4403-A257-DF2014A6F83F}">
  <ds:schemaRefs>
    <ds:schemaRef ds:uri="http://schemas.microsoft.com/sharepoint/v3/contenttype/forms"/>
  </ds:schemaRefs>
</ds:datastoreItem>
</file>

<file path=customXml/itemProps3.xml><?xml version="1.0" encoding="utf-8"?>
<ds:datastoreItem xmlns:ds="http://schemas.openxmlformats.org/officeDocument/2006/customXml" ds:itemID="{A50919A2-C0E5-4F49-93C2-6129F4722C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fa5b71b-593b-4447-9578-fe176d6be02d"/>
    <ds:schemaRef ds:uri="0f13c265-9706-4cf4-a569-ee2f853908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Cover</vt:lpstr>
      <vt:lpstr>Notes</vt:lpstr>
      <vt:lpstr>5.1</vt:lpstr>
      <vt:lpstr>5.2</vt:lpstr>
      <vt:lpstr>5.3</vt:lpstr>
      <vt:lpstr>5.4</vt:lpstr>
      <vt:lpstr>5.5</vt:lpstr>
      <vt:lpstr>5.6</vt:lpstr>
      <vt:lpstr>5.7</vt:lpstr>
      <vt:lpstr>5.8</vt:lpstr>
      <vt:lpstr>5.9</vt:lpstr>
      <vt:lpstr>5.10</vt:lpstr>
      <vt:lpstr>QA 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willik</dc:creator>
  <cp:lastModifiedBy>Strevens, Chris (YJB)</cp:lastModifiedBy>
  <cp:lastPrinted>2015-01-26T13:58:28Z</cp:lastPrinted>
  <dcterms:created xsi:type="dcterms:W3CDTF">2011-07-26T08:58:12Z</dcterms:created>
  <dcterms:modified xsi:type="dcterms:W3CDTF">2025-01-29T10:27:59Z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0x010100DA652EE86BFED84BB10C7705E9092399</vt:lpwstr>
  </property>
  <property fmtid="{D5CDD505-2E9C-101B-9397-08002B2CF9AE}" pid="3" name="MediaServiceImageTags">
    <vt:lpwstr/>
  </property>
</Properties>
</file>