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0"/>
  <workbookPr defaultThemeVersion="166925"/>
  <mc:AlternateContent xmlns:mc="http://schemas.openxmlformats.org/markup-compatibility/2006">
    <mc:Choice Requires="x15">
      <x15ac:absPath xmlns:x15ac="http://schemas.microsoft.com/office/spreadsheetml/2010/11/ac" url="https://justiceuk-my.sharepoint.com/personal/chris_strevens_yjb_gov_uk/Documents/"/>
    </mc:Choice>
  </mc:AlternateContent>
  <xr:revisionPtr revIDLastSave="0" documentId="8_{5914F345-B0AF-6E4B-859B-078D9DD6D69C}" xr6:coauthVersionLast="47" xr6:coauthVersionMax="47" xr10:uidLastSave="{00000000-0000-0000-0000-000000000000}"/>
  <bookViews>
    <workbookView xWindow="0" yWindow="760" windowWidth="34560" windowHeight="21580" xr2:uid="{00000000-000D-0000-FFFF-FFFF00000000}"/>
  </bookViews>
  <sheets>
    <sheet name="Cover" sheetId="1" r:id="rId1"/>
    <sheet name="Notes" sheetId="2" r:id="rId2"/>
    <sheet name="6.1" sheetId="3" r:id="rId3"/>
    <sheet name="6.2" sheetId="4" r:id="rId4"/>
    <sheet name="6.3" sheetId="5" r:id="rId5"/>
    <sheet name="6.4" sheetId="6" r:id="rId6"/>
    <sheet name="6.5" sheetId="7" r:id="rId7"/>
    <sheet name="6.6" sheetId="8" r:id="rId8"/>
    <sheet name="6.7" sheetId="9" r:id="rId9"/>
  </sheets>
  <definedNames>
    <definedName name="Slicer_category">#N/A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8" i="5" l="1"/>
  <c r="I13" i="4" l="1"/>
  <c r="I12" i="4"/>
  <c r="I11" i="4"/>
  <c r="I10" i="4"/>
  <c r="I9" i="4"/>
  <c r="I8" i="4"/>
  <c r="I7" i="4"/>
  <c r="I6" i="4"/>
  <c r="I5" i="4"/>
  <c r="C14" i="3"/>
  <c r="C18" i="5"/>
  <c r="D18" i="5"/>
  <c r="E18" i="5"/>
  <c r="F18" i="5"/>
  <c r="G18" i="5"/>
  <c r="H18" i="5"/>
  <c r="I18" i="5"/>
  <c r="J18" i="5"/>
  <c r="K18" i="5"/>
  <c r="L18" i="5"/>
  <c r="N16" i="3" l="1"/>
  <c r="F22" i="3"/>
  <c r="J13" i="4"/>
  <c r="J12" i="4"/>
  <c r="J11" i="4"/>
  <c r="J10" i="4"/>
  <c r="J9" i="4"/>
  <c r="J8" i="4"/>
  <c r="J7" i="4"/>
  <c r="J6" i="4"/>
  <c r="J5" i="4"/>
  <c r="H13" i="4"/>
  <c r="H12" i="4"/>
  <c r="H11" i="4"/>
  <c r="H7" i="4"/>
  <c r="C11" i="7"/>
  <c r="C10" i="7"/>
  <c r="C9" i="7"/>
  <c r="C8" i="7"/>
  <c r="C7" i="7"/>
  <c r="C6" i="7"/>
  <c r="C5" i="7"/>
  <c r="C4" i="7"/>
  <c r="C8" i="6"/>
  <c r="C7" i="6"/>
  <c r="C6" i="6"/>
  <c r="C5" i="6"/>
  <c r="Q22" i="5"/>
  <c r="P22" i="5"/>
  <c r="O22" i="5"/>
  <c r="Q20" i="5"/>
  <c r="Q19" i="5"/>
  <c r="P19" i="5"/>
  <c r="O19" i="5"/>
  <c r="M18" i="5"/>
  <c r="M21" i="5" s="1"/>
  <c r="Q17" i="5"/>
  <c r="P17" i="5"/>
  <c r="O17" i="5"/>
  <c r="Q16" i="5"/>
  <c r="P16" i="5"/>
  <c r="O16" i="5"/>
  <c r="Q15" i="5"/>
  <c r="P15" i="5"/>
  <c r="O15" i="5"/>
  <c r="Q14" i="5"/>
  <c r="P14" i="5"/>
  <c r="O14" i="5"/>
  <c r="N14" i="5"/>
  <c r="Q13" i="5"/>
  <c r="P13" i="5"/>
  <c r="O13" i="5"/>
  <c r="N13" i="5"/>
  <c r="Q12" i="5"/>
  <c r="P12" i="5"/>
  <c r="O12" i="5"/>
  <c r="N12" i="5"/>
  <c r="Q11" i="5"/>
  <c r="P11" i="5"/>
  <c r="O11" i="5"/>
  <c r="N11" i="5"/>
  <c r="Q10" i="5"/>
  <c r="P10" i="5"/>
  <c r="O10" i="5"/>
  <c r="N10" i="5"/>
  <c r="Q9" i="5"/>
  <c r="P9" i="5"/>
  <c r="O9" i="5"/>
  <c r="N9" i="5"/>
  <c r="Q8" i="5"/>
  <c r="P8" i="5"/>
  <c r="O8" i="5"/>
  <c r="N8" i="5"/>
  <c r="Q7" i="5"/>
  <c r="P7" i="5"/>
  <c r="O7" i="5"/>
  <c r="N7" i="5"/>
  <c r="G22" i="3"/>
  <c r="N21" i="3"/>
  <c r="M21" i="3"/>
  <c r="L21" i="3"/>
  <c r="J21" i="3"/>
  <c r="I21" i="3"/>
  <c r="G21" i="3"/>
  <c r="F21" i="3"/>
  <c r="E21" i="3"/>
  <c r="D21" i="3"/>
  <c r="C21" i="3"/>
  <c r="N20" i="3"/>
  <c r="M20" i="3"/>
  <c r="L20" i="3"/>
  <c r="J20" i="3"/>
  <c r="I20" i="3"/>
  <c r="G20" i="3"/>
  <c r="F20" i="3"/>
  <c r="E20" i="3"/>
  <c r="D20" i="3"/>
  <c r="C20" i="3"/>
  <c r="N19" i="3"/>
  <c r="M19" i="3"/>
  <c r="L19" i="3"/>
  <c r="J19" i="3"/>
  <c r="I19" i="3"/>
  <c r="G19" i="3"/>
  <c r="F19" i="3"/>
  <c r="E19" i="3"/>
  <c r="D19" i="3"/>
  <c r="C19" i="3"/>
  <c r="N18" i="3"/>
  <c r="M18" i="3"/>
  <c r="L18" i="3"/>
  <c r="J18" i="3"/>
  <c r="I18" i="3"/>
  <c r="G18" i="3"/>
  <c r="F18" i="3"/>
  <c r="E18" i="3"/>
  <c r="D18" i="3"/>
  <c r="C18" i="3"/>
  <c r="N17" i="3"/>
  <c r="M17" i="3"/>
  <c r="L17" i="3"/>
  <c r="J17" i="3"/>
  <c r="I17" i="3"/>
  <c r="G17" i="3"/>
  <c r="F17" i="3"/>
  <c r="E17" i="3"/>
  <c r="D17" i="3"/>
  <c r="C17" i="3"/>
  <c r="G16" i="3"/>
  <c r="E16" i="3"/>
  <c r="N15" i="3"/>
  <c r="M15" i="3"/>
  <c r="L15" i="3"/>
  <c r="J15" i="3"/>
  <c r="I15" i="3"/>
  <c r="G15" i="3"/>
  <c r="F15" i="3"/>
  <c r="E15" i="3"/>
  <c r="D15" i="3"/>
  <c r="C15" i="3"/>
  <c r="N14" i="3"/>
  <c r="M14" i="3"/>
  <c r="L14" i="3"/>
  <c r="J14" i="3"/>
  <c r="I14" i="3"/>
  <c r="G14" i="3"/>
  <c r="F14" i="3"/>
  <c r="E14" i="3"/>
  <c r="D14" i="3"/>
  <c r="I22" i="3" l="1"/>
  <c r="L22" i="3"/>
  <c r="C22" i="3"/>
  <c r="M22" i="3"/>
  <c r="D22" i="3"/>
  <c r="N22" i="3"/>
  <c r="E22" i="3"/>
  <c r="J22" i="3"/>
  <c r="F16" i="3"/>
  <c r="I16" i="3"/>
  <c r="J16" i="3"/>
  <c r="L16" i="3"/>
  <c r="C16" i="3"/>
  <c r="M16" i="3"/>
  <c r="D16" i="3"/>
  <c r="N16" i="5"/>
  <c r="N18" i="5"/>
  <c r="N21" i="5"/>
  <c r="Q21" i="5"/>
  <c r="P21" i="5"/>
  <c r="M23" i="5"/>
  <c r="O21" i="5"/>
  <c r="N15" i="5"/>
  <c r="N17" i="5"/>
  <c r="O18" i="5"/>
  <c r="P18" i="5"/>
  <c r="Q18" i="5"/>
  <c r="N19" i="5"/>
  <c r="P23" i="5" l="1"/>
  <c r="Q23" i="5"/>
  <c r="O23" i="5"/>
</calcChain>
</file>

<file path=xl/sharedStrings.xml><?xml version="1.0" encoding="utf-8"?>
<sst xmlns="http://schemas.openxmlformats.org/spreadsheetml/2006/main" count="419" uniqueCount="183">
  <si>
    <t>Chapter 6: Use of remand for children</t>
  </si>
  <si>
    <t>Table number</t>
  </si>
  <si>
    <t>Title</t>
  </si>
  <si>
    <t>Remand episodes</t>
  </si>
  <si>
    <t>Table 6.1</t>
  </si>
  <si>
    <t>Table 6.2</t>
  </si>
  <si>
    <t>Population in custody on remand</t>
  </si>
  <si>
    <t>Table 6.3</t>
  </si>
  <si>
    <t>Table 6.4</t>
  </si>
  <si>
    <t>Table 6.5</t>
  </si>
  <si>
    <t>Outcomes for children following remand</t>
  </si>
  <si>
    <t>Table 6.6</t>
  </si>
  <si>
    <t>Table 6.7</t>
  </si>
  <si>
    <t>Sources:</t>
  </si>
  <si>
    <t>Bespoke analysis of Youth Justice Application Framwork (YJAF)</t>
  </si>
  <si>
    <t>Bespoke analysis of the Court Proceedings Database</t>
  </si>
  <si>
    <t>Notes</t>
  </si>
  <si>
    <t>Note Number</t>
  </si>
  <si>
    <t>Note text</t>
  </si>
  <si>
    <t>The table presents the number of remand decisions made. Only the most restrictive remand decision applied during the course of the court proceeding is presented in this chapter. Where a child was given more than one remand decision during the court process, only the most restrictive is shown. For example, if a child was given unconditional bail and then conditional bail during the court proceeding leading to sentencing then the conditional bail would be counted as it is the most restrictive remand decision given.</t>
  </si>
  <si>
    <t xml:space="preserve">All sentencing occasions are included, regardless of whether the child received a substantive outcome or not. </t>
  </si>
  <si>
    <t>Excludes those whose ethnicity was unknown</t>
  </si>
  <si>
    <t xml:space="preserve">Includes those whose ethnicity was unknown. </t>
  </si>
  <si>
    <t xml:space="preserve">List of offence groups counted under "Other offences": Arson, Breach of Bail, Breach of Conditional Discharge, Criminal damage, Death or injury by dangerous driving, Fraud and forgery, Motoring offences, Non domestic burglary, Other, Public order, Racially aggravated, Theft and handling stolen goods, Vehicle theft / unauthorised taking </t>
  </si>
  <si>
    <t>In the Q2 2023 Criminal Justice System Statistics publication, work was undertaken to develop the processing of criminal court sentencing data and deliver a more modern and reliable pipeline for figures on prosecutions, convictions, sentencing and remand. As a result, figures were revised from 2017 onwards. While trends across the series remain reliable, we ask users to consult the technical guide and detailed technical appendix to understand where differences in figures between 2016 and 2017 may be a result of the changes in processing.</t>
  </si>
  <si>
    <t>This table excludes those young people who failed to appear and those who were committed by magistrates for trial or sentence at the Crown Court.</t>
  </si>
  <si>
    <t>Including those remanded in custody at any stage of proceedings at magistrates' courts or at the Crown Court who may also have been given bail or not been remanded at some stage of those proceedings. The figures are based on the highest remand status given to a defendant throughout proceedings.  If bail is given to a defendant at one point during proceedings and custody at another point in proceedings, then the remand status reported for that particular defendant will be remanded in custody.</t>
  </si>
  <si>
    <t>The figures can in some cases include more than one remand decision for an individual young person, should a young person be re-arrested, prosecuted and remanded for another offence on a different occasion in that year.</t>
  </si>
  <si>
    <t>Every effort is made to ensure that the figures presented are accurate and complete. However, it is important to note that these data have been extracted from large administrative data systems generated by the courts. As a consequence, care should be taken to ensure data collection processes and their inevitable limitations are taken into account when those data are used.</t>
  </si>
  <si>
    <t>The figures given in the table relate to young people for whom these offences were the principal offences for which they were dealt with. When a young person has been found guilty of two or more offences it is the offence for which the heaviest penalty is imposed. Where the same disposal is imposed for two or more offences, the offence selected is the offence for which the statutory maximum penalty is the most severe.  Data are given on a principal disposal basis.</t>
  </si>
  <si>
    <t xml:space="preserve">At magistrates' court, outcomes include proceedings discontinued, withdrawn, discharged or dismissed. At Crown court, outcomes include acquitted and not tried. </t>
  </si>
  <si>
    <t>Other sentence outcomes include suspended sentences, compensation, fines, absolute discharge, conditional discharge and otherwise dealt with.</t>
  </si>
  <si>
    <t xml:space="preserve">Caution should be used interpreting the estimates for remands to derive total aggregate remand status for the Crown Court and magistrates' court in any given year. Children who have a remand decision made at both the Crown Court and magistrates' court would be counted twice in totals, as the figures for each court type only reflect the defendants’ remand decisions at that court. The figures for each court type can also in some cases include more than one remand decision for an individual child, should a defendant be re-arrested, prosecuted and remanded for another offence on a different occasion in that year. </t>
  </si>
  <si>
    <t>Figures for the year ending March 2021 may be affected by COVID-19 restrictions on court proceedings.</t>
  </si>
  <si>
    <t>Ethnicity is based on the 2021 Census self-identified 19+1 classification, collated into 5+1 groups.</t>
  </si>
  <si>
    <t>This worksheet contains one table. Some cells refer to notes that can be found on the notes worksheet.</t>
  </si>
  <si>
    <t>Some cell have no available data. ".." = Not available.</t>
  </si>
  <si>
    <t>Remand group</t>
  </si>
  <si>
    <t>Remand type</t>
  </si>
  <si>
    <t>Asian</t>
  </si>
  <si>
    <t>Black</t>
  </si>
  <si>
    <t>Mixed</t>
  </si>
  <si>
    <t>Other</t>
  </si>
  <si>
    <t>White</t>
  </si>
  <si>
    <t>Girls</t>
  </si>
  <si>
    <t>Boys</t>
  </si>
  <si>
    <t>Sex
Unknown</t>
  </si>
  <si>
    <t>Aged 10 to 14</t>
  </si>
  <si>
    <t>Aged 15 to 17</t>
  </si>
  <si>
    <t>Total 
[note 6]</t>
  </si>
  <si>
    <t>Number bail remand</t>
  </si>
  <si>
    <t>Unconditional Bail</t>
  </si>
  <si>
    <t>Conditional Bail</t>
  </si>
  <si>
    <t>Total number bail reamands</t>
  </si>
  <si>
    <t>Total bail remands</t>
  </si>
  <si>
    <t>Number community remand with intervention</t>
  </si>
  <si>
    <t>Bail Supervision and Support</t>
  </si>
  <si>
    <t>ISS Bail</t>
  </si>
  <si>
    <t>Remand to Local Authority Accommodation</t>
  </si>
  <si>
    <t>Total number community remand with intervention</t>
  </si>
  <si>
    <t>Total community remands with intervention</t>
  </si>
  <si>
    <t>Remand to Youth Detention Accommodation</t>
  </si>
  <si>
    <t>Total remand episodes</t>
  </si>
  <si>
    <t>Proportion bail remands [note 5]</t>
  </si>
  <si>
    <t>..</t>
  </si>
  <si>
    <t>Total proportion bail remands [note 5]</t>
  </si>
  <si>
    <t>Proportion community remand with intervention [note 5]</t>
  </si>
  <si>
    <t>Total proportion community remand with intervention [note 5]</t>
  </si>
  <si>
    <t>Proportion remand to Youth Detention Accommodation [note 5]</t>
  </si>
  <si>
    <t>Proportion total remand [note 5]</t>
  </si>
  <si>
    <t>Total remands</t>
  </si>
  <si>
    <t>This worksheet contains one table.</t>
  </si>
  <si>
    <t>Some cells have no available data. ".." = Not available.</t>
  </si>
  <si>
    <t>2019</t>
  </si>
  <si>
    <t>2020</t>
  </si>
  <si>
    <t>2021</t>
  </si>
  <si>
    <t>2022</t>
  </si>
  <si>
    <t>2023</t>
  </si>
  <si>
    <t>Share of total,
March 2023</t>
  </si>
  <si>
    <t>Bail remand</t>
  </si>
  <si>
    <t>Total bail remand</t>
  </si>
  <si>
    <t>Community remand with intervention</t>
  </si>
  <si>
    <t>Total community remand with intervention</t>
  </si>
  <si>
    <t>Youth Detention Accommodation remand</t>
  </si>
  <si>
    <t>Total</t>
  </si>
  <si>
    <t>Table 6.3: Monthly average custodial population of children remanded to youth detention accommodation,</t>
  </si>
  <si>
    <t>This worksheet contains one table. Some cells refer to notes, which can be found in the notes worksheet.</t>
  </si>
  <si>
    <t>Share on remand refers to percentage point different</t>
  </si>
  <si>
    <t>Some cells have no available data. ".." = Not available</t>
  </si>
  <si>
    <t>Demographic group</t>
  </si>
  <si>
    <t>Demographic characteristic</t>
  </si>
  <si>
    <t>2014</t>
  </si>
  <si>
    <t>2015</t>
  </si>
  <si>
    <t>2016</t>
  </si>
  <si>
    <t>2017</t>
  </si>
  <si>
    <t>2018</t>
  </si>
  <si>
    <t>Age</t>
  </si>
  <si>
    <t>Aged 15</t>
  </si>
  <si>
    <t>Aged 16</t>
  </si>
  <si>
    <t>Aged 17</t>
  </si>
  <si>
    <t>Total age</t>
  </si>
  <si>
    <t>Sex</t>
  </si>
  <si>
    <t>Total sex</t>
  </si>
  <si>
    <t>Ethnicity</t>
  </si>
  <si>
    <t>Asian and Other</t>
  </si>
  <si>
    <t>Ethnic minority groups</t>
  </si>
  <si>
    <t>Unknown</t>
  </si>
  <si>
    <t>Total ethnicity</t>
  </si>
  <si>
    <t>Total [note 6]</t>
  </si>
  <si>
    <t>Total population</t>
  </si>
  <si>
    <t>Total population in custody (under 18)</t>
  </si>
  <si>
    <t>Share on remand</t>
  </si>
  <si>
    <t>Table 6.4: Monthly average custodial population of children remanded to youth detention accommodation,</t>
  </si>
  <si>
    <t>Sector</t>
  </si>
  <si>
    <t>Average population in custody</t>
  </si>
  <si>
    <t>Share of population</t>
  </si>
  <si>
    <t>Secure Children's Homes</t>
  </si>
  <si>
    <t>Secure Training Centres</t>
  </si>
  <si>
    <t>Young Offender Institutions</t>
  </si>
  <si>
    <t>Thiw worksheet contains one table. Some cells refer to notes, which can be found in the notes worksheet.</t>
  </si>
  <si>
    <t>Offence group</t>
  </si>
  <si>
    <t>Breach of Statutory Order</t>
  </si>
  <si>
    <t>Domestic Burglary</t>
  </si>
  <si>
    <t>Drugs</t>
  </si>
  <si>
    <t>Robbery</t>
  </si>
  <si>
    <t>Sexual Offences</t>
  </si>
  <si>
    <t>Violence Against the Person</t>
  </si>
  <si>
    <t>Other offences [note 7]</t>
  </si>
  <si>
    <t>[note 8][note 9][note 10][note 11][note 12][note 14][note 15][note 16]</t>
  </si>
  <si>
    <t xml:space="preserve">This worksheet contains one table. Some cells refer to notes, which can be found in the notes worksheet. </t>
  </si>
  <si>
    <t>Breakdown and Court</t>
  </si>
  <si>
    <t>Outcome</t>
  </si>
  <si>
    <t>2021 [note 18]</t>
  </si>
  <si>
    <t>Number Magistrates' court</t>
  </si>
  <si>
    <t>Acquitted, dismissed, not proceeded against etc. [note 15]</t>
  </si>
  <si>
    <t>Immediate custody</t>
  </si>
  <si>
    <t>Non-custodial sentence: Total</t>
  </si>
  <si>
    <t>Non-custodial sentence: Community sentence</t>
  </si>
  <si>
    <t>Non-custodial sentence: Other sentence [note 16]</t>
  </si>
  <si>
    <t>Disposal not known</t>
  </si>
  <si>
    <t>Other disposal without conviction</t>
  </si>
  <si>
    <t>Number Crown Court</t>
  </si>
  <si>
    <t>Number all courts [note 17]</t>
  </si>
  <si>
    <t>Proportion Magistrates' court</t>
  </si>
  <si>
    <t>Non-custodial sentence: Total [note 13]</t>
  </si>
  <si>
    <t>Proportion Crown Court</t>
  </si>
  <si>
    <t>Proportion all courts</t>
  </si>
  <si>
    <t>[note 8][note 9][note 10][note 11][note 12][note 14][note 15][note 16][note 19]</t>
  </si>
  <si>
    <t>Court</t>
  </si>
  <si>
    <t xml:space="preserve">Ethnic minority </t>
  </si>
  <si>
    <t>Not stated</t>
  </si>
  <si>
    <t>All ethnic groups [note 6]</t>
  </si>
  <si>
    <t>Number Crown court</t>
  </si>
  <si>
    <t>Proportion Magistrates' court [note 5]</t>
  </si>
  <si>
    <t>Proportion Crown court [note 5]</t>
  </si>
  <si>
    <t>Proportion all courts [note 5]</t>
  </si>
  <si>
    <t>Number and proportions of remands by type given by the courts, by age, sex and ethnicity, year ending March 2024</t>
  </si>
  <si>
    <t>Monthly average custodial population of children remanded to youth detention accommodation in the secure estate, by age, sex and ethnicity, years ending March 2014 to 2024</t>
  </si>
  <si>
    <t>Monthly average custodial population of children remanded to youth detention accommodation, by type of custodial establishment, year ending March 2024</t>
  </si>
  <si>
    <t>Average monthly population in youth detention accomodation on remand, by type of offence, year ending March 2024</t>
  </si>
  <si>
    <t>Outcomes for children remanded to youth detention accomodation, years ending March 2018 to 2024</t>
  </si>
  <si>
    <t>Outcomes for children remanded to youth detention accomodation, by ethnicity, year ending March 2024</t>
  </si>
  <si>
    <t>Table 6.1: Number and proportions of remands by type given by the courts, by age, sex and ethnicity, year ending March 2024 [note 1][note 2][note 3][note 4]</t>
  </si>
  <si>
    <t>2024</t>
  </si>
  <si>
    <t>% change  March 2023 to March 2024</t>
  </si>
  <si>
    <t>Share of population, March 2024
[note 5]</t>
  </si>
  <si>
    <t>% change March 2014 to March 2024</t>
  </si>
  <si>
    <t>% change March 2019 to March 2024</t>
  </si>
  <si>
    <t>% change March 2023 to March 2024</t>
  </si>
  <si>
    <t>by age, sex and ethnicity, years ending March 2014 to 2024</t>
  </si>
  <si>
    <t>by type of custodial establishment, year ending March 2024</t>
  </si>
  <si>
    <t>Table 6.6: Outcomes for children on custodial remand year ending March 2018 to March 2024</t>
  </si>
  <si>
    <t>2024
[note 13]</t>
  </si>
  <si>
    <t>Ethnicity Unknown</t>
  </si>
  <si>
    <t>% change  March 2020 to March 2024</t>
  </si>
  <si>
    <t>Table 6.2: Number of remands by type given by the courts, years ending March 2020 to 2024 [note 1][note 3]</t>
  </si>
  <si>
    <t>Due to technical issues, Hampshire YJS, Isle of Wight YJS and Harrow YJS did not submit remand case level data for the year ending March 2023, and Hampshire YJS, Isle of Wight YJS and Newcastle YJS for the year ending March 2024</t>
  </si>
  <si>
    <t>Proportions are based on where demographics are known. In the year ending March 2024, the ethnicity was unknown for 2% of remand decisions and the sex was unknown for 1% of remand decisions.</t>
  </si>
  <si>
    <t>Number of remands by type given by the courts, years ending March 2020 to 2024</t>
  </si>
  <si>
    <t>This worksheet contains one table and refers to notes throughout chapter 6 supplementery tables</t>
  </si>
  <si>
    <t>Table 6.5: Average monthly population in youth detention accomodation on remand, by type of offence, year ending March 2024</t>
  </si>
  <si>
    <t xml:space="preserve">The data in this publication for the first quarter of 2024 in relation to court proceedings and outcomes are provisional. </t>
  </si>
  <si>
    <t>Table 6.7: Outcomes for children on custodial remand, by ethnicity, year ending March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</si>
</sst>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0&quot; &quot;;&quot;-&quot;#,##0&quot; &quot;;&quot; -&quot;#&quot; &quot;;&quot; &quot;@&quot; &quot;"/>
    <numFmt numFmtId="165" formatCode="0.0"/>
    <numFmt numFmtId="166" formatCode="&quot;+&quot;0%;&quot;-&quot;0%;0%"/>
    <numFmt numFmtId="167" formatCode="#,##0&quot; &quot;;&quot;-&quot;#,##0&quot; &quot;"/>
    <numFmt numFmtId="168" formatCode="&quot; &quot;#,##0.00&quot; &quot;;&quot;-&quot;#,##0.00&quot; &quot;;&quot; -&quot;#&quot; &quot;;&quot; &quot;@&quot; &quot;"/>
  </numFmts>
  <fonts count="21" x14ac:knownFonts="1">
    <font>
      <sz val="11"/>
      <color rgb="FF000000"/>
      <name val="Calibri"/>
      <family val="2"/>
    </font>
    <font>
      <sz val="11"/>
      <color rgb="FF000000"/>
      <name val="Calibri"/>
      <family val="2"/>
    </font>
    <font>
      <b/>
      <sz val="15"/>
      <color rgb="FF44546A"/>
      <name val="Calibri"/>
      <family val="2"/>
    </font>
    <font>
      <u/>
      <sz val="10"/>
      <color rgb="FF0066CC"/>
      <name val="Arial"/>
      <family val="2"/>
    </font>
    <font>
      <sz val="12"/>
      <color rgb="FF000000"/>
      <name val="Arial"/>
      <family val="2"/>
    </font>
    <font>
      <sz val="10"/>
      <color rgb="FF000000"/>
      <name val="Arial"/>
      <family val="2"/>
    </font>
    <font>
      <b/>
      <sz val="12"/>
      <color rgb="FF000000"/>
      <name val="Arial"/>
      <family val="2"/>
    </font>
    <font>
      <sz val="11"/>
      <color rgb="FF000000"/>
      <name val="Arial"/>
      <family val="2"/>
    </font>
    <font>
      <b/>
      <sz val="11"/>
      <color rgb="FF000000"/>
      <name val="Arial"/>
      <family val="2"/>
    </font>
    <font>
      <b/>
      <sz val="10"/>
      <color rgb="FF000000"/>
      <name val="Arial"/>
      <family val="2"/>
    </font>
    <font>
      <u/>
      <sz val="10"/>
      <color rgb="FF000000"/>
      <name val="Arial"/>
      <family val="2"/>
    </font>
    <font>
      <sz val="11"/>
      <color rgb="FFFF0000"/>
      <name val="Arial"/>
      <family val="2"/>
    </font>
    <font>
      <b/>
      <sz val="10"/>
      <color rgb="FFFF0000"/>
      <name val="Arial"/>
      <family val="2"/>
    </font>
    <font>
      <sz val="9"/>
      <color rgb="FF000000"/>
      <name val="Arial"/>
      <family val="2"/>
    </font>
    <font>
      <sz val="8"/>
      <color rgb="FF000000"/>
      <name val="Arial"/>
      <family val="2"/>
    </font>
    <font>
      <b/>
      <sz val="9"/>
      <color rgb="FF000000"/>
      <name val="Arial"/>
      <family val="2"/>
    </font>
    <font>
      <u/>
      <sz val="9"/>
      <color rgb="FF000000"/>
      <name val="Arial"/>
      <family val="2"/>
    </font>
    <font>
      <sz val="9"/>
      <color rgb="FFFF0000"/>
      <name val="Arial"/>
      <family val="2"/>
    </font>
    <font>
      <b/>
      <sz val="9"/>
      <color rgb="FFFF0000"/>
      <name val="Arial"/>
      <family val="2"/>
    </font>
    <font>
      <i/>
      <sz val="11"/>
      <color rgb="FF000000"/>
      <name val="Arial"/>
      <family val="2"/>
    </font>
    <font>
      <sz val="8"/>
      <name val="Calibri"/>
      <family val="2"/>
    </font>
  </fonts>
  <fills count="2">
    <fill>
      <patternFill patternType="none"/>
    </fill>
    <fill>
      <patternFill patternType="gray125"/>
    </fill>
  </fills>
  <borders count="18">
    <border>
      <left/>
      <right/>
      <top/>
      <bottom/>
      <diagonal/>
    </border>
    <border>
      <left/>
      <right/>
      <top/>
      <bottom style="thick">
        <color rgb="FF4472C4"/>
      </bottom>
      <diagonal/>
    </border>
    <border>
      <left/>
      <right/>
      <top/>
      <bottom style="thin">
        <color rgb="FF000000"/>
      </bottom>
      <diagonal/>
    </border>
    <border>
      <left style="thin">
        <color rgb="FF000000"/>
      </left>
      <right/>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top/>
      <bottom style="dashed">
        <color rgb="FF000000"/>
      </bottom>
      <diagonal/>
    </border>
    <border>
      <left/>
      <right/>
      <top style="dashed">
        <color rgb="FF000000"/>
      </top>
      <bottom style="dashed">
        <color rgb="FF000000"/>
      </bottom>
      <diagonal/>
    </border>
    <border>
      <left/>
      <right/>
      <top style="dashed">
        <color rgb="FF000000"/>
      </top>
      <bottom/>
      <diagonal/>
    </border>
    <border>
      <left/>
      <right style="thin">
        <color rgb="FF000000"/>
      </right>
      <top style="thin">
        <color rgb="FF000000"/>
      </top>
      <bottom style="thin">
        <color indexed="64"/>
      </bottom>
      <diagonal/>
    </border>
    <border>
      <left/>
      <right/>
      <top style="thin">
        <color rgb="FF000000"/>
      </top>
      <bottom style="thin">
        <color indexed="64"/>
      </bottom>
      <diagonal/>
    </border>
    <border>
      <left/>
      <right/>
      <top/>
      <bottom style="thin">
        <color indexed="64"/>
      </bottom>
      <diagonal/>
    </border>
    <border>
      <left style="thin">
        <color rgb="FF000000"/>
      </left>
      <right/>
      <top style="thin">
        <color rgb="FF000000"/>
      </top>
      <bottom style="thin">
        <color indexed="64"/>
      </bottom>
      <diagonal/>
    </border>
    <border>
      <left/>
      <right/>
      <top/>
      <bottom style="dashed">
        <color auto="1"/>
      </bottom>
      <diagonal/>
    </border>
    <border>
      <left/>
      <right/>
      <top style="dashed">
        <color auto="1"/>
      </top>
      <bottom style="thin">
        <color auto="1"/>
      </bottom>
      <diagonal/>
    </border>
  </borders>
  <cellStyleXfs count="24">
    <xf numFmtId="0" fontId="0" fillId="0" borderId="0"/>
    <xf numFmtId="168"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4" fillId="0" borderId="0" applyNumberFormat="0" applyBorder="0" applyProtection="0"/>
    <xf numFmtId="0" fontId="5" fillId="0" borderId="0" applyNumberFormat="0" applyBorder="0" applyProtection="0"/>
    <xf numFmtId="0" fontId="5"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1" fillId="0" borderId="0" applyNumberFormat="0" applyFont="0" applyBorder="0" applyProtection="0"/>
    <xf numFmtId="0" fontId="5" fillId="0" borderId="0" applyNumberFormat="0" applyBorder="0" applyProtection="0"/>
    <xf numFmtId="0" fontId="1" fillId="0" borderId="0" applyNumberFormat="0" applyBorder="0" applyProtection="0"/>
    <xf numFmtId="0" fontId="4" fillId="0" borderId="0" applyNumberFormat="0" applyBorder="0" applyProtection="0"/>
    <xf numFmtId="0" fontId="4" fillId="0" borderId="0" applyNumberFormat="0" applyBorder="0" applyProtection="0"/>
    <xf numFmtId="0" fontId="1" fillId="0" borderId="0" applyNumberFormat="0" applyBorder="0" applyProtection="0"/>
    <xf numFmtId="0" fontId="5" fillId="0" borderId="0" applyNumberFormat="0" applyBorder="0" applyProtection="0"/>
    <xf numFmtId="0" fontId="1" fillId="0" borderId="0" applyNumberFormat="0" applyBorder="0" applyProtection="0"/>
    <xf numFmtId="0" fontId="5" fillId="0" borderId="0" applyNumberFormat="0" applyBorder="0" applyProtection="0"/>
    <xf numFmtId="0" fontId="5" fillId="0" borderId="0" applyNumberFormat="0" applyBorder="0" applyProtection="0"/>
    <xf numFmtId="9" fontId="1" fillId="0" borderId="0" applyFont="0" applyFill="0" applyBorder="0" applyAlignment="0" applyProtection="0"/>
    <xf numFmtId="0" fontId="6" fillId="0" borderId="0" applyNumberFormat="0" applyBorder="0" applyProtection="0">
      <alignment horizontal="left" vertical="top"/>
    </xf>
  </cellStyleXfs>
  <cellXfs count="188">
    <xf numFmtId="0" fontId="0" fillId="0" borderId="0" xfId="0"/>
    <xf numFmtId="0" fontId="6" fillId="0" borderId="0" xfId="0" applyFont="1"/>
    <xf numFmtId="0" fontId="7" fillId="0" borderId="0" xfId="0" applyFont="1"/>
    <xf numFmtId="0" fontId="6" fillId="0" borderId="0" xfId="0" applyFont="1" applyAlignment="1">
      <alignment horizontal="left"/>
    </xf>
    <xf numFmtId="0" fontId="7" fillId="0" borderId="0" xfId="0" applyFont="1" applyAlignment="1">
      <alignment horizontal="center"/>
    </xf>
    <xf numFmtId="0" fontId="8" fillId="0" borderId="0" xfId="0" applyFont="1"/>
    <xf numFmtId="0" fontId="9" fillId="0" borderId="0" xfId="0" applyFont="1"/>
    <xf numFmtId="0" fontId="10" fillId="0" borderId="0" xfId="4" applyFont="1" applyFill="1" applyAlignment="1"/>
    <xf numFmtId="0" fontId="5" fillId="0" borderId="0" xfId="0" applyFont="1"/>
    <xf numFmtId="0" fontId="11" fillId="0" borderId="0" xfId="0" applyFont="1"/>
    <xf numFmtId="0" fontId="12" fillId="0" borderId="0" xfId="0" applyFont="1"/>
    <xf numFmtId="0" fontId="5" fillId="0" borderId="0" xfId="17" applyFont="1" applyProtection="1"/>
    <xf numFmtId="0" fontId="6" fillId="0" borderId="0" xfId="3" applyFont="1" applyBorder="1"/>
    <xf numFmtId="0" fontId="4" fillId="0" borderId="0" xfId="0" applyFont="1"/>
    <xf numFmtId="0" fontId="5" fillId="0" borderId="0" xfId="0" applyFont="1" applyAlignment="1">
      <alignment horizontal="center" vertical="center"/>
    </xf>
    <xf numFmtId="0" fontId="5" fillId="0" borderId="0" xfId="0" applyFont="1" applyAlignment="1">
      <alignment vertical="center" wrapText="1"/>
    </xf>
    <xf numFmtId="0" fontId="5" fillId="0" borderId="0" xfId="20" applyAlignment="1" applyProtection="1">
      <alignment vertical="center" wrapText="1"/>
    </xf>
    <xf numFmtId="0" fontId="13" fillId="0" borderId="0" xfId="0" applyFont="1" applyAlignment="1">
      <alignment vertical="center" wrapText="1"/>
    </xf>
    <xf numFmtId="0" fontId="13" fillId="0" borderId="0" xfId="20" applyFont="1" applyAlignment="1" applyProtection="1">
      <alignment vertical="center"/>
    </xf>
    <xf numFmtId="0" fontId="5" fillId="0" borderId="0" xfId="9" applyFont="1" applyAlignment="1">
      <alignment vertical="center" wrapText="1"/>
    </xf>
    <xf numFmtId="0" fontId="5" fillId="0" borderId="0" xfId="18" applyAlignment="1" applyProtection="1">
      <alignment horizontal="left" vertical="center" wrapText="1"/>
    </xf>
    <xf numFmtId="0" fontId="5" fillId="0" borderId="0" xfId="18" applyAlignment="1" applyProtection="1">
      <alignment horizontal="left" vertical="center"/>
    </xf>
    <xf numFmtId="0" fontId="13" fillId="0" borderId="0" xfId="0" applyFont="1" applyAlignment="1">
      <alignment vertical="center"/>
    </xf>
    <xf numFmtId="0" fontId="5" fillId="0" borderId="0" xfId="0" applyFont="1" applyAlignment="1">
      <alignment wrapText="1"/>
    </xf>
    <xf numFmtId="0" fontId="13" fillId="0" borderId="0" xfId="20" applyFont="1" applyAlignment="1" applyProtection="1">
      <alignment vertical="center" wrapText="1"/>
    </xf>
    <xf numFmtId="0" fontId="5" fillId="0" borderId="0" xfId="8" applyAlignment="1" applyProtection="1">
      <alignment horizontal="left" vertical="center" wrapText="1"/>
    </xf>
    <xf numFmtId="0" fontId="14" fillId="0" borderId="0" xfId="14" applyFont="1" applyAlignment="1">
      <alignment vertical="center" wrapText="1"/>
    </xf>
    <xf numFmtId="0" fontId="14" fillId="0" borderId="0" xfId="7" applyFont="1" applyAlignment="1" applyProtection="1">
      <alignment vertical="center" wrapText="1"/>
    </xf>
    <xf numFmtId="0" fontId="14" fillId="0" borderId="0" xfId="19" applyFont="1" applyAlignment="1">
      <alignment vertical="center" wrapText="1"/>
    </xf>
    <xf numFmtId="0" fontId="14" fillId="0" borderId="0" xfId="11" applyFont="1" applyAlignment="1">
      <alignment vertical="center" wrapText="1"/>
    </xf>
    <xf numFmtId="0" fontId="14" fillId="0" borderId="0" xfId="9" applyFont="1" applyAlignment="1">
      <alignment vertical="center" wrapText="1"/>
    </xf>
    <xf numFmtId="0" fontId="6" fillId="0" borderId="0" xfId="0" applyFont="1" applyAlignment="1">
      <alignment horizontal="left" vertical="top"/>
    </xf>
    <xf numFmtId="0" fontId="7" fillId="0" borderId="0" xfId="0" applyFont="1" applyAlignment="1">
      <alignment horizontal="right" vertical="center"/>
    </xf>
    <xf numFmtId="0" fontId="4" fillId="0" borderId="0" xfId="8" applyFont="1" applyProtection="1"/>
    <xf numFmtId="0" fontId="7" fillId="0" borderId="0" xfId="8" applyFont="1" applyProtection="1"/>
    <xf numFmtId="0" fontId="9" fillId="0" borderId="2" xfId="0" applyFont="1" applyBorder="1" applyAlignment="1">
      <alignment horizontal="left" vertical="center" wrapText="1"/>
    </xf>
    <xf numFmtId="0" fontId="9" fillId="0" borderId="2" xfId="0" applyFont="1" applyBorder="1" applyAlignment="1">
      <alignment horizontal="right" vertical="center" wrapText="1"/>
    </xf>
    <xf numFmtId="0" fontId="9" fillId="0" borderId="3" xfId="0" applyFont="1" applyBorder="1" applyAlignment="1">
      <alignment horizontal="right" vertical="center" wrapText="1"/>
    </xf>
    <xf numFmtId="49" fontId="9" fillId="0" borderId="3" xfId="0" applyNumberFormat="1" applyFont="1" applyBorder="1" applyAlignment="1">
      <alignment horizontal="right" vertical="center" wrapText="1"/>
    </xf>
    <xf numFmtId="0" fontId="9" fillId="0" borderId="2" xfId="17" applyFont="1" applyBorder="1" applyAlignment="1" applyProtection="1">
      <alignment horizontal="right" vertical="center" wrapText="1"/>
    </xf>
    <xf numFmtId="0" fontId="5" fillId="0" borderId="0" xfId="0" applyFont="1" applyAlignment="1">
      <alignment horizontal="left" vertical="center"/>
    </xf>
    <xf numFmtId="167" fontId="5" fillId="0" borderId="0" xfId="1" applyNumberFormat="1" applyFont="1" applyAlignment="1">
      <alignment horizontal="right" vertical="center"/>
    </xf>
    <xf numFmtId="167" fontId="5" fillId="0" borderId="4" xfId="1" applyNumberFormat="1" applyFont="1" applyBorder="1" applyAlignment="1">
      <alignment horizontal="right" vertical="center"/>
    </xf>
    <xf numFmtId="0" fontId="9" fillId="0" borderId="2" xfId="0" applyFont="1" applyBorder="1" applyAlignment="1">
      <alignment horizontal="left" vertical="center"/>
    </xf>
    <xf numFmtId="167" fontId="9" fillId="0" borderId="2" xfId="1" applyNumberFormat="1" applyFont="1" applyBorder="1" applyAlignment="1">
      <alignment horizontal="right" vertical="center"/>
    </xf>
    <xf numFmtId="167" fontId="9" fillId="0" borderId="3" xfId="1" applyNumberFormat="1" applyFont="1" applyBorder="1" applyAlignment="1">
      <alignment horizontal="right" vertical="center"/>
    </xf>
    <xf numFmtId="0" fontId="5" fillId="0" borderId="5" xfId="0" applyFont="1" applyBorder="1" applyAlignment="1">
      <alignment horizontal="left" vertical="center"/>
    </xf>
    <xf numFmtId="0" fontId="9" fillId="0" borderId="0" xfId="0" applyFont="1" applyAlignment="1">
      <alignment horizontal="left" vertical="center"/>
    </xf>
    <xf numFmtId="167" fontId="9" fillId="0" borderId="0" xfId="1" applyNumberFormat="1" applyFont="1" applyAlignment="1">
      <alignment horizontal="right" vertical="center"/>
    </xf>
    <xf numFmtId="167" fontId="9" fillId="0" borderId="4" xfId="1" applyNumberFormat="1" applyFont="1" applyBorder="1" applyAlignment="1">
      <alignment horizontal="right" vertical="center"/>
    </xf>
    <xf numFmtId="9" fontId="7" fillId="0" borderId="0" xfId="2" applyFont="1"/>
    <xf numFmtId="0" fontId="5" fillId="0" borderId="7" xfId="0" applyFont="1" applyBorder="1" applyAlignment="1">
      <alignment horizontal="left" vertical="center"/>
    </xf>
    <xf numFmtId="9" fontId="5" fillId="0" borderId="7" xfId="0" applyNumberFormat="1" applyFont="1" applyBorder="1" applyAlignment="1">
      <alignment horizontal="right" vertical="center"/>
    </xf>
    <xf numFmtId="9" fontId="5" fillId="0" borderId="8" xfId="0" applyNumberFormat="1" applyFont="1" applyBorder="1" applyAlignment="1">
      <alignment horizontal="right" vertical="center"/>
    </xf>
    <xf numFmtId="9" fontId="5" fillId="0" borderId="0" xfId="0" applyNumberFormat="1" applyFont="1" applyAlignment="1">
      <alignment horizontal="right" vertical="center"/>
    </xf>
    <xf numFmtId="9" fontId="5" fillId="0" borderId="4" xfId="0" applyNumberFormat="1" applyFont="1" applyBorder="1" applyAlignment="1">
      <alignment horizontal="right" vertical="center"/>
    </xf>
    <xf numFmtId="9" fontId="9" fillId="0" borderId="0" xfId="0" applyNumberFormat="1" applyFont="1" applyAlignment="1">
      <alignment horizontal="right" vertical="center"/>
    </xf>
    <xf numFmtId="9" fontId="9" fillId="0" borderId="4" xfId="0" applyNumberFormat="1" applyFont="1" applyBorder="1" applyAlignment="1">
      <alignment horizontal="right" vertical="center"/>
    </xf>
    <xf numFmtId="9" fontId="5" fillId="0" borderId="5" xfId="0" applyNumberFormat="1" applyFont="1" applyBorder="1" applyAlignment="1">
      <alignment horizontal="right" vertical="center"/>
    </xf>
    <xf numFmtId="9" fontId="5" fillId="0" borderId="6" xfId="0" applyNumberFormat="1" applyFont="1" applyBorder="1" applyAlignment="1">
      <alignment horizontal="right" vertical="center"/>
    </xf>
    <xf numFmtId="0" fontId="15" fillId="0" borderId="0" xfId="0" applyFont="1"/>
    <xf numFmtId="9" fontId="7" fillId="0" borderId="0" xfId="2" applyFont="1" applyAlignment="1">
      <alignment horizontal="right" vertical="center"/>
    </xf>
    <xf numFmtId="0" fontId="6" fillId="0" borderId="0" xfId="23">
      <alignment horizontal="left" vertical="top"/>
    </xf>
    <xf numFmtId="0" fontId="9" fillId="0" borderId="2" xfId="21" applyFont="1" applyBorder="1" applyAlignment="1" applyProtection="1">
      <alignment horizontal="left" vertical="center" wrapText="1"/>
    </xf>
    <xf numFmtId="0" fontId="9" fillId="0" borderId="2" xfId="21" applyFont="1" applyBorder="1" applyAlignment="1" applyProtection="1">
      <alignment horizontal="right" vertical="center" wrapText="1"/>
    </xf>
    <xf numFmtId="0" fontId="7" fillId="0" borderId="0" xfId="0" applyFont="1" applyAlignment="1">
      <alignment vertical="center"/>
    </xf>
    <xf numFmtId="0" fontId="5" fillId="0" borderId="0" xfId="21" applyAlignment="1" applyProtection="1">
      <alignment horizontal="left"/>
    </xf>
    <xf numFmtId="167" fontId="5" fillId="0" borderId="0" xfId="1" applyNumberFormat="1" applyFont="1" applyFill="1" applyAlignment="1">
      <alignment horizontal="right" wrapText="1"/>
    </xf>
    <xf numFmtId="9" fontId="5" fillId="0" borderId="0" xfId="2" applyFont="1" applyFill="1" applyAlignment="1">
      <alignment horizontal="right"/>
    </xf>
    <xf numFmtId="0" fontId="9" fillId="0" borderId="0" xfId="21" applyFont="1" applyAlignment="1" applyProtection="1">
      <alignment horizontal="left"/>
    </xf>
    <xf numFmtId="167" fontId="9" fillId="0" borderId="0" xfId="1" applyNumberFormat="1" applyFont="1" applyFill="1" applyAlignment="1">
      <alignment horizontal="right" wrapText="1"/>
    </xf>
    <xf numFmtId="9" fontId="9" fillId="0" borderId="0" xfId="2" applyFont="1" applyFill="1" applyAlignment="1">
      <alignment horizontal="right"/>
    </xf>
    <xf numFmtId="0" fontId="5" fillId="0" borderId="7" xfId="21" applyBorder="1" applyAlignment="1" applyProtection="1">
      <alignment horizontal="left"/>
    </xf>
    <xf numFmtId="167" fontId="5" fillId="0" borderId="7" xfId="1" applyNumberFormat="1" applyFont="1" applyFill="1" applyBorder="1" applyAlignment="1">
      <alignment horizontal="right" wrapText="1"/>
    </xf>
    <xf numFmtId="167" fontId="5" fillId="0" borderId="7" xfId="0" applyNumberFormat="1" applyFont="1" applyBorder="1" applyAlignment="1">
      <alignment horizontal="right"/>
    </xf>
    <xf numFmtId="9" fontId="5" fillId="0" borderId="7" xfId="2" applyFont="1" applyFill="1" applyBorder="1" applyAlignment="1">
      <alignment horizontal="right"/>
    </xf>
    <xf numFmtId="167" fontId="5" fillId="0" borderId="0" xfId="0" applyNumberFormat="1" applyFont="1" applyAlignment="1">
      <alignment horizontal="right"/>
    </xf>
    <xf numFmtId="0" fontId="5" fillId="0" borderId="5" xfId="21" applyBorder="1" applyAlignment="1" applyProtection="1">
      <alignment horizontal="left"/>
    </xf>
    <xf numFmtId="167" fontId="9" fillId="0" borderId="5" xfId="1" applyNumberFormat="1" applyFont="1" applyFill="1" applyBorder="1" applyAlignment="1">
      <alignment horizontal="right" wrapText="1"/>
    </xf>
    <xf numFmtId="9" fontId="9" fillId="0" borderId="5" xfId="2" applyFont="1" applyFill="1" applyBorder="1" applyAlignment="1">
      <alignment horizontal="right"/>
    </xf>
    <xf numFmtId="9" fontId="5" fillId="0" borderId="5" xfId="2" applyFont="1" applyFill="1" applyBorder="1" applyAlignment="1">
      <alignment horizontal="right"/>
    </xf>
    <xf numFmtId="0" fontId="7" fillId="0" borderId="0" xfId="21" applyFont="1" applyAlignment="1" applyProtection="1">
      <alignment wrapText="1"/>
    </xf>
    <xf numFmtId="167" fontId="7" fillId="0" borderId="0" xfId="1" applyNumberFormat="1" applyFont="1" applyFill="1" applyAlignment="1">
      <alignment horizontal="right" wrapText="1"/>
    </xf>
    <xf numFmtId="9" fontId="7" fillId="0" borderId="0" xfId="2" applyFont="1" applyFill="1" applyAlignment="1">
      <alignment horizontal="right" wrapText="1"/>
    </xf>
    <xf numFmtId="0" fontId="9" fillId="0" borderId="0" xfId="0" applyFont="1" applyAlignment="1">
      <alignment horizontal="right" vertical="center"/>
    </xf>
    <xf numFmtId="0" fontId="10" fillId="0" borderId="0" xfId="4" applyFont="1" applyFill="1" applyAlignment="1">
      <alignment horizontal="right" vertical="center"/>
    </xf>
    <xf numFmtId="0" fontId="15" fillId="0" borderId="0" xfId="0" applyFont="1" applyAlignment="1">
      <alignment horizontal="right" vertical="center"/>
    </xf>
    <xf numFmtId="0" fontId="13" fillId="0" borderId="0" xfId="0" applyFont="1" applyAlignment="1">
      <alignment horizontal="right" vertical="center"/>
    </xf>
    <xf numFmtId="0" fontId="16" fillId="0" borderId="0" xfId="4" applyFont="1" applyFill="1" applyAlignment="1">
      <alignment horizontal="right" vertical="center"/>
    </xf>
    <xf numFmtId="0" fontId="17" fillId="0" borderId="0" xfId="0" applyFont="1"/>
    <xf numFmtId="0" fontId="9" fillId="0" borderId="2" xfId="1" applyNumberFormat="1" applyFont="1" applyFill="1" applyBorder="1" applyAlignment="1">
      <alignment horizontal="right" vertical="center" wrapText="1"/>
    </xf>
    <xf numFmtId="0" fontId="17" fillId="0" borderId="0" xfId="0" applyFont="1" applyAlignment="1">
      <alignment wrapText="1"/>
    </xf>
    <xf numFmtId="17" fontId="5" fillId="0" borderId="0" xfId="0" applyNumberFormat="1" applyFont="1" applyAlignment="1">
      <alignment horizontal="left" vertical="center"/>
    </xf>
    <xf numFmtId="164" fontId="5" fillId="0" borderId="0" xfId="1" applyNumberFormat="1" applyFont="1" applyFill="1" applyAlignment="1">
      <alignment horizontal="right" vertical="center"/>
    </xf>
    <xf numFmtId="9" fontId="5" fillId="0" borderId="0" xfId="2" applyFont="1" applyFill="1" applyAlignment="1">
      <alignment horizontal="right" vertical="center"/>
    </xf>
    <xf numFmtId="164" fontId="9" fillId="0" borderId="0" xfId="1" applyNumberFormat="1" applyFont="1" applyFill="1" applyAlignment="1">
      <alignment horizontal="right" vertical="center"/>
    </xf>
    <xf numFmtId="9" fontId="9" fillId="0" borderId="0" xfId="2" applyFont="1" applyFill="1" applyAlignment="1">
      <alignment horizontal="right" vertical="center"/>
    </xf>
    <xf numFmtId="0" fontId="18" fillId="0" borderId="0" xfId="0" applyFont="1"/>
    <xf numFmtId="164" fontId="5" fillId="0" borderId="7" xfId="1" applyNumberFormat="1" applyFont="1" applyFill="1" applyBorder="1" applyAlignment="1">
      <alignment horizontal="right" vertical="center"/>
    </xf>
    <xf numFmtId="9" fontId="5" fillId="0" borderId="7" xfId="2" applyFont="1" applyFill="1" applyBorder="1" applyAlignment="1">
      <alignment horizontal="right" vertical="center"/>
    </xf>
    <xf numFmtId="9" fontId="5" fillId="0" borderId="9" xfId="2" applyFont="1" applyFill="1" applyBorder="1" applyAlignment="1">
      <alignment horizontal="right" vertical="center"/>
    </xf>
    <xf numFmtId="0" fontId="5" fillId="0" borderId="10" xfId="0" applyFont="1" applyBorder="1" applyAlignment="1">
      <alignment horizontal="left" vertical="center"/>
    </xf>
    <xf numFmtId="164" fontId="5" fillId="0" borderId="10" xfId="1" applyNumberFormat="1" applyFont="1" applyFill="1" applyBorder="1" applyAlignment="1">
      <alignment horizontal="right" vertical="center"/>
    </xf>
    <xf numFmtId="9" fontId="5" fillId="0" borderId="11" xfId="2" applyFont="1" applyFill="1" applyBorder="1" applyAlignment="1">
      <alignment horizontal="right" vertical="center"/>
    </xf>
    <xf numFmtId="9" fontId="5" fillId="0" borderId="10" xfId="2" applyFont="1" applyFill="1" applyBorder="1" applyAlignment="1">
      <alignment horizontal="right" vertical="center"/>
    </xf>
    <xf numFmtId="1" fontId="5" fillId="0" borderId="0" xfId="1" applyNumberFormat="1" applyFont="1" applyFill="1" applyAlignment="1">
      <alignment horizontal="right" vertical="center"/>
    </xf>
    <xf numFmtId="164" fontId="9" fillId="0" borderId="2" xfId="1" applyNumberFormat="1" applyFont="1" applyFill="1" applyBorder="1" applyAlignment="1">
      <alignment horizontal="right" vertical="center"/>
    </xf>
    <xf numFmtId="9" fontId="9" fillId="0" borderId="2" xfId="2" applyFont="1" applyFill="1" applyBorder="1" applyAlignment="1">
      <alignment horizontal="right" vertical="center"/>
    </xf>
    <xf numFmtId="0" fontId="9" fillId="0" borderId="7" xfId="0" applyFont="1" applyBorder="1" applyAlignment="1">
      <alignment horizontal="left" vertical="center"/>
    </xf>
    <xf numFmtId="0" fontId="5" fillId="0" borderId="0" xfId="0" applyFont="1" applyAlignment="1">
      <alignment horizontal="right" vertical="center"/>
    </xf>
    <xf numFmtId="165" fontId="5" fillId="0" borderId="0" xfId="2" applyNumberFormat="1" applyFont="1" applyFill="1" applyAlignment="1">
      <alignment horizontal="right" vertical="center"/>
    </xf>
    <xf numFmtId="166" fontId="9" fillId="0" borderId="0" xfId="2" applyNumberFormat="1" applyFont="1" applyFill="1" applyAlignment="1">
      <alignment horizontal="right" vertical="center"/>
    </xf>
    <xf numFmtId="0" fontId="13" fillId="0" borderId="0" xfId="0" applyFont="1"/>
    <xf numFmtId="9" fontId="13" fillId="0" borderId="0" xfId="2" applyFont="1" applyFill="1" applyAlignment="1">
      <alignment horizontal="right" vertical="center"/>
    </xf>
    <xf numFmtId="3" fontId="5" fillId="0" borderId="0" xfId="0" applyNumberFormat="1" applyFont="1" applyAlignment="1">
      <alignment horizontal="right" vertical="center"/>
    </xf>
    <xf numFmtId="9" fontId="5" fillId="0" borderId="0" xfId="2" applyFont="1" applyAlignment="1">
      <alignment horizontal="right" vertical="center"/>
    </xf>
    <xf numFmtId="3" fontId="9" fillId="0" borderId="7" xfId="0" applyNumberFormat="1" applyFont="1" applyBorder="1" applyAlignment="1">
      <alignment horizontal="right" vertical="center"/>
    </xf>
    <xf numFmtId="9" fontId="9" fillId="0" borderId="7" xfId="2" applyFont="1" applyBorder="1" applyAlignment="1">
      <alignment horizontal="right" vertical="center"/>
    </xf>
    <xf numFmtId="0" fontId="9" fillId="0" borderId="2" xfId="0" applyFont="1" applyBorder="1" applyAlignment="1">
      <alignment horizontal="center" vertical="center" wrapText="1"/>
    </xf>
    <xf numFmtId="1" fontId="5" fillId="0" borderId="0" xfId="1" applyNumberFormat="1" applyFont="1"/>
    <xf numFmtId="9" fontId="5" fillId="0" borderId="0" xfId="2" applyFont="1"/>
    <xf numFmtId="164" fontId="5" fillId="0" borderId="0" xfId="1" applyNumberFormat="1" applyFont="1"/>
    <xf numFmtId="0" fontId="6" fillId="0" borderId="0" xfId="16" applyFont="1" applyProtection="1"/>
    <xf numFmtId="0" fontId="0" fillId="0" borderId="0" xfId="0" applyAlignment="1">
      <alignment horizontal="right" vertical="center"/>
    </xf>
    <xf numFmtId="0" fontId="4" fillId="0" borderId="0" xfId="15" applyAlignment="1" applyProtection="1">
      <alignment horizontal="left"/>
    </xf>
    <xf numFmtId="0" fontId="8" fillId="0" borderId="2" xfId="15" applyFont="1" applyBorder="1" applyAlignment="1" applyProtection="1">
      <alignment horizontal="left" vertical="center" wrapText="1"/>
    </xf>
    <xf numFmtId="0" fontId="8" fillId="0" borderId="2" xfId="15" applyFont="1" applyBorder="1" applyAlignment="1" applyProtection="1">
      <alignment horizontal="left" vertical="center"/>
    </xf>
    <xf numFmtId="0" fontId="8" fillId="0" borderId="2" xfId="0" applyFont="1" applyBorder="1" applyAlignment="1">
      <alignment horizontal="right" vertical="center" wrapText="1"/>
    </xf>
    <xf numFmtId="0" fontId="7" fillId="0" borderId="0" xfId="15" applyFont="1" applyAlignment="1" applyProtection="1">
      <alignment horizontal="left" vertical="center"/>
    </xf>
    <xf numFmtId="0" fontId="7" fillId="0" borderId="0" xfId="15" applyFont="1" applyAlignment="1" applyProtection="1">
      <alignment horizontal="right" vertical="center"/>
    </xf>
    <xf numFmtId="0" fontId="7" fillId="0" borderId="0" xfId="15" applyFont="1" applyProtection="1"/>
    <xf numFmtId="1" fontId="7" fillId="0" borderId="0" xfId="2" applyNumberFormat="1" applyFont="1" applyFill="1" applyAlignment="1">
      <alignment horizontal="right" vertical="center"/>
    </xf>
    <xf numFmtId="0" fontId="7" fillId="0" borderId="7" xfId="15" applyFont="1" applyBorder="1" applyAlignment="1" applyProtection="1">
      <alignment horizontal="left" vertical="center"/>
    </xf>
    <xf numFmtId="0" fontId="7" fillId="0" borderId="7" xfId="15" applyFont="1" applyBorder="1" applyAlignment="1" applyProtection="1">
      <alignment horizontal="right" vertical="center"/>
    </xf>
    <xf numFmtId="1" fontId="7" fillId="0" borderId="7" xfId="2" applyNumberFormat="1" applyFont="1" applyFill="1" applyBorder="1" applyAlignment="1"/>
    <xf numFmtId="1" fontId="7" fillId="0" borderId="0" xfId="2" applyNumberFormat="1" applyFont="1" applyFill="1" applyAlignment="1"/>
    <xf numFmtId="1" fontId="7" fillId="0" borderId="7" xfId="15" applyNumberFormat="1" applyFont="1" applyBorder="1" applyAlignment="1" applyProtection="1">
      <alignment horizontal="right" vertical="center"/>
    </xf>
    <xf numFmtId="1" fontId="7" fillId="0" borderId="0" xfId="15" applyNumberFormat="1" applyFont="1" applyProtection="1"/>
    <xf numFmtId="9" fontId="1" fillId="0" borderId="0" xfId="2"/>
    <xf numFmtId="1" fontId="7" fillId="0" borderId="0" xfId="15" applyNumberFormat="1" applyFont="1" applyAlignment="1" applyProtection="1">
      <alignment horizontal="right" vertical="center"/>
    </xf>
    <xf numFmtId="9" fontId="7" fillId="0" borderId="7" xfId="2" applyFont="1" applyFill="1" applyBorder="1" applyAlignment="1">
      <alignment horizontal="right" vertical="center"/>
    </xf>
    <xf numFmtId="9" fontId="7" fillId="0" borderId="7" xfId="2" applyFont="1" applyFill="1" applyBorder="1" applyAlignment="1"/>
    <xf numFmtId="9" fontId="7" fillId="0" borderId="0" xfId="2" applyFont="1" applyFill="1" applyAlignment="1">
      <alignment horizontal="right" vertical="center"/>
    </xf>
    <xf numFmtId="9" fontId="7" fillId="0" borderId="0" xfId="2" applyFont="1" applyFill="1" applyAlignment="1"/>
    <xf numFmtId="0" fontId="7" fillId="0" borderId="2" xfId="15" applyFont="1" applyBorder="1" applyAlignment="1" applyProtection="1">
      <alignment horizontal="left" vertical="center"/>
    </xf>
    <xf numFmtId="9" fontId="7" fillId="0" borderId="2" xfId="2" applyFont="1" applyFill="1" applyBorder="1" applyAlignment="1">
      <alignment horizontal="right" vertical="center"/>
    </xf>
    <xf numFmtId="9" fontId="7" fillId="0" borderId="2" xfId="2" applyFont="1" applyFill="1" applyBorder="1" applyAlignment="1"/>
    <xf numFmtId="0" fontId="6" fillId="0" borderId="0" xfId="17" applyFont="1" applyProtection="1"/>
    <xf numFmtId="0" fontId="4" fillId="0" borderId="0" xfId="15" applyProtection="1"/>
    <xf numFmtId="0" fontId="8" fillId="0" borderId="5" xfId="15" applyFont="1" applyBorder="1" applyAlignment="1" applyProtection="1">
      <alignment horizontal="left" vertical="center" wrapText="1"/>
    </xf>
    <xf numFmtId="0" fontId="8" fillId="0" borderId="5" xfId="15" applyFont="1" applyBorder="1" applyAlignment="1" applyProtection="1">
      <alignment horizontal="right" vertical="center" wrapText="1"/>
    </xf>
    <xf numFmtId="0" fontId="8" fillId="0" borderId="5" xfId="0" applyFont="1" applyBorder="1" applyAlignment="1">
      <alignment horizontal="right" vertical="center" wrapText="1"/>
    </xf>
    <xf numFmtId="0" fontId="8" fillId="0" borderId="0" xfId="0" applyFont="1" applyAlignment="1">
      <alignment horizontal="right" wrapText="1"/>
    </xf>
    <xf numFmtId="0" fontId="8" fillId="0" borderId="0" xfId="15" applyFont="1" applyAlignment="1" applyProtection="1">
      <alignment wrapText="1"/>
    </xf>
    <xf numFmtId="0" fontId="8" fillId="0" borderId="0" xfId="0" applyFont="1" applyAlignment="1">
      <alignment horizontal="right" vertical="center"/>
    </xf>
    <xf numFmtId="0" fontId="19" fillId="0" borderId="0" xfId="15" applyFont="1" applyAlignment="1" applyProtection="1">
      <alignment horizontal="left" vertical="center"/>
    </xf>
    <xf numFmtId="1" fontId="8" fillId="0" borderId="0" xfId="2" applyNumberFormat="1" applyFont="1" applyFill="1" applyAlignment="1">
      <alignment horizontal="right" vertical="center"/>
    </xf>
    <xf numFmtId="1" fontId="7" fillId="0" borderId="7" xfId="0" applyNumberFormat="1" applyFont="1" applyBorder="1" applyAlignment="1">
      <alignment horizontal="right" vertical="center"/>
    </xf>
    <xf numFmtId="1" fontId="8" fillId="0" borderId="7" xfId="0" applyNumberFormat="1" applyFont="1" applyBorder="1" applyAlignment="1">
      <alignment horizontal="right" vertical="center"/>
    </xf>
    <xf numFmtId="1" fontId="7" fillId="0" borderId="0" xfId="0" applyNumberFormat="1" applyFont="1" applyAlignment="1">
      <alignment horizontal="right" vertical="center"/>
    </xf>
    <xf numFmtId="1" fontId="8" fillId="0" borderId="0" xfId="0" applyNumberFormat="1" applyFont="1" applyAlignment="1">
      <alignment horizontal="right" vertical="center"/>
    </xf>
    <xf numFmtId="9" fontId="8" fillId="0" borderId="7" xfId="2" applyFont="1" applyFill="1" applyBorder="1" applyAlignment="1">
      <alignment horizontal="right" vertical="center"/>
    </xf>
    <xf numFmtId="9" fontId="8" fillId="0" borderId="0" xfId="2" applyFont="1" applyFill="1" applyAlignment="1">
      <alignment horizontal="right" vertical="center"/>
    </xf>
    <xf numFmtId="9" fontId="7" fillId="0" borderId="0" xfId="0" applyNumberFormat="1" applyFont="1"/>
    <xf numFmtId="0" fontId="7" fillId="0" borderId="7" xfId="0" applyFont="1" applyBorder="1"/>
    <xf numFmtId="0" fontId="7" fillId="0" borderId="7" xfId="0" applyFont="1" applyBorder="1" applyAlignment="1">
      <alignment horizontal="right" vertical="center"/>
    </xf>
    <xf numFmtId="0" fontId="8" fillId="0" borderId="0" xfId="0" applyFont="1" applyAlignment="1">
      <alignment vertical="top"/>
    </xf>
    <xf numFmtId="9" fontId="7" fillId="0" borderId="0" xfId="0" applyNumberFormat="1" applyFont="1" applyAlignment="1">
      <alignment horizontal="right" vertical="center"/>
    </xf>
    <xf numFmtId="0" fontId="7" fillId="0" borderId="0" xfId="0" applyFont="1" applyAlignment="1">
      <alignment vertical="top"/>
    </xf>
    <xf numFmtId="0" fontId="7" fillId="0" borderId="0" xfId="0" applyFont="1" applyAlignment="1">
      <alignment wrapText="1"/>
    </xf>
    <xf numFmtId="0" fontId="7" fillId="0" borderId="0" xfId="6" applyFont="1" applyAlignment="1" applyProtection="1">
      <alignment vertical="top"/>
    </xf>
    <xf numFmtId="167" fontId="9" fillId="0" borderId="14" xfId="1" applyNumberFormat="1" applyFont="1" applyBorder="1" applyAlignment="1">
      <alignment horizontal="right" vertical="center"/>
    </xf>
    <xf numFmtId="0" fontId="9" fillId="0" borderId="5" xfId="0" applyFont="1" applyBorder="1" applyAlignment="1">
      <alignment horizontal="left" vertical="center"/>
    </xf>
    <xf numFmtId="167" fontId="9" fillId="0" borderId="13" xfId="1" applyNumberFormat="1" applyFont="1" applyBorder="1" applyAlignment="1">
      <alignment horizontal="right" vertical="center"/>
    </xf>
    <xf numFmtId="167" fontId="9" fillId="0" borderId="12" xfId="1" applyNumberFormat="1" applyFont="1" applyBorder="1" applyAlignment="1">
      <alignment horizontal="right" vertical="center"/>
    </xf>
    <xf numFmtId="167" fontId="9" fillId="0" borderId="6" xfId="1" applyNumberFormat="1" applyFont="1" applyBorder="1" applyAlignment="1">
      <alignment horizontal="right" vertical="center"/>
    </xf>
    <xf numFmtId="167" fontId="9" fillId="0" borderId="5" xfId="1" applyNumberFormat="1" applyFont="1" applyBorder="1" applyAlignment="1">
      <alignment horizontal="right" vertical="center"/>
    </xf>
    <xf numFmtId="167" fontId="9" fillId="0" borderId="15" xfId="1" applyNumberFormat="1" applyFont="1" applyBorder="1" applyAlignment="1">
      <alignment horizontal="right" vertical="center"/>
    </xf>
    <xf numFmtId="1" fontId="0" fillId="0" borderId="0" xfId="0" applyNumberFormat="1"/>
    <xf numFmtId="9" fontId="0" fillId="0" borderId="0" xfId="2" applyFont="1"/>
    <xf numFmtId="0" fontId="5" fillId="0" borderId="16" xfId="0" applyFont="1" applyBorder="1"/>
    <xf numFmtId="1" fontId="5" fillId="0" borderId="16" xfId="1" applyNumberFormat="1" applyFont="1" applyBorder="1"/>
    <xf numFmtId="9" fontId="5" fillId="0" borderId="16" xfId="2" applyFont="1" applyBorder="1"/>
    <xf numFmtId="0" fontId="9" fillId="0" borderId="17" xfId="0" applyFont="1" applyBorder="1"/>
    <xf numFmtId="1" fontId="9" fillId="0" borderId="17" xfId="1" applyNumberFormat="1" applyFont="1" applyBorder="1"/>
    <xf numFmtId="9" fontId="9" fillId="0" borderId="17" xfId="2" applyFont="1" applyBorder="1"/>
    <xf numFmtId="9" fontId="13" fillId="0" borderId="0" xfId="2" applyFont="1" applyAlignment="1">
      <alignment horizontal="right" vertical="center"/>
    </xf>
    <xf numFmtId="2" fontId="0" fillId="0" borderId="0" xfId="0" applyNumberFormat="1"/>
  </cellXfs>
  <cellStyles count="24">
    <cellStyle name="Comma" xfId="1" builtinId="3" customBuiltin="1"/>
    <cellStyle name="Heading 1" xfId="3" builtinId="16" customBuiltin="1"/>
    <cellStyle name="Hyperlink" xfId="4" xr:uid="{00000000-0005-0000-0000-000002000000}"/>
    <cellStyle name="Hyperlink 3" xfId="5" xr:uid="{00000000-0005-0000-0000-000003000000}"/>
    <cellStyle name="Normal" xfId="0" builtinId="0" customBuiltin="1"/>
    <cellStyle name="Normal 10" xfId="6" xr:uid="{00000000-0005-0000-0000-000005000000}"/>
    <cellStyle name="Normal 14" xfId="7" xr:uid="{00000000-0005-0000-0000-000006000000}"/>
    <cellStyle name="Normal 2" xfId="8" xr:uid="{00000000-0005-0000-0000-000007000000}"/>
    <cellStyle name="Normal 2 2 12" xfId="9" xr:uid="{00000000-0005-0000-0000-000008000000}"/>
    <cellStyle name="Normal 2 2 2" xfId="10" xr:uid="{00000000-0005-0000-0000-000009000000}"/>
    <cellStyle name="Normal 2 2 2 2" xfId="11" xr:uid="{00000000-0005-0000-0000-00000A000000}"/>
    <cellStyle name="Normal 2 2 3 2" xfId="12" xr:uid="{00000000-0005-0000-0000-00000B000000}"/>
    <cellStyle name="Normal 2 4" xfId="13" xr:uid="{00000000-0005-0000-0000-00000C000000}"/>
    <cellStyle name="Normal 2_FTE tables 3" xfId="14" xr:uid="{00000000-0005-0000-0000-00000D000000}"/>
    <cellStyle name="Normal 4" xfId="15" xr:uid="{00000000-0005-0000-0000-00000E000000}"/>
    <cellStyle name="Normal 6" xfId="16" xr:uid="{00000000-0005-0000-0000-00000F000000}"/>
    <cellStyle name="Normal 7" xfId="17" xr:uid="{00000000-0005-0000-0000-000010000000}"/>
    <cellStyle name="Normal_draft table v3_Tables 1 to 7 &amp; 18 to 21 - Templates" xfId="18" xr:uid="{00000000-0005-0000-0000-000011000000}"/>
    <cellStyle name="Normal_offending-histories-tables-1211(1)" xfId="19" xr:uid="{00000000-0005-0000-0000-000012000000}"/>
    <cellStyle name="Normal_Quarterly FTE tables combined" xfId="20" xr:uid="{00000000-0005-0000-0000-000013000000}"/>
    <cellStyle name="Normal_Sheet1" xfId="21" xr:uid="{00000000-0005-0000-0000-000014000000}"/>
    <cellStyle name="Per cent" xfId="2" builtinId="5" customBuiltin="1"/>
    <cellStyle name="Percent 2" xfId="22" xr:uid="{00000000-0005-0000-0000-000016000000}"/>
    <cellStyle name="Style 1" xfId="23" xr:uid="{00000000-0005-0000-0000-000017000000}"/>
  </cellStyles>
  <dxfs count="3">
    <dxf>
      <font>
        <b val="0"/>
        <i val="0"/>
        <strike val="0"/>
        <condense val="0"/>
        <extend val="0"/>
        <outline val="0"/>
        <shadow val="0"/>
        <u val="none"/>
        <vertAlign val="baseline"/>
        <sz val="11"/>
        <color rgb="FF000000"/>
        <name val="Arial"/>
        <family val="2"/>
        <scheme val="none"/>
      </font>
      <fill>
        <patternFill patternType="none">
          <fgColor indexed="64"/>
          <bgColor indexed="65"/>
        </patternFill>
      </fill>
      <alignment horizontal="general" vertical="bottom" textRotation="0" wrapText="0" indent="0" justifyLastLine="0" shrinkToFit="0" readingOrder="0"/>
    </dxf>
    <dxf>
      <numFmt numFmtId="13" formatCode="0%"/>
    </dxf>
    <dxf>
      <numFmt numFmtId="167" formatCode="#,##0&quot; &quot;;&quot;-&quot;#,##0&quot; &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2" displayName="Table12" ref="A3:B26"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Number_Proportion_RemandType_Demogrpahics" displayName="Number_Proportion_RemandType_Demogrpahics" ref="A4:N22" totalsRowShown="0">
  <tableColumns count="14">
    <tableColumn id="1" xr3:uid="{00000000-0010-0000-0100-000001000000}" name="Remand group"/>
    <tableColumn id="2" xr3:uid="{00000000-0010-0000-0100-000002000000}" name="Remand type"/>
    <tableColumn id="3" xr3:uid="{00000000-0010-0000-0100-000003000000}" name="Asian"/>
    <tableColumn id="4" xr3:uid="{00000000-0010-0000-0100-000004000000}" name="Black"/>
    <tableColumn id="5" xr3:uid="{00000000-0010-0000-0100-000005000000}" name="Mixed"/>
    <tableColumn id="6" xr3:uid="{00000000-0010-0000-0100-000006000000}" name="Other"/>
    <tableColumn id="7" xr3:uid="{00000000-0010-0000-0100-000007000000}" name="White"/>
    <tableColumn id="8" xr3:uid="{00000000-0010-0000-0100-000008000000}" name="Ethnicity Unknown"/>
    <tableColumn id="9" xr3:uid="{00000000-0010-0000-0100-000009000000}" name="Girls"/>
    <tableColumn id="10" xr3:uid="{00000000-0010-0000-0100-00000A000000}" name="Boys"/>
    <tableColumn id="11" xr3:uid="{00000000-0010-0000-0100-00000B000000}" name="Sex_x000a_Unknown"/>
    <tableColumn id="12" xr3:uid="{00000000-0010-0000-0100-00000C000000}" name="Aged 10 to 14"/>
    <tableColumn id="13" xr3:uid="{00000000-0010-0000-0100-00000D000000}" name="Aged 15 to 17"/>
    <tableColumn id="14" xr3:uid="{00000000-0010-0000-0100-00000E000000}" name="Total _x000a_[note 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Number_RemandType" displayName="Number_RemandType" ref="A4:J13" totalsRowShown="0">
  <tableColumns count="10">
    <tableColumn id="1" xr3:uid="{00000000-0010-0000-0200-000001000000}" name="Remand group"/>
    <tableColumn id="2" xr3:uid="{00000000-0010-0000-0200-000002000000}" name="Remand type"/>
    <tableColumn id="4" xr3:uid="{00000000-0010-0000-0200-000004000000}" name="2020"/>
    <tableColumn id="5" xr3:uid="{00000000-0010-0000-0200-000005000000}" name="2021"/>
    <tableColumn id="6" xr3:uid="{00000000-0010-0000-0200-000006000000}" name="2022"/>
    <tableColumn id="7" xr3:uid="{00000000-0010-0000-0200-000007000000}" name="2023"/>
    <tableColumn id="11" xr3:uid="{3D7135F7-8BF9-44FA-85C2-2A875BC294CB}" name="2024" dataDxfId="2"/>
    <tableColumn id="8" xr3:uid="{00000000-0010-0000-0200-000008000000}" name="Share of total,_x000a_March 2023"/>
    <tableColumn id="9" xr3:uid="{00000000-0010-0000-0200-000009000000}" name="% change  March 2020 to March 2024" dataDxfId="1">
      <calculatedColumnFormula>G5/$C5-1</calculatedColumnFormula>
    </tableColumn>
    <tableColumn id="10" xr3:uid="{00000000-0010-0000-0200-00000A000000}" name="% change  March 2023 to March 2024">
      <calculatedColumnFormula>G5/F5-1</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MonthlyAvgCustodyPop_Demographics" displayName="MonthlyAvgCustodyPop_Demographics" ref="A6:Q23" totalsRowShown="0">
  <tableColumns count="17">
    <tableColumn id="1" xr3:uid="{00000000-0010-0000-0300-000001000000}" name="Demographic group"/>
    <tableColumn id="2" xr3:uid="{00000000-0010-0000-0300-000002000000}" name="Demographic characteristic"/>
    <tableColumn id="3" xr3:uid="{00000000-0010-0000-0300-000003000000}" name="2014"/>
    <tableColumn id="4" xr3:uid="{00000000-0010-0000-0300-000004000000}" name="2015"/>
    <tableColumn id="5" xr3:uid="{00000000-0010-0000-0300-000005000000}" name="2016"/>
    <tableColumn id="6" xr3:uid="{00000000-0010-0000-0300-000006000000}" name="2017"/>
    <tableColumn id="7" xr3:uid="{00000000-0010-0000-0300-000007000000}" name="2018"/>
    <tableColumn id="8" xr3:uid="{00000000-0010-0000-0300-000008000000}" name="2019"/>
    <tableColumn id="9" xr3:uid="{00000000-0010-0000-0300-000009000000}" name="2020"/>
    <tableColumn id="10" xr3:uid="{00000000-0010-0000-0300-00000A000000}" name="2021"/>
    <tableColumn id="11" xr3:uid="{00000000-0010-0000-0300-00000B000000}" name="2022"/>
    <tableColumn id="12" xr3:uid="{00000000-0010-0000-0300-00000C000000}" name="2023"/>
    <tableColumn id="13" xr3:uid="{00000000-0010-0000-0300-00000D000000}" name="2024"/>
    <tableColumn id="14" xr3:uid="{00000000-0010-0000-0300-00000E000000}" name="Share of population, March 2024_x000a_[note 5]"/>
    <tableColumn id="15" xr3:uid="{00000000-0010-0000-0300-00000F000000}" name="% change March 2014 to March 2024"/>
    <tableColumn id="16" xr3:uid="{00000000-0010-0000-0300-000010000000}" name="% change March 2019 to March 2024"/>
    <tableColumn id="17" xr3:uid="{00000000-0010-0000-0300-000011000000}" name="% change March 2023 to March 2024"/>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MonthlyAvgCustodialPop_TypeEstablishment" displayName="MonthlyAvgCustodialPop_TypeEstablishment" ref="A4:C8" totalsRowShown="0">
  <tableColumns count="3">
    <tableColumn id="1" xr3:uid="{00000000-0010-0000-0400-000001000000}" name="Sector"/>
    <tableColumn id="2" xr3:uid="{00000000-0010-0000-0400-000002000000}" name="Average population in custody"/>
    <tableColumn id="3" xr3:uid="{00000000-0010-0000-0400-000003000000}" name="Share of populatio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MonthlyAvgPop_OffenceType" displayName="MonthlyAvgPop_OffenceType" ref="A3:C11" totalsRowShown="0">
  <tableColumns count="3">
    <tableColumn id="1" xr3:uid="{00000000-0010-0000-0500-000001000000}" name="Offence group"/>
    <tableColumn id="2" xr3:uid="{00000000-0010-0000-0500-000002000000}" name="Average population in custody"/>
    <tableColumn id="3" xr3:uid="{00000000-0010-0000-0500-000003000000}" name="Share of populatio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Outcomes_CustodialRemand" displayName="Outcomes_CustodialRemand" ref="A4:I46" totalsRowShown="0">
  <tableColumns count="9">
    <tableColumn id="1" xr3:uid="{00000000-0010-0000-0600-000001000000}" name="Breakdown and Court"/>
    <tableColumn id="2" xr3:uid="{00000000-0010-0000-0600-000002000000}" name="Outcome"/>
    <tableColumn id="3" xr3:uid="{00000000-0010-0000-0600-000003000000}" name="2018"/>
    <tableColumn id="4" xr3:uid="{00000000-0010-0000-0600-000004000000}" name="2019"/>
    <tableColumn id="5" xr3:uid="{00000000-0010-0000-0600-000005000000}" name="2020"/>
    <tableColumn id="6" xr3:uid="{00000000-0010-0000-0600-000006000000}" name="2021 [note 18]"/>
    <tableColumn id="7" xr3:uid="{00000000-0010-0000-0600-000007000000}" name="2022"/>
    <tableColumn id="8" xr3:uid="{00000000-0010-0000-0600-000008000000}" name="2023"/>
    <tableColumn id="10" xr3:uid="{A39C3763-4E28-44C6-B6EA-50897E34C05A}" name="2024_x000a_[note 13]" dataDxfId="0"/>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Outcomes_Remand_Ethnicity" displayName="Outcomes_Remand_Ethnicity" ref="A5:J41" totalsRowShown="0">
  <tableColumns count="10">
    <tableColumn id="1" xr3:uid="{00000000-0010-0000-0700-000001000000}" name="Court"/>
    <tableColumn id="2" xr3:uid="{00000000-0010-0000-0700-000002000000}" name="Outcome"/>
    <tableColumn id="3" xr3:uid="{00000000-0010-0000-0700-000003000000}" name="Asian"/>
    <tableColumn id="4" xr3:uid="{00000000-0010-0000-0700-000004000000}" name="Black"/>
    <tableColumn id="5" xr3:uid="{00000000-0010-0000-0700-000005000000}" name="Mixed"/>
    <tableColumn id="6" xr3:uid="{00000000-0010-0000-0700-000006000000}" name="Other"/>
    <tableColumn id="7" xr3:uid="{00000000-0010-0000-0700-000007000000}" name="Ethnic minority "/>
    <tableColumn id="8" xr3:uid="{00000000-0010-0000-0700-000008000000}" name="White"/>
    <tableColumn id="9" xr3:uid="{00000000-0010-0000-0700-000009000000}" name="Not stated"/>
    <tableColumn id="10" xr3:uid="{00000000-0010-0000-0700-00000A000000}" name="All ethnic groups [note 6]"/>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tabSelected="1" workbookViewId="0"/>
  </sheetViews>
  <sheetFormatPr baseColWidth="10" defaultColWidth="9.33203125" defaultRowHeight="14" x14ac:dyDescent="0.15"/>
  <cols>
    <col min="1" max="1" width="17.5" style="2" customWidth="1"/>
    <col min="2" max="2" width="144.5" style="2" bestFit="1" customWidth="1"/>
    <col min="3" max="3" width="9.33203125" style="2" customWidth="1"/>
    <col min="4" max="16384" width="9.33203125" style="2"/>
  </cols>
  <sheetData>
    <row r="1" spans="1:3" ht="16" x14ac:dyDescent="0.2">
      <c r="A1" s="1" t="s">
        <v>0</v>
      </c>
    </row>
    <row r="2" spans="1:3" s="4" customFormat="1" ht="16" x14ac:dyDescent="0.2">
      <c r="A2" s="3" t="s">
        <v>1</v>
      </c>
      <c r="B2" s="3" t="s">
        <v>2</v>
      </c>
    </row>
    <row r="3" spans="1:3" ht="15.5" customHeight="1" x14ac:dyDescent="0.15">
      <c r="A3" s="5" t="s">
        <v>3</v>
      </c>
      <c r="B3" s="6"/>
    </row>
    <row r="4" spans="1:3" ht="15.5" customHeight="1" x14ac:dyDescent="0.15">
      <c r="A4" s="7" t="s">
        <v>4</v>
      </c>
      <c r="B4" s="8" t="s">
        <v>156</v>
      </c>
    </row>
    <row r="5" spans="1:3" ht="15.5" customHeight="1" x14ac:dyDescent="0.15">
      <c r="A5" s="7" t="s">
        <v>5</v>
      </c>
      <c r="B5" s="8" t="s">
        <v>178</v>
      </c>
    </row>
    <row r="6" spans="1:3" s="9" customFormat="1" ht="15.5" customHeight="1" x14ac:dyDescent="0.15">
      <c r="A6" s="5" t="s">
        <v>6</v>
      </c>
      <c r="B6" s="8"/>
    </row>
    <row r="7" spans="1:3" s="9" customFormat="1" ht="15.5" customHeight="1" x14ac:dyDescent="0.15">
      <c r="A7" s="7" t="s">
        <v>7</v>
      </c>
      <c r="B7" s="8" t="s">
        <v>157</v>
      </c>
    </row>
    <row r="8" spans="1:3" s="9" customFormat="1" ht="15.5" customHeight="1" x14ac:dyDescent="0.15">
      <c r="A8" s="7" t="s">
        <v>8</v>
      </c>
      <c r="B8" s="8" t="s">
        <v>158</v>
      </c>
      <c r="C8" s="10"/>
    </row>
    <row r="9" spans="1:3" s="9" customFormat="1" ht="15.5" customHeight="1" x14ac:dyDescent="0.15">
      <c r="A9" s="7" t="s">
        <v>9</v>
      </c>
      <c r="B9" s="8" t="s">
        <v>159</v>
      </c>
    </row>
    <row r="10" spans="1:3" s="9" customFormat="1" ht="15.5" customHeight="1" x14ac:dyDescent="0.15">
      <c r="A10" s="5" t="s">
        <v>10</v>
      </c>
      <c r="B10" s="8"/>
    </row>
    <row r="11" spans="1:3" s="9" customFormat="1" ht="15.5" customHeight="1" x14ac:dyDescent="0.15">
      <c r="A11" s="7" t="s">
        <v>11</v>
      </c>
      <c r="B11" s="8" t="s">
        <v>160</v>
      </c>
    </row>
    <row r="12" spans="1:3" s="9" customFormat="1" ht="15.5" customHeight="1" x14ac:dyDescent="0.15">
      <c r="A12" s="7" t="s">
        <v>12</v>
      </c>
      <c r="B12" s="11" t="s">
        <v>161</v>
      </c>
    </row>
    <row r="13" spans="1:3" ht="15.5" customHeight="1" x14ac:dyDescent="0.15">
      <c r="A13" s="5" t="s">
        <v>13</v>
      </c>
    </row>
    <row r="14" spans="1:3" ht="15.5" customHeight="1" x14ac:dyDescent="0.15">
      <c r="A14" s="8" t="s">
        <v>14</v>
      </c>
    </row>
    <row r="15" spans="1:3" ht="15.5" customHeight="1" x14ac:dyDescent="0.15">
      <c r="A15" s="8" t="s">
        <v>15</v>
      </c>
    </row>
  </sheetData>
  <hyperlinks>
    <hyperlink ref="A4" location="'6.1'!A1" display="Table 6.1" xr:uid="{00000000-0004-0000-0000-000000000000}"/>
    <hyperlink ref="A5" location="'6.2'!A1" display="Table 6.2" xr:uid="{00000000-0004-0000-0000-000001000000}"/>
    <hyperlink ref="A7" location="'6.3'!A1" display="Table 6.3" xr:uid="{00000000-0004-0000-0000-000002000000}"/>
    <hyperlink ref="A8" location="'6.4'!A1" display="Table 6.4" xr:uid="{00000000-0004-0000-0000-000003000000}"/>
    <hyperlink ref="A9" location="'6.5'!A1" display="Table 6.5" xr:uid="{00000000-0004-0000-0000-000004000000}"/>
    <hyperlink ref="A11" location="'6.6'!A1" display="Table 6.6" xr:uid="{00000000-0004-0000-0000-000005000000}"/>
    <hyperlink ref="A12" location="'6.7'!A1" display="Table 6.7" xr:uid="{00000000-0004-0000-0000-000006000000}"/>
  </hyperlinks>
  <pageMargins left="0.70000000000000007" right="0.70000000000000007" top="0.75" bottom="0.75" header="0.30000000000000004" footer="0.30000000000000004"/>
  <pageSetup paperSize="0" fitToWidth="0" fitToHeight="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6"/>
  <sheetViews>
    <sheetView workbookViewId="0">
      <selection activeCell="A3" sqref="A3"/>
    </sheetView>
  </sheetViews>
  <sheetFormatPr baseColWidth="10" defaultColWidth="11.33203125" defaultRowHeight="16" x14ac:dyDescent="0.2"/>
  <cols>
    <col min="1" max="1" width="17.33203125" style="13" customWidth="1"/>
    <col min="2" max="2" width="124.33203125" style="13" customWidth="1"/>
    <col min="3" max="3" width="11.33203125" style="13" customWidth="1"/>
    <col min="4" max="16384" width="11.33203125" style="13"/>
  </cols>
  <sheetData>
    <row r="1" spans="1:15" x14ac:dyDescent="0.2">
      <c r="A1" s="12" t="s">
        <v>16</v>
      </c>
    </row>
    <row r="2" spans="1:15" x14ac:dyDescent="0.2">
      <c r="A2" s="13" t="s">
        <v>179</v>
      </c>
    </row>
    <row r="3" spans="1:15" x14ac:dyDescent="0.2">
      <c r="A3" s="1" t="s">
        <v>17</v>
      </c>
      <c r="B3" s="1" t="s">
        <v>18</v>
      </c>
    </row>
    <row r="4" spans="1:15" ht="56" x14ac:dyDescent="0.2">
      <c r="A4" s="14">
        <v>1</v>
      </c>
      <c r="B4" s="15" t="s">
        <v>19</v>
      </c>
      <c r="C4" s="15"/>
      <c r="D4" s="15"/>
      <c r="E4" s="15"/>
      <c r="F4" s="15"/>
      <c r="G4" s="15"/>
      <c r="H4" s="15"/>
      <c r="I4" s="15"/>
      <c r="J4" s="15"/>
      <c r="K4" s="15"/>
      <c r="L4" s="15"/>
      <c r="M4" s="15"/>
    </row>
    <row r="5" spans="1:15" ht="28" x14ac:dyDescent="0.2">
      <c r="A5" s="14">
        <v>2</v>
      </c>
      <c r="B5" s="16" t="s">
        <v>176</v>
      </c>
      <c r="C5" s="16"/>
      <c r="D5" s="16"/>
      <c r="E5" s="16"/>
      <c r="F5" s="16"/>
      <c r="G5" s="16"/>
      <c r="H5" s="16"/>
      <c r="I5" s="16"/>
      <c r="J5" s="16"/>
      <c r="K5" s="16"/>
      <c r="L5" s="16"/>
      <c r="M5" s="16"/>
    </row>
    <row r="6" spans="1:15" x14ac:dyDescent="0.2">
      <c r="A6" s="14">
        <v>3</v>
      </c>
      <c r="B6" s="16" t="s">
        <v>20</v>
      </c>
      <c r="C6" s="17"/>
      <c r="D6" s="17"/>
      <c r="E6" s="17"/>
      <c r="F6" s="17"/>
      <c r="G6" s="17"/>
      <c r="H6" s="17"/>
      <c r="I6" s="17"/>
      <c r="J6" s="17"/>
      <c r="K6" s="17"/>
      <c r="L6" s="17"/>
      <c r="M6" s="17"/>
      <c r="N6" s="17"/>
      <c r="O6" s="17"/>
    </row>
    <row r="7" spans="1:15" ht="28" x14ac:dyDescent="0.2">
      <c r="A7" s="14">
        <v>4</v>
      </c>
      <c r="B7" s="16" t="s">
        <v>177</v>
      </c>
      <c r="C7" s="18"/>
      <c r="D7" s="18"/>
      <c r="E7" s="18"/>
      <c r="F7" s="18"/>
      <c r="G7" s="18"/>
      <c r="H7" s="18"/>
      <c r="I7" s="18"/>
      <c r="J7" s="18"/>
      <c r="K7" s="18"/>
      <c r="L7" s="18"/>
      <c r="M7" s="18"/>
      <c r="N7" s="18"/>
      <c r="O7" s="18"/>
    </row>
    <row r="8" spans="1:15" x14ac:dyDescent="0.2">
      <c r="A8" s="14">
        <v>5</v>
      </c>
      <c r="B8" s="19" t="s">
        <v>21</v>
      </c>
      <c r="C8" s="18"/>
      <c r="D8" s="18"/>
      <c r="E8" s="18"/>
      <c r="F8" s="18"/>
      <c r="G8" s="18"/>
      <c r="H8" s="18"/>
      <c r="I8" s="18"/>
      <c r="J8" s="18"/>
      <c r="K8" s="18"/>
      <c r="L8" s="18"/>
      <c r="M8" s="18"/>
      <c r="N8" s="18"/>
      <c r="O8" s="18"/>
    </row>
    <row r="9" spans="1:15" x14ac:dyDescent="0.2">
      <c r="A9" s="14">
        <v>6</v>
      </c>
      <c r="B9" s="20" t="s">
        <v>22</v>
      </c>
      <c r="C9" s="21"/>
      <c r="D9" s="21"/>
      <c r="E9" s="21"/>
      <c r="F9" s="21"/>
      <c r="G9" s="21"/>
      <c r="H9" s="21"/>
      <c r="I9" s="21"/>
      <c r="J9" s="21"/>
      <c r="K9" s="21"/>
      <c r="L9" s="21"/>
      <c r="M9" s="21"/>
      <c r="N9" s="22"/>
      <c r="O9" s="22"/>
    </row>
    <row r="10" spans="1:15" ht="43" x14ac:dyDescent="0.2">
      <c r="A10" s="14">
        <v>7</v>
      </c>
      <c r="B10" s="23" t="s">
        <v>23</v>
      </c>
      <c r="C10" s="24"/>
      <c r="D10" s="24"/>
      <c r="E10" s="24"/>
      <c r="F10" s="24"/>
      <c r="G10" s="24"/>
      <c r="H10" s="24"/>
      <c r="I10" s="24"/>
      <c r="J10" s="24"/>
      <c r="K10" s="24"/>
      <c r="L10" s="24"/>
      <c r="M10" s="22"/>
      <c r="N10" s="22"/>
      <c r="O10" s="22"/>
    </row>
    <row r="11" spans="1:15" ht="56" x14ac:dyDescent="0.2">
      <c r="A11" s="14">
        <v>8</v>
      </c>
      <c r="B11" s="19" t="s">
        <v>24</v>
      </c>
      <c r="C11" s="24"/>
      <c r="D11" s="24"/>
      <c r="E11" s="24"/>
      <c r="F11" s="24"/>
      <c r="G11" s="24"/>
      <c r="H11" s="24"/>
      <c r="I11" s="24"/>
      <c r="J11" s="24"/>
      <c r="K11" s="24"/>
      <c r="L11" s="24"/>
      <c r="M11" s="22"/>
      <c r="N11" s="22"/>
      <c r="O11" s="22"/>
    </row>
    <row r="12" spans="1:15" x14ac:dyDescent="0.2">
      <c r="A12" s="14">
        <v>9</v>
      </c>
      <c r="B12" s="23" t="s">
        <v>25</v>
      </c>
      <c r="C12" s="25"/>
      <c r="D12" s="25"/>
      <c r="E12" s="25"/>
      <c r="F12" s="25"/>
      <c r="G12" s="25"/>
      <c r="H12" s="25"/>
      <c r="I12" s="25"/>
      <c r="J12" s="25"/>
      <c r="K12" s="25"/>
      <c r="L12" s="25"/>
      <c r="M12" s="25"/>
      <c r="N12" s="18"/>
      <c r="O12" s="18"/>
    </row>
    <row r="13" spans="1:15" ht="57" x14ac:dyDescent="0.2">
      <c r="A13" s="14">
        <v>10</v>
      </c>
      <c r="B13" s="23" t="s">
        <v>26</v>
      </c>
      <c r="C13" s="24"/>
      <c r="D13" s="24"/>
      <c r="E13" s="24"/>
      <c r="F13" s="24"/>
      <c r="G13" s="24"/>
      <c r="H13" s="24"/>
      <c r="I13" s="24"/>
      <c r="J13" s="24"/>
      <c r="K13" s="24"/>
      <c r="L13" s="24"/>
    </row>
    <row r="14" spans="1:15" ht="28" x14ac:dyDescent="0.2">
      <c r="A14" s="14">
        <v>11</v>
      </c>
      <c r="B14" s="19" t="s">
        <v>27</v>
      </c>
      <c r="C14" s="24"/>
      <c r="D14" s="24"/>
      <c r="E14" s="24"/>
      <c r="F14" s="24"/>
      <c r="G14" s="24"/>
      <c r="H14" s="24"/>
      <c r="I14" s="24"/>
      <c r="J14" s="24"/>
      <c r="K14" s="24"/>
      <c r="L14" s="24"/>
    </row>
    <row r="15" spans="1:15" ht="42" x14ac:dyDescent="0.2">
      <c r="A15" s="14">
        <v>12</v>
      </c>
      <c r="B15" s="19" t="s">
        <v>28</v>
      </c>
    </row>
    <row r="16" spans="1:15" x14ac:dyDescent="0.2">
      <c r="A16" s="14">
        <v>13</v>
      </c>
      <c r="B16" s="19" t="s">
        <v>181</v>
      </c>
      <c r="C16" s="24"/>
      <c r="D16" s="24"/>
      <c r="E16" s="24"/>
      <c r="F16" s="24"/>
      <c r="G16" s="24"/>
      <c r="H16" s="24"/>
      <c r="I16" s="24"/>
      <c r="J16" s="24"/>
      <c r="K16" s="24"/>
      <c r="L16" s="24"/>
      <c r="M16" s="24"/>
    </row>
    <row r="17" spans="1:14" ht="56" x14ac:dyDescent="0.2">
      <c r="A17" s="14">
        <v>14</v>
      </c>
      <c r="B17" s="19" t="s">
        <v>29</v>
      </c>
      <c r="C17" s="24"/>
      <c r="D17" s="24"/>
      <c r="E17" s="24"/>
      <c r="F17" s="24"/>
      <c r="G17" s="24"/>
      <c r="H17" s="24"/>
      <c r="I17" s="24"/>
      <c r="J17" s="24"/>
      <c r="K17" s="24"/>
      <c r="L17" s="24"/>
      <c r="M17" s="24"/>
    </row>
    <row r="18" spans="1:14" ht="53" customHeight="1" x14ac:dyDescent="0.2">
      <c r="A18" s="14">
        <v>15</v>
      </c>
      <c r="B18" s="19" t="s">
        <v>30</v>
      </c>
    </row>
    <row r="19" spans="1:14" x14ac:dyDescent="0.2">
      <c r="A19" s="14">
        <v>16</v>
      </c>
      <c r="B19" s="19" t="s">
        <v>31</v>
      </c>
      <c r="C19" s="18"/>
      <c r="D19" s="18"/>
      <c r="E19" s="18"/>
      <c r="F19" s="18"/>
      <c r="G19" s="18"/>
      <c r="H19" s="18"/>
      <c r="I19" s="18"/>
      <c r="J19" s="18"/>
      <c r="K19" s="18"/>
      <c r="L19" s="18"/>
      <c r="M19" s="18"/>
    </row>
    <row r="20" spans="1:14" ht="70" x14ac:dyDescent="0.2">
      <c r="A20" s="14">
        <v>17</v>
      </c>
      <c r="B20" s="19" t="s">
        <v>32</v>
      </c>
    </row>
    <row r="21" spans="1:14" x14ac:dyDescent="0.2">
      <c r="A21" s="14">
        <v>18</v>
      </c>
      <c r="B21" s="19" t="s">
        <v>33</v>
      </c>
      <c r="C21" s="26"/>
      <c r="D21" s="26"/>
      <c r="E21" s="26"/>
      <c r="F21" s="26"/>
      <c r="G21" s="26"/>
      <c r="H21" s="26"/>
      <c r="I21" s="26"/>
      <c r="J21" s="26"/>
      <c r="K21" s="26"/>
      <c r="L21" s="26"/>
      <c r="M21" s="26"/>
      <c r="N21" s="27"/>
    </row>
    <row r="22" spans="1:14" x14ac:dyDescent="0.2">
      <c r="A22" s="14">
        <v>19</v>
      </c>
      <c r="B22" s="19" t="s">
        <v>34</v>
      </c>
      <c r="C22" s="28"/>
      <c r="D22" s="28"/>
      <c r="E22" s="28"/>
      <c r="F22" s="28"/>
      <c r="G22" s="28"/>
      <c r="H22" s="28"/>
      <c r="I22" s="28"/>
      <c r="J22" s="28"/>
      <c r="K22" s="28"/>
      <c r="L22" s="28"/>
      <c r="M22" s="28"/>
      <c r="N22" s="27"/>
    </row>
    <row r="23" spans="1:14" x14ac:dyDescent="0.2">
      <c r="A23" s="14"/>
      <c r="B23" s="19"/>
      <c r="C23" s="29"/>
      <c r="D23" s="29"/>
      <c r="E23" s="29"/>
      <c r="F23" s="29"/>
      <c r="G23" s="29"/>
      <c r="H23" s="29"/>
      <c r="I23" s="29"/>
      <c r="J23" s="29"/>
      <c r="K23" s="29"/>
      <c r="L23" s="29"/>
      <c r="M23" s="29"/>
      <c r="N23" s="27"/>
    </row>
    <row r="24" spans="1:14" x14ac:dyDescent="0.2">
      <c r="A24" s="14"/>
      <c r="B24" s="19"/>
      <c r="C24" s="30"/>
      <c r="D24" s="30"/>
      <c r="E24" s="30"/>
      <c r="F24" s="30"/>
      <c r="G24" s="30"/>
      <c r="H24" s="30"/>
      <c r="I24" s="30"/>
      <c r="J24" s="30"/>
      <c r="K24" s="30"/>
      <c r="L24" s="30"/>
      <c r="M24" s="30"/>
      <c r="N24" s="30"/>
    </row>
    <row r="25" spans="1:14" x14ac:dyDescent="0.2">
      <c r="A25" s="14"/>
      <c r="B25" s="19"/>
    </row>
    <row r="26" spans="1:14" x14ac:dyDescent="0.2">
      <c r="A26" s="14"/>
      <c r="B26" s="8"/>
    </row>
  </sheetData>
  <pageMargins left="0.70000000000000007" right="0.70000000000000007" top="0.75" bottom="0.75" header="0.30000000000000004" footer="0.30000000000000004"/>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7"/>
  <sheetViews>
    <sheetView workbookViewId="0">
      <selection activeCell="A40" sqref="A40"/>
    </sheetView>
  </sheetViews>
  <sheetFormatPr baseColWidth="10" defaultColWidth="8.83203125" defaultRowHeight="14" x14ac:dyDescent="0.15"/>
  <cols>
    <col min="1" max="1" width="62.33203125" style="2" customWidth="1"/>
    <col min="2" max="2" width="41.33203125" style="2" customWidth="1"/>
    <col min="3" max="7" width="8.6640625" style="32" customWidth="1"/>
    <col min="8" max="8" width="9.83203125" style="32" customWidth="1"/>
    <col min="9" max="10" width="8.6640625" style="32" customWidth="1"/>
    <col min="11" max="11" width="10.5" style="32" customWidth="1"/>
    <col min="12" max="12" width="11.1640625" style="32" customWidth="1"/>
    <col min="13" max="13" width="9.5" style="32" customWidth="1"/>
    <col min="14" max="14" width="8.5" style="32" customWidth="1"/>
    <col min="15" max="15" width="8.83203125" style="2" customWidth="1"/>
    <col min="16" max="16384" width="8.83203125" style="2"/>
  </cols>
  <sheetData>
    <row r="1" spans="1:16" ht="16" x14ac:dyDescent="0.15">
      <c r="A1" s="31" t="s">
        <v>162</v>
      </c>
      <c r="B1" s="31"/>
    </row>
    <row r="2" spans="1:16" ht="16" x14ac:dyDescent="0.2">
      <c r="A2" s="33" t="s">
        <v>35</v>
      </c>
      <c r="B2" s="31"/>
    </row>
    <row r="3" spans="1:16" x14ac:dyDescent="0.15">
      <c r="A3" s="2" t="s">
        <v>36</v>
      </c>
      <c r="B3" s="34"/>
    </row>
    <row r="4" spans="1:16" ht="28" x14ac:dyDescent="0.15">
      <c r="A4" s="35" t="s">
        <v>37</v>
      </c>
      <c r="B4" s="35" t="s">
        <v>38</v>
      </c>
      <c r="C4" s="36" t="s">
        <v>39</v>
      </c>
      <c r="D4" s="36" t="s">
        <v>40</v>
      </c>
      <c r="E4" s="36" t="s">
        <v>41</v>
      </c>
      <c r="F4" s="36" t="s">
        <v>42</v>
      </c>
      <c r="G4" s="36" t="s">
        <v>43</v>
      </c>
      <c r="H4" s="36" t="s">
        <v>173</v>
      </c>
      <c r="I4" s="37" t="s">
        <v>44</v>
      </c>
      <c r="J4" s="36" t="s">
        <v>45</v>
      </c>
      <c r="K4" s="36" t="s">
        <v>46</v>
      </c>
      <c r="L4" s="38" t="s">
        <v>47</v>
      </c>
      <c r="M4" s="36" t="s">
        <v>48</v>
      </c>
      <c r="N4" s="39" t="s">
        <v>49</v>
      </c>
      <c r="O4" s="8"/>
    </row>
    <row r="5" spans="1:16" x14ac:dyDescent="0.15">
      <c r="A5" s="40" t="s">
        <v>50</v>
      </c>
      <c r="B5" s="40" t="s">
        <v>51</v>
      </c>
      <c r="C5" s="41">
        <v>259</v>
      </c>
      <c r="D5" s="41">
        <v>661</v>
      </c>
      <c r="E5" s="41">
        <v>588</v>
      </c>
      <c r="F5" s="41">
        <v>112</v>
      </c>
      <c r="G5" s="41">
        <v>3588</v>
      </c>
      <c r="H5" s="41">
        <v>180</v>
      </c>
      <c r="I5" s="42">
        <v>808</v>
      </c>
      <c r="J5" s="41">
        <v>4543</v>
      </c>
      <c r="K5" s="41">
        <v>37</v>
      </c>
      <c r="L5" s="42">
        <v>1083</v>
      </c>
      <c r="M5" s="41">
        <v>4305</v>
      </c>
      <c r="N5" s="41">
        <v>5388</v>
      </c>
      <c r="O5" s="8"/>
    </row>
    <row r="6" spans="1:16" x14ac:dyDescent="0.15">
      <c r="A6" s="40" t="s">
        <v>50</v>
      </c>
      <c r="B6" s="40" t="s">
        <v>52</v>
      </c>
      <c r="C6" s="41">
        <v>184</v>
      </c>
      <c r="D6" s="41">
        <v>656</v>
      </c>
      <c r="E6" s="41">
        <v>456</v>
      </c>
      <c r="F6" s="41">
        <v>88</v>
      </c>
      <c r="G6" s="41">
        <v>2156</v>
      </c>
      <c r="H6" s="41">
        <v>78</v>
      </c>
      <c r="I6" s="42">
        <v>312</v>
      </c>
      <c r="J6" s="41">
        <v>3276</v>
      </c>
      <c r="K6" s="41">
        <v>30</v>
      </c>
      <c r="L6" s="42">
        <v>717</v>
      </c>
      <c r="M6" s="41">
        <v>2901</v>
      </c>
      <c r="N6" s="41">
        <v>3618</v>
      </c>
      <c r="O6" s="8"/>
    </row>
    <row r="7" spans="1:16" x14ac:dyDescent="0.15">
      <c r="A7" s="43" t="s">
        <v>53</v>
      </c>
      <c r="B7" s="43" t="s">
        <v>54</v>
      </c>
      <c r="C7" s="44">
        <v>443</v>
      </c>
      <c r="D7" s="44">
        <v>1317</v>
      </c>
      <c r="E7" s="44">
        <v>1044</v>
      </c>
      <c r="F7" s="44">
        <v>200</v>
      </c>
      <c r="G7" s="44">
        <v>5744</v>
      </c>
      <c r="H7" s="44">
        <v>258</v>
      </c>
      <c r="I7" s="45">
        <v>1120</v>
      </c>
      <c r="J7" s="44">
        <v>7819</v>
      </c>
      <c r="K7" s="44">
        <v>67</v>
      </c>
      <c r="L7" s="45">
        <v>1800</v>
      </c>
      <c r="M7" s="44">
        <v>7206</v>
      </c>
      <c r="N7" s="171">
        <v>9006</v>
      </c>
      <c r="O7" s="8"/>
    </row>
    <row r="8" spans="1:16" x14ac:dyDescent="0.15">
      <c r="A8" s="40" t="s">
        <v>55</v>
      </c>
      <c r="B8" s="40" t="s">
        <v>56</v>
      </c>
      <c r="C8" s="41">
        <v>28</v>
      </c>
      <c r="D8" s="41">
        <v>172</v>
      </c>
      <c r="E8" s="41">
        <v>110</v>
      </c>
      <c r="F8" s="41">
        <v>35</v>
      </c>
      <c r="G8" s="41">
        <v>321</v>
      </c>
      <c r="H8" s="41">
        <v>3</v>
      </c>
      <c r="I8" s="42">
        <v>27</v>
      </c>
      <c r="J8" s="41">
        <v>627</v>
      </c>
      <c r="K8" s="41">
        <v>15</v>
      </c>
      <c r="L8" s="42">
        <v>117</v>
      </c>
      <c r="M8" s="41">
        <v>552</v>
      </c>
      <c r="N8" s="41">
        <v>669</v>
      </c>
      <c r="O8" s="8"/>
    </row>
    <row r="9" spans="1:16" x14ac:dyDescent="0.15">
      <c r="A9" s="40" t="s">
        <v>55</v>
      </c>
      <c r="B9" s="40" t="s">
        <v>57</v>
      </c>
      <c r="C9" s="41">
        <v>11</v>
      </c>
      <c r="D9" s="41">
        <v>42</v>
      </c>
      <c r="E9" s="41">
        <v>34</v>
      </c>
      <c r="F9" s="41">
        <v>4</v>
      </c>
      <c r="G9" s="41">
        <v>114</v>
      </c>
      <c r="H9" s="41">
        <v>0</v>
      </c>
      <c r="I9" s="42">
        <v>8</v>
      </c>
      <c r="J9" s="41">
        <v>197</v>
      </c>
      <c r="K9" s="41">
        <v>0</v>
      </c>
      <c r="L9" s="42">
        <v>19</v>
      </c>
      <c r="M9" s="41">
        <v>186</v>
      </c>
      <c r="N9" s="41">
        <v>205</v>
      </c>
      <c r="O9" s="8"/>
    </row>
    <row r="10" spans="1:16" x14ac:dyDescent="0.15">
      <c r="A10" s="40" t="s">
        <v>55</v>
      </c>
      <c r="B10" s="40" t="s">
        <v>58</v>
      </c>
      <c r="C10" s="41">
        <v>9</v>
      </c>
      <c r="D10" s="41">
        <v>98</v>
      </c>
      <c r="E10" s="41">
        <v>64</v>
      </c>
      <c r="F10" s="41">
        <v>8</v>
      </c>
      <c r="G10" s="41">
        <v>166</v>
      </c>
      <c r="H10" s="41">
        <v>1</v>
      </c>
      <c r="I10" s="42">
        <v>12</v>
      </c>
      <c r="J10" s="41">
        <v>334</v>
      </c>
      <c r="K10" s="41">
        <v>0</v>
      </c>
      <c r="L10" s="42">
        <v>87</v>
      </c>
      <c r="M10" s="41">
        <v>259</v>
      </c>
      <c r="N10" s="41">
        <v>346</v>
      </c>
      <c r="O10" s="8"/>
    </row>
    <row r="11" spans="1:16" x14ac:dyDescent="0.15">
      <c r="A11" s="43" t="s">
        <v>59</v>
      </c>
      <c r="B11" s="43" t="s">
        <v>60</v>
      </c>
      <c r="C11" s="44">
        <v>48</v>
      </c>
      <c r="D11" s="44">
        <v>312</v>
      </c>
      <c r="E11" s="44">
        <v>208</v>
      </c>
      <c r="F11" s="44">
        <v>47</v>
      </c>
      <c r="G11" s="44">
        <v>601</v>
      </c>
      <c r="H11" s="44">
        <v>4</v>
      </c>
      <c r="I11" s="45">
        <v>47</v>
      </c>
      <c r="J11" s="44">
        <v>1158</v>
      </c>
      <c r="K11" s="44">
        <v>15</v>
      </c>
      <c r="L11" s="45">
        <v>223</v>
      </c>
      <c r="M11" s="44">
        <v>997</v>
      </c>
      <c r="N11" s="44">
        <v>1220</v>
      </c>
      <c r="O11" s="8"/>
    </row>
    <row r="12" spans="1:16" x14ac:dyDescent="0.15">
      <c r="A12" s="46" t="s">
        <v>61</v>
      </c>
      <c r="B12" s="172" t="s">
        <v>61</v>
      </c>
      <c r="C12" s="173">
        <v>33</v>
      </c>
      <c r="D12" s="173">
        <v>226</v>
      </c>
      <c r="E12" s="173">
        <v>133</v>
      </c>
      <c r="F12" s="173">
        <v>14</v>
      </c>
      <c r="G12" s="173">
        <v>427</v>
      </c>
      <c r="H12" s="174">
        <v>4</v>
      </c>
      <c r="I12" s="175">
        <v>19</v>
      </c>
      <c r="J12" s="176">
        <v>818</v>
      </c>
      <c r="K12" s="176">
        <v>0</v>
      </c>
      <c r="L12" s="177">
        <v>83</v>
      </c>
      <c r="M12" s="177">
        <v>754</v>
      </c>
      <c r="N12" s="176">
        <v>837</v>
      </c>
      <c r="O12" s="8"/>
    </row>
    <row r="13" spans="1:16" x14ac:dyDescent="0.15">
      <c r="A13" s="47" t="s">
        <v>62</v>
      </c>
      <c r="B13" s="47" t="s">
        <v>62</v>
      </c>
      <c r="C13" s="48">
        <v>524</v>
      </c>
      <c r="D13" s="48">
        <v>1855</v>
      </c>
      <c r="E13" s="48">
        <v>1385</v>
      </c>
      <c r="F13" s="48">
        <v>261</v>
      </c>
      <c r="G13" s="48">
        <v>6772</v>
      </c>
      <c r="H13" s="48">
        <v>266</v>
      </c>
      <c r="I13" s="49">
        <v>1186</v>
      </c>
      <c r="J13" s="48">
        <v>9795</v>
      </c>
      <c r="K13" s="48">
        <v>82</v>
      </c>
      <c r="L13" s="48">
        <v>2106</v>
      </c>
      <c r="M13" s="48">
        <v>8957</v>
      </c>
      <c r="N13" s="48">
        <v>11063</v>
      </c>
      <c r="O13" s="8"/>
      <c r="P13" s="50"/>
    </row>
    <row r="14" spans="1:16" x14ac:dyDescent="0.15">
      <c r="A14" s="51" t="s">
        <v>63</v>
      </c>
      <c r="B14" s="51" t="s">
        <v>51</v>
      </c>
      <c r="C14" s="52">
        <f>C5/($N5-$H5)</f>
        <v>4.9731182795698922E-2</v>
      </c>
      <c r="D14" s="52">
        <f t="shared" ref="C14:G22" si="0">D5/($N5-$H5)</f>
        <v>0.12692012288786483</v>
      </c>
      <c r="E14" s="52">
        <f t="shared" si="0"/>
        <v>0.11290322580645161</v>
      </c>
      <c r="F14" s="52">
        <f t="shared" si="0"/>
        <v>2.1505376344086023E-2</v>
      </c>
      <c r="G14" s="52">
        <f t="shared" si="0"/>
        <v>0.68894009216589858</v>
      </c>
      <c r="H14" s="52" t="s">
        <v>64</v>
      </c>
      <c r="I14" s="53">
        <f t="shared" ref="I14:J22" si="1">I5/($N5-$K5)</f>
        <v>0.15099981311904317</v>
      </c>
      <c r="J14" s="52">
        <f t="shared" si="1"/>
        <v>0.8490001868809568</v>
      </c>
      <c r="K14" s="52" t="s">
        <v>64</v>
      </c>
      <c r="L14" s="53">
        <f t="shared" ref="L14:N21" si="2">L5/$N5</f>
        <v>0.20100222717149221</v>
      </c>
      <c r="M14" s="52">
        <f t="shared" si="2"/>
        <v>0.79899777282850781</v>
      </c>
      <c r="N14" s="52">
        <f t="shared" si="2"/>
        <v>1</v>
      </c>
      <c r="O14" s="8"/>
    </row>
    <row r="15" spans="1:16" x14ac:dyDescent="0.15">
      <c r="A15" s="40" t="s">
        <v>63</v>
      </c>
      <c r="B15" s="40" t="s">
        <v>52</v>
      </c>
      <c r="C15" s="54">
        <f t="shared" si="0"/>
        <v>5.19774011299435E-2</v>
      </c>
      <c r="D15" s="54">
        <f t="shared" si="0"/>
        <v>0.18531073446327684</v>
      </c>
      <c r="E15" s="54">
        <f t="shared" si="0"/>
        <v>0.12881355932203389</v>
      </c>
      <c r="F15" s="54">
        <f t="shared" si="0"/>
        <v>2.4858757062146894E-2</v>
      </c>
      <c r="G15" s="54">
        <f t="shared" si="0"/>
        <v>0.60903954802259885</v>
      </c>
      <c r="H15" s="54" t="s">
        <v>64</v>
      </c>
      <c r="I15" s="55">
        <f t="shared" si="1"/>
        <v>8.6956521739130432E-2</v>
      </c>
      <c r="J15" s="54">
        <f t="shared" si="1"/>
        <v>0.91304347826086951</v>
      </c>
      <c r="K15" s="54" t="s">
        <v>64</v>
      </c>
      <c r="L15" s="55">
        <f t="shared" si="2"/>
        <v>0.19817578772802655</v>
      </c>
      <c r="M15" s="54">
        <f t="shared" si="2"/>
        <v>0.80182421227197342</v>
      </c>
      <c r="N15" s="54">
        <f t="shared" si="2"/>
        <v>1</v>
      </c>
      <c r="O15" s="8"/>
    </row>
    <row r="16" spans="1:16" x14ac:dyDescent="0.15">
      <c r="A16" s="47" t="s">
        <v>65</v>
      </c>
      <c r="B16" s="47" t="s">
        <v>54</v>
      </c>
      <c r="C16" s="56">
        <f t="shared" si="0"/>
        <v>5.0640146319158662E-2</v>
      </c>
      <c r="D16" s="56">
        <f t="shared" si="0"/>
        <v>0.15054869684499314</v>
      </c>
      <c r="E16" s="56">
        <f t="shared" si="0"/>
        <v>0.11934156378600823</v>
      </c>
      <c r="F16" s="56">
        <f t="shared" si="0"/>
        <v>2.2862368541380886E-2</v>
      </c>
      <c r="G16" s="56">
        <f t="shared" si="0"/>
        <v>0.6566072245084591</v>
      </c>
      <c r="H16" s="56" t="s">
        <v>64</v>
      </c>
      <c r="I16" s="57">
        <f t="shared" si="1"/>
        <v>0.12529365700861395</v>
      </c>
      <c r="J16" s="56">
        <f t="shared" si="1"/>
        <v>0.87470634299138605</v>
      </c>
      <c r="K16" s="56" t="s">
        <v>64</v>
      </c>
      <c r="L16" s="57">
        <f t="shared" si="2"/>
        <v>0.19986675549633579</v>
      </c>
      <c r="M16" s="56">
        <f t="shared" si="2"/>
        <v>0.80013324450366419</v>
      </c>
      <c r="N16" s="56">
        <f t="shared" si="2"/>
        <v>1</v>
      </c>
      <c r="O16" s="8"/>
    </row>
    <row r="17" spans="1:15" x14ac:dyDescent="0.15">
      <c r="A17" s="51" t="s">
        <v>66</v>
      </c>
      <c r="B17" s="51" t="s">
        <v>56</v>
      </c>
      <c r="C17" s="52">
        <f t="shared" si="0"/>
        <v>4.2042042042042045E-2</v>
      </c>
      <c r="D17" s="52">
        <f t="shared" si="0"/>
        <v>0.25825825825825827</v>
      </c>
      <c r="E17" s="52">
        <f t="shared" si="0"/>
        <v>0.16516516516516516</v>
      </c>
      <c r="F17" s="52">
        <f t="shared" si="0"/>
        <v>5.2552552552552555E-2</v>
      </c>
      <c r="G17" s="52">
        <f t="shared" si="0"/>
        <v>0.481981981981982</v>
      </c>
      <c r="H17" s="52" t="s">
        <v>64</v>
      </c>
      <c r="I17" s="53">
        <f t="shared" si="1"/>
        <v>4.1284403669724773E-2</v>
      </c>
      <c r="J17" s="52">
        <f t="shared" si="1"/>
        <v>0.95871559633027525</v>
      </c>
      <c r="K17" s="52" t="s">
        <v>64</v>
      </c>
      <c r="L17" s="53">
        <f t="shared" si="2"/>
        <v>0.17488789237668162</v>
      </c>
      <c r="M17" s="52">
        <f t="shared" si="2"/>
        <v>0.82511210762331844</v>
      </c>
      <c r="N17" s="52">
        <f t="shared" si="2"/>
        <v>1</v>
      </c>
      <c r="O17" s="8"/>
    </row>
    <row r="18" spans="1:15" x14ac:dyDescent="0.15">
      <c r="A18" s="40" t="s">
        <v>66</v>
      </c>
      <c r="B18" s="40" t="s">
        <v>57</v>
      </c>
      <c r="C18" s="54">
        <f t="shared" si="0"/>
        <v>5.3658536585365853E-2</v>
      </c>
      <c r="D18" s="54">
        <f t="shared" si="0"/>
        <v>0.20487804878048779</v>
      </c>
      <c r="E18" s="54">
        <f t="shared" si="0"/>
        <v>0.16585365853658537</v>
      </c>
      <c r="F18" s="54">
        <f t="shared" si="0"/>
        <v>1.9512195121951219E-2</v>
      </c>
      <c r="G18" s="54">
        <f t="shared" si="0"/>
        <v>0.55609756097560981</v>
      </c>
      <c r="H18" s="54" t="s">
        <v>64</v>
      </c>
      <c r="I18" s="55">
        <f t="shared" si="1"/>
        <v>3.9024390243902439E-2</v>
      </c>
      <c r="J18" s="54">
        <f t="shared" si="1"/>
        <v>0.96097560975609753</v>
      </c>
      <c r="K18" s="54" t="s">
        <v>64</v>
      </c>
      <c r="L18" s="55">
        <f t="shared" si="2"/>
        <v>9.2682926829268292E-2</v>
      </c>
      <c r="M18" s="54">
        <f t="shared" si="2"/>
        <v>0.90731707317073174</v>
      </c>
      <c r="N18" s="54">
        <f t="shared" si="2"/>
        <v>1</v>
      </c>
      <c r="O18" s="8"/>
    </row>
    <row r="19" spans="1:15" x14ac:dyDescent="0.15">
      <c r="A19" s="40" t="s">
        <v>66</v>
      </c>
      <c r="B19" s="40" t="s">
        <v>58</v>
      </c>
      <c r="C19" s="54">
        <f t="shared" si="0"/>
        <v>2.6086956521739129E-2</v>
      </c>
      <c r="D19" s="54">
        <f t="shared" si="0"/>
        <v>0.28405797101449276</v>
      </c>
      <c r="E19" s="54">
        <f t="shared" si="0"/>
        <v>0.1855072463768116</v>
      </c>
      <c r="F19" s="54">
        <f t="shared" si="0"/>
        <v>2.318840579710145E-2</v>
      </c>
      <c r="G19" s="54">
        <f t="shared" si="0"/>
        <v>0.48115942028985509</v>
      </c>
      <c r="H19" s="54" t="s">
        <v>64</v>
      </c>
      <c r="I19" s="55">
        <f t="shared" si="1"/>
        <v>3.4682080924855488E-2</v>
      </c>
      <c r="J19" s="54">
        <f t="shared" si="1"/>
        <v>0.96531791907514453</v>
      </c>
      <c r="K19" s="54" t="s">
        <v>64</v>
      </c>
      <c r="L19" s="55">
        <f t="shared" si="2"/>
        <v>0.25144508670520233</v>
      </c>
      <c r="M19" s="54">
        <f t="shared" si="2"/>
        <v>0.74855491329479773</v>
      </c>
      <c r="N19" s="54">
        <f t="shared" si="2"/>
        <v>1</v>
      </c>
      <c r="O19" s="8"/>
    </row>
    <row r="20" spans="1:15" x14ac:dyDescent="0.15">
      <c r="A20" s="40" t="s">
        <v>67</v>
      </c>
      <c r="B20" s="40" t="s">
        <v>60</v>
      </c>
      <c r="C20" s="54">
        <f t="shared" si="0"/>
        <v>3.9473684210526314E-2</v>
      </c>
      <c r="D20" s="54">
        <f t="shared" si="0"/>
        <v>0.25657894736842107</v>
      </c>
      <c r="E20" s="54">
        <f t="shared" si="0"/>
        <v>0.17105263157894737</v>
      </c>
      <c r="F20" s="54">
        <f t="shared" si="0"/>
        <v>3.8651315789473686E-2</v>
      </c>
      <c r="G20" s="54">
        <f t="shared" si="0"/>
        <v>0.49424342105263158</v>
      </c>
      <c r="H20" s="54" t="s">
        <v>64</v>
      </c>
      <c r="I20" s="55">
        <f t="shared" si="1"/>
        <v>3.9004149377593361E-2</v>
      </c>
      <c r="J20" s="54">
        <f t="shared" si="1"/>
        <v>0.96099585062240667</v>
      </c>
      <c r="K20" s="54" t="s">
        <v>64</v>
      </c>
      <c r="L20" s="55">
        <f t="shared" si="2"/>
        <v>0.18278688524590164</v>
      </c>
      <c r="M20" s="54">
        <f t="shared" si="2"/>
        <v>0.81721311475409841</v>
      </c>
      <c r="N20" s="54">
        <f t="shared" si="2"/>
        <v>1</v>
      </c>
      <c r="O20" s="8"/>
    </row>
    <row r="21" spans="1:15" x14ac:dyDescent="0.15">
      <c r="A21" s="46" t="s">
        <v>68</v>
      </c>
      <c r="B21" s="46" t="s">
        <v>61</v>
      </c>
      <c r="C21" s="58">
        <f t="shared" si="0"/>
        <v>3.9615846338535411E-2</v>
      </c>
      <c r="D21" s="58">
        <f t="shared" si="0"/>
        <v>0.27130852340936373</v>
      </c>
      <c r="E21" s="58">
        <f t="shared" si="0"/>
        <v>0.15966386554621848</v>
      </c>
      <c r="F21" s="58">
        <f t="shared" si="0"/>
        <v>1.680672268907563E-2</v>
      </c>
      <c r="G21" s="58">
        <f t="shared" si="0"/>
        <v>0.51260504201680668</v>
      </c>
      <c r="H21" s="58" t="s">
        <v>64</v>
      </c>
      <c r="I21" s="59">
        <f t="shared" si="1"/>
        <v>2.2700119474313024E-2</v>
      </c>
      <c r="J21" s="58">
        <f t="shared" si="1"/>
        <v>0.97729988052568695</v>
      </c>
      <c r="K21" s="58" t="s">
        <v>64</v>
      </c>
      <c r="L21" s="59">
        <f t="shared" si="2"/>
        <v>9.9163679808841096E-2</v>
      </c>
      <c r="M21" s="58">
        <f t="shared" si="2"/>
        <v>0.90083632019115889</v>
      </c>
      <c r="N21" s="58">
        <f t="shared" si="2"/>
        <v>1</v>
      </c>
      <c r="O21" s="8"/>
    </row>
    <row r="22" spans="1:15" x14ac:dyDescent="0.15">
      <c r="A22" s="47" t="s">
        <v>69</v>
      </c>
      <c r="B22" s="47" t="s">
        <v>70</v>
      </c>
      <c r="C22" s="56">
        <f t="shared" si="0"/>
        <v>4.8531999629526722E-2</v>
      </c>
      <c r="D22" s="56">
        <f t="shared" si="0"/>
        <v>0.17180698342132072</v>
      </c>
      <c r="E22" s="56">
        <f t="shared" si="0"/>
        <v>0.12827637306659256</v>
      </c>
      <c r="F22" s="56">
        <f t="shared" si="0"/>
        <v>2.4173381494859682E-2</v>
      </c>
      <c r="G22" s="56">
        <f t="shared" si="0"/>
        <v>0.62721126238770031</v>
      </c>
      <c r="H22" s="56" t="s">
        <v>64</v>
      </c>
      <c r="I22" s="57">
        <f t="shared" si="1"/>
        <v>0.10800473545214462</v>
      </c>
      <c r="J22" s="56">
        <f t="shared" si="1"/>
        <v>0.89199526454785538</v>
      </c>
      <c r="K22" s="56" t="s">
        <v>64</v>
      </c>
      <c r="L22" s="57">
        <f>L13/($N13)</f>
        <v>0.19036427732079905</v>
      </c>
      <c r="M22" s="56">
        <f>M13/($N13)</f>
        <v>0.80963572267920092</v>
      </c>
      <c r="N22" s="56">
        <f>N13/$N13</f>
        <v>1</v>
      </c>
      <c r="O22" s="8"/>
    </row>
    <row r="23" spans="1:15" x14ac:dyDescent="0.15">
      <c r="A23" s="60"/>
      <c r="B23" s="60"/>
      <c r="H23" s="61"/>
    </row>
    <row r="25" spans="1:15" x14ac:dyDescent="0.15">
      <c r="H25" s="61"/>
    </row>
    <row r="27" spans="1:15" x14ac:dyDescent="0.15">
      <c r="H27" s="61"/>
    </row>
  </sheetData>
  <pageMargins left="0.70000000000000007" right="0.70000000000000007" top="0.75" bottom="0.75" header="0.30000000000000004" footer="0.30000000000000004"/>
  <pageSetup paperSize="9" fitToWidth="0" fitToHeight="0"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workbookViewId="0">
      <selection activeCell="G19" sqref="G19"/>
    </sheetView>
  </sheetViews>
  <sheetFormatPr baseColWidth="10" defaultColWidth="9.33203125" defaultRowHeight="15" customHeight="1" x14ac:dyDescent="0.15"/>
  <cols>
    <col min="1" max="1" width="36.6640625" style="2" customWidth="1"/>
    <col min="2" max="2" width="38.6640625" style="2" bestFit="1" customWidth="1"/>
    <col min="3" max="7" width="8.6640625" style="2" customWidth="1"/>
    <col min="8" max="10" width="13.6640625" style="2" customWidth="1"/>
    <col min="11" max="11" width="9.33203125" style="2" customWidth="1"/>
    <col min="12" max="16384" width="9.33203125" style="2"/>
  </cols>
  <sheetData>
    <row r="1" spans="1:13" ht="15" customHeight="1" x14ac:dyDescent="0.15">
      <c r="A1" s="62" t="s">
        <v>175</v>
      </c>
      <c r="B1" s="62"/>
    </row>
    <row r="2" spans="1:13" ht="15" customHeight="1" x14ac:dyDescent="0.2">
      <c r="A2" s="13" t="s">
        <v>71</v>
      </c>
      <c r="B2" s="13"/>
    </row>
    <row r="3" spans="1:13" ht="15" customHeight="1" x14ac:dyDescent="0.2">
      <c r="A3" s="13" t="s">
        <v>72</v>
      </c>
      <c r="B3" s="13"/>
    </row>
    <row r="4" spans="1:13" ht="42" x14ac:dyDescent="0.15">
      <c r="A4" s="63" t="s">
        <v>37</v>
      </c>
      <c r="B4" s="63" t="s">
        <v>38</v>
      </c>
      <c r="C4" s="64" t="s">
        <v>74</v>
      </c>
      <c r="D4" s="64" t="s">
        <v>75</v>
      </c>
      <c r="E4" s="64" t="s">
        <v>76</v>
      </c>
      <c r="F4" s="64" t="s">
        <v>77</v>
      </c>
      <c r="G4" s="64" t="s">
        <v>163</v>
      </c>
      <c r="H4" s="36" t="s">
        <v>78</v>
      </c>
      <c r="I4" s="36" t="s">
        <v>174</v>
      </c>
      <c r="J4" s="36" t="s">
        <v>164</v>
      </c>
      <c r="K4" s="8"/>
      <c r="L4" s="65"/>
      <c r="M4" s="65"/>
    </row>
    <row r="5" spans="1:13" ht="15" customHeight="1" x14ac:dyDescent="0.15">
      <c r="A5" s="66" t="s">
        <v>79</v>
      </c>
      <c r="B5" s="66" t="s">
        <v>51</v>
      </c>
      <c r="C5" s="67">
        <v>7112</v>
      </c>
      <c r="D5" s="67">
        <v>6827</v>
      </c>
      <c r="E5" s="67">
        <v>5422</v>
      </c>
      <c r="F5" s="67">
        <v>5156</v>
      </c>
      <c r="G5" s="67">
        <v>5388</v>
      </c>
      <c r="H5" s="68" t="s">
        <v>64</v>
      </c>
      <c r="I5" s="68">
        <f t="shared" ref="I5:I13" si="0">G5/$C5-1</f>
        <v>-0.24240719910011244</v>
      </c>
      <c r="J5" s="68">
        <f>G5/F5-1</f>
        <v>4.4996121024049707E-2</v>
      </c>
      <c r="K5" s="8"/>
      <c r="L5" s="65"/>
      <c r="M5" s="65"/>
    </row>
    <row r="6" spans="1:13" ht="15" customHeight="1" x14ac:dyDescent="0.15">
      <c r="A6" s="66" t="s">
        <v>79</v>
      </c>
      <c r="B6" s="66" t="s">
        <v>52</v>
      </c>
      <c r="C6" s="67">
        <v>3772</v>
      </c>
      <c r="D6" s="67">
        <v>3534</v>
      </c>
      <c r="E6" s="67">
        <v>2909</v>
      </c>
      <c r="F6" s="67">
        <v>3053</v>
      </c>
      <c r="G6" s="67">
        <v>3618</v>
      </c>
      <c r="H6" s="68" t="s">
        <v>64</v>
      </c>
      <c r="I6" s="68">
        <f t="shared" si="0"/>
        <v>-4.0827147401908848E-2</v>
      </c>
      <c r="J6" s="68">
        <f t="shared" ref="J6:J13" si="1">G6/F6-1</f>
        <v>0.18506387160170323</v>
      </c>
      <c r="K6" s="8"/>
      <c r="L6" s="65"/>
      <c r="M6" s="65"/>
    </row>
    <row r="7" spans="1:13" ht="15" customHeight="1" x14ac:dyDescent="0.15">
      <c r="A7" s="69" t="s">
        <v>80</v>
      </c>
      <c r="B7" s="69" t="s">
        <v>54</v>
      </c>
      <c r="C7" s="70">
        <v>10884</v>
      </c>
      <c r="D7" s="70">
        <v>10361</v>
      </c>
      <c r="E7" s="70">
        <v>8331</v>
      </c>
      <c r="F7" s="70">
        <v>8209</v>
      </c>
      <c r="G7" s="70">
        <v>9006</v>
      </c>
      <c r="H7" s="71">
        <f>G7/$G$13</f>
        <v>0.81406490102142282</v>
      </c>
      <c r="I7" s="71">
        <f t="shared" si="0"/>
        <v>-0.17254685777287759</v>
      </c>
      <c r="J7" s="71">
        <f t="shared" si="1"/>
        <v>9.7088561335120005E-2</v>
      </c>
      <c r="K7" s="8"/>
      <c r="L7" s="65"/>
      <c r="M7" s="65"/>
    </row>
    <row r="8" spans="1:13" ht="15" customHeight="1" x14ac:dyDescent="0.15">
      <c r="A8" s="72" t="s">
        <v>81</v>
      </c>
      <c r="B8" s="72" t="s">
        <v>56</v>
      </c>
      <c r="C8" s="73">
        <v>401</v>
      </c>
      <c r="D8" s="73">
        <v>526</v>
      </c>
      <c r="E8" s="73">
        <v>509</v>
      </c>
      <c r="F8" s="73">
        <v>628</v>
      </c>
      <c r="G8" s="73">
        <v>669</v>
      </c>
      <c r="H8" s="74" t="s">
        <v>64</v>
      </c>
      <c r="I8" s="75">
        <f t="shared" si="0"/>
        <v>0.6683291770573565</v>
      </c>
      <c r="J8" s="75">
        <f t="shared" si="1"/>
        <v>6.5286624203821697E-2</v>
      </c>
      <c r="K8" s="8"/>
    </row>
    <row r="9" spans="1:13" ht="15" customHeight="1" x14ac:dyDescent="0.15">
      <c r="A9" s="66" t="s">
        <v>81</v>
      </c>
      <c r="B9" s="66" t="s">
        <v>57</v>
      </c>
      <c r="C9" s="67">
        <v>219</v>
      </c>
      <c r="D9" s="67">
        <v>170</v>
      </c>
      <c r="E9" s="67">
        <v>190</v>
      </c>
      <c r="F9" s="67">
        <v>229</v>
      </c>
      <c r="G9" s="67">
        <v>205</v>
      </c>
      <c r="H9" s="76" t="s">
        <v>64</v>
      </c>
      <c r="I9" s="68">
        <f t="shared" si="0"/>
        <v>-6.3926940639269403E-2</v>
      </c>
      <c r="J9" s="68">
        <f t="shared" si="1"/>
        <v>-0.10480349344978168</v>
      </c>
      <c r="K9" s="8"/>
    </row>
    <row r="10" spans="1:13" ht="15" customHeight="1" x14ac:dyDescent="0.15">
      <c r="A10" s="66" t="s">
        <v>81</v>
      </c>
      <c r="B10" s="66" t="s">
        <v>58</v>
      </c>
      <c r="C10" s="67">
        <v>317</v>
      </c>
      <c r="D10" s="67">
        <v>303</v>
      </c>
      <c r="E10" s="67">
        <v>301</v>
      </c>
      <c r="F10" s="67">
        <v>344</v>
      </c>
      <c r="G10" s="67">
        <v>346</v>
      </c>
      <c r="H10" s="76" t="s">
        <v>64</v>
      </c>
      <c r="I10" s="68">
        <f t="shared" si="0"/>
        <v>9.1482649842271391E-2</v>
      </c>
      <c r="J10" s="68">
        <f t="shared" si="1"/>
        <v>5.8139534883721034E-3</v>
      </c>
      <c r="K10" s="8"/>
    </row>
    <row r="11" spans="1:13" ht="15" customHeight="1" x14ac:dyDescent="0.15">
      <c r="A11" s="69" t="s">
        <v>82</v>
      </c>
      <c r="B11" s="6" t="s">
        <v>60</v>
      </c>
      <c r="C11" s="70">
        <v>937</v>
      </c>
      <c r="D11" s="70">
        <v>999</v>
      </c>
      <c r="E11" s="70">
        <v>1000</v>
      </c>
      <c r="F11" s="70">
        <v>1201</v>
      </c>
      <c r="G11" s="70">
        <v>1220</v>
      </c>
      <c r="H11" s="71">
        <f t="shared" ref="H11:H13" si="2">G11/$G$13</f>
        <v>0.1102775015818494</v>
      </c>
      <c r="I11" s="71">
        <f t="shared" si="0"/>
        <v>0.30202774813233724</v>
      </c>
      <c r="J11" s="71">
        <f t="shared" si="1"/>
        <v>1.582014987510405E-2</v>
      </c>
      <c r="K11" s="8"/>
    </row>
    <row r="12" spans="1:13" ht="15" customHeight="1" x14ac:dyDescent="0.15">
      <c r="A12" s="77" t="s">
        <v>83</v>
      </c>
      <c r="B12" s="77" t="s">
        <v>61</v>
      </c>
      <c r="C12" s="78">
        <v>1631</v>
      </c>
      <c r="D12" s="78">
        <v>1350</v>
      </c>
      <c r="E12" s="78">
        <v>1200</v>
      </c>
      <c r="F12" s="78">
        <v>1009</v>
      </c>
      <c r="G12" s="78">
        <v>837</v>
      </c>
      <c r="H12" s="79">
        <f t="shared" si="2"/>
        <v>7.5657597396727838E-2</v>
      </c>
      <c r="I12" s="80">
        <f t="shared" si="0"/>
        <v>-0.48681790312691597</v>
      </c>
      <c r="J12" s="80">
        <f t="shared" si="1"/>
        <v>-0.17046580773042619</v>
      </c>
      <c r="K12" s="8"/>
    </row>
    <row r="13" spans="1:13" ht="15" customHeight="1" x14ac:dyDescent="0.15">
      <c r="A13" s="69" t="s">
        <v>84</v>
      </c>
      <c r="B13" s="69" t="s">
        <v>84</v>
      </c>
      <c r="C13" s="70">
        <v>13452</v>
      </c>
      <c r="D13" s="70">
        <v>12710</v>
      </c>
      <c r="E13" s="70">
        <v>10531</v>
      </c>
      <c r="F13" s="70">
        <v>10419</v>
      </c>
      <c r="G13" s="70">
        <v>11063</v>
      </c>
      <c r="H13" s="71">
        <f t="shared" si="2"/>
        <v>1</v>
      </c>
      <c r="I13" s="71">
        <f t="shared" si="0"/>
        <v>-0.17759440975319651</v>
      </c>
      <c r="J13" s="71">
        <f t="shared" si="1"/>
        <v>6.1810154525386407E-2</v>
      </c>
      <c r="K13" s="8"/>
    </row>
    <row r="14" spans="1:13" ht="15" customHeight="1" x14ac:dyDescent="0.15">
      <c r="A14" s="81"/>
      <c r="B14" s="81"/>
      <c r="C14" s="82"/>
      <c r="D14" s="82"/>
      <c r="E14" s="82"/>
      <c r="F14" s="83"/>
      <c r="G14" s="83"/>
    </row>
    <row r="17" spans="3:7" ht="15" customHeight="1" x14ac:dyDescent="0.15">
      <c r="C17" s="50"/>
      <c r="D17" s="50"/>
      <c r="E17" s="50"/>
      <c r="F17" s="50"/>
      <c r="G17" s="50"/>
    </row>
    <row r="18" spans="3:7" ht="15" customHeight="1" x14ac:dyDescent="0.15">
      <c r="C18" s="50"/>
      <c r="D18" s="50"/>
      <c r="E18" s="50"/>
      <c r="F18" s="50"/>
      <c r="G18" s="50"/>
    </row>
    <row r="19" spans="3:7" ht="15" customHeight="1" x14ac:dyDescent="0.15">
      <c r="C19" s="50"/>
      <c r="D19" s="50"/>
      <c r="E19" s="50"/>
      <c r="F19" s="50"/>
      <c r="G19" s="50"/>
    </row>
  </sheetData>
  <phoneticPr fontId="2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28"/>
  <sheetViews>
    <sheetView workbookViewId="0">
      <selection activeCell="O21" sqref="O21"/>
    </sheetView>
  </sheetViews>
  <sheetFormatPr baseColWidth="10" defaultColWidth="11.5" defaultRowHeight="15" customHeight="1" x14ac:dyDescent="0.15"/>
  <cols>
    <col min="1" max="1" width="16.1640625" style="112" customWidth="1"/>
    <col min="2" max="2" width="40.33203125" style="112" customWidth="1"/>
    <col min="3" max="13" width="7.6640625" style="87" customWidth="1"/>
    <col min="14" max="17" width="14.6640625" style="87" customWidth="1"/>
    <col min="18" max="18" width="11.5" style="89" customWidth="1"/>
    <col min="19" max="20" width="11.5" style="89"/>
    <col min="21" max="21" width="12" style="89" bestFit="1" customWidth="1"/>
    <col min="22" max="16384" width="11.5" style="89"/>
  </cols>
  <sheetData>
    <row r="1" spans="1:21" s="9" customFormat="1" ht="15" customHeight="1" x14ac:dyDescent="0.15">
      <c r="A1" s="62" t="s">
        <v>85</v>
      </c>
      <c r="B1" s="62"/>
      <c r="C1" s="84"/>
      <c r="D1" s="84"/>
      <c r="E1" s="32"/>
      <c r="F1" s="32"/>
      <c r="G1" s="32"/>
      <c r="H1" s="32"/>
      <c r="I1" s="32"/>
      <c r="J1" s="32"/>
      <c r="K1" s="32"/>
      <c r="L1" s="32"/>
      <c r="M1" s="32"/>
      <c r="N1" s="32"/>
      <c r="O1" s="32"/>
      <c r="P1" s="32"/>
      <c r="Q1" s="85"/>
    </row>
    <row r="2" spans="1:21" ht="15" customHeight="1" x14ac:dyDescent="0.2">
      <c r="A2" s="1" t="s">
        <v>169</v>
      </c>
      <c r="B2" s="1"/>
      <c r="C2" s="86"/>
      <c r="D2" s="86"/>
      <c r="Q2" s="88"/>
    </row>
    <row r="3" spans="1:21" ht="15" customHeight="1" x14ac:dyDescent="0.2">
      <c r="A3" s="13" t="s">
        <v>86</v>
      </c>
      <c r="B3" s="13"/>
      <c r="C3" s="86"/>
      <c r="D3" s="86"/>
      <c r="Q3" s="88"/>
    </row>
    <row r="4" spans="1:21" ht="15" customHeight="1" x14ac:dyDescent="0.2">
      <c r="A4" s="13" t="s">
        <v>87</v>
      </c>
      <c r="B4" s="13"/>
      <c r="C4" s="86"/>
      <c r="D4" s="86"/>
      <c r="Q4" s="88"/>
    </row>
    <row r="5" spans="1:21" ht="15" customHeight="1" x14ac:dyDescent="0.2">
      <c r="A5" s="13" t="s">
        <v>88</v>
      </c>
      <c r="B5" s="13"/>
      <c r="C5" s="86"/>
      <c r="D5" s="86"/>
      <c r="Q5" s="88"/>
    </row>
    <row r="6" spans="1:21" s="91" customFormat="1" ht="69.75" customHeight="1" x14ac:dyDescent="0.15">
      <c r="A6" s="35" t="s">
        <v>89</v>
      </c>
      <c r="B6" s="35" t="s">
        <v>90</v>
      </c>
      <c r="C6" s="90" t="s">
        <v>91</v>
      </c>
      <c r="D6" s="90" t="s">
        <v>92</v>
      </c>
      <c r="E6" s="90" t="s">
        <v>93</v>
      </c>
      <c r="F6" s="90" t="s">
        <v>94</v>
      </c>
      <c r="G6" s="36" t="s">
        <v>95</v>
      </c>
      <c r="H6" s="36" t="s">
        <v>73</v>
      </c>
      <c r="I6" s="36" t="s">
        <v>74</v>
      </c>
      <c r="J6" s="36" t="s">
        <v>75</v>
      </c>
      <c r="K6" s="36" t="s">
        <v>76</v>
      </c>
      <c r="L6" s="36" t="s">
        <v>77</v>
      </c>
      <c r="M6" s="36" t="s">
        <v>163</v>
      </c>
      <c r="N6" s="36" t="s">
        <v>165</v>
      </c>
      <c r="O6" s="36" t="s">
        <v>166</v>
      </c>
      <c r="P6" s="36" t="s">
        <v>167</v>
      </c>
      <c r="Q6" s="36" t="s">
        <v>168</v>
      </c>
    </row>
    <row r="7" spans="1:21" ht="15" customHeight="1" x14ac:dyDescent="0.15">
      <c r="A7" s="92" t="s">
        <v>96</v>
      </c>
      <c r="B7" s="92" t="s">
        <v>47</v>
      </c>
      <c r="C7" s="93">
        <v>17.75</v>
      </c>
      <c r="D7" s="93">
        <v>14.416666666666666</v>
      </c>
      <c r="E7" s="93">
        <v>12.333333333333334</v>
      </c>
      <c r="F7" s="93">
        <v>10.166666666666666</v>
      </c>
      <c r="G7" s="93">
        <v>13.25</v>
      </c>
      <c r="H7" s="93">
        <v>17</v>
      </c>
      <c r="I7" s="93">
        <v>10.416666666666666</v>
      </c>
      <c r="J7" s="93">
        <v>7.666666666666667</v>
      </c>
      <c r="K7" s="93">
        <v>12.583333333333334</v>
      </c>
      <c r="L7" s="93">
        <v>8.4166666666666661</v>
      </c>
      <c r="M7" s="93">
        <v>9.25</v>
      </c>
      <c r="N7" s="94">
        <f t="shared" ref="N7:N14" si="0">M7/$M$11</f>
        <v>5.0067658998646819E-2</v>
      </c>
      <c r="O7" s="94">
        <f t="shared" ref="O7:O22" si="1">SUM(M7/C7)-1</f>
        <v>-0.47887323943661975</v>
      </c>
      <c r="P7" s="94">
        <f t="shared" ref="P7:P19" si="2">SUM(M7/H7)-1</f>
        <v>-0.45588235294117652</v>
      </c>
      <c r="Q7" s="94">
        <f t="shared" ref="Q7:Q22" si="3">SUM(M7/L7)-1</f>
        <v>9.9009900990099098E-2</v>
      </c>
    </row>
    <row r="8" spans="1:21" ht="15" customHeight="1" x14ac:dyDescent="0.15">
      <c r="A8" s="92" t="s">
        <v>96</v>
      </c>
      <c r="B8" s="92" t="s">
        <v>97</v>
      </c>
      <c r="C8" s="93">
        <v>35.333333333333336</v>
      </c>
      <c r="D8" s="93">
        <v>32.416666666666664</v>
      </c>
      <c r="E8" s="93">
        <v>29.083333333333332</v>
      </c>
      <c r="F8" s="93">
        <v>27.833333333333332</v>
      </c>
      <c r="G8" s="93">
        <v>29.666666666666668</v>
      </c>
      <c r="H8" s="93">
        <v>38.666666666666664</v>
      </c>
      <c r="I8" s="93">
        <v>31.833333333333332</v>
      </c>
      <c r="J8" s="93">
        <v>28.5</v>
      </c>
      <c r="K8" s="93">
        <v>31.916666666666668</v>
      </c>
      <c r="L8" s="93">
        <v>26.333333333333332</v>
      </c>
      <c r="M8" s="93">
        <v>23.666666666666668</v>
      </c>
      <c r="N8" s="94">
        <f t="shared" si="0"/>
        <v>0.12810103743797926</v>
      </c>
      <c r="O8" s="94">
        <f t="shared" si="1"/>
        <v>-0.33018867924528306</v>
      </c>
      <c r="P8" s="94">
        <f t="shared" si="2"/>
        <v>-0.38793103448275856</v>
      </c>
      <c r="Q8" s="94">
        <f t="shared" si="3"/>
        <v>-0.10126582278481</v>
      </c>
    </row>
    <row r="9" spans="1:21" ht="15" customHeight="1" x14ac:dyDescent="0.15">
      <c r="A9" s="92" t="s">
        <v>96</v>
      </c>
      <c r="B9" s="92" t="s">
        <v>98</v>
      </c>
      <c r="C9" s="93">
        <v>75</v>
      </c>
      <c r="D9" s="93">
        <v>65.166666666666671</v>
      </c>
      <c r="E9" s="93">
        <v>65.416666666666671</v>
      </c>
      <c r="F9" s="93">
        <v>54.916666666666664</v>
      </c>
      <c r="G9" s="93">
        <v>63.916666666666664</v>
      </c>
      <c r="H9" s="93">
        <v>70.083333333333329</v>
      </c>
      <c r="I9" s="93">
        <v>76</v>
      </c>
      <c r="J9" s="93">
        <v>54.25</v>
      </c>
      <c r="K9" s="93">
        <v>59.416666666666664</v>
      </c>
      <c r="L9" s="93">
        <v>55.666666666666664</v>
      </c>
      <c r="M9" s="93">
        <v>61.583333333333336</v>
      </c>
      <c r="N9" s="94">
        <f t="shared" si="0"/>
        <v>0.33333333333333337</v>
      </c>
      <c r="O9" s="94">
        <f t="shared" si="1"/>
        <v>-0.17888888888888888</v>
      </c>
      <c r="P9" s="94">
        <f t="shared" si="2"/>
        <v>-0.12128418549346009</v>
      </c>
      <c r="Q9" s="94">
        <f t="shared" si="3"/>
        <v>0.1062874251497008</v>
      </c>
    </row>
    <row r="10" spans="1:21" ht="15" customHeight="1" x14ac:dyDescent="0.15">
      <c r="A10" s="92" t="s">
        <v>96</v>
      </c>
      <c r="B10" s="92" t="s">
        <v>99</v>
      </c>
      <c r="C10" s="93">
        <v>131.75</v>
      </c>
      <c r="D10" s="93">
        <v>127.75</v>
      </c>
      <c r="E10" s="93">
        <v>105.25</v>
      </c>
      <c r="F10" s="93">
        <v>90.166666666666671</v>
      </c>
      <c r="G10" s="93">
        <v>110.33333333333333</v>
      </c>
      <c r="H10" s="93">
        <v>117.33333333333333</v>
      </c>
      <c r="I10" s="93">
        <v>121.33333333333333</v>
      </c>
      <c r="J10" s="93">
        <v>134</v>
      </c>
      <c r="K10" s="93">
        <v>102.58333333333333</v>
      </c>
      <c r="L10" s="93">
        <v>105.16666666666667</v>
      </c>
      <c r="M10" s="93">
        <v>90.25</v>
      </c>
      <c r="N10" s="94">
        <f t="shared" si="0"/>
        <v>0.4884979702300406</v>
      </c>
      <c r="O10" s="94">
        <f t="shared" si="1"/>
        <v>-0.3149905123339658</v>
      </c>
      <c r="P10" s="94">
        <f t="shared" si="2"/>
        <v>-0.23082386363636365</v>
      </c>
      <c r="Q10" s="94">
        <f t="shared" si="3"/>
        <v>-0.14183835182250404</v>
      </c>
    </row>
    <row r="11" spans="1:21" s="97" customFormat="1" ht="15" customHeight="1" x14ac:dyDescent="0.15">
      <c r="A11" s="47" t="s">
        <v>100</v>
      </c>
      <c r="B11" s="47" t="s">
        <v>84</v>
      </c>
      <c r="C11" s="95">
        <v>259.83333333333331</v>
      </c>
      <c r="D11" s="95">
        <v>240</v>
      </c>
      <c r="E11" s="95">
        <v>212.08333333333334</v>
      </c>
      <c r="F11" s="95">
        <v>183.08333333333331</v>
      </c>
      <c r="G11" s="95">
        <v>217.16666666666666</v>
      </c>
      <c r="H11" s="95">
        <v>243.08333333333331</v>
      </c>
      <c r="I11" s="95">
        <v>239.58333333333334</v>
      </c>
      <c r="J11" s="95">
        <v>224.41666666666666</v>
      </c>
      <c r="K11" s="95">
        <v>206.5</v>
      </c>
      <c r="L11" s="95">
        <v>195.58333333333331</v>
      </c>
      <c r="M11" s="95">
        <v>184.75</v>
      </c>
      <c r="N11" s="96">
        <f t="shared" si="0"/>
        <v>1</v>
      </c>
      <c r="O11" s="96">
        <f t="shared" si="1"/>
        <v>-0.2889672867222578</v>
      </c>
      <c r="P11" s="96">
        <f t="shared" si="2"/>
        <v>-0.23997257456290699</v>
      </c>
      <c r="Q11" s="96">
        <f t="shared" si="3"/>
        <v>-5.5389859394972207E-2</v>
      </c>
      <c r="T11" s="89"/>
    </row>
    <row r="12" spans="1:21" ht="15" customHeight="1" x14ac:dyDescent="0.15">
      <c r="A12" s="51" t="s">
        <v>101</v>
      </c>
      <c r="B12" s="51" t="s">
        <v>44</v>
      </c>
      <c r="C12" s="98">
        <v>7.083333333333333</v>
      </c>
      <c r="D12" s="98">
        <v>6.0833333333333304</v>
      </c>
      <c r="E12" s="98">
        <v>8.8333333333333339</v>
      </c>
      <c r="F12" s="98">
        <v>4.083333333333333</v>
      </c>
      <c r="G12" s="98">
        <v>6.166666666666667</v>
      </c>
      <c r="H12" s="98">
        <v>9</v>
      </c>
      <c r="I12" s="98">
        <v>7.166666666666667</v>
      </c>
      <c r="J12" s="98">
        <v>4.083333333333333</v>
      </c>
      <c r="K12" s="98">
        <v>5.666666666666667</v>
      </c>
      <c r="L12" s="98">
        <v>4</v>
      </c>
      <c r="M12" s="98">
        <v>3.5</v>
      </c>
      <c r="N12" s="99">
        <f t="shared" si="0"/>
        <v>1.8944519621109608E-2</v>
      </c>
      <c r="O12" s="99">
        <f t="shared" si="1"/>
        <v>-0.50588235294117645</v>
      </c>
      <c r="P12" s="99">
        <f t="shared" si="2"/>
        <v>-0.61111111111111116</v>
      </c>
      <c r="Q12" s="99">
        <f t="shared" si="3"/>
        <v>-0.125</v>
      </c>
    </row>
    <row r="13" spans="1:21" ht="15" customHeight="1" x14ac:dyDescent="0.15">
      <c r="A13" s="40" t="s">
        <v>101</v>
      </c>
      <c r="B13" s="40" t="s">
        <v>45</v>
      </c>
      <c r="C13" s="93">
        <v>252.75</v>
      </c>
      <c r="D13" s="93">
        <v>233.58333333333334</v>
      </c>
      <c r="E13" s="93">
        <v>203.25</v>
      </c>
      <c r="F13" s="93">
        <v>179</v>
      </c>
      <c r="G13" s="93">
        <v>211</v>
      </c>
      <c r="H13" s="93">
        <v>234.08333333333334</v>
      </c>
      <c r="I13" s="93">
        <v>232.41666666666666</v>
      </c>
      <c r="J13" s="93">
        <v>220.33333333333334</v>
      </c>
      <c r="K13" s="93">
        <v>200.83333333333334</v>
      </c>
      <c r="L13" s="93">
        <v>191.58333333333334</v>
      </c>
      <c r="M13" s="93">
        <v>181.25</v>
      </c>
      <c r="N13" s="94">
        <f t="shared" si="0"/>
        <v>0.98105548037889034</v>
      </c>
      <c r="O13" s="94">
        <f t="shared" si="1"/>
        <v>-0.28288822947576653</v>
      </c>
      <c r="P13" s="94">
        <f t="shared" si="2"/>
        <v>-0.22570309718761128</v>
      </c>
      <c r="Q13" s="94">
        <f t="shared" si="3"/>
        <v>-5.3936494127881707E-2</v>
      </c>
    </row>
    <row r="14" spans="1:21" s="97" customFormat="1" ht="15" customHeight="1" x14ac:dyDescent="0.15">
      <c r="A14" s="40" t="s">
        <v>102</v>
      </c>
      <c r="B14" s="47" t="s">
        <v>84</v>
      </c>
      <c r="C14" s="95">
        <v>259.83333333333331</v>
      </c>
      <c r="D14" s="95">
        <v>239.66666666666666</v>
      </c>
      <c r="E14" s="95">
        <v>212.08333333333334</v>
      </c>
      <c r="F14" s="95">
        <v>183.08333333333334</v>
      </c>
      <c r="G14" s="95">
        <v>217.16666666666666</v>
      </c>
      <c r="H14" s="95">
        <v>243.08333333333334</v>
      </c>
      <c r="I14" s="95">
        <v>239.58333333333334</v>
      </c>
      <c r="J14" s="95">
        <v>224.41666666666666</v>
      </c>
      <c r="K14" s="95">
        <v>206.5</v>
      </c>
      <c r="L14" s="95">
        <v>195.58333333333334</v>
      </c>
      <c r="M14" s="95">
        <v>184.75</v>
      </c>
      <c r="N14" s="96">
        <f t="shared" si="0"/>
        <v>1</v>
      </c>
      <c r="O14" s="96">
        <f t="shared" si="1"/>
        <v>-0.2889672867222578</v>
      </c>
      <c r="P14" s="96">
        <f t="shared" si="2"/>
        <v>-0.2399725745629071</v>
      </c>
      <c r="Q14" s="96">
        <f t="shared" si="3"/>
        <v>-5.5389859394972318E-2</v>
      </c>
      <c r="T14" s="89"/>
      <c r="U14" s="89"/>
    </row>
    <row r="15" spans="1:21" ht="15" customHeight="1" x14ac:dyDescent="0.15">
      <c r="A15" s="51" t="s">
        <v>103</v>
      </c>
      <c r="B15" s="51" t="s">
        <v>104</v>
      </c>
      <c r="C15" s="98">
        <v>25.666666666666668</v>
      </c>
      <c r="D15" s="98">
        <v>23.083333333333332</v>
      </c>
      <c r="E15" s="98">
        <v>27.833333333333332</v>
      </c>
      <c r="F15" s="98">
        <v>17.833333333333332</v>
      </c>
      <c r="G15" s="98">
        <v>25.416666666666668</v>
      </c>
      <c r="H15" s="98">
        <v>21.916666666666668</v>
      </c>
      <c r="I15" s="98">
        <v>20.75</v>
      </c>
      <c r="J15" s="98">
        <v>25.75</v>
      </c>
      <c r="K15" s="98">
        <v>22.083333333333332</v>
      </c>
      <c r="L15" s="98">
        <v>23.5</v>
      </c>
      <c r="M15" s="98">
        <v>23.5</v>
      </c>
      <c r="N15" s="99">
        <f>M15/($M$18+$M$19)</f>
        <v>0.13183730715287517</v>
      </c>
      <c r="O15" s="99">
        <f t="shared" si="1"/>
        <v>-8.4415584415584499E-2</v>
      </c>
      <c r="P15" s="99">
        <f t="shared" si="2"/>
        <v>7.2243346007604403E-2</v>
      </c>
      <c r="Q15" s="99">
        <f t="shared" si="3"/>
        <v>0</v>
      </c>
    </row>
    <row r="16" spans="1:21" ht="15" customHeight="1" x14ac:dyDescent="0.2">
      <c r="A16" s="40" t="s">
        <v>103</v>
      </c>
      <c r="B16" s="40" t="s">
        <v>40</v>
      </c>
      <c r="C16" s="93">
        <v>71.916666666666671</v>
      </c>
      <c r="D16" s="93">
        <v>70.583333333333329</v>
      </c>
      <c r="E16" s="93">
        <v>55.666666666666664</v>
      </c>
      <c r="F16" s="93">
        <v>60.916666666666664</v>
      </c>
      <c r="G16" s="93">
        <v>70.916666666666671</v>
      </c>
      <c r="H16" s="93">
        <v>77.75</v>
      </c>
      <c r="I16" s="93">
        <v>81.916666666666671</v>
      </c>
      <c r="J16" s="93">
        <v>76</v>
      </c>
      <c r="K16" s="93">
        <v>62.416666666666664</v>
      </c>
      <c r="L16" s="93">
        <v>61.916666666666664</v>
      </c>
      <c r="M16" s="93">
        <v>48.833333333333336</v>
      </c>
      <c r="N16" s="94">
        <f>M16/($M$18+$M$19)</f>
        <v>0.27395979429640022</v>
      </c>
      <c r="O16" s="94">
        <f t="shared" si="1"/>
        <v>-0.32097334878331407</v>
      </c>
      <c r="P16" s="94">
        <f t="shared" si="2"/>
        <v>-0.37191854233654875</v>
      </c>
      <c r="Q16" s="94">
        <f t="shared" si="3"/>
        <v>-0.21130551816958265</v>
      </c>
      <c r="T16"/>
      <c r="U16"/>
    </row>
    <row r="17" spans="1:22" ht="15" customHeight="1" x14ac:dyDescent="0.2">
      <c r="A17" s="40" t="s">
        <v>103</v>
      </c>
      <c r="B17" s="40" t="s">
        <v>41</v>
      </c>
      <c r="C17" s="93">
        <v>28.75</v>
      </c>
      <c r="D17" s="93">
        <v>29.666666666666668</v>
      </c>
      <c r="E17" s="93">
        <v>20.666666666666668</v>
      </c>
      <c r="F17" s="93">
        <v>19.416666666666668</v>
      </c>
      <c r="G17" s="93">
        <v>25</v>
      </c>
      <c r="H17" s="93">
        <v>35.416666666666664</v>
      </c>
      <c r="I17" s="93">
        <v>32.583333333333336</v>
      </c>
      <c r="J17" s="93">
        <v>30.083333333333332</v>
      </c>
      <c r="K17" s="93">
        <v>30.666666666666668</v>
      </c>
      <c r="L17" s="93">
        <v>30.583333333333332</v>
      </c>
      <c r="M17" s="93">
        <v>33</v>
      </c>
      <c r="N17" s="94">
        <f>M17/($M$18+$M$19)</f>
        <v>0.18513323983169705</v>
      </c>
      <c r="O17" s="94">
        <f t="shared" si="1"/>
        <v>0.14782608695652177</v>
      </c>
      <c r="P17" s="94">
        <f t="shared" si="2"/>
        <v>-6.823529411764695E-2</v>
      </c>
      <c r="Q17" s="100">
        <f t="shared" si="3"/>
        <v>7.9019073569482234E-2</v>
      </c>
      <c r="T17"/>
      <c r="U17"/>
    </row>
    <row r="18" spans="1:22" s="97" customFormat="1" ht="15" customHeight="1" x14ac:dyDescent="0.2">
      <c r="A18" s="101" t="s">
        <v>103</v>
      </c>
      <c r="B18" s="101" t="s">
        <v>105</v>
      </c>
      <c r="C18" s="102">
        <f t="shared" ref="C18:L18" si="4">SUM(C15:C17)</f>
        <v>126.33333333333334</v>
      </c>
      <c r="D18" s="102">
        <f t="shared" si="4"/>
        <v>123.33333333333333</v>
      </c>
      <c r="E18" s="102">
        <f t="shared" si="4"/>
        <v>104.16666666666667</v>
      </c>
      <c r="F18" s="102">
        <f t="shared" si="4"/>
        <v>98.166666666666671</v>
      </c>
      <c r="G18" s="102">
        <f t="shared" si="4"/>
        <v>121.33333333333334</v>
      </c>
      <c r="H18" s="102">
        <f t="shared" si="4"/>
        <v>135.08333333333334</v>
      </c>
      <c r="I18" s="102">
        <f t="shared" si="4"/>
        <v>135.25</v>
      </c>
      <c r="J18" s="102">
        <f t="shared" si="4"/>
        <v>131.83333333333334</v>
      </c>
      <c r="K18" s="102">
        <f t="shared" si="4"/>
        <v>115.16666666666667</v>
      </c>
      <c r="L18" s="102">
        <f t="shared" si="4"/>
        <v>115.99999999999999</v>
      </c>
      <c r="M18" s="102">
        <f>SUM(M15:M17)</f>
        <v>105.33333333333334</v>
      </c>
      <c r="N18" s="103">
        <f>M18/($M$18+$M$19)</f>
        <v>0.59093034128097244</v>
      </c>
      <c r="O18" s="104">
        <f t="shared" si="1"/>
        <v>-0.16622691292875991</v>
      </c>
      <c r="P18" s="104">
        <f t="shared" si="2"/>
        <v>-0.2202344231955583</v>
      </c>
      <c r="Q18" s="104">
        <f t="shared" si="3"/>
        <v>-9.1954022988505524E-2</v>
      </c>
      <c r="T18"/>
      <c r="U18"/>
      <c r="V18" s="89"/>
    </row>
    <row r="19" spans="1:22" s="97" customFormat="1" ht="15" customHeight="1" x14ac:dyDescent="0.2">
      <c r="A19" s="40" t="s">
        <v>103</v>
      </c>
      <c r="B19" s="40" t="s">
        <v>43</v>
      </c>
      <c r="C19" s="93">
        <v>133.16666666666666</v>
      </c>
      <c r="D19" s="93">
        <v>116.08333333333333</v>
      </c>
      <c r="E19" s="93">
        <v>106.66666666666667</v>
      </c>
      <c r="F19" s="93">
        <v>83.416666666666671</v>
      </c>
      <c r="G19" s="93">
        <v>93.916666666666671</v>
      </c>
      <c r="H19" s="93">
        <v>103.16666666666667</v>
      </c>
      <c r="I19" s="93">
        <v>100.33333333333333</v>
      </c>
      <c r="J19" s="93">
        <v>88.583333333333329</v>
      </c>
      <c r="K19" s="93">
        <v>85</v>
      </c>
      <c r="L19" s="93">
        <v>73.916666666666671</v>
      </c>
      <c r="M19" s="93">
        <v>72.916666666666671</v>
      </c>
      <c r="N19" s="103">
        <f>M19/($M$18+$M$19)</f>
        <v>0.40906965871902762</v>
      </c>
      <c r="O19" s="94">
        <f t="shared" si="1"/>
        <v>-0.45244055068836042</v>
      </c>
      <c r="P19" s="94">
        <f t="shared" si="2"/>
        <v>-0.29321486268174468</v>
      </c>
      <c r="Q19" s="94">
        <f t="shared" si="3"/>
        <v>-1.3528748590755368E-2</v>
      </c>
      <c r="T19"/>
      <c r="U19"/>
      <c r="V19" s="89"/>
    </row>
    <row r="20" spans="1:22" ht="15" customHeight="1" x14ac:dyDescent="0.2">
      <c r="A20" s="40" t="s">
        <v>103</v>
      </c>
      <c r="B20" s="40" t="s">
        <v>106</v>
      </c>
      <c r="C20" s="93">
        <v>0</v>
      </c>
      <c r="D20" s="105">
        <v>0</v>
      </c>
      <c r="E20" s="105">
        <v>1.25</v>
      </c>
      <c r="F20" s="93">
        <v>1.5</v>
      </c>
      <c r="G20" s="93">
        <v>1.9166666666666667</v>
      </c>
      <c r="H20" s="93">
        <v>4.833333333333333</v>
      </c>
      <c r="I20" s="93">
        <v>4</v>
      </c>
      <c r="J20" s="93">
        <v>4</v>
      </c>
      <c r="K20" s="93">
        <v>6.333333333333333</v>
      </c>
      <c r="L20" s="93">
        <v>5.666666666666667</v>
      </c>
      <c r="M20" s="93">
        <v>6.5</v>
      </c>
      <c r="N20" s="94" t="s">
        <v>64</v>
      </c>
      <c r="O20" s="94" t="s">
        <v>64</v>
      </c>
      <c r="P20" s="94" t="s">
        <v>64</v>
      </c>
      <c r="Q20" s="94">
        <f t="shared" si="3"/>
        <v>0.14705882352941169</v>
      </c>
      <c r="S20" s="97"/>
      <c r="T20"/>
      <c r="U20"/>
    </row>
    <row r="21" spans="1:22" s="97" customFormat="1" ht="15" customHeight="1" x14ac:dyDescent="0.15">
      <c r="A21" s="40" t="s">
        <v>107</v>
      </c>
      <c r="B21" s="43" t="s">
        <v>108</v>
      </c>
      <c r="C21" s="106">
        <v>259.83333333333331</v>
      </c>
      <c r="D21" s="106">
        <v>239.75</v>
      </c>
      <c r="E21" s="106">
        <v>212.08333333333334</v>
      </c>
      <c r="F21" s="106">
        <v>183.08333333333334</v>
      </c>
      <c r="G21" s="106">
        <v>217.16666666666666</v>
      </c>
      <c r="H21" s="106">
        <v>243.08333333333334</v>
      </c>
      <c r="I21" s="106">
        <v>239.58333333333334</v>
      </c>
      <c r="J21" s="106">
        <v>224.41666666666669</v>
      </c>
      <c r="K21" s="106">
        <v>206.50000000000003</v>
      </c>
      <c r="L21" s="106">
        <v>195.58333333333331</v>
      </c>
      <c r="M21" s="106">
        <f>SUM(M18:M20)</f>
        <v>184.75</v>
      </c>
      <c r="N21" s="107">
        <f>M21/$M$11</f>
        <v>1</v>
      </c>
      <c r="O21" s="107">
        <f t="shared" si="1"/>
        <v>-0.2889672867222578</v>
      </c>
      <c r="P21" s="107">
        <f>SUM(M21/H21)-1</f>
        <v>-0.2399725745629071</v>
      </c>
      <c r="Q21" s="107">
        <f t="shared" si="3"/>
        <v>-5.5389859394972207E-2</v>
      </c>
      <c r="U21" s="89"/>
    </row>
    <row r="22" spans="1:22" ht="15.5" customHeight="1" x14ac:dyDescent="0.15">
      <c r="A22" s="108" t="s">
        <v>109</v>
      </c>
      <c r="B22" s="47" t="s">
        <v>110</v>
      </c>
      <c r="C22" s="93">
        <v>1215.75</v>
      </c>
      <c r="D22" s="93">
        <v>1036.9166666666699</v>
      </c>
      <c r="E22" s="93">
        <v>960.25</v>
      </c>
      <c r="F22" s="93">
        <v>867.91666666666663</v>
      </c>
      <c r="G22" s="93">
        <v>894</v>
      </c>
      <c r="H22" s="93">
        <v>858.91666666666663</v>
      </c>
      <c r="I22" s="93">
        <v>781.08333333333337</v>
      </c>
      <c r="J22" s="93">
        <v>560.41666666666663</v>
      </c>
      <c r="K22" s="93">
        <v>454.25</v>
      </c>
      <c r="L22" s="93">
        <v>441.33333333333331</v>
      </c>
      <c r="M22" s="93">
        <v>429.91666666666669</v>
      </c>
      <c r="N22" s="109" t="s">
        <v>64</v>
      </c>
      <c r="O22" s="94">
        <f t="shared" si="1"/>
        <v>-0.64637740763589002</v>
      </c>
      <c r="P22" s="94">
        <f>SUM(M22/H22)-1</f>
        <v>-0.49946638207043748</v>
      </c>
      <c r="Q22" s="94">
        <f t="shared" si="3"/>
        <v>-2.5868580060422919E-2</v>
      </c>
    </row>
    <row r="23" spans="1:22" ht="15" customHeight="1" x14ac:dyDescent="0.15">
      <c r="A23" s="47" t="s">
        <v>111</v>
      </c>
      <c r="B23" s="47" t="s">
        <v>111</v>
      </c>
      <c r="C23" s="94">
        <v>0.21372266776338336</v>
      </c>
      <c r="D23" s="94">
        <v>0.23121433737844499</v>
      </c>
      <c r="E23" s="94">
        <v>0.22086262258092512</v>
      </c>
      <c r="F23" s="94">
        <v>0.21094575132021126</v>
      </c>
      <c r="G23" s="94">
        <v>0.24291573452647278</v>
      </c>
      <c r="H23" s="94">
        <v>0.28301154555156693</v>
      </c>
      <c r="I23" s="94">
        <v>0.30673210284860769</v>
      </c>
      <c r="J23" s="94">
        <v>0.40044609665427516</v>
      </c>
      <c r="K23" s="94">
        <v>0.45459548706659336</v>
      </c>
      <c r="L23" s="94">
        <v>0.44316465256797583</v>
      </c>
      <c r="M23" s="94">
        <f t="shared" ref="M23" si="5">M21/M22</f>
        <v>0.42973444465981775</v>
      </c>
      <c r="N23" s="109" t="s">
        <v>64</v>
      </c>
      <c r="O23" s="110">
        <f>(M23-C23)*100</f>
        <v>21.601177689643439</v>
      </c>
      <c r="P23" s="110">
        <f>(M23-H23)*100</f>
        <v>14.672289910825082</v>
      </c>
      <c r="Q23" s="110">
        <f>(M23-L23)*100</f>
        <v>-1.3430207908158076</v>
      </c>
    </row>
    <row r="24" spans="1:22" ht="15" customHeight="1" x14ac:dyDescent="0.15">
      <c r="A24" s="8"/>
      <c r="B24" s="8"/>
      <c r="C24" s="109"/>
      <c r="D24" s="109"/>
      <c r="E24" s="109"/>
      <c r="F24" s="109"/>
      <c r="G24" s="94"/>
      <c r="H24" s="94"/>
      <c r="I24" s="94"/>
      <c r="J24" s="94"/>
      <c r="K24" s="94"/>
      <c r="L24" s="94"/>
      <c r="M24" s="94"/>
      <c r="N24" s="109"/>
      <c r="O24" s="111"/>
      <c r="P24" s="111"/>
      <c r="Q24" s="111"/>
    </row>
    <row r="25" spans="1:22" ht="15" customHeight="1" x14ac:dyDescent="0.15">
      <c r="A25" s="8"/>
      <c r="B25" s="8"/>
      <c r="C25" s="109"/>
      <c r="D25" s="109"/>
      <c r="E25" s="109"/>
      <c r="F25" s="109"/>
      <c r="G25" s="109"/>
      <c r="H25" s="109"/>
      <c r="I25" s="109"/>
      <c r="J25" s="109"/>
      <c r="K25" s="109"/>
      <c r="L25" s="109"/>
      <c r="M25" s="109"/>
      <c r="N25" s="109"/>
      <c r="O25" s="109"/>
      <c r="P25" s="109"/>
      <c r="Q25" s="109"/>
    </row>
    <row r="26" spans="1:22" ht="15" customHeight="1" x14ac:dyDescent="0.15">
      <c r="C26" s="113"/>
      <c r="D26" s="113"/>
      <c r="E26" s="113"/>
      <c r="F26" s="113"/>
      <c r="G26" s="113"/>
      <c r="H26" s="113"/>
      <c r="I26" s="113"/>
      <c r="J26" s="113"/>
      <c r="K26" s="113"/>
      <c r="L26" s="113"/>
      <c r="M26" s="113"/>
    </row>
    <row r="27" spans="1:22" ht="15" customHeight="1" x14ac:dyDescent="0.15">
      <c r="L27" s="113"/>
    </row>
    <row r="28" spans="1:22" ht="15" customHeight="1" x14ac:dyDescent="0.15">
      <c r="M28" s="186">
        <f>M20/M21</f>
        <v>3.5182679296346414E-2</v>
      </c>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8"/>
  <sheetViews>
    <sheetView workbookViewId="0"/>
  </sheetViews>
  <sheetFormatPr baseColWidth="10" defaultColWidth="11.5" defaultRowHeight="15" customHeight="1" x14ac:dyDescent="0.15"/>
  <cols>
    <col min="1" max="3" width="22.6640625" style="89" customWidth="1"/>
    <col min="4" max="4" width="11.5" style="89" customWidth="1"/>
    <col min="5" max="16384" width="11.5" style="89"/>
  </cols>
  <sheetData>
    <row r="1" spans="1:3" ht="16" x14ac:dyDescent="0.15">
      <c r="A1" s="62" t="s">
        <v>112</v>
      </c>
      <c r="B1" s="112"/>
      <c r="C1" s="112"/>
    </row>
    <row r="2" spans="1:3" ht="16" x14ac:dyDescent="0.15">
      <c r="A2" s="62" t="s">
        <v>170</v>
      </c>
      <c r="B2" s="112"/>
      <c r="C2" s="112"/>
    </row>
    <row r="3" spans="1:3" ht="15" customHeight="1" x14ac:dyDescent="0.2">
      <c r="A3" s="13" t="s">
        <v>71</v>
      </c>
      <c r="B3" s="112"/>
      <c r="C3" s="112"/>
    </row>
    <row r="4" spans="1:3" s="91" customFormat="1" ht="36" customHeight="1" x14ac:dyDescent="0.15">
      <c r="A4" s="35" t="s">
        <v>113</v>
      </c>
      <c r="B4" s="36" t="s">
        <v>114</v>
      </c>
      <c r="C4" s="36" t="s">
        <v>115</v>
      </c>
    </row>
    <row r="5" spans="1:3" ht="15" customHeight="1" x14ac:dyDescent="0.15">
      <c r="A5" s="40" t="s">
        <v>116</v>
      </c>
      <c r="B5" s="114">
        <v>30.75</v>
      </c>
      <c r="C5" s="115">
        <f>B5/$B$8</f>
        <v>0.16644113667117727</v>
      </c>
    </row>
    <row r="6" spans="1:3" ht="15" customHeight="1" x14ac:dyDescent="0.15">
      <c r="A6" s="40" t="s">
        <v>117</v>
      </c>
      <c r="B6" s="114">
        <v>27.666666666666668</v>
      </c>
      <c r="C6" s="115">
        <f>B6/$B$8</f>
        <v>0.14975191700496165</v>
      </c>
    </row>
    <row r="7" spans="1:3" ht="15" customHeight="1" x14ac:dyDescent="0.15">
      <c r="A7" s="40" t="s">
        <v>118</v>
      </c>
      <c r="B7" s="114">
        <v>126.33333333333333</v>
      </c>
      <c r="C7" s="115">
        <f>B7/$B$8</f>
        <v>0.68380694632386108</v>
      </c>
    </row>
    <row r="8" spans="1:3" ht="15" customHeight="1" x14ac:dyDescent="0.15">
      <c r="A8" s="108" t="s">
        <v>84</v>
      </c>
      <c r="B8" s="116">
        <v>184.75</v>
      </c>
      <c r="C8" s="117">
        <f>B8/$B$8</f>
        <v>1</v>
      </c>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12"/>
  <sheetViews>
    <sheetView zoomScale="101" workbookViewId="0"/>
  </sheetViews>
  <sheetFormatPr baseColWidth="10" defaultColWidth="9.33203125" defaultRowHeight="15" customHeight="1" x14ac:dyDescent="0.15"/>
  <cols>
    <col min="1" max="1" width="23.33203125" style="8" customWidth="1"/>
    <col min="2" max="3" width="22.6640625" style="8" customWidth="1"/>
    <col min="4" max="4" width="9.33203125" style="8" customWidth="1"/>
    <col min="5" max="16384" width="9.33203125" style="8"/>
  </cols>
  <sheetData>
    <row r="1" spans="1:3" ht="15" customHeight="1" x14ac:dyDescent="0.15">
      <c r="A1" s="62" t="s">
        <v>180</v>
      </c>
    </row>
    <row r="2" spans="1:3" ht="15" customHeight="1" x14ac:dyDescent="0.2">
      <c r="A2" s="13" t="s">
        <v>119</v>
      </c>
    </row>
    <row r="3" spans="1:3" ht="36" customHeight="1" x14ac:dyDescent="0.15">
      <c r="A3" s="118" t="s">
        <v>120</v>
      </c>
      <c r="B3" s="118" t="s">
        <v>114</v>
      </c>
      <c r="C3" s="118" t="s">
        <v>115</v>
      </c>
    </row>
    <row r="4" spans="1:3" ht="15" customHeight="1" x14ac:dyDescent="0.15">
      <c r="A4" s="8" t="s">
        <v>121</v>
      </c>
      <c r="B4" s="119">
        <v>3.3333333333333335</v>
      </c>
      <c r="C4" s="120">
        <f t="shared" ref="C4:C11" si="0">B4/$B$11</f>
        <v>1.804239963915201E-2</v>
      </c>
    </row>
    <row r="5" spans="1:3" ht="15" customHeight="1" x14ac:dyDescent="0.15">
      <c r="A5" s="8" t="s">
        <v>122</v>
      </c>
      <c r="B5" s="119">
        <v>5.5</v>
      </c>
      <c r="C5" s="120">
        <f t="shared" si="0"/>
        <v>2.9769959404600813E-2</v>
      </c>
    </row>
    <row r="6" spans="1:3" ht="15" customHeight="1" x14ac:dyDescent="0.15">
      <c r="A6" s="8" t="s">
        <v>123</v>
      </c>
      <c r="B6" s="119">
        <v>6.583333333333333</v>
      </c>
      <c r="C6" s="120">
        <f t="shared" si="0"/>
        <v>3.563373928732521E-2</v>
      </c>
    </row>
    <row r="7" spans="1:3" ht="15" customHeight="1" x14ac:dyDescent="0.15">
      <c r="A7" s="8" t="s">
        <v>124</v>
      </c>
      <c r="B7" s="119">
        <v>8.5</v>
      </c>
      <c r="C7" s="120">
        <f t="shared" si="0"/>
        <v>4.6008119079837616E-2</v>
      </c>
    </row>
    <row r="8" spans="1:3" ht="15" customHeight="1" x14ac:dyDescent="0.15">
      <c r="A8" s="8" t="s">
        <v>125</v>
      </c>
      <c r="B8" s="119">
        <v>5.916666666666667</v>
      </c>
      <c r="C8" s="120">
        <f t="shared" si="0"/>
        <v>3.2025259359494816E-2</v>
      </c>
    </row>
    <row r="9" spans="1:3" ht="15" customHeight="1" x14ac:dyDescent="0.15">
      <c r="A9" s="8" t="s">
        <v>126</v>
      </c>
      <c r="B9" s="119">
        <v>133.5</v>
      </c>
      <c r="C9" s="120">
        <f t="shared" si="0"/>
        <v>0.72259810554803794</v>
      </c>
    </row>
    <row r="10" spans="1:3" ht="15" customHeight="1" x14ac:dyDescent="0.15">
      <c r="A10" s="180" t="s">
        <v>127</v>
      </c>
      <c r="B10" s="181">
        <v>21.416666666666657</v>
      </c>
      <c r="C10" s="182">
        <f t="shared" si="0"/>
        <v>0.11592241768155159</v>
      </c>
    </row>
    <row r="11" spans="1:3" ht="15" customHeight="1" x14ac:dyDescent="0.15">
      <c r="A11" s="183" t="s">
        <v>84</v>
      </c>
      <c r="B11" s="184">
        <v>184.75</v>
      </c>
      <c r="C11" s="185">
        <f t="shared" si="0"/>
        <v>1</v>
      </c>
    </row>
    <row r="12" spans="1:3" ht="15" customHeight="1" x14ac:dyDescent="0.15">
      <c r="B12" s="121"/>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6"/>
  <sheetViews>
    <sheetView workbookViewId="0"/>
  </sheetViews>
  <sheetFormatPr baseColWidth="10" defaultColWidth="8.6640625" defaultRowHeight="15" x14ac:dyDescent="0.2"/>
  <cols>
    <col min="1" max="1" width="33.83203125" customWidth="1"/>
    <col min="2" max="2" width="53.5" customWidth="1"/>
    <col min="3" max="9" width="9.6640625" style="123" customWidth="1"/>
  </cols>
  <sheetData>
    <row r="1" spans="1:13" ht="16" x14ac:dyDescent="0.2">
      <c r="A1" s="122" t="s">
        <v>171</v>
      </c>
    </row>
    <row r="2" spans="1:13" ht="16" x14ac:dyDescent="0.2">
      <c r="A2" s="122" t="s">
        <v>128</v>
      </c>
    </row>
    <row r="3" spans="1:13" ht="16" x14ac:dyDescent="0.2">
      <c r="A3" s="124" t="s">
        <v>129</v>
      </c>
    </row>
    <row r="4" spans="1:13" ht="30" x14ac:dyDescent="0.2">
      <c r="A4" s="125" t="s">
        <v>130</v>
      </c>
      <c r="B4" s="126" t="s">
        <v>131</v>
      </c>
      <c r="C4" s="127" t="s">
        <v>95</v>
      </c>
      <c r="D4" s="127" t="s">
        <v>73</v>
      </c>
      <c r="E4" s="127" t="s">
        <v>74</v>
      </c>
      <c r="F4" s="127" t="s">
        <v>132</v>
      </c>
      <c r="G4" s="127" t="s">
        <v>76</v>
      </c>
      <c r="H4" s="127" t="s">
        <v>77</v>
      </c>
      <c r="I4" s="127" t="s">
        <v>172</v>
      </c>
    </row>
    <row r="5" spans="1:13" x14ac:dyDescent="0.2">
      <c r="A5" s="128" t="s">
        <v>133</v>
      </c>
      <c r="B5" s="128" t="s">
        <v>134</v>
      </c>
      <c r="C5" s="129">
        <v>55</v>
      </c>
      <c r="D5" s="129">
        <v>61</v>
      </c>
      <c r="E5" s="129">
        <v>60</v>
      </c>
      <c r="F5" s="129">
        <v>48</v>
      </c>
      <c r="G5" s="129">
        <v>66</v>
      </c>
      <c r="H5" s="129">
        <v>76</v>
      </c>
      <c r="I5" s="129">
        <v>100</v>
      </c>
      <c r="J5" s="130"/>
    </row>
    <row r="6" spans="1:13" x14ac:dyDescent="0.2">
      <c r="A6" s="128" t="s">
        <v>133</v>
      </c>
      <c r="B6" s="128" t="s">
        <v>135</v>
      </c>
      <c r="C6" s="129">
        <v>138</v>
      </c>
      <c r="D6" s="129">
        <v>104</v>
      </c>
      <c r="E6" s="129">
        <v>97</v>
      </c>
      <c r="F6" s="129">
        <v>56</v>
      </c>
      <c r="G6" s="129">
        <v>38</v>
      </c>
      <c r="H6" s="129">
        <v>84</v>
      </c>
      <c r="I6" s="129">
        <v>166</v>
      </c>
      <c r="J6" s="130"/>
    </row>
    <row r="7" spans="1:13" x14ac:dyDescent="0.2">
      <c r="A7" s="128" t="s">
        <v>133</v>
      </c>
      <c r="B7" s="128" t="s">
        <v>136</v>
      </c>
      <c r="C7" s="129">
        <v>294</v>
      </c>
      <c r="D7" s="129">
        <v>216</v>
      </c>
      <c r="E7" s="129">
        <v>218</v>
      </c>
      <c r="F7" s="129">
        <v>145</v>
      </c>
      <c r="G7" s="129">
        <v>159</v>
      </c>
      <c r="H7" s="129">
        <v>238</v>
      </c>
      <c r="I7" s="129">
        <v>330</v>
      </c>
      <c r="J7" s="130"/>
    </row>
    <row r="8" spans="1:13" x14ac:dyDescent="0.2">
      <c r="A8" s="128" t="s">
        <v>133</v>
      </c>
      <c r="B8" s="128" t="s">
        <v>137</v>
      </c>
      <c r="C8" s="129">
        <v>256</v>
      </c>
      <c r="D8" s="129">
        <v>178</v>
      </c>
      <c r="E8" s="129">
        <v>175</v>
      </c>
      <c r="F8" s="129">
        <v>124</v>
      </c>
      <c r="G8" s="129">
        <v>146</v>
      </c>
      <c r="H8" s="129">
        <v>212</v>
      </c>
      <c r="I8" s="129">
        <v>281</v>
      </c>
      <c r="J8" s="130"/>
    </row>
    <row r="9" spans="1:13" x14ac:dyDescent="0.2">
      <c r="A9" s="128" t="s">
        <v>133</v>
      </c>
      <c r="B9" s="128" t="s">
        <v>138</v>
      </c>
      <c r="C9" s="129">
        <v>38</v>
      </c>
      <c r="D9" s="129">
        <v>38</v>
      </c>
      <c r="E9" s="129">
        <v>43</v>
      </c>
      <c r="F9" s="129">
        <v>21</v>
      </c>
      <c r="G9" s="129">
        <v>13</v>
      </c>
      <c r="H9" s="129">
        <v>26</v>
      </c>
      <c r="I9" s="129">
        <v>49</v>
      </c>
      <c r="J9" s="130"/>
    </row>
    <row r="10" spans="1:13" x14ac:dyDescent="0.2">
      <c r="A10" s="128" t="s">
        <v>133</v>
      </c>
      <c r="B10" s="128" t="s">
        <v>139</v>
      </c>
      <c r="C10" s="131">
        <v>0</v>
      </c>
      <c r="D10" s="131">
        <v>0</v>
      </c>
      <c r="E10" s="131">
        <v>0</v>
      </c>
      <c r="F10" s="131">
        <v>0</v>
      </c>
      <c r="G10" s="131">
        <v>0</v>
      </c>
      <c r="H10" s="131">
        <v>0</v>
      </c>
      <c r="I10" s="131">
        <v>0</v>
      </c>
      <c r="J10" s="130"/>
    </row>
    <row r="11" spans="1:13" x14ac:dyDescent="0.2">
      <c r="A11" s="128" t="s">
        <v>133</v>
      </c>
      <c r="B11" s="128" t="s">
        <v>140</v>
      </c>
      <c r="C11" s="131">
        <v>0</v>
      </c>
      <c r="D11" s="131">
        <v>0</v>
      </c>
      <c r="E11" s="131">
        <v>0</v>
      </c>
      <c r="F11" s="131">
        <v>0</v>
      </c>
      <c r="G11" s="131">
        <v>0</v>
      </c>
      <c r="H11" s="131">
        <v>0</v>
      </c>
      <c r="I11" s="131">
        <v>0</v>
      </c>
      <c r="J11" s="130"/>
    </row>
    <row r="12" spans="1:13" x14ac:dyDescent="0.2">
      <c r="A12" s="132" t="s">
        <v>141</v>
      </c>
      <c r="B12" s="132" t="s">
        <v>134</v>
      </c>
      <c r="C12" s="133">
        <v>114</v>
      </c>
      <c r="D12" s="133">
        <v>104</v>
      </c>
      <c r="E12" s="133">
        <v>108</v>
      </c>
      <c r="F12" s="133">
        <v>81</v>
      </c>
      <c r="G12" s="133">
        <v>85</v>
      </c>
      <c r="H12" s="134">
        <v>50</v>
      </c>
      <c r="I12" s="134">
        <v>68</v>
      </c>
      <c r="J12" s="130"/>
      <c r="L12" s="178"/>
      <c r="M12" s="178"/>
    </row>
    <row r="13" spans="1:13" x14ac:dyDescent="0.2">
      <c r="A13" s="128" t="s">
        <v>141</v>
      </c>
      <c r="B13" s="128" t="s">
        <v>135</v>
      </c>
      <c r="C13" s="129">
        <v>449</v>
      </c>
      <c r="D13" s="129">
        <v>429</v>
      </c>
      <c r="E13" s="129">
        <v>389</v>
      </c>
      <c r="F13" s="129">
        <v>211</v>
      </c>
      <c r="G13" s="129">
        <v>220</v>
      </c>
      <c r="H13" s="135">
        <v>186</v>
      </c>
      <c r="I13" s="135">
        <v>204</v>
      </c>
      <c r="J13" s="130"/>
      <c r="L13" s="178"/>
      <c r="M13" s="178"/>
    </row>
    <row r="14" spans="1:13" x14ac:dyDescent="0.2">
      <c r="A14" s="128" t="s">
        <v>141</v>
      </c>
      <c r="B14" s="128" t="s">
        <v>136</v>
      </c>
      <c r="C14" s="129">
        <v>151</v>
      </c>
      <c r="D14" s="129">
        <v>177</v>
      </c>
      <c r="E14" s="129">
        <v>165</v>
      </c>
      <c r="F14" s="129">
        <v>126</v>
      </c>
      <c r="G14" s="129">
        <v>86</v>
      </c>
      <c r="H14" s="135">
        <v>90</v>
      </c>
      <c r="I14" s="135">
        <v>111</v>
      </c>
      <c r="J14" s="130"/>
    </row>
    <row r="15" spans="1:13" x14ac:dyDescent="0.2">
      <c r="A15" s="128" t="s">
        <v>141</v>
      </c>
      <c r="B15" s="128" t="s">
        <v>137</v>
      </c>
      <c r="C15" s="129">
        <v>122</v>
      </c>
      <c r="D15" s="129">
        <v>144</v>
      </c>
      <c r="E15" s="129">
        <v>126</v>
      </c>
      <c r="F15" s="129">
        <v>91</v>
      </c>
      <c r="G15" s="129">
        <v>65</v>
      </c>
      <c r="H15" s="135">
        <v>69</v>
      </c>
      <c r="I15" s="135">
        <v>87</v>
      </c>
      <c r="J15" s="130"/>
    </row>
    <row r="16" spans="1:13" x14ac:dyDescent="0.2">
      <c r="A16" s="128" t="s">
        <v>141</v>
      </c>
      <c r="B16" s="128" t="s">
        <v>138</v>
      </c>
      <c r="C16" s="129">
        <v>29</v>
      </c>
      <c r="D16" s="129">
        <v>33</v>
      </c>
      <c r="E16" s="129">
        <v>39</v>
      </c>
      <c r="F16" s="129">
        <v>35</v>
      </c>
      <c r="G16" s="129">
        <v>21</v>
      </c>
      <c r="H16" s="135">
        <v>21</v>
      </c>
      <c r="I16" s="135">
        <v>24</v>
      </c>
      <c r="J16" s="130"/>
    </row>
    <row r="17" spans="1:14" x14ac:dyDescent="0.2">
      <c r="A17" s="128" t="s">
        <v>141</v>
      </c>
      <c r="B17" s="128" t="s">
        <v>139</v>
      </c>
      <c r="C17" s="131">
        <v>11</v>
      </c>
      <c r="D17" s="131">
        <v>23</v>
      </c>
      <c r="E17" s="131">
        <v>7</v>
      </c>
      <c r="F17" s="131">
        <v>13</v>
      </c>
      <c r="G17" s="131">
        <v>6</v>
      </c>
      <c r="H17" s="135">
        <v>9</v>
      </c>
      <c r="I17" s="135">
        <v>8</v>
      </c>
      <c r="J17" s="130"/>
      <c r="L17" s="178"/>
      <c r="M17" s="178"/>
    </row>
    <row r="18" spans="1:14" x14ac:dyDescent="0.2">
      <c r="A18" s="128" t="s">
        <v>141</v>
      </c>
      <c r="B18" s="128" t="s">
        <v>140</v>
      </c>
      <c r="C18" s="131">
        <v>1</v>
      </c>
      <c r="D18" s="131">
        <v>0</v>
      </c>
      <c r="E18" s="131">
        <v>0</v>
      </c>
      <c r="F18" s="131">
        <v>0</v>
      </c>
      <c r="G18" s="131">
        <v>2</v>
      </c>
      <c r="H18" s="135">
        <v>0</v>
      </c>
      <c r="I18" s="135">
        <v>0</v>
      </c>
      <c r="J18" s="130"/>
      <c r="L18" s="178"/>
      <c r="M18" s="178"/>
    </row>
    <row r="19" spans="1:14" x14ac:dyDescent="0.2">
      <c r="A19" s="132" t="s">
        <v>142</v>
      </c>
      <c r="B19" s="132" t="s">
        <v>134</v>
      </c>
      <c r="C19" s="136">
        <v>169</v>
      </c>
      <c r="D19" s="136">
        <v>165</v>
      </c>
      <c r="E19" s="136">
        <v>168</v>
      </c>
      <c r="F19" s="136">
        <v>129</v>
      </c>
      <c r="G19" s="136">
        <v>151</v>
      </c>
      <c r="H19" s="134">
        <v>126</v>
      </c>
      <c r="I19" s="134">
        <v>168</v>
      </c>
      <c r="J19" s="50"/>
      <c r="K19" s="137"/>
      <c r="L19" s="179"/>
      <c r="M19" s="178"/>
    </row>
    <row r="20" spans="1:14" x14ac:dyDescent="0.2">
      <c r="A20" s="128" t="s">
        <v>142</v>
      </c>
      <c r="B20" s="128" t="s">
        <v>135</v>
      </c>
      <c r="C20" s="139">
        <v>587</v>
      </c>
      <c r="D20" s="139">
        <v>533</v>
      </c>
      <c r="E20" s="139">
        <v>486</v>
      </c>
      <c r="F20" s="139">
        <v>267</v>
      </c>
      <c r="G20" s="139">
        <v>258</v>
      </c>
      <c r="H20" s="135">
        <v>270</v>
      </c>
      <c r="I20" s="135">
        <v>370</v>
      </c>
      <c r="J20" s="130"/>
      <c r="K20" s="178"/>
      <c r="L20" s="178"/>
      <c r="M20" s="178"/>
    </row>
    <row r="21" spans="1:14" x14ac:dyDescent="0.2">
      <c r="A21" s="128" t="s">
        <v>142</v>
      </c>
      <c r="B21" s="128" t="s">
        <v>136</v>
      </c>
      <c r="C21" s="139">
        <v>445</v>
      </c>
      <c r="D21" s="139">
        <v>393</v>
      </c>
      <c r="E21" s="139">
        <v>383</v>
      </c>
      <c r="F21" s="139">
        <v>271</v>
      </c>
      <c r="G21" s="139">
        <v>245</v>
      </c>
      <c r="H21" s="135">
        <v>328</v>
      </c>
      <c r="I21" s="135">
        <v>441</v>
      </c>
      <c r="J21" s="130"/>
      <c r="K21" s="187"/>
      <c r="M21" s="178"/>
      <c r="N21" s="178"/>
    </row>
    <row r="22" spans="1:14" x14ac:dyDescent="0.2">
      <c r="A22" s="128" t="s">
        <v>142</v>
      </c>
      <c r="B22" s="128" t="s">
        <v>137</v>
      </c>
      <c r="C22" s="139">
        <v>378</v>
      </c>
      <c r="D22" s="139">
        <v>322</v>
      </c>
      <c r="E22" s="139">
        <v>301</v>
      </c>
      <c r="F22" s="139">
        <v>215</v>
      </c>
      <c r="G22" s="139">
        <v>211</v>
      </c>
      <c r="H22" s="135">
        <v>281</v>
      </c>
      <c r="I22" s="135">
        <v>368</v>
      </c>
      <c r="J22" s="130"/>
      <c r="L22" s="179"/>
      <c r="M22" s="179"/>
    </row>
    <row r="23" spans="1:14" x14ac:dyDescent="0.2">
      <c r="A23" s="128" t="s">
        <v>142</v>
      </c>
      <c r="B23" s="128" t="s">
        <v>138</v>
      </c>
      <c r="C23" s="139">
        <v>67</v>
      </c>
      <c r="D23" s="139">
        <v>71</v>
      </c>
      <c r="E23" s="139">
        <v>82</v>
      </c>
      <c r="F23" s="139">
        <v>56</v>
      </c>
      <c r="G23" s="139">
        <v>34</v>
      </c>
      <c r="H23" s="135">
        <v>47</v>
      </c>
      <c r="I23" s="135">
        <v>73</v>
      </c>
      <c r="J23" s="130"/>
      <c r="L23" s="138"/>
    </row>
    <row r="24" spans="1:14" x14ac:dyDescent="0.2">
      <c r="A24" s="128" t="s">
        <v>142</v>
      </c>
      <c r="B24" s="128" t="s">
        <v>139</v>
      </c>
      <c r="C24" s="131">
        <v>11</v>
      </c>
      <c r="D24" s="131">
        <v>23</v>
      </c>
      <c r="E24" s="131">
        <v>7</v>
      </c>
      <c r="F24" s="131">
        <v>13</v>
      </c>
      <c r="G24" s="131">
        <v>6</v>
      </c>
      <c r="H24" s="135">
        <v>9</v>
      </c>
      <c r="I24" s="135">
        <v>8</v>
      </c>
      <c r="J24" s="130"/>
      <c r="L24" s="138"/>
    </row>
    <row r="25" spans="1:14" x14ac:dyDescent="0.2">
      <c r="A25" s="128" t="s">
        <v>142</v>
      </c>
      <c r="B25" s="128" t="s">
        <v>140</v>
      </c>
      <c r="C25" s="131">
        <v>1</v>
      </c>
      <c r="D25" s="131">
        <v>0</v>
      </c>
      <c r="E25" s="131">
        <v>0</v>
      </c>
      <c r="F25" s="131">
        <v>0</v>
      </c>
      <c r="G25" s="131">
        <v>2</v>
      </c>
      <c r="H25" s="135">
        <v>0</v>
      </c>
      <c r="I25" s="135">
        <v>0</v>
      </c>
      <c r="J25" s="130"/>
    </row>
    <row r="26" spans="1:14" x14ac:dyDescent="0.2">
      <c r="A26" s="132" t="s">
        <v>143</v>
      </c>
      <c r="B26" s="132" t="s">
        <v>134</v>
      </c>
      <c r="C26" s="140">
        <v>0.11293634496919917</v>
      </c>
      <c r="D26" s="140">
        <v>0.16010498687664043</v>
      </c>
      <c r="E26" s="140">
        <v>0.16</v>
      </c>
      <c r="F26" s="140">
        <v>0.19277108433734941</v>
      </c>
      <c r="G26" s="140">
        <v>0.2509505703422053</v>
      </c>
      <c r="H26" s="141">
        <v>0.19095477386934673</v>
      </c>
      <c r="I26" s="141">
        <v>0.16778523489932887</v>
      </c>
      <c r="J26" s="130"/>
    </row>
    <row r="27" spans="1:14" x14ac:dyDescent="0.2">
      <c r="A27" s="128" t="s">
        <v>143</v>
      </c>
      <c r="B27" s="128" t="s">
        <v>135</v>
      </c>
      <c r="C27" s="142">
        <v>0.28336755646817247</v>
      </c>
      <c r="D27" s="142">
        <v>0.27296587926509186</v>
      </c>
      <c r="E27" s="142">
        <v>0.25866666666666666</v>
      </c>
      <c r="F27" s="142">
        <v>0.22489959839357429</v>
      </c>
      <c r="G27" s="142">
        <v>0.14448669201520911</v>
      </c>
      <c r="H27" s="143">
        <v>0.21105527638190955</v>
      </c>
      <c r="I27" s="143">
        <v>0.27852348993288589</v>
      </c>
      <c r="J27" s="130"/>
    </row>
    <row r="28" spans="1:14" x14ac:dyDescent="0.2">
      <c r="A28" s="128" t="s">
        <v>143</v>
      </c>
      <c r="B28" s="128" t="s">
        <v>144</v>
      </c>
      <c r="C28" s="142">
        <v>0.60369609856262829</v>
      </c>
      <c r="D28" s="142">
        <v>0.56692913385826771</v>
      </c>
      <c r="E28" s="142">
        <v>0.58133333333333337</v>
      </c>
      <c r="F28" s="142">
        <v>0.58232931726907633</v>
      </c>
      <c r="G28" s="142">
        <v>0.6045627376425855</v>
      </c>
      <c r="H28" s="143">
        <v>0.59798994974874375</v>
      </c>
      <c r="I28" s="143">
        <v>0.55369127516778527</v>
      </c>
      <c r="J28" s="130"/>
    </row>
    <row r="29" spans="1:14" x14ac:dyDescent="0.2">
      <c r="A29" s="128" t="s">
        <v>143</v>
      </c>
      <c r="B29" s="128" t="s">
        <v>137</v>
      </c>
      <c r="C29" s="142">
        <v>0.52566735112936347</v>
      </c>
      <c r="D29" s="142">
        <v>0.46719160104986879</v>
      </c>
      <c r="E29" s="142">
        <v>0.46666666666666667</v>
      </c>
      <c r="F29" s="142">
        <v>0.49799196787148592</v>
      </c>
      <c r="G29" s="142">
        <v>0.55513307984790872</v>
      </c>
      <c r="H29" s="143">
        <v>0.53266331658291455</v>
      </c>
      <c r="I29" s="143">
        <v>0.47147651006711411</v>
      </c>
      <c r="J29" s="130"/>
    </row>
    <row r="30" spans="1:14" x14ac:dyDescent="0.2">
      <c r="A30" s="128" t="s">
        <v>143</v>
      </c>
      <c r="B30" s="128" t="s">
        <v>138</v>
      </c>
      <c r="C30" s="142">
        <v>7.8028747433264892E-2</v>
      </c>
      <c r="D30" s="142">
        <v>9.9737532808398949E-2</v>
      </c>
      <c r="E30" s="142">
        <v>0.11466666666666667</v>
      </c>
      <c r="F30" s="142">
        <v>8.4337349397590355E-2</v>
      </c>
      <c r="G30" s="142">
        <v>4.9429657794676805E-2</v>
      </c>
      <c r="H30" s="143">
        <v>6.5326633165829151E-2</v>
      </c>
      <c r="I30" s="143">
        <v>8.2214765100671147E-2</v>
      </c>
      <c r="J30" s="130"/>
    </row>
    <row r="31" spans="1:14" x14ac:dyDescent="0.2">
      <c r="A31" s="128" t="s">
        <v>143</v>
      </c>
      <c r="B31" s="128" t="s">
        <v>139</v>
      </c>
      <c r="C31" s="142">
        <v>0</v>
      </c>
      <c r="D31" s="142">
        <v>0</v>
      </c>
      <c r="E31" s="142">
        <v>0</v>
      </c>
      <c r="F31" s="142">
        <v>0</v>
      </c>
      <c r="G31" s="142">
        <v>0</v>
      </c>
      <c r="H31" s="143">
        <v>0</v>
      </c>
      <c r="I31" s="143">
        <v>0</v>
      </c>
      <c r="J31" s="130"/>
    </row>
    <row r="32" spans="1:14" x14ac:dyDescent="0.2">
      <c r="A32" s="128" t="s">
        <v>143</v>
      </c>
      <c r="B32" s="128" t="s">
        <v>140</v>
      </c>
      <c r="C32" s="142">
        <v>0</v>
      </c>
      <c r="D32" s="142">
        <v>0</v>
      </c>
      <c r="E32" s="142">
        <v>0</v>
      </c>
      <c r="F32" s="142">
        <v>0</v>
      </c>
      <c r="G32" s="142">
        <v>0</v>
      </c>
      <c r="H32" s="143">
        <v>0</v>
      </c>
      <c r="I32" s="143">
        <v>0</v>
      </c>
      <c r="J32" s="130"/>
    </row>
    <row r="33" spans="1:10" x14ac:dyDescent="0.2">
      <c r="A33" s="132" t="s">
        <v>145</v>
      </c>
      <c r="B33" s="132" t="s">
        <v>134</v>
      </c>
      <c r="C33" s="140">
        <v>0.15966386554621848</v>
      </c>
      <c r="D33" s="140">
        <v>0.14647887323943662</v>
      </c>
      <c r="E33" s="140">
        <v>0.16314199395770393</v>
      </c>
      <c r="F33" s="140">
        <v>0.19377990430622011</v>
      </c>
      <c r="G33" s="140">
        <v>0.21739130434782608</v>
      </c>
      <c r="H33" s="141">
        <v>0.15337423312883436</v>
      </c>
      <c r="I33" s="141">
        <v>0.17391304347826086</v>
      </c>
      <c r="J33" s="130"/>
    </row>
    <row r="34" spans="1:10" x14ac:dyDescent="0.2">
      <c r="A34" s="128" t="s">
        <v>145</v>
      </c>
      <c r="B34" s="128" t="s">
        <v>135</v>
      </c>
      <c r="C34" s="142">
        <v>0.62885154061624648</v>
      </c>
      <c r="D34" s="142">
        <v>0.60422535211267603</v>
      </c>
      <c r="E34" s="142">
        <v>0.58761329305135956</v>
      </c>
      <c r="F34" s="142">
        <v>0.50478468899521534</v>
      </c>
      <c r="G34" s="142">
        <v>0.5626598465473146</v>
      </c>
      <c r="H34" s="143">
        <v>0.57055214723926384</v>
      </c>
      <c r="I34" s="143">
        <v>0.52173913043478259</v>
      </c>
      <c r="J34" s="130"/>
    </row>
    <row r="35" spans="1:10" x14ac:dyDescent="0.2">
      <c r="A35" s="128" t="s">
        <v>145</v>
      </c>
      <c r="B35" s="128" t="s">
        <v>144</v>
      </c>
      <c r="C35" s="142">
        <v>0.21148459383753501</v>
      </c>
      <c r="D35" s="142">
        <v>0.24929577464788732</v>
      </c>
      <c r="E35" s="142">
        <v>0.24924471299093656</v>
      </c>
      <c r="F35" s="142">
        <v>0.30143540669856461</v>
      </c>
      <c r="G35" s="142">
        <v>0.21994884910485935</v>
      </c>
      <c r="H35" s="143">
        <v>0.27607361963190186</v>
      </c>
      <c r="I35" s="143">
        <v>0.28388746803069054</v>
      </c>
      <c r="J35" s="130"/>
    </row>
    <row r="36" spans="1:10" x14ac:dyDescent="0.2">
      <c r="A36" s="128" t="s">
        <v>145</v>
      </c>
      <c r="B36" s="128" t="s">
        <v>137</v>
      </c>
      <c r="C36" s="142">
        <v>0.17086834733893558</v>
      </c>
      <c r="D36" s="142">
        <v>0.20281690140845071</v>
      </c>
      <c r="E36" s="142">
        <v>0.19033232628398791</v>
      </c>
      <c r="F36" s="142">
        <v>0.21770334928229665</v>
      </c>
      <c r="G36" s="142">
        <v>0.16624040920716113</v>
      </c>
      <c r="H36" s="143">
        <v>0.21165644171779141</v>
      </c>
      <c r="I36" s="143">
        <v>0.22250639386189258</v>
      </c>
      <c r="J36" s="130"/>
    </row>
    <row r="37" spans="1:10" x14ac:dyDescent="0.2">
      <c r="A37" s="128" t="s">
        <v>145</v>
      </c>
      <c r="B37" s="128" t="s">
        <v>138</v>
      </c>
      <c r="C37" s="142">
        <v>4.0616246498599441E-2</v>
      </c>
      <c r="D37" s="142">
        <v>4.647887323943662E-2</v>
      </c>
      <c r="E37" s="142">
        <v>5.8912386706948643E-2</v>
      </c>
      <c r="F37" s="142">
        <v>8.3732057416267949E-2</v>
      </c>
      <c r="G37" s="142">
        <v>5.3708439897698211E-2</v>
      </c>
      <c r="H37" s="143">
        <v>6.4417177914110432E-2</v>
      </c>
      <c r="I37" s="143">
        <v>6.1381074168797956E-2</v>
      </c>
      <c r="J37" s="130"/>
    </row>
    <row r="38" spans="1:10" x14ac:dyDescent="0.2">
      <c r="A38" s="128" t="s">
        <v>145</v>
      </c>
      <c r="B38" s="128" t="s">
        <v>139</v>
      </c>
      <c r="C38" s="142">
        <v>1.5406162464985995E-2</v>
      </c>
      <c r="D38" s="142">
        <v>3.2394366197183097E-2</v>
      </c>
      <c r="E38" s="142">
        <v>1.0574018126888218E-2</v>
      </c>
      <c r="F38" s="142">
        <v>3.1100478468899521E-2</v>
      </c>
      <c r="G38" s="142">
        <v>1.5345268542199489E-2</v>
      </c>
      <c r="H38" s="143">
        <v>2.7607361963190184E-2</v>
      </c>
      <c r="I38" s="143">
        <v>2.0460358056265986E-2</v>
      </c>
      <c r="J38" s="130"/>
    </row>
    <row r="39" spans="1:10" x14ac:dyDescent="0.2">
      <c r="A39" s="128" t="s">
        <v>145</v>
      </c>
      <c r="B39" s="128" t="s">
        <v>140</v>
      </c>
      <c r="C39" s="142">
        <v>1.4005602240896359E-3</v>
      </c>
      <c r="D39" s="142">
        <v>0</v>
      </c>
      <c r="E39" s="142">
        <v>0</v>
      </c>
      <c r="F39" s="142">
        <v>0</v>
      </c>
      <c r="G39" s="142">
        <v>5.1150895140664966E-3</v>
      </c>
      <c r="H39" s="143">
        <v>0</v>
      </c>
      <c r="I39" s="143">
        <v>0</v>
      </c>
      <c r="J39" s="130"/>
    </row>
    <row r="40" spans="1:10" x14ac:dyDescent="0.2">
      <c r="A40" s="132" t="s">
        <v>146</v>
      </c>
      <c r="B40" s="132" t="s">
        <v>134</v>
      </c>
      <c r="C40" s="140">
        <v>0.14071606994171523</v>
      </c>
      <c r="D40" s="140">
        <v>0.15123739688359303</v>
      </c>
      <c r="E40" s="140">
        <v>0.16200578592092574</v>
      </c>
      <c r="F40" s="140">
        <v>0.19340329835082459</v>
      </c>
      <c r="G40" s="140">
        <v>0.23088685015290519</v>
      </c>
      <c r="H40" s="141">
        <v>0.17403314917127072</v>
      </c>
      <c r="I40" s="141">
        <v>0.1702127659574468</v>
      </c>
      <c r="J40" s="130"/>
    </row>
    <row r="41" spans="1:10" x14ac:dyDescent="0.2">
      <c r="A41" s="128" t="s">
        <v>146</v>
      </c>
      <c r="B41" s="128" t="s">
        <v>135</v>
      </c>
      <c r="C41" s="142">
        <v>0.48875936719400498</v>
      </c>
      <c r="D41" s="142">
        <v>0.48854262144821264</v>
      </c>
      <c r="E41" s="142">
        <v>0.46865959498553522</v>
      </c>
      <c r="F41" s="142">
        <v>0.40029985007496249</v>
      </c>
      <c r="G41" s="142">
        <v>0.39449541284403672</v>
      </c>
      <c r="H41" s="143">
        <v>0.3729281767955801</v>
      </c>
      <c r="I41" s="143">
        <v>0.37487335359675783</v>
      </c>
      <c r="J41" s="130"/>
    </row>
    <row r="42" spans="1:10" x14ac:dyDescent="0.2">
      <c r="A42" s="128" t="s">
        <v>146</v>
      </c>
      <c r="B42" s="128" t="s">
        <v>144</v>
      </c>
      <c r="C42" s="142">
        <v>0.37052456286427976</v>
      </c>
      <c r="D42" s="142">
        <v>0.3602199816681943</v>
      </c>
      <c r="E42" s="142">
        <v>0.36933461909353904</v>
      </c>
      <c r="F42" s="142">
        <v>0.40629685157421291</v>
      </c>
      <c r="G42" s="142">
        <v>0.37461773700305812</v>
      </c>
      <c r="H42" s="143">
        <v>0.45303867403314918</v>
      </c>
      <c r="I42" s="143">
        <v>0.44680851063829785</v>
      </c>
      <c r="J42" s="130"/>
    </row>
    <row r="43" spans="1:10" x14ac:dyDescent="0.2">
      <c r="A43" s="128" t="s">
        <v>146</v>
      </c>
      <c r="B43" s="128" t="s">
        <v>137</v>
      </c>
      <c r="C43" s="142">
        <v>0.31473771856786009</v>
      </c>
      <c r="D43" s="142">
        <v>0.29514207149404215</v>
      </c>
      <c r="E43" s="142">
        <v>0.29026036644165865</v>
      </c>
      <c r="F43" s="142">
        <v>0.32233883058470764</v>
      </c>
      <c r="G43" s="142">
        <v>0.32262996941896027</v>
      </c>
      <c r="H43" s="143">
        <v>0.38812154696132595</v>
      </c>
      <c r="I43" s="143">
        <v>0.3728470111448835</v>
      </c>
      <c r="J43" s="130"/>
    </row>
    <row r="44" spans="1:10" x14ac:dyDescent="0.2">
      <c r="A44" s="128" t="s">
        <v>146</v>
      </c>
      <c r="B44" s="128" t="s">
        <v>138</v>
      </c>
      <c r="C44" s="142">
        <v>5.5786844296419648E-2</v>
      </c>
      <c r="D44" s="142">
        <v>6.5077910174152154E-2</v>
      </c>
      <c r="E44" s="142">
        <v>7.9074252651880422E-2</v>
      </c>
      <c r="F44" s="142">
        <v>8.395802098950525E-2</v>
      </c>
      <c r="G44" s="142">
        <v>5.1987767584097858E-2</v>
      </c>
      <c r="H44" s="143">
        <v>6.4917127071823205E-2</v>
      </c>
      <c r="I44" s="143">
        <v>7.3961499493414393E-2</v>
      </c>
    </row>
    <row r="45" spans="1:10" x14ac:dyDescent="0.2">
      <c r="A45" s="128" t="s">
        <v>146</v>
      </c>
      <c r="B45" s="128" t="s">
        <v>139</v>
      </c>
      <c r="C45" s="142">
        <v>9.1590341382181521E-3</v>
      </c>
      <c r="D45" s="142">
        <v>2.1081576535288724E-2</v>
      </c>
      <c r="E45" s="142">
        <v>6.7502410800385727E-3</v>
      </c>
      <c r="F45" s="142">
        <v>1.9490254872563718E-2</v>
      </c>
      <c r="G45" s="142">
        <v>9.1743119266055051E-3</v>
      </c>
      <c r="H45" s="143">
        <v>1.2430939226519336E-2</v>
      </c>
      <c r="I45" s="143">
        <v>8.1053698074974676E-3</v>
      </c>
    </row>
    <row r="46" spans="1:10" x14ac:dyDescent="0.2">
      <c r="A46" s="144" t="s">
        <v>146</v>
      </c>
      <c r="B46" s="144" t="s">
        <v>140</v>
      </c>
      <c r="C46" s="145">
        <v>8.3263946711074107E-4</v>
      </c>
      <c r="D46" s="145">
        <v>0</v>
      </c>
      <c r="E46" s="145">
        <v>0</v>
      </c>
      <c r="F46" s="145">
        <v>0</v>
      </c>
      <c r="G46" s="145">
        <v>3.0581039755351682E-3</v>
      </c>
      <c r="H46" s="146">
        <v>0</v>
      </c>
      <c r="I46" s="146">
        <v>0</v>
      </c>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78"/>
  <sheetViews>
    <sheetView workbookViewId="0"/>
  </sheetViews>
  <sheetFormatPr baseColWidth="10" defaultColWidth="8.6640625" defaultRowHeight="15" customHeight="1" x14ac:dyDescent="0.15"/>
  <cols>
    <col min="1" max="1" width="51.1640625" style="2" customWidth="1"/>
    <col min="2" max="2" width="54.5" style="2" customWidth="1"/>
    <col min="3" max="10" width="11.6640625" style="32" customWidth="1"/>
    <col min="11" max="11" width="10.5" style="2" customWidth="1"/>
    <col min="12" max="12" width="8.6640625" style="2" customWidth="1"/>
    <col min="13" max="16384" width="8.6640625" style="2"/>
  </cols>
  <sheetData>
    <row r="1" spans="1:16" ht="16" x14ac:dyDescent="0.2">
      <c r="A1" s="147" t="s">
        <v>182</v>
      </c>
    </row>
    <row r="2" spans="1:16" ht="16" x14ac:dyDescent="0.2">
      <c r="A2" s="147" t="s">
        <v>147</v>
      </c>
    </row>
    <row r="3" spans="1:16" ht="16" x14ac:dyDescent="0.2">
      <c r="A3" s="148" t="s">
        <v>86</v>
      </c>
    </row>
    <row r="4" spans="1:16" ht="16" x14ac:dyDescent="0.2">
      <c r="A4" s="13" t="s">
        <v>72</v>
      </c>
    </row>
    <row r="5" spans="1:16" ht="45" x14ac:dyDescent="0.15">
      <c r="A5" s="149" t="s">
        <v>148</v>
      </c>
      <c r="B5" s="149" t="s">
        <v>131</v>
      </c>
      <c r="C5" s="150" t="s">
        <v>39</v>
      </c>
      <c r="D5" s="151" t="s">
        <v>40</v>
      </c>
      <c r="E5" s="151" t="s">
        <v>41</v>
      </c>
      <c r="F5" s="151" t="s">
        <v>42</v>
      </c>
      <c r="G5" s="151" t="s">
        <v>149</v>
      </c>
      <c r="H5" s="151" t="s">
        <v>43</v>
      </c>
      <c r="I5" s="151" t="s">
        <v>150</v>
      </c>
      <c r="J5" s="151" t="s">
        <v>151</v>
      </c>
      <c r="K5" s="152"/>
      <c r="L5" s="153"/>
      <c r="M5" s="152"/>
      <c r="N5" s="152"/>
      <c r="O5" s="152"/>
      <c r="P5" s="152"/>
    </row>
    <row r="6" spans="1:16" ht="14" x14ac:dyDescent="0.15">
      <c r="A6" s="128" t="s">
        <v>133</v>
      </c>
      <c r="B6" s="128" t="s">
        <v>134</v>
      </c>
      <c r="C6" s="129">
        <v>6</v>
      </c>
      <c r="D6" s="32">
        <v>10</v>
      </c>
      <c r="E6" s="32">
        <v>3</v>
      </c>
      <c r="F6" s="32">
        <v>2</v>
      </c>
      <c r="G6" s="154">
        <v>21</v>
      </c>
      <c r="H6" s="32">
        <v>26</v>
      </c>
      <c r="I6" s="32">
        <v>53</v>
      </c>
      <c r="J6" s="154">
        <v>100</v>
      </c>
    </row>
    <row r="7" spans="1:16" ht="14" x14ac:dyDescent="0.15">
      <c r="A7" s="128" t="s">
        <v>133</v>
      </c>
      <c r="B7" s="128" t="s">
        <v>135</v>
      </c>
      <c r="C7" s="129">
        <v>3</v>
      </c>
      <c r="D7" s="32">
        <v>14</v>
      </c>
      <c r="E7" s="32">
        <v>13</v>
      </c>
      <c r="F7" s="32">
        <v>0</v>
      </c>
      <c r="G7" s="154">
        <v>30</v>
      </c>
      <c r="H7" s="32">
        <v>78</v>
      </c>
      <c r="I7" s="32">
        <v>58</v>
      </c>
      <c r="J7" s="154">
        <v>166</v>
      </c>
    </row>
    <row r="8" spans="1:16" ht="14" x14ac:dyDescent="0.15">
      <c r="A8" s="128" t="s">
        <v>133</v>
      </c>
      <c r="B8" s="128" t="s">
        <v>136</v>
      </c>
      <c r="C8" s="129">
        <v>8</v>
      </c>
      <c r="D8" s="32">
        <v>28</v>
      </c>
      <c r="E8" s="32">
        <v>30</v>
      </c>
      <c r="F8" s="32">
        <v>3</v>
      </c>
      <c r="G8" s="154">
        <v>69</v>
      </c>
      <c r="H8" s="32">
        <v>141</v>
      </c>
      <c r="I8" s="32">
        <v>120</v>
      </c>
      <c r="J8" s="154">
        <v>330</v>
      </c>
    </row>
    <row r="9" spans="1:16" ht="14" x14ac:dyDescent="0.15">
      <c r="A9" s="128" t="s">
        <v>133</v>
      </c>
      <c r="B9" s="155" t="s">
        <v>137</v>
      </c>
      <c r="C9" s="129">
        <v>8</v>
      </c>
      <c r="D9" s="32">
        <v>24</v>
      </c>
      <c r="E9" s="32">
        <v>27</v>
      </c>
      <c r="F9" s="32">
        <v>3</v>
      </c>
      <c r="G9" s="154">
        <v>62</v>
      </c>
      <c r="H9" s="32">
        <v>116</v>
      </c>
      <c r="I9" s="32">
        <v>103</v>
      </c>
      <c r="J9" s="154">
        <v>281</v>
      </c>
    </row>
    <row r="10" spans="1:16" ht="14" x14ac:dyDescent="0.15">
      <c r="A10" s="128" t="s">
        <v>133</v>
      </c>
      <c r="B10" s="155" t="s">
        <v>138</v>
      </c>
      <c r="C10" s="129">
        <v>0</v>
      </c>
      <c r="D10" s="32">
        <v>4</v>
      </c>
      <c r="E10" s="32">
        <v>3</v>
      </c>
      <c r="F10" s="32">
        <v>0</v>
      </c>
      <c r="G10" s="154">
        <v>7</v>
      </c>
      <c r="H10" s="32">
        <v>25</v>
      </c>
      <c r="I10" s="32">
        <v>17</v>
      </c>
      <c r="J10" s="154">
        <v>49</v>
      </c>
    </row>
    <row r="11" spans="1:16" ht="14" x14ac:dyDescent="0.15">
      <c r="A11" s="128" t="s">
        <v>133</v>
      </c>
      <c r="B11" s="155" t="s">
        <v>139</v>
      </c>
      <c r="C11" s="131">
        <v>0</v>
      </c>
      <c r="D11" s="131">
        <v>0</v>
      </c>
      <c r="E11" s="131">
        <v>0</v>
      </c>
      <c r="F11" s="131">
        <v>0</v>
      </c>
      <c r="G11" s="156">
        <v>0</v>
      </c>
      <c r="H11" s="131">
        <v>0</v>
      </c>
      <c r="I11" s="131">
        <v>0</v>
      </c>
      <c r="J11" s="156">
        <v>0</v>
      </c>
    </row>
    <row r="12" spans="1:16" ht="14" x14ac:dyDescent="0.15">
      <c r="A12" s="132" t="s">
        <v>152</v>
      </c>
      <c r="B12" s="132" t="s">
        <v>134</v>
      </c>
      <c r="C12" s="136">
        <v>0</v>
      </c>
      <c r="D12" s="157">
        <v>11</v>
      </c>
      <c r="E12" s="157">
        <v>0</v>
      </c>
      <c r="F12" s="157">
        <v>2</v>
      </c>
      <c r="G12" s="158">
        <v>13</v>
      </c>
      <c r="H12" s="157">
        <v>15</v>
      </c>
      <c r="I12" s="157">
        <v>40</v>
      </c>
      <c r="J12" s="158">
        <v>68</v>
      </c>
    </row>
    <row r="13" spans="1:16" ht="14" x14ac:dyDescent="0.15">
      <c r="A13" s="128" t="s">
        <v>152</v>
      </c>
      <c r="B13" s="128" t="s">
        <v>135</v>
      </c>
      <c r="C13" s="139">
        <v>11</v>
      </c>
      <c r="D13" s="159">
        <v>40</v>
      </c>
      <c r="E13" s="159">
        <v>9</v>
      </c>
      <c r="F13" s="159">
        <v>6</v>
      </c>
      <c r="G13" s="160">
        <v>66</v>
      </c>
      <c r="H13" s="159">
        <v>63</v>
      </c>
      <c r="I13" s="159">
        <v>75</v>
      </c>
      <c r="J13" s="160">
        <v>204</v>
      </c>
    </row>
    <row r="14" spans="1:16" ht="14" x14ac:dyDescent="0.15">
      <c r="A14" s="128" t="s">
        <v>152</v>
      </c>
      <c r="B14" s="128" t="s">
        <v>136</v>
      </c>
      <c r="C14" s="139">
        <v>4</v>
      </c>
      <c r="D14" s="159">
        <v>17</v>
      </c>
      <c r="E14" s="159">
        <v>8</v>
      </c>
      <c r="F14" s="159">
        <v>3</v>
      </c>
      <c r="G14" s="160">
        <v>32</v>
      </c>
      <c r="H14" s="159">
        <v>40</v>
      </c>
      <c r="I14" s="159">
        <v>39</v>
      </c>
      <c r="J14" s="160">
        <v>111</v>
      </c>
    </row>
    <row r="15" spans="1:16" ht="14" x14ac:dyDescent="0.15">
      <c r="A15" s="128" t="s">
        <v>152</v>
      </c>
      <c r="B15" s="155" t="s">
        <v>137</v>
      </c>
      <c r="C15" s="139">
        <v>3</v>
      </c>
      <c r="D15" s="159">
        <v>13</v>
      </c>
      <c r="E15" s="159">
        <v>7</v>
      </c>
      <c r="F15" s="159">
        <v>2</v>
      </c>
      <c r="G15" s="160">
        <v>25</v>
      </c>
      <c r="H15" s="159">
        <v>30</v>
      </c>
      <c r="I15" s="159">
        <v>32</v>
      </c>
      <c r="J15" s="160">
        <v>87</v>
      </c>
    </row>
    <row r="16" spans="1:16" ht="14" x14ac:dyDescent="0.15">
      <c r="A16" s="128" t="s">
        <v>152</v>
      </c>
      <c r="B16" s="155" t="s">
        <v>138</v>
      </c>
      <c r="C16" s="139">
        <v>1</v>
      </c>
      <c r="D16" s="159">
        <v>4</v>
      </c>
      <c r="E16" s="159">
        <v>1</v>
      </c>
      <c r="F16" s="159">
        <v>1</v>
      </c>
      <c r="G16" s="160">
        <v>7</v>
      </c>
      <c r="H16" s="159">
        <v>10</v>
      </c>
      <c r="I16" s="159">
        <v>7</v>
      </c>
      <c r="J16" s="160">
        <v>24</v>
      </c>
    </row>
    <row r="17" spans="1:12" ht="14" x14ac:dyDescent="0.15">
      <c r="A17" s="128" t="s">
        <v>152</v>
      </c>
      <c r="B17" s="155" t="s">
        <v>139</v>
      </c>
      <c r="C17" s="131">
        <v>0</v>
      </c>
      <c r="D17" s="131">
        <v>2</v>
      </c>
      <c r="E17" s="131">
        <v>1</v>
      </c>
      <c r="F17" s="131">
        <v>2</v>
      </c>
      <c r="G17" s="156">
        <v>5</v>
      </c>
      <c r="H17" s="131">
        <v>0</v>
      </c>
      <c r="I17" s="131">
        <v>3</v>
      </c>
      <c r="J17" s="156">
        <v>8</v>
      </c>
    </row>
    <row r="18" spans="1:12" ht="14" x14ac:dyDescent="0.15">
      <c r="A18" s="132" t="s">
        <v>142</v>
      </c>
      <c r="B18" s="132" t="s">
        <v>134</v>
      </c>
      <c r="C18" s="136">
        <v>6</v>
      </c>
      <c r="D18" s="157">
        <v>21</v>
      </c>
      <c r="E18" s="157">
        <v>3</v>
      </c>
      <c r="F18" s="157">
        <v>4</v>
      </c>
      <c r="G18" s="158">
        <v>34</v>
      </c>
      <c r="H18" s="157">
        <v>41</v>
      </c>
      <c r="I18" s="157">
        <v>93</v>
      </c>
      <c r="J18" s="158">
        <v>168</v>
      </c>
    </row>
    <row r="19" spans="1:12" ht="14" x14ac:dyDescent="0.15">
      <c r="A19" s="128" t="s">
        <v>142</v>
      </c>
      <c r="B19" s="128" t="s">
        <v>135</v>
      </c>
      <c r="C19" s="139">
        <v>14</v>
      </c>
      <c r="D19" s="159">
        <v>54</v>
      </c>
      <c r="E19" s="159">
        <v>22</v>
      </c>
      <c r="F19" s="159">
        <v>6</v>
      </c>
      <c r="G19" s="160">
        <v>96</v>
      </c>
      <c r="H19" s="159">
        <v>141</v>
      </c>
      <c r="I19" s="159">
        <v>133</v>
      </c>
      <c r="J19" s="160">
        <v>370</v>
      </c>
      <c r="L19" s="50"/>
    </row>
    <row r="20" spans="1:12" ht="14" x14ac:dyDescent="0.15">
      <c r="A20" s="128" t="s">
        <v>142</v>
      </c>
      <c r="B20" s="128" t="s">
        <v>136</v>
      </c>
      <c r="C20" s="139">
        <v>12</v>
      </c>
      <c r="D20" s="159">
        <v>45</v>
      </c>
      <c r="E20" s="159">
        <v>38</v>
      </c>
      <c r="F20" s="159">
        <v>6</v>
      </c>
      <c r="G20" s="160">
        <v>101</v>
      </c>
      <c r="H20" s="159">
        <v>181</v>
      </c>
      <c r="I20" s="159">
        <v>159</v>
      </c>
      <c r="J20" s="160">
        <v>441</v>
      </c>
    </row>
    <row r="21" spans="1:12" ht="14" x14ac:dyDescent="0.15">
      <c r="A21" s="128" t="s">
        <v>142</v>
      </c>
      <c r="B21" s="155" t="s">
        <v>137</v>
      </c>
      <c r="C21" s="139">
        <v>11</v>
      </c>
      <c r="D21" s="159">
        <v>37</v>
      </c>
      <c r="E21" s="159">
        <v>34</v>
      </c>
      <c r="F21" s="159">
        <v>5</v>
      </c>
      <c r="G21" s="160">
        <v>87</v>
      </c>
      <c r="H21" s="159">
        <v>146</v>
      </c>
      <c r="I21" s="159">
        <v>135</v>
      </c>
      <c r="J21" s="160">
        <v>368</v>
      </c>
    </row>
    <row r="22" spans="1:12" ht="14" x14ac:dyDescent="0.15">
      <c r="A22" s="128" t="s">
        <v>142</v>
      </c>
      <c r="B22" s="155" t="s">
        <v>138</v>
      </c>
      <c r="C22" s="139">
        <v>1</v>
      </c>
      <c r="D22" s="159">
        <v>8</v>
      </c>
      <c r="E22" s="159">
        <v>4</v>
      </c>
      <c r="F22" s="159">
        <v>1</v>
      </c>
      <c r="G22" s="160">
        <v>14</v>
      </c>
      <c r="H22" s="159">
        <v>35</v>
      </c>
      <c r="I22" s="159">
        <v>24</v>
      </c>
      <c r="J22" s="160">
        <v>73</v>
      </c>
    </row>
    <row r="23" spans="1:12" ht="14" x14ac:dyDescent="0.15">
      <c r="A23" s="128" t="s">
        <v>142</v>
      </c>
      <c r="B23" s="155" t="s">
        <v>139</v>
      </c>
      <c r="C23" s="131">
        <v>0</v>
      </c>
      <c r="D23" s="131">
        <v>2</v>
      </c>
      <c r="E23" s="131">
        <v>1</v>
      </c>
      <c r="F23" s="131">
        <v>2</v>
      </c>
      <c r="G23" s="156">
        <v>5</v>
      </c>
      <c r="H23" s="131">
        <v>0</v>
      </c>
      <c r="I23" s="131">
        <v>3</v>
      </c>
      <c r="J23" s="156">
        <v>8</v>
      </c>
    </row>
    <row r="24" spans="1:12" ht="14" x14ac:dyDescent="0.15">
      <c r="A24" s="132" t="s">
        <v>153</v>
      </c>
      <c r="B24" s="132" t="s">
        <v>134</v>
      </c>
      <c r="C24" s="140">
        <v>0.35294117647058826</v>
      </c>
      <c r="D24" s="140">
        <v>0.19230769230769232</v>
      </c>
      <c r="E24" s="140">
        <v>6.5217391304347824E-2</v>
      </c>
      <c r="F24" s="140">
        <v>0.4</v>
      </c>
      <c r="G24" s="161">
        <v>0.17499999999999999</v>
      </c>
      <c r="H24" s="140">
        <v>0.10612244897959183</v>
      </c>
      <c r="I24" s="140">
        <v>0.22943722943722944</v>
      </c>
      <c r="J24" s="161">
        <v>0.16778523489932887</v>
      </c>
    </row>
    <row r="25" spans="1:12" ht="14" x14ac:dyDescent="0.15">
      <c r="A25" s="128" t="s">
        <v>153</v>
      </c>
      <c r="B25" s="128" t="s">
        <v>135</v>
      </c>
      <c r="C25" s="142">
        <v>0.17647058823529413</v>
      </c>
      <c r="D25" s="142">
        <v>0.26923076923076922</v>
      </c>
      <c r="E25" s="142">
        <v>0.28260869565217389</v>
      </c>
      <c r="F25" s="142">
        <v>0</v>
      </c>
      <c r="G25" s="162">
        <v>0.25</v>
      </c>
      <c r="H25" s="142">
        <v>0.3183673469387755</v>
      </c>
      <c r="I25" s="142">
        <v>0.25108225108225107</v>
      </c>
      <c r="J25" s="162">
        <v>0.27852348993288589</v>
      </c>
    </row>
    <row r="26" spans="1:12" ht="14" x14ac:dyDescent="0.15">
      <c r="A26" s="128" t="s">
        <v>153</v>
      </c>
      <c r="B26" s="128" t="s">
        <v>144</v>
      </c>
      <c r="C26" s="142">
        <v>0.47058823529411764</v>
      </c>
      <c r="D26" s="142">
        <v>0.53846153846153844</v>
      </c>
      <c r="E26" s="142">
        <v>0.65217391304347827</v>
      </c>
      <c r="F26" s="142">
        <v>0.6</v>
      </c>
      <c r="G26" s="162">
        <v>0.57499999999999996</v>
      </c>
      <c r="H26" s="142">
        <v>0.57551020408163267</v>
      </c>
      <c r="I26" s="142">
        <v>0.51948051948051943</v>
      </c>
      <c r="J26" s="162">
        <v>0.55369127516778527</v>
      </c>
    </row>
    <row r="27" spans="1:12" ht="14" x14ac:dyDescent="0.15">
      <c r="A27" s="128" t="s">
        <v>153</v>
      </c>
      <c r="B27" s="155" t="s">
        <v>137</v>
      </c>
      <c r="C27" s="142">
        <v>0.47058823529411764</v>
      </c>
      <c r="D27" s="142">
        <v>0.46153846153846156</v>
      </c>
      <c r="E27" s="142">
        <v>0.58695652173913049</v>
      </c>
      <c r="F27" s="142">
        <v>0.6</v>
      </c>
      <c r="G27" s="162">
        <v>0.51666666666666672</v>
      </c>
      <c r="H27" s="142">
        <v>0.47346938775510206</v>
      </c>
      <c r="I27" s="142">
        <v>0.44588744588744589</v>
      </c>
      <c r="J27" s="162">
        <v>0.47147651006711411</v>
      </c>
    </row>
    <row r="28" spans="1:12" ht="14" x14ac:dyDescent="0.15">
      <c r="A28" s="128" t="s">
        <v>153</v>
      </c>
      <c r="B28" s="155" t="s">
        <v>138</v>
      </c>
      <c r="C28" s="142">
        <v>0</v>
      </c>
      <c r="D28" s="142">
        <v>7.6923076923076927E-2</v>
      </c>
      <c r="E28" s="142">
        <v>6.5217391304347824E-2</v>
      </c>
      <c r="F28" s="142">
        <v>0</v>
      </c>
      <c r="G28" s="162">
        <v>5.8333333333333334E-2</v>
      </c>
      <c r="H28" s="142">
        <v>0.10204081632653061</v>
      </c>
      <c r="I28" s="142">
        <v>7.3593073593073599E-2</v>
      </c>
      <c r="J28" s="162">
        <v>8.2214765100671147E-2</v>
      </c>
    </row>
    <row r="29" spans="1:12" ht="14" x14ac:dyDescent="0.15">
      <c r="A29" s="128" t="s">
        <v>153</v>
      </c>
      <c r="B29" s="155" t="s">
        <v>139</v>
      </c>
      <c r="C29" s="142">
        <v>0</v>
      </c>
      <c r="D29" s="142">
        <v>0</v>
      </c>
      <c r="E29" s="142">
        <v>0</v>
      </c>
      <c r="F29" s="142">
        <v>0</v>
      </c>
      <c r="G29" s="162">
        <v>0</v>
      </c>
      <c r="H29" s="142">
        <v>0</v>
      </c>
      <c r="I29" s="142">
        <v>0</v>
      </c>
      <c r="J29" s="162">
        <v>0</v>
      </c>
    </row>
    <row r="30" spans="1:12" ht="14" x14ac:dyDescent="0.15">
      <c r="A30" s="132" t="s">
        <v>154</v>
      </c>
      <c r="B30" s="132" t="s">
        <v>134</v>
      </c>
      <c r="C30" s="140">
        <v>0</v>
      </c>
      <c r="D30" s="140">
        <v>0.15714285714285714</v>
      </c>
      <c r="E30" s="140">
        <v>0</v>
      </c>
      <c r="F30" s="140">
        <v>0.15384615384615385</v>
      </c>
      <c r="G30" s="161">
        <v>0.11206896551724138</v>
      </c>
      <c r="H30" s="140">
        <v>0.1271186440677966</v>
      </c>
      <c r="I30" s="140">
        <v>0.25477707006369427</v>
      </c>
      <c r="J30" s="161">
        <v>0.17391304347826086</v>
      </c>
    </row>
    <row r="31" spans="1:12" ht="14" x14ac:dyDescent="0.15">
      <c r="A31" s="128" t="s">
        <v>154</v>
      </c>
      <c r="B31" s="128" t="s">
        <v>135</v>
      </c>
      <c r="C31" s="142">
        <v>0.73333333333333328</v>
      </c>
      <c r="D31" s="142">
        <v>0.5714285714285714</v>
      </c>
      <c r="E31" s="142">
        <v>0.5</v>
      </c>
      <c r="F31" s="142">
        <v>0.46153846153846156</v>
      </c>
      <c r="G31" s="162">
        <v>0.56896551724137934</v>
      </c>
      <c r="H31" s="142">
        <v>0.53389830508474578</v>
      </c>
      <c r="I31" s="142">
        <v>0.47770700636942676</v>
      </c>
      <c r="J31" s="162">
        <v>0.52173913043478259</v>
      </c>
    </row>
    <row r="32" spans="1:12" ht="14" x14ac:dyDescent="0.15">
      <c r="A32" s="128" t="s">
        <v>154</v>
      </c>
      <c r="B32" s="128" t="s">
        <v>144</v>
      </c>
      <c r="C32" s="142">
        <v>0.26666666666666666</v>
      </c>
      <c r="D32" s="142">
        <v>0.24285714285714285</v>
      </c>
      <c r="E32" s="142">
        <v>0.44444444444444442</v>
      </c>
      <c r="F32" s="142">
        <v>0.23076923076923078</v>
      </c>
      <c r="G32" s="162">
        <v>0.27586206896551724</v>
      </c>
      <c r="H32" s="142">
        <v>0.33898305084745761</v>
      </c>
      <c r="I32" s="142">
        <v>0.24840764331210191</v>
      </c>
      <c r="J32" s="162">
        <v>0.28388746803069054</v>
      </c>
    </row>
    <row r="33" spans="1:16" ht="14" x14ac:dyDescent="0.15">
      <c r="A33" s="128" t="s">
        <v>154</v>
      </c>
      <c r="B33" s="155" t="s">
        <v>137</v>
      </c>
      <c r="C33" s="142">
        <v>0.2</v>
      </c>
      <c r="D33" s="142">
        <v>0.18571428571428572</v>
      </c>
      <c r="E33" s="142">
        <v>0.3888888888888889</v>
      </c>
      <c r="F33" s="142">
        <v>0.15384615384615385</v>
      </c>
      <c r="G33" s="162">
        <v>0.21551724137931033</v>
      </c>
      <c r="H33" s="142">
        <v>0.25423728813559321</v>
      </c>
      <c r="I33" s="142">
        <v>0.20382165605095542</v>
      </c>
      <c r="J33" s="162">
        <v>0.22250639386189258</v>
      </c>
    </row>
    <row r="34" spans="1:16" ht="14" x14ac:dyDescent="0.15">
      <c r="A34" s="128" t="s">
        <v>154</v>
      </c>
      <c r="B34" s="155" t="s">
        <v>138</v>
      </c>
      <c r="C34" s="142">
        <v>6.6666666666666666E-2</v>
      </c>
      <c r="D34" s="142">
        <v>5.7142857142857141E-2</v>
      </c>
      <c r="E34" s="142">
        <v>5.5555555555555552E-2</v>
      </c>
      <c r="F34" s="142">
        <v>7.6923076923076927E-2</v>
      </c>
      <c r="G34" s="162">
        <v>6.0344827586206899E-2</v>
      </c>
      <c r="H34" s="142">
        <v>8.4745762711864403E-2</v>
      </c>
      <c r="I34" s="142">
        <v>4.4585987261146494E-2</v>
      </c>
      <c r="J34" s="162">
        <v>6.1381074168797956E-2</v>
      </c>
    </row>
    <row r="35" spans="1:16" ht="14" x14ac:dyDescent="0.15">
      <c r="A35" s="128" t="s">
        <v>154</v>
      </c>
      <c r="B35" s="155" t="s">
        <v>139</v>
      </c>
      <c r="C35" s="142">
        <v>0</v>
      </c>
      <c r="D35" s="142">
        <v>2.8571428571428571E-2</v>
      </c>
      <c r="E35" s="142">
        <v>5.5555555555555552E-2</v>
      </c>
      <c r="F35" s="142">
        <v>0.15384615384615385</v>
      </c>
      <c r="G35" s="162">
        <v>4.3103448275862072E-2</v>
      </c>
      <c r="H35" s="142">
        <v>0</v>
      </c>
      <c r="I35" s="142">
        <v>1.9108280254777069E-2</v>
      </c>
      <c r="J35" s="162">
        <v>2.0460358056265986E-2</v>
      </c>
    </row>
    <row r="36" spans="1:16" ht="14" x14ac:dyDescent="0.15">
      <c r="A36" s="132" t="s">
        <v>155</v>
      </c>
      <c r="B36" s="132" t="s">
        <v>134</v>
      </c>
      <c r="C36" s="140">
        <v>0.1875</v>
      </c>
      <c r="D36" s="140">
        <v>0.1721311475409836</v>
      </c>
      <c r="E36" s="140">
        <v>4.6875E-2</v>
      </c>
      <c r="F36" s="140">
        <v>0.22222222222222221</v>
      </c>
      <c r="G36" s="161">
        <v>0.1440677966101695</v>
      </c>
      <c r="H36" s="140">
        <v>0.11294765840220386</v>
      </c>
      <c r="I36" s="140">
        <v>0.23969072164948454</v>
      </c>
      <c r="J36" s="161">
        <v>0.1702127659574468</v>
      </c>
      <c r="L36" s="163"/>
      <c r="M36" s="163"/>
      <c r="N36" s="163"/>
      <c r="O36" s="163"/>
      <c r="P36" s="163"/>
    </row>
    <row r="37" spans="1:16" ht="14" x14ac:dyDescent="0.15">
      <c r="A37" s="128" t="s">
        <v>155</v>
      </c>
      <c r="B37" s="128" t="s">
        <v>135</v>
      </c>
      <c r="C37" s="142">
        <v>0.4375</v>
      </c>
      <c r="D37" s="142">
        <v>0.44262295081967212</v>
      </c>
      <c r="E37" s="142">
        <v>0.34375</v>
      </c>
      <c r="F37" s="142">
        <v>0.33333333333333331</v>
      </c>
      <c r="G37" s="162">
        <v>0.40677966101694918</v>
      </c>
      <c r="H37" s="142">
        <v>0.38842975206611569</v>
      </c>
      <c r="I37" s="142">
        <v>0.34278350515463918</v>
      </c>
      <c r="J37" s="162">
        <v>0.37487335359675783</v>
      </c>
    </row>
    <row r="38" spans="1:16" ht="14" x14ac:dyDescent="0.15">
      <c r="A38" s="128" t="s">
        <v>155</v>
      </c>
      <c r="B38" s="128" t="s">
        <v>144</v>
      </c>
      <c r="C38" s="142">
        <v>0.375</v>
      </c>
      <c r="D38" s="142">
        <v>0.36885245901639346</v>
      </c>
      <c r="E38" s="142">
        <v>0.59375</v>
      </c>
      <c r="F38" s="142">
        <v>0.33333333333333331</v>
      </c>
      <c r="G38" s="162">
        <v>0.42796610169491528</v>
      </c>
      <c r="H38" s="142">
        <v>0.49862258953168043</v>
      </c>
      <c r="I38" s="142">
        <v>0.40979381443298968</v>
      </c>
      <c r="J38" s="162">
        <v>0.44680851063829785</v>
      </c>
    </row>
    <row r="39" spans="1:16" ht="14" x14ac:dyDescent="0.15">
      <c r="A39" s="128" t="s">
        <v>155</v>
      </c>
      <c r="B39" s="155" t="s">
        <v>137</v>
      </c>
      <c r="C39" s="142">
        <v>0.34375</v>
      </c>
      <c r="D39" s="142">
        <v>0.30327868852459017</v>
      </c>
      <c r="E39" s="142">
        <v>0.53125</v>
      </c>
      <c r="F39" s="142">
        <v>0.27777777777777779</v>
      </c>
      <c r="G39" s="162">
        <v>0.36864406779661019</v>
      </c>
      <c r="H39" s="142">
        <v>0.40220385674931131</v>
      </c>
      <c r="I39" s="142">
        <v>0.34793814432989689</v>
      </c>
      <c r="J39" s="162">
        <v>0.3728470111448835</v>
      </c>
    </row>
    <row r="40" spans="1:16" ht="14" x14ac:dyDescent="0.15">
      <c r="A40" s="128" t="s">
        <v>155</v>
      </c>
      <c r="B40" s="155" t="s">
        <v>138</v>
      </c>
      <c r="C40" s="142">
        <v>3.125E-2</v>
      </c>
      <c r="D40" s="142">
        <v>6.5573770491803282E-2</v>
      </c>
      <c r="E40" s="142">
        <v>6.25E-2</v>
      </c>
      <c r="F40" s="142">
        <v>5.5555555555555552E-2</v>
      </c>
      <c r="G40" s="162">
        <v>5.9322033898305086E-2</v>
      </c>
      <c r="H40" s="142">
        <v>9.6418732782369149E-2</v>
      </c>
      <c r="I40" s="142">
        <v>6.1855670103092786E-2</v>
      </c>
      <c r="J40" s="162">
        <v>7.3961499493414393E-2</v>
      </c>
    </row>
    <row r="41" spans="1:16" ht="14" x14ac:dyDescent="0.15">
      <c r="A41" s="128" t="s">
        <v>155</v>
      </c>
      <c r="B41" s="155" t="s">
        <v>139</v>
      </c>
      <c r="C41" s="142">
        <v>0</v>
      </c>
      <c r="D41" s="142">
        <v>1.6393442622950821E-2</v>
      </c>
      <c r="E41" s="142">
        <v>1.5625E-2</v>
      </c>
      <c r="F41" s="142">
        <v>0.1111111111111111</v>
      </c>
      <c r="G41" s="162">
        <v>2.1186440677966101E-2</v>
      </c>
      <c r="H41" s="142">
        <v>0</v>
      </c>
      <c r="I41" s="142">
        <v>7.7319587628865982E-3</v>
      </c>
      <c r="J41" s="162">
        <v>8.1053698074974676E-3</v>
      </c>
    </row>
    <row r="42" spans="1:16" ht="14" x14ac:dyDescent="0.15">
      <c r="A42" s="164"/>
      <c r="B42" s="164"/>
      <c r="C42" s="165"/>
      <c r="D42" s="165"/>
      <c r="E42" s="165"/>
      <c r="F42" s="165"/>
      <c r="G42" s="165"/>
      <c r="H42" s="165"/>
      <c r="I42" s="165"/>
      <c r="J42" s="165"/>
    </row>
    <row r="43" spans="1:16" ht="14" x14ac:dyDescent="0.15">
      <c r="A43" s="166"/>
      <c r="B43" s="5"/>
      <c r="C43" s="167"/>
      <c r="D43" s="167"/>
      <c r="E43" s="167"/>
      <c r="F43" s="167"/>
      <c r="G43" s="167"/>
      <c r="H43" s="167"/>
      <c r="I43" s="167"/>
      <c r="J43" s="167"/>
    </row>
    <row r="44" spans="1:16" ht="14" x14ac:dyDescent="0.15">
      <c r="A44" s="168"/>
    </row>
    <row r="45" spans="1:16" ht="14" x14ac:dyDescent="0.15">
      <c r="A45" s="168"/>
    </row>
    <row r="46" spans="1:16" ht="14" x14ac:dyDescent="0.15">
      <c r="A46" s="168"/>
    </row>
    <row r="47" spans="1:16" ht="14" x14ac:dyDescent="0.15">
      <c r="A47" s="168"/>
    </row>
    <row r="48" spans="1:16" ht="14" x14ac:dyDescent="0.15">
      <c r="A48" s="168"/>
    </row>
    <row r="49" spans="1:2" ht="14" x14ac:dyDescent="0.15">
      <c r="A49" s="168"/>
    </row>
    <row r="50" spans="1:2" ht="14" x14ac:dyDescent="0.15">
      <c r="A50" s="168"/>
    </row>
    <row r="51" spans="1:2" ht="14" x14ac:dyDescent="0.15">
      <c r="A51" s="168"/>
      <c r="B51" s="130"/>
    </row>
    <row r="52" spans="1:2" ht="14" x14ac:dyDescent="0.15">
      <c r="A52" s="168"/>
    </row>
    <row r="53" spans="1:2" ht="14" x14ac:dyDescent="0.15">
      <c r="A53" s="168"/>
    </row>
    <row r="54" spans="1:2" ht="14" x14ac:dyDescent="0.15">
      <c r="A54" s="168"/>
    </row>
    <row r="55" spans="1:2" ht="14" x14ac:dyDescent="0.15">
      <c r="A55" s="168"/>
    </row>
    <row r="56" spans="1:2" ht="14" x14ac:dyDescent="0.15">
      <c r="A56" s="168"/>
    </row>
    <row r="57" spans="1:2" ht="14" x14ac:dyDescent="0.15">
      <c r="A57" s="168"/>
    </row>
    <row r="58" spans="1:2" ht="14" x14ac:dyDescent="0.15">
      <c r="B58" s="169"/>
    </row>
    <row r="59" spans="1:2" ht="15" customHeight="1" x14ac:dyDescent="0.15">
      <c r="A59" s="168"/>
      <c r="B59" s="170"/>
    </row>
    <row r="60" spans="1:2" ht="14" x14ac:dyDescent="0.15"/>
    <row r="61" spans="1:2" ht="14" x14ac:dyDescent="0.15"/>
    <row r="62" spans="1:2" ht="14" x14ac:dyDescent="0.15"/>
    <row r="63" spans="1:2" ht="14" x14ac:dyDescent="0.15"/>
    <row r="64" spans="1:2" ht="14" x14ac:dyDescent="0.15"/>
    <row r="65" ht="14" x14ac:dyDescent="0.15"/>
    <row r="66" ht="14" x14ac:dyDescent="0.15"/>
    <row r="67" ht="14" x14ac:dyDescent="0.15"/>
    <row r="68" ht="14" x14ac:dyDescent="0.15"/>
    <row r="69" ht="14" x14ac:dyDescent="0.15"/>
    <row r="70" ht="14" x14ac:dyDescent="0.15"/>
    <row r="71" ht="14" x14ac:dyDescent="0.15"/>
    <row r="72" ht="14" x14ac:dyDescent="0.15"/>
    <row r="73" ht="14" x14ac:dyDescent="0.15"/>
    <row r="74" ht="14" x14ac:dyDescent="0.15"/>
    <row r="75" ht="14" x14ac:dyDescent="0.15"/>
    <row r="76" ht="14" x14ac:dyDescent="0.15"/>
    <row r="77" ht="14" x14ac:dyDescent="0.15"/>
    <row r="78" ht="14" x14ac:dyDescent="0.15"/>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6C5A6B-61A8-49B3-81F9-3B3898F50B36}">
  <ds:schemaRefs>
    <ds:schemaRef ds:uri="http://schemas.microsoft.com/office/2006/documentManagement/types"/>
    <ds:schemaRef ds:uri="http://schemas.openxmlformats.org/package/2006/metadata/core-properties"/>
    <ds:schemaRef ds:uri="http://purl.org/dc/terms/"/>
    <ds:schemaRef ds:uri="0f13c265-9706-4cf4-a569-ee2f853908ca"/>
    <ds:schemaRef ds:uri="dfa5b71b-593b-4447-9578-fe176d6be02d"/>
    <ds:schemaRef ds:uri="http://purl.org/dc/dcmitype/"/>
    <ds:schemaRef ds:uri="http://purl.org/dc/elements/1.1/"/>
    <ds:schemaRef ds:uri="http://schemas.microsoft.com/office/2006/metadata/properties"/>
    <ds:schemaRef ds:uri="http://schemas.microsoft.com/office/infopath/2007/PartnerControls"/>
    <ds:schemaRef ds:uri="http://schemas.microsoft.com/sharepoint/v3"/>
    <ds:schemaRef ds:uri="http://www.w3.org/XML/1998/namespace"/>
  </ds:schemaRefs>
</ds:datastoreItem>
</file>

<file path=customXml/itemProps2.xml><?xml version="1.0" encoding="utf-8"?>
<ds:datastoreItem xmlns:ds="http://schemas.openxmlformats.org/officeDocument/2006/customXml" ds:itemID="{21615000-E498-44A8-A0A1-48D60CAFB4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28EACBD-2337-4F59-88BC-625E1F43C4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Cover</vt:lpstr>
      <vt:lpstr>Notes</vt:lpstr>
      <vt:lpstr>6.1</vt:lpstr>
      <vt:lpstr>6.2</vt:lpstr>
      <vt:lpstr>6.3</vt:lpstr>
      <vt:lpstr>6.4</vt:lpstr>
      <vt:lpstr>6.5</vt:lpstr>
      <vt:lpstr>6.6</vt:lpstr>
      <vt:lpstr>6.7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Riaz, Tayya (YJB)</dc:creator>
  <cp:keywords/>
  <dc:description/>
  <cp:lastModifiedBy>Strevens, Chris (YJB)</cp:lastModifiedBy>
  <cp:revision/>
  <dcterms:created xsi:type="dcterms:W3CDTF">2017-12-21T11:29:31Z</dcterms:created>
  <dcterms:modified xsi:type="dcterms:W3CDTF">2025-08-11T15:33:31Z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