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B85F8423-1CB7-42D7-8E81-B732E697B3D4}" xr6:coauthVersionLast="47" xr6:coauthVersionMax="47" xr10:uidLastSave="{00000000-0000-0000-0000-000000000000}"/>
  <workbookProtection workbookAlgorithmName="SHA-512" workbookHashValue="R3dQSnDSze1AoBgT4KReFvY6Ye1iuCZ64H9Syc3NYBMIyMsGhOXMHT4Fsei9qGTfrZ3kdkTMBfed9OZSWp2T+w==" workbookSaltValue="6+T+gpsABvLz2wOZm42QWA==" workbookSpinCount="100000" lockStructure="1"/>
  <bookViews>
    <workbookView xWindow="28680" yWindow="2475" windowWidth="23280" windowHeight="15000" xr2:uid="{00000000-000D-0000-FFFF-FFFF00000000}"/>
  </bookViews>
  <sheets>
    <sheet name="Cover_sheet" sheetId="11" r:id="rId1"/>
    <sheet name="config" sheetId="15" state="hidden" r:id="rId2"/>
    <sheet name="QA" sheetId="16" state="hidden" r:id="rId3"/>
    <sheet name="Contents" sheetId="12" r:id="rId4"/>
    <sheet name="FIRE1002_working" sheetId="14" state="hidden" r:id="rId5"/>
    <sheet name="Data" sheetId="2" r:id="rId6"/>
    <sheet name="FIRE1002" sheetId="13" r:id="rId7"/>
    <sheet name="FIRE1002_working_historical" sheetId="6" state="hidden" r:id="rId8"/>
    <sheet name="FIRE1002_historical" sheetId="1" r:id="rId9"/>
    <sheet name="Back data" sheetId="3" state="hidden" r:id="rId10"/>
    <sheet name="data_0910" sheetId="10" state="hidden" r:id="rId11"/>
  </sheets>
  <externalReferences>
    <externalReference r:id="rId12"/>
    <externalReference r:id="rId13"/>
  </externalReferences>
  <definedNames>
    <definedName name="_xlnm._FilterDatabase" localSheetId="5" hidden="1">Data!$A$1:$G$1</definedName>
    <definedName name="_xlnm._FilterDatabase" localSheetId="10" hidden="1">data_0910!$A$1:$G$4</definedName>
    <definedName name="bb">'[1]Succ apps, retire &amp; resig 0203'!$A$5:$S$58</definedName>
    <definedName name="_xlnm.Print_Area" localSheetId="3">Contents!$A$1:$E$8</definedName>
    <definedName name="_xlnm.Print_Area" localSheetId="6">FIRE1002!$A$1:$Q$33</definedName>
    <definedName name="_xlnm.Print_Area" localSheetId="8">FIRE1002_historical!$A$1:$Q$24</definedName>
    <definedName name="_xlnm.Print_Area" localSheetId="4">FIRE1002_working!$A$1:$I$19</definedName>
    <definedName name="_xlnm.Print_Area" localSheetId="7">FIRE1002_working_historical!$A$1:$Q$19</definedName>
    <definedName name="qrychiefrepspecservrtaother">#REF!</definedName>
    <definedName name="qrychiefrepsuccretireresig">#REF!</definedName>
    <definedName name="qrychiefrepwteststr">#REF!</definedName>
    <definedName name="qrychiefrepwtgeneth">#REF!</definedName>
    <definedName name="qryEOwtgrandtotalethgen">'[2]Table 1'!$A$4:$F$4</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1" l="1"/>
  <c r="A8" i="11"/>
  <c r="R10" i="13" l="1"/>
  <c r="R8" i="13"/>
  <c r="R6" i="13"/>
  <c r="R12" i="14" a="1"/>
  <c r="R12" i="14" s="1"/>
  <c r="R10" i="14" a="1"/>
  <c r="R10" i="14" s="1"/>
  <c r="R8" i="14" a="1"/>
  <c r="R8" i="14" s="1"/>
  <c r="R13" i="14" s="1"/>
  <c r="D6" i="12"/>
  <c r="D8" i="12"/>
  <c r="A19" i="1"/>
  <c r="A28" i="13"/>
  <c r="A2" i="12"/>
  <c r="A10" i="11"/>
  <c r="A5" i="11"/>
  <c r="A3" i="11"/>
  <c r="E12" i="14" a="1"/>
  <c r="E12" i="14" s="1"/>
  <c r="F12" i="14" a="1"/>
  <c r="F12" i="14" s="1"/>
  <c r="G12" i="14" a="1"/>
  <c r="G12" i="14" s="1"/>
  <c r="H12" i="14" a="1"/>
  <c r="H12" i="14" s="1"/>
  <c r="I12" i="14" a="1"/>
  <c r="I12" i="14" s="1"/>
  <c r="J12" i="14" a="1"/>
  <c r="J12" i="14" s="1"/>
  <c r="K12" i="14" a="1"/>
  <c r="K12" i="14" s="1"/>
  <c r="L12" i="14" a="1"/>
  <c r="L12" i="14" s="1"/>
  <c r="M12" i="14" a="1"/>
  <c r="M12" i="14" s="1"/>
  <c r="N12" i="14" a="1"/>
  <c r="N12" i="14" s="1"/>
  <c r="N10" i="13" s="1"/>
  <c r="O12" i="14" a="1"/>
  <c r="O12" i="14" s="1"/>
  <c r="O10" i="13" s="1"/>
  <c r="P12" i="14" a="1"/>
  <c r="P12" i="14" s="1"/>
  <c r="P10" i="13" s="1"/>
  <c r="Q12" i="14" a="1"/>
  <c r="Q12" i="14" s="1"/>
  <c r="Q10" i="13" s="1"/>
  <c r="D12" i="14" a="1"/>
  <c r="D12" i="14" s="1"/>
  <c r="E10" i="14" a="1"/>
  <c r="E10" i="14" s="1"/>
  <c r="F10" i="14" a="1"/>
  <c r="F10" i="14" s="1"/>
  <c r="G10" i="14" a="1"/>
  <c r="G10" i="14" s="1"/>
  <c r="H10" i="14" a="1"/>
  <c r="H10" i="14" s="1"/>
  <c r="I10" i="14" a="1"/>
  <c r="I10" i="14" s="1"/>
  <c r="J10" i="14" a="1"/>
  <c r="J10" i="14" s="1"/>
  <c r="K10" i="14" a="1"/>
  <c r="K10" i="14" s="1"/>
  <c r="L10" i="14" a="1"/>
  <c r="L10" i="14" s="1"/>
  <c r="M10" i="14" a="1"/>
  <c r="M10" i="14" s="1"/>
  <c r="N10" i="14" a="1"/>
  <c r="N10" i="14" s="1"/>
  <c r="N8" i="13" s="1"/>
  <c r="O10" i="14" a="1"/>
  <c r="O10" i="14" s="1"/>
  <c r="O8" i="13" s="1"/>
  <c r="P10" i="14" a="1"/>
  <c r="P10" i="14" s="1"/>
  <c r="P8" i="13" s="1"/>
  <c r="Q10" i="14" a="1"/>
  <c r="Q10" i="14" s="1"/>
  <c r="Q8" i="13" s="1"/>
  <c r="D10" i="14" a="1"/>
  <c r="D10" i="14" s="1"/>
  <c r="E8" i="14" a="1"/>
  <c r="E8" i="14" s="1"/>
  <c r="F8" i="14" a="1"/>
  <c r="F8" i="14" s="1"/>
  <c r="G8" i="14" a="1"/>
  <c r="G8" i="14" s="1"/>
  <c r="H8" i="14" a="1"/>
  <c r="H8" i="14" s="1"/>
  <c r="I8" i="14" a="1"/>
  <c r="I8" i="14" s="1"/>
  <c r="J8" i="14" a="1"/>
  <c r="J8" i="14" s="1"/>
  <c r="K8" i="14" a="1"/>
  <c r="K8" i="14" s="1"/>
  <c r="L8" i="14" a="1"/>
  <c r="L8" i="14" s="1"/>
  <c r="M8" i="14" a="1"/>
  <c r="M8" i="14" s="1"/>
  <c r="N8" i="14" a="1"/>
  <c r="N8" i="14" s="1"/>
  <c r="N6" i="13" s="1"/>
  <c r="O8" i="14" a="1"/>
  <c r="O8" i="14" s="1"/>
  <c r="O6" i="13" s="1"/>
  <c r="P8" i="14" a="1"/>
  <c r="P8" i="14" s="1"/>
  <c r="P6" i="13" s="1"/>
  <c r="Q8" i="14" a="1"/>
  <c r="Q8" i="14" s="1"/>
  <c r="Q6" i="13" s="1"/>
  <c r="D8" i="14" a="1"/>
  <c r="D8" i="14" s="1"/>
  <c r="Q13" i="14" l="1"/>
  <c r="O13" i="14"/>
  <c r="P13" i="14"/>
  <c r="N13" i="14"/>
  <c r="A4" i="14"/>
  <c r="R11" i="14" l="1"/>
  <c r="R9" i="13" s="1"/>
  <c r="R9" i="14"/>
  <c r="R7" i="13" s="1"/>
  <c r="R7" i="14" a="1"/>
  <c r="R7" i="14" s="1"/>
  <c r="O11" i="14"/>
  <c r="O9" i="13" s="1"/>
  <c r="N9" i="14"/>
  <c r="N7" i="13" s="1"/>
  <c r="P11" i="14"/>
  <c r="P9" i="13" s="1"/>
  <c r="Q9" i="14"/>
  <c r="Q7" i="13" s="1"/>
  <c r="N11" i="14"/>
  <c r="N9" i="13" s="1"/>
  <c r="Q7" i="14" a="1"/>
  <c r="Q7" i="14" s="1"/>
  <c r="O9" i="14"/>
  <c r="O7" i="13" s="1"/>
  <c r="P9" i="14"/>
  <c r="P7" i="13" s="1"/>
  <c r="N7" i="14"/>
  <c r="O7" i="14"/>
  <c r="P7" i="14"/>
  <c r="Q11" i="14"/>
  <c r="Q9" i="13" s="1"/>
  <c r="M10" i="13"/>
  <c r="L10" i="13"/>
  <c r="K10" i="13"/>
  <c r="J10" i="13"/>
  <c r="I10" i="13"/>
  <c r="H10" i="13"/>
  <c r="G10" i="13"/>
  <c r="F10" i="13"/>
  <c r="E10" i="13"/>
  <c r="D10" i="13"/>
  <c r="C12" i="14"/>
  <c r="C10" i="13" s="1"/>
  <c r="M8" i="13"/>
  <c r="L8" i="13"/>
  <c r="K8" i="13"/>
  <c r="J8" i="13"/>
  <c r="I8" i="13"/>
  <c r="H8" i="13"/>
  <c r="G8" i="13"/>
  <c r="F8" i="13"/>
  <c r="E8" i="13"/>
  <c r="D8" i="13"/>
  <c r="C10" i="14"/>
  <c r="C8" i="13" s="1"/>
  <c r="C8" i="14"/>
  <c r="J9" i="14"/>
  <c r="J7" i="13" s="1"/>
  <c r="R14" i="14" l="1"/>
  <c r="R5" i="13"/>
  <c r="C6" i="13"/>
  <c r="C13" i="14"/>
  <c r="Q5" i="13"/>
  <c r="Q14" i="14"/>
  <c r="O14" i="14"/>
  <c r="O5" i="13"/>
  <c r="P5" i="13"/>
  <c r="P14" i="14"/>
  <c r="N5" i="13"/>
  <c r="N14" i="14"/>
  <c r="D6" i="13"/>
  <c r="D13" i="14"/>
  <c r="F6" i="13"/>
  <c r="F13" i="14"/>
  <c r="H6" i="13"/>
  <c r="H13" i="14"/>
  <c r="J6" i="13"/>
  <c r="J13" i="14"/>
  <c r="L6" i="13"/>
  <c r="L13" i="14"/>
  <c r="E6" i="13"/>
  <c r="E13" i="14"/>
  <c r="G6" i="13"/>
  <c r="G13" i="14"/>
  <c r="I6" i="13"/>
  <c r="I13" i="14"/>
  <c r="K6" i="13"/>
  <c r="K13" i="14"/>
  <c r="M6" i="13"/>
  <c r="M13" i="14"/>
  <c r="D7" i="14"/>
  <c r="L9" i="14"/>
  <c r="L7" i="13" s="1"/>
  <c r="H7" i="14"/>
  <c r="H9" i="14"/>
  <c r="H7" i="13" s="1"/>
  <c r="D11" i="14"/>
  <c r="D9" i="13" s="1"/>
  <c r="L7" i="14"/>
  <c r="D9" i="14"/>
  <c r="D7" i="13" s="1"/>
  <c r="F7" i="14"/>
  <c r="F9" i="14"/>
  <c r="F7" i="13" s="1"/>
  <c r="H11" i="14"/>
  <c r="H9" i="13" s="1"/>
  <c r="L11" i="14"/>
  <c r="L9" i="13" s="1"/>
  <c r="J7" i="14"/>
  <c r="E7" i="14"/>
  <c r="I7" i="14"/>
  <c r="M7" i="14"/>
  <c r="E9" i="14"/>
  <c r="E7" i="13" s="1"/>
  <c r="I9" i="14"/>
  <c r="I7" i="13" s="1"/>
  <c r="M9" i="14"/>
  <c r="M7" i="13" s="1"/>
  <c r="E11" i="14"/>
  <c r="E9" i="13" s="1"/>
  <c r="I11" i="14"/>
  <c r="I9" i="13" s="1"/>
  <c r="M11" i="14"/>
  <c r="M9" i="13" s="1"/>
  <c r="F11" i="14"/>
  <c r="F9" i="13" s="1"/>
  <c r="J11" i="14"/>
  <c r="J9" i="13" s="1"/>
  <c r="C7" i="14"/>
  <c r="G7" i="14"/>
  <c r="K7" i="14"/>
  <c r="C9" i="14"/>
  <c r="C7" i="13" s="1"/>
  <c r="G9" i="14"/>
  <c r="G7" i="13" s="1"/>
  <c r="K9" i="14"/>
  <c r="K7" i="13" s="1"/>
  <c r="C11" i="14"/>
  <c r="C9" i="13" s="1"/>
  <c r="G11" i="14"/>
  <c r="G9" i="13" s="1"/>
  <c r="K11" i="14"/>
  <c r="K9" i="13" s="1"/>
  <c r="C5" i="13" l="1"/>
  <c r="C14" i="14"/>
  <c r="K5" i="13"/>
  <c r="K14" i="14"/>
  <c r="I5" i="13"/>
  <c r="I14" i="14"/>
  <c r="J5" i="13"/>
  <c r="J14" i="14"/>
  <c r="F5" i="13"/>
  <c r="F14" i="14"/>
  <c r="L5" i="13"/>
  <c r="L14" i="14"/>
  <c r="G5" i="13"/>
  <c r="G14" i="14"/>
  <c r="M5" i="13"/>
  <c r="M14" i="14"/>
  <c r="E5" i="13"/>
  <c r="E14" i="14"/>
  <c r="H5" i="13"/>
  <c r="H14" i="14"/>
  <c r="D5" i="13"/>
  <c r="D14" i="14"/>
  <c r="Q12" i="6"/>
  <c r="Q9" i="1" s="1"/>
  <c r="C7" i="6"/>
  <c r="C4" i="1" s="1"/>
  <c r="D7" i="6"/>
  <c r="D4" i="1" s="1"/>
  <c r="I7" i="6"/>
  <c r="I4" i="1" s="1"/>
  <c r="D8" i="6"/>
  <c r="D5" i="1" s="1"/>
  <c r="O8" i="6"/>
  <c r="O5" i="1" s="1"/>
  <c r="F9" i="6"/>
  <c r="F6" i="1" s="1"/>
  <c r="P9" i="6"/>
  <c r="P6" i="1" s="1"/>
  <c r="C10" i="6"/>
  <c r="C7" i="1" s="1"/>
  <c r="N7" i="6"/>
  <c r="N4" i="1" s="1"/>
  <c r="D9" i="6"/>
  <c r="D6" i="1" s="1"/>
  <c r="N10" i="6"/>
  <c r="N7" i="1" s="1"/>
  <c r="E7" i="6"/>
  <c r="E4" i="1" s="1"/>
  <c r="J7" i="6"/>
  <c r="J4" i="1" s="1"/>
  <c r="F8" i="6"/>
  <c r="F5" i="1" s="1"/>
  <c r="P8" i="6"/>
  <c r="P5" i="1" s="1"/>
  <c r="J9" i="6"/>
  <c r="J6" i="1" s="1"/>
  <c r="G10" i="6"/>
  <c r="G7" i="1" s="1"/>
  <c r="J11" i="6"/>
  <c r="J8" i="1" s="1"/>
  <c r="F12" i="6"/>
  <c r="F9" i="1" s="1"/>
  <c r="G7" i="6"/>
  <c r="G4" i="1" s="1"/>
  <c r="K8" i="6"/>
  <c r="K5" i="1" s="1"/>
  <c r="O9" i="6"/>
  <c r="O6" i="1" s="1"/>
  <c r="F7" i="6"/>
  <c r="F4" i="1" s="1"/>
  <c r="M7" i="6"/>
  <c r="M4" i="1" s="1"/>
  <c r="J8" i="6"/>
  <c r="J5" i="1" s="1"/>
  <c r="K9" i="6"/>
  <c r="K6" i="1" s="1"/>
  <c r="H10" i="6"/>
  <c r="H7" i="1" s="1"/>
  <c r="K11" i="6"/>
  <c r="K8" i="1" s="1"/>
  <c r="J12" i="6"/>
  <c r="J9" i="1" s="1"/>
  <c r="K7" i="6"/>
  <c r="K4" i="1" s="1"/>
  <c r="O7" i="6"/>
  <c r="O4" i="1" s="1"/>
  <c r="G8" i="6"/>
  <c r="G5" i="1" s="1"/>
  <c r="L8" i="6"/>
  <c r="L5" i="1" s="1"/>
  <c r="G9" i="6"/>
  <c r="G6" i="1" s="1"/>
  <c r="L9" i="6"/>
  <c r="L6" i="1" s="1"/>
  <c r="D10" i="6"/>
  <c r="D7" i="1" s="1"/>
  <c r="J10" i="6"/>
  <c r="J7" i="1" s="1"/>
  <c r="C11" i="6"/>
  <c r="C8" i="1" s="1"/>
  <c r="N11" i="6"/>
  <c r="N8" i="1" s="1"/>
  <c r="K12" i="6"/>
  <c r="K9" i="1" s="1"/>
  <c r="H7" i="6"/>
  <c r="H4" i="1" s="1"/>
  <c r="L7" i="6"/>
  <c r="L4" i="1" s="1"/>
  <c r="P7" i="6"/>
  <c r="P4" i="1" s="1"/>
  <c r="C8" i="6"/>
  <c r="C5" i="1" s="1"/>
  <c r="H8" i="6"/>
  <c r="H5" i="1" s="1"/>
  <c r="N8" i="6"/>
  <c r="N5" i="1" s="1"/>
  <c r="C9" i="6"/>
  <c r="C6" i="1" s="1"/>
  <c r="H9" i="6"/>
  <c r="H6" i="1" s="1"/>
  <c r="N9" i="6"/>
  <c r="N6" i="1" s="1"/>
  <c r="F10" i="6"/>
  <c r="F7" i="1" s="1"/>
  <c r="K10" i="6"/>
  <c r="K7" i="1" s="1"/>
  <c r="F11" i="6"/>
  <c r="F8" i="1" s="1"/>
  <c r="C12" i="6"/>
  <c r="C9" i="1" s="1"/>
  <c r="N12" i="6"/>
  <c r="N9" i="1" s="1"/>
  <c r="Q7" i="6"/>
  <c r="Q4" i="1" s="1"/>
  <c r="E8" i="6"/>
  <c r="E5" i="1" s="1"/>
  <c r="I8" i="6"/>
  <c r="I5" i="1" s="1"/>
  <c r="M8" i="6"/>
  <c r="M5" i="1" s="1"/>
  <c r="Q8" i="6"/>
  <c r="Q5" i="1" s="1"/>
  <c r="E9" i="6"/>
  <c r="E6" i="1" s="1"/>
  <c r="I9" i="6"/>
  <c r="I6" i="1" s="1"/>
  <c r="M9" i="6"/>
  <c r="M6" i="1" s="1"/>
  <c r="Q9" i="6"/>
  <c r="Q6" i="1" s="1"/>
  <c r="E10" i="6"/>
  <c r="E7" i="1" s="1"/>
  <c r="I10" i="6"/>
  <c r="I7" i="1" s="1"/>
  <c r="O10" i="6"/>
  <c r="O7" i="1" s="1"/>
  <c r="G11" i="6"/>
  <c r="G8" i="1" s="1"/>
  <c r="O11" i="6"/>
  <c r="O8" i="1" s="1"/>
  <c r="G12" i="6"/>
  <c r="G9" i="1" s="1"/>
  <c r="O12" i="6"/>
  <c r="O9" i="1" s="1"/>
  <c r="L10" i="6"/>
  <c r="L7" i="1" s="1"/>
  <c r="P10" i="6"/>
  <c r="P7" i="1" s="1"/>
  <c r="D11" i="6"/>
  <c r="D8" i="1" s="1"/>
  <c r="H11" i="6"/>
  <c r="H8" i="1" s="1"/>
  <c r="L11" i="6"/>
  <c r="L8" i="1" s="1"/>
  <c r="P11" i="6"/>
  <c r="P8" i="1" s="1"/>
  <c r="D12" i="6"/>
  <c r="D9" i="1" s="1"/>
  <c r="H12" i="6"/>
  <c r="H9" i="1" s="1"/>
  <c r="L12" i="6"/>
  <c r="L9" i="1" s="1"/>
  <c r="P12" i="6"/>
  <c r="P9" i="1" s="1"/>
  <c r="M10" i="6"/>
  <c r="M7" i="1" s="1"/>
  <c r="Q10" i="6"/>
  <c r="Q7" i="1" s="1"/>
  <c r="E11" i="6"/>
  <c r="E8" i="1" s="1"/>
  <c r="I11" i="6"/>
  <c r="I8" i="1" s="1"/>
  <c r="M11" i="6"/>
  <c r="M8" i="1" s="1"/>
  <c r="Q11" i="6"/>
  <c r="Q8" i="1" s="1"/>
  <c r="E12" i="6"/>
  <c r="E9" i="1" s="1"/>
  <c r="I12" i="6"/>
  <c r="I9" i="1" s="1"/>
  <c r="M12" i="6"/>
  <c r="M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<sst xmlns="http://schemas.openxmlformats.org/spreadsheetml/2006/main" count="418" uniqueCount="133">
  <si>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</si>
  <si>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</si>
  <si>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</si>
  <si>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</si>
  <si>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</si>
  <si>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</si>
  <si>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</si>
  <si>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</si>
  <si>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</si>
  <si>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</si>
  <si>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</si>
  <si>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</si>
  <si>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</si>
  <si>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</si>
  <si>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</si>
  <si>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</si>
  <si>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</si>
  <si>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</si>
  <si>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</si>
  <si>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</si>
  <si>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</si>
  <si>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</si>
  <si>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</si>
  <si>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</si>
  <si>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Response times (minutes)</t>
  </si>
  <si>
    <t>Number of incidents</t>
  </si>
  <si>
    <t>Dwellings</t>
  </si>
  <si>
    <t>with casualties and/or rescues</t>
  </si>
  <si>
    <t>without casualties and/or rescues</t>
  </si>
  <si>
    <t>Note on 2009/10:</t>
  </si>
  <si>
    <t>General note:</t>
  </si>
  <si>
    <t>The full set of fire statistics releases, tables and guidance can be found on our landing page, here-</t>
  </si>
  <si>
    <t>https://www.gov.uk/government/collections/fire-statistics</t>
  </si>
  <si>
    <t>The statistics in this table are Official Statistics.</t>
  </si>
  <si>
    <t>1 Includes both fire and non-fire related casualties.</t>
  </si>
  <si>
    <t>FINANCIAL_YEAR</t>
  </si>
  <si>
    <t>Incidents</t>
  </si>
  <si>
    <t>Call Handling Time</t>
  </si>
  <si>
    <t>Crew Turnout Time</t>
  </si>
  <si>
    <t>Drive Time</t>
  </si>
  <si>
    <t>Casualties/rescues/all</t>
  </si>
  <si>
    <t>Total Response Time</t>
  </si>
  <si>
    <t>DO NOT EDIT THIS DATA</t>
  </si>
  <si>
    <t>Total response time</t>
  </si>
  <si>
    <t>Call handling time</t>
  </si>
  <si>
    <t>Crew turnout time</t>
  </si>
  <si>
    <t>Drive time</t>
  </si>
  <si>
    <t>Response times (minutes and seconds)</t>
  </si>
  <si>
    <t>2018/19</t>
  </si>
  <si>
    <t>2019/20</t>
  </si>
  <si>
    <t>Fire incidents response times</t>
  </si>
  <si>
    <t>Contents</t>
  </si>
  <si>
    <t>We’re always looking to improve the accessibility of our documents.</t>
  </si>
  <si>
    <t>If you find any problems, or have any feedback, relating to accessibility</t>
  </si>
  <si>
    <t xml:space="preserve">To access data tables, select the table number or tabs. </t>
  </si>
  <si>
    <t>Cover sheet</t>
  </si>
  <si>
    <t>Sheet</t>
  </si>
  <si>
    <t>Title</t>
  </si>
  <si>
    <t>Detail</t>
  </si>
  <si>
    <t>Period covered</t>
  </si>
  <si>
    <t>No</t>
  </si>
  <si>
    <t>Data</t>
  </si>
  <si>
    <t>Raw data for the main data table</t>
  </si>
  <si>
    <t>It is possible to create pivot tables from the data worksheets by using the insert pivot table function.</t>
  </si>
  <si>
    <t>Table 1002</t>
  </si>
  <si>
    <t>Fire1002</t>
  </si>
  <si>
    <t>Average response times to dwelling fires with or without casualties and/or rescues,  by response time component, England.</t>
  </si>
  <si>
    <t>Shows the average response times to dwelling fires with or without casualties and/or rescues,  by response time component, for financial years. Also shows the number of incidents used in these calculations.</t>
  </si>
  <si>
    <t>Note on West Sussex in 2019/20:</t>
  </si>
  <si>
    <t>end of table</t>
  </si>
  <si>
    <t xml:space="preserve">West Sussex were unable to provide complete breakdowns of vehicle mobilisation data for much of 2019/20. Whilst their total response times data for 2019/20 are included in the geographic totals (England, Significantly Rural and Non-metropolitan), </t>
  </si>
  <si>
    <t xml:space="preserve"> their call handling time, crew turnout time and drive time are not included in these totals. England, Significantly Rural and Non-metropolitan totals for 2019/20 do not add up for this reason. </t>
  </si>
  <si>
    <t>dwellings with casualties and/or rescues</t>
  </si>
  <si>
    <t>dwellings without casualties and/or rescues</t>
  </si>
  <si>
    <t>All dwellings</t>
  </si>
  <si>
    <t>Fire1002_historical</t>
  </si>
  <si>
    <t>1994/95 to 2008/09</t>
  </si>
  <si>
    <t>Shows the average response times to dwelling fires with or without casualties and/or rescues, for financial years. Also shows the number of incidents used in these calculations.</t>
  </si>
  <si>
    <t xml:space="preserve">2 With casualties and/or rescues is defined as incidents where there was a fatality, non-fatal casualty requiring hospital treatment or a rescue. </t>
  </si>
  <si>
    <t xml:space="preserve"> Without casualties and/or rescues is defined as incidents where there was a non-fatal casualty not requiring hospital treatment or where there was no victim.</t>
  </si>
  <si>
    <t xml:space="preserve">Before 1 April 2009 fire incident statistics were based on the FDR1 paper form. This approach means the statistics for before this date can be less robust, especially for non-fire incidents which were based on a sample of returns. </t>
  </si>
  <si>
    <t>Since this date the statistics are based on an online collection tool, the Incident Recording System (IRS).</t>
  </si>
  <si>
    <t xml:space="preserve">Fire data are collected by the IRS which collects information on all incidents attended by fire services. For a variety of reasons some records take longer than others for fire services to upload to the IRS </t>
  </si>
  <si>
    <t>and therefore incident totals are constantly being amended (by relatively small numbers).</t>
  </si>
  <si>
    <t>Without casualties and/or rescues is defined as incidents where there was a non-fatal casualty not requiring hospital treatment or where there was no victim.</t>
  </si>
  <si>
    <t xml:space="preserve">3 These are 'Total response time' (time of call to first vehicle to arrive at the incident), 'Call handling' (time of call to time station notified), 'Crew turnout' (from time station notified to first vehicle to leave) </t>
  </si>
  <si>
    <t>and 'Drive time' (from time first vehicle leaves to first vehicle to arrive at the incident).</t>
  </si>
  <si>
    <t xml:space="preserve"> and therefore incident totals are constantly being amended (by relatively small numbers).</t>
  </si>
  <si>
    <t>TOTAL_RESPONSE_TIME</t>
  </si>
  <si>
    <t>CALL_HANDLING_TIME</t>
  </si>
  <si>
    <t>CREW_TURNOUT_TIME</t>
  </si>
  <si>
    <t>DRIVE_TIME</t>
  </si>
  <si>
    <t>WITH_OR_WITHOUT_CASUALTIES_AND_OR_RESCUES</t>
  </si>
  <si>
    <t>TOTAL_INCIDENTS</t>
  </si>
  <si>
    <t>2020/21</t>
  </si>
  <si>
    <t>2021/22</t>
  </si>
  <si>
    <t>2022/23</t>
  </si>
  <si>
    <t>Incidents QA</t>
  </si>
  <si>
    <t>Weighted Average QA</t>
  </si>
  <si>
    <t>2023/24</t>
  </si>
  <si>
    <t>=SUMPRODUCT(($A7= Data!$B$2:$B$95)*(D$6=Data!$A$2:$A$95)*(Data!$C$2:$C$95))</t>
  </si>
  <si>
    <r>
      <t>FIRE STATISTICS TABLE 1002: Average response times for dwelling fires with or without casualties</t>
    </r>
    <r>
      <rPr>
        <b/>
        <vertAlign val="superscript"/>
        <sz val="12"/>
        <rFont val="Arial Black"/>
        <family val="2"/>
      </rPr>
      <t>1</t>
    </r>
    <r>
      <rPr>
        <b/>
        <sz val="12"/>
        <rFont val="Arial Black"/>
        <family val="2"/>
      </rPr>
      <t xml:space="preserve"> and/or rescues</t>
    </r>
    <r>
      <rPr>
        <b/>
        <vertAlign val="superscript"/>
        <sz val="12"/>
        <rFont val="Arial Black"/>
        <family val="2"/>
      </rPr>
      <t>2</t>
    </r>
    <r>
      <rPr>
        <b/>
        <sz val="12"/>
        <rFont val="Arial Black"/>
        <family val="2"/>
      </rPr>
      <t>, England</t>
    </r>
  </si>
  <si>
    <t>Official Accredited Statistics?</t>
  </si>
  <si>
    <t>Pubdate</t>
  </si>
  <si>
    <t>19 September 2024</t>
  </si>
  <si>
    <t>Upcoming date</t>
  </si>
  <si>
    <t>Autumn 2025</t>
  </si>
  <si>
    <t>Datacut date</t>
  </si>
  <si>
    <t>15 May 2024</t>
  </si>
  <si>
    <t>Responsible statistician</t>
  </si>
  <si>
    <t>Helene Clark</t>
  </si>
  <si>
    <t>year ending month</t>
  </si>
  <si>
    <t>March</t>
  </si>
  <si>
    <t xml:space="preserve">year    </t>
  </si>
  <si>
    <t>previous year ending month</t>
  </si>
  <si>
    <t>April</t>
  </si>
  <si>
    <t>previous year ending year</t>
  </si>
  <si>
    <t>financial year</t>
  </si>
  <si>
    <t>Please email us at firestatistics@communities.gov.uk</t>
  </si>
  <si>
    <t>Press enquiries: NewsDesk@communities.gov.uk</t>
  </si>
  <si>
    <t>firestatistics@communities.gov.uk</t>
  </si>
  <si>
    <t>2024/25</t>
  </si>
  <si>
    <t>1 May 2025</t>
  </si>
  <si>
    <t>William Bagridge</t>
  </si>
  <si>
    <t>Source: MHCLG Incident Recording System</t>
  </si>
  <si>
    <t>Contact: firestatistics@communities.gov.uk</t>
  </si>
  <si>
    <t>Autumn 2026</t>
  </si>
  <si>
    <r>
      <t>Select response time component</t>
    </r>
    <r>
      <rPr>
        <b/>
        <vertAlign val="superscript"/>
        <sz val="12"/>
        <color theme="1"/>
        <rFont val="Arial"/>
        <family val="2"/>
      </rPr>
      <t>3</t>
    </r>
    <r>
      <rPr>
        <b/>
        <sz val="12"/>
        <color theme="1"/>
        <rFont val="Arial"/>
        <family val="2"/>
      </rPr>
      <t xml:space="preserve"> from the drop-down list in the box below:</t>
    </r>
  </si>
  <si>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</si>
  <si>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</si>
  <si>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</si>
  <si>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</si>
  <si>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t xml:space="preserve">Before 1 April 2009 fire incident statistics were based on the FDR1 paper form. This approach means the statistics for before this date can be less robust.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</si>
</sst>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quot;m &quot;ss&quot;s&quot;"/>
    <numFmt numFmtId="165" formatCode="hh:mm:ss;@"/>
    <numFmt numFmtId="166" formatCode="_-* #,##0_-;\-* #,##0_-;_-* &quot;-&quot;??_-;_-@_-"/>
  </numFmts>
  <fonts count="42"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0"/>
      <name val="Arial Black"/>
      <family val="2"/>
    </font>
    <font>
      <b/>
      <sz val="10"/>
      <color indexed="10"/>
      <name val="Arial"/>
      <family val="2"/>
    </font>
    <font>
      <b/>
      <sz val="11"/>
      <name val="Calibri"/>
      <family val="2"/>
      <scheme val="minor"/>
    </font>
    <font>
      <sz val="11"/>
      <name val="Calibri"/>
      <family val="2"/>
      <scheme val="minor"/>
    </font>
    <font>
      <i/>
      <sz val="11"/>
      <name val="Calibri"/>
      <family val="2"/>
      <scheme val="minor"/>
    </font>
    <font>
      <sz val="9"/>
      <name val="Arial"/>
      <family val="2"/>
    </font>
    <font>
      <u/>
      <sz val="11"/>
      <color theme="10"/>
      <name val="Calibri"/>
      <family val="2"/>
      <scheme val="minor"/>
    </font>
    <font>
      <b/>
      <sz val="12"/>
      <color theme="0"/>
      <name val="Calibri"/>
      <family val="2"/>
      <scheme val="minor"/>
    </font>
    <font>
      <sz val="10"/>
      <name val="Arial"/>
      <family val="2"/>
    </font>
    <font>
      <sz val="10"/>
      <color rgb="FF000000"/>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9"/>
      <color rgb="FF000000"/>
      <name val="Arial"/>
      <family val="2"/>
    </font>
    <font>
      <sz val="11"/>
      <color rgb="FF000000"/>
      <name val="Arial"/>
      <family val="2"/>
    </font>
    <font>
      <sz val="8"/>
      <name val="Calibri"/>
      <family val="2"/>
      <scheme val="minor"/>
    </font>
    <font>
      <b/>
      <sz val="12"/>
      <name val="Arial Black"/>
      <family val="2"/>
    </font>
    <font>
      <b/>
      <vertAlign val="superscript"/>
      <sz val="12"/>
      <name val="Arial Black"/>
      <family val="2"/>
    </font>
    <font>
      <b/>
      <sz val="12"/>
      <color indexed="10"/>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sz val="12"/>
      <name val="Arial"/>
      <family val="2"/>
    </font>
    <font>
      <i/>
      <sz val="12"/>
      <color rgb="FF0000FF"/>
      <name val="Arial"/>
      <family val="2"/>
    </font>
    <font>
      <i/>
      <sz val="12"/>
      <name val="Arial"/>
      <family val="2"/>
    </font>
    <font>
      <sz val="12"/>
      <color theme="0"/>
      <name val="Arial"/>
      <family val="2"/>
    </font>
    <font>
      <b/>
      <sz val="12"/>
      <color theme="0"/>
      <name val="Arial"/>
      <family val="2"/>
    </font>
    <font>
      <sz val="12"/>
      <color rgb="FFFF0000"/>
      <name val="Arial"/>
      <family val="2"/>
    </font>
    <font>
      <sz val="11"/>
      <color theme="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16">
    <border>
      <left/>
      <right/>
      <top/>
      <bottom/>
      <diagonal/>
    </border>
    <border>
      <left/>
      <right style="thin">
        <color indexed="64"/>
      </right>
      <top/>
      <bottom/>
      <diagonal/>
    </border>
    <border>
      <left/>
      <right/>
      <top style="medium">
        <color rgb="FF000000"/>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thick">
        <color rgb="FF000000"/>
      </right>
      <top style="medium">
        <color rgb="FF000000"/>
      </top>
      <bottom style="medium">
        <color rgb="FF000000"/>
      </bottom>
      <diagonal/>
    </border>
    <border>
      <left style="thin">
        <color indexed="64"/>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bottom/>
      <diagonal/>
    </border>
    <border>
      <left style="thin">
        <color indexed="64"/>
      </left>
      <right/>
      <top/>
      <bottom style="medium">
        <color rgb="FF000000"/>
      </bottom>
      <diagonal/>
    </border>
    <border>
      <left/>
      <right style="medium">
        <color rgb="FF000000"/>
      </right>
      <top/>
      <bottom style="medium">
        <color rgb="FF000000"/>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3">
    <xf numFmtId="0" fontId="0" fillId="0" borderId="0"/>
    <xf numFmtId="0" fontId="9" fillId="0" borderId="0" applyNumberFormat="0" applyFill="0" applyBorder="0" applyAlignment="0" applyProtection="0"/>
    <xf numFmtId="0" fontId="11" fillId="0" borderId="0"/>
    <xf numFmtId="0" fontId="13" fillId="0" borderId="0" applyNumberFormat="0" applyBorder="0" applyProtection="0"/>
    <xf numFmtId="0" fontId="12" fillId="0" borderId="0" applyNumberFormat="0" applyBorder="0" applyProtection="0"/>
    <xf numFmtId="0" fontId="20" fillId="0" borderId="0" applyNumberFormat="0" applyFont="0" applyBorder="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2" fillId="0" borderId="0" applyNumberFormat="0" applyBorder="0" applyProtection="0"/>
    <xf numFmtId="0" fontId="20" fillId="0" borderId="0"/>
    <xf numFmtId="0" fontId="20" fillId="0" borderId="0" applyNumberFormat="0" applyFont="0" applyBorder="0" applyProtection="0"/>
    <xf numFmtId="43" fontId="41" fillId="0" borderId="0" applyFont="0" applyFill="0" applyBorder="0" applyAlignment="0" applyProtection="0"/>
  </cellStyleXfs>
  <cellXfs count="173">
    <xf numFmtId="0" fontId="0" fillId="0" borderId="0" xfId="0"/>
    <xf numFmtId="0" fontId="0" fillId="3" borderId="0" xfId="0" applyFill="1"/>
    <xf numFmtId="0" fontId="0" fillId="4" borderId="0" xfId="0" applyFill="1"/>
    <xf numFmtId="0" fontId="0" fillId="4" borderId="0" xfId="0" applyFont="1" applyFill="1"/>
    <xf numFmtId="0" fontId="8" fillId="4" borderId="0" xfId="0" applyFont="1" applyFill="1"/>
    <xf numFmtId="164" fontId="0" fillId="0" borderId="0" xfId="0" applyNumberFormat="1"/>
    <xf numFmtId="1" fontId="0" fillId="0" borderId="0" xfId="0" applyNumberFormat="1"/>
    <xf numFmtId="45" fontId="0" fillId="0" borderId="0" xfId="0" applyNumberFormat="1"/>
    <xf numFmtId="0" fontId="12" fillId="5" borderId="0" xfId="3" applyFont="1" applyFill="1" applyAlignment="1"/>
    <xf numFmtId="0" fontId="17" fillId="0" borderId="0" xfId="4" applyFont="1" applyFill="1" applyAlignment="1">
      <alignment vertical="center"/>
    </xf>
    <xf numFmtId="0" fontId="18" fillId="0" borderId="0" xfId="3" applyFont="1" applyFill="1" applyAlignment="1"/>
    <xf numFmtId="0" fontId="13" fillId="5" borderId="0" xfId="3" applyFont="1" applyFill="1" applyAlignment="1"/>
    <xf numFmtId="0" fontId="13" fillId="5" borderId="0" xfId="5" applyFont="1" applyFill="1" applyAlignment="1"/>
    <xf numFmtId="0" fontId="23" fillId="5" borderId="0" xfId="6" applyFont="1" applyFill="1" applyAlignment="1"/>
    <xf numFmtId="0" fontId="25" fillId="5" borderId="0" xfId="9" applyFont="1" applyFill="1" applyAlignment="1"/>
    <xf numFmtId="0" fontId="25" fillId="5" borderId="0" xfId="4" applyFont="1" applyFill="1" applyAlignment="1"/>
    <xf numFmtId="0" fontId="20" fillId="5" borderId="0" xfId="10" applyFill="1"/>
    <xf numFmtId="0" fontId="25" fillId="5" borderId="0" xfId="10" applyFont="1" applyFill="1"/>
    <xf numFmtId="0" fontId="26" fillId="5" borderId="0" xfId="10" applyFont="1" applyFill="1" applyAlignment="1">
      <alignment horizontal="left"/>
    </xf>
    <xf numFmtId="0" fontId="26" fillId="5" borderId="0" xfId="10" applyFont="1" applyFill="1"/>
    <xf numFmtId="0" fontId="26" fillId="5" borderId="0" xfId="10" applyFont="1" applyFill="1" applyAlignment="1">
      <alignment wrapText="1"/>
    </xf>
    <xf numFmtId="0" fontId="0" fillId="3" borderId="0" xfId="0" applyFill="1" applyBorder="1"/>
    <xf numFmtId="0" fontId="8" fillId="3" borderId="0" xfId="0" applyFont="1" applyFill="1" applyBorder="1"/>
    <xf numFmtId="0" fontId="0" fillId="0" borderId="0" xfId="0" applyNumberFormat="1"/>
    <xf numFmtId="0" fontId="33" fillId="4" borderId="0" xfId="0" applyFont="1" applyFill="1"/>
    <xf numFmtId="0" fontId="33" fillId="3" borderId="0" xfId="0" applyFont="1" applyFill="1"/>
    <xf numFmtId="0" fontId="21" fillId="5" borderId="0" xfId="9" applyFont="1" applyFill="1" applyAlignment="1"/>
    <xf numFmtId="0" fontId="13" fillId="5" borderId="0" xfId="9" applyFont="1" applyFill="1" applyAlignment="1"/>
    <xf numFmtId="0" fontId="13" fillId="5" borderId="0" xfId="9" applyFont="1" applyFill="1" applyAlignment="1">
      <alignment horizontal="left"/>
    </xf>
    <xf numFmtId="0" fontId="13" fillId="6" borderId="0" xfId="9" applyFont="1" applyFill="1" applyAlignment="1"/>
    <xf numFmtId="0" fontId="13" fillId="6" borderId="0" xfId="9" applyFont="1" applyFill="1" applyAlignment="1">
      <alignment horizontal="left"/>
    </xf>
    <xf numFmtId="0" fontId="13" fillId="5" borderId="0" xfId="4" applyFont="1" applyFill="1" applyAlignment="1"/>
    <xf numFmtId="0" fontId="13" fillId="5" borderId="0" xfId="4" applyFont="1" applyFill="1" applyAlignment="1">
      <alignment horizontal="left"/>
    </xf>
    <xf numFmtId="0" fontId="21" fillId="5" borderId="0" xfId="9" applyFont="1" applyFill="1" applyAlignment="1">
      <alignment wrapText="1"/>
    </xf>
    <xf numFmtId="0" fontId="21" fillId="5" borderId="0" xfId="9" applyFont="1" applyFill="1" applyAlignment="1">
      <alignment horizontal="left" wrapText="1"/>
    </xf>
    <xf numFmtId="0" fontId="19" fillId="5" borderId="0" xfId="1" applyFont="1" applyFill="1" applyAlignment="1">
      <alignment horizontal="left" vertical="center"/>
    </xf>
    <xf numFmtId="0" fontId="13" fillId="5" borderId="0" xfId="11" applyFont="1" applyFill="1" applyAlignment="1">
      <alignment horizontal="left" vertical="center" wrapText="1"/>
    </xf>
    <xf numFmtId="1" fontId="13" fillId="5" borderId="0" xfId="11" applyNumberFormat="1" applyFont="1" applyFill="1" applyAlignment="1">
      <alignment horizontal="left" vertical="center"/>
    </xf>
    <xf numFmtId="0" fontId="35" fillId="4" borderId="0" xfId="0" applyFont="1" applyFill="1"/>
    <xf numFmtId="2" fontId="0" fillId="0" borderId="0" xfId="0" applyNumberFormat="1"/>
    <xf numFmtId="49" fontId="0" fillId="0" borderId="0" xfId="0" applyNumberFormat="1"/>
    <xf numFmtId="0" fontId="12" fillId="6" borderId="0" xfId="3" applyFont="1" applyFill="1" applyAlignment="1"/>
    <xf numFmtId="0" fontId="14" fillId="6" borderId="0" xfId="3" applyFont="1" applyFill="1" applyAlignment="1"/>
    <xf numFmtId="0" fontId="15" fillId="6" borderId="0" xfId="4" applyFont="1" applyFill="1" applyAlignment="1">
      <alignment vertical="center"/>
    </xf>
    <xf numFmtId="0" fontId="16" fillId="6" borderId="0" xfId="3" applyFont="1" applyFill="1" applyAlignment="1"/>
    <xf numFmtId="0" fontId="13" fillId="6" borderId="0" xfId="3" applyFont="1" applyFill="1" applyAlignment="1"/>
    <xf numFmtId="0" fontId="21" fillId="6" borderId="0" xfId="4" applyFont="1" applyFill="1" applyAlignment="1"/>
    <xf numFmtId="0" fontId="3" fillId="7" borderId="0" xfId="0" applyFont="1" applyFill="1" applyBorder="1" applyAlignment="1">
      <alignment horizontal="left"/>
    </xf>
    <xf numFmtId="0" fontId="0" fillId="7" borderId="0" xfId="0" applyFill="1" applyBorder="1"/>
    <xf numFmtId="0" fontId="2" fillId="7" borderId="0" xfId="0" applyFont="1" applyFill="1" applyBorder="1"/>
    <xf numFmtId="0" fontId="2" fillId="7" borderId="0" xfId="0" applyFont="1" applyFill="1" applyBorder="1" applyAlignment="1">
      <alignment horizontal="center"/>
    </xf>
    <xf numFmtId="0" fontId="4" fillId="7" borderId="0" xfId="0" applyFont="1" applyFill="1" applyBorder="1" applyAlignment="1">
      <alignment horizontal="center" wrapText="1"/>
    </xf>
    <xf numFmtId="0" fontId="0" fillId="7" borderId="0" xfId="0" applyFont="1" applyFill="1" applyBorder="1" applyAlignment="1">
      <alignment vertical="center" wrapText="1"/>
    </xf>
    <xf numFmtId="0" fontId="0" fillId="7" borderId="0" xfId="0" applyFont="1" applyFill="1" applyBorder="1"/>
    <xf numFmtId="0" fontId="5" fillId="7" borderId="0" xfId="0" applyFont="1" applyFill="1" applyBorder="1" applyAlignment="1">
      <alignment horizontal="right" vertical="center"/>
    </xf>
    <xf numFmtId="0" fontId="5" fillId="7" borderId="0" xfId="0" applyFont="1" applyFill="1" applyBorder="1" applyAlignment="1">
      <alignment horizontal="left" indent="1"/>
    </xf>
    <xf numFmtId="0" fontId="6" fillId="7" borderId="0" xfId="0" applyFont="1" applyFill="1" applyBorder="1" applyAlignment="1">
      <alignment wrapText="1"/>
    </xf>
    <xf numFmtId="164" fontId="6" fillId="7" borderId="0" xfId="0" applyNumberFormat="1" applyFont="1" applyFill="1" applyBorder="1" applyAlignment="1">
      <alignment horizontal="right"/>
    </xf>
    <xf numFmtId="0" fontId="7" fillId="7" borderId="0" xfId="0" applyFont="1" applyFill="1" applyBorder="1" applyAlignment="1">
      <alignment wrapText="1"/>
    </xf>
    <xf numFmtId="3" fontId="6" fillId="7" borderId="0" xfId="0" applyNumberFormat="1" applyFont="1" applyFill="1" applyBorder="1" applyAlignment="1">
      <alignment horizontal="right"/>
    </xf>
    <xf numFmtId="0" fontId="8" fillId="7" borderId="0" xfId="0" applyFont="1" applyFill="1" applyBorder="1"/>
    <xf numFmtId="0" fontId="5" fillId="7" borderId="0" xfId="0" applyFont="1" applyFill="1" applyBorder="1" applyAlignment="1">
      <alignment horizontal="left" indent="2"/>
    </xf>
    <xf numFmtId="0" fontId="6" fillId="7" borderId="0" xfId="0" applyFont="1" applyFill="1" applyBorder="1"/>
    <xf numFmtId="0" fontId="6" fillId="7" borderId="0" xfId="0" applyFont="1" applyFill="1"/>
    <xf numFmtId="3" fontId="0" fillId="7" borderId="0" xfId="0" applyNumberFormat="1" applyFill="1"/>
    <xf numFmtId="4" fontId="0" fillId="7" borderId="0" xfId="0" applyNumberFormat="1" applyFill="1"/>
    <xf numFmtId="0" fontId="6" fillId="7" borderId="0" xfId="0" applyFont="1" applyFill="1" applyBorder="1" applyAlignment="1">
      <alignment horizontal="left" wrapText="1"/>
    </xf>
    <xf numFmtId="0" fontId="0" fillId="7" borderId="0" xfId="0" applyFont="1" applyFill="1" applyBorder="1" applyAlignment="1"/>
    <xf numFmtId="0" fontId="0" fillId="7" borderId="0" xfId="0" applyFont="1" applyFill="1" applyBorder="1" applyAlignment="1">
      <alignment horizontal="left" wrapText="1"/>
    </xf>
    <xf numFmtId="0" fontId="0" fillId="7" borderId="0" xfId="0" applyFont="1" applyFill="1" applyBorder="1" applyAlignment="1">
      <alignment wrapText="1"/>
    </xf>
    <xf numFmtId="0" fontId="9" fillId="7" borderId="0" xfId="1" applyFill="1" applyBorder="1" applyAlignment="1">
      <alignment horizontal="right"/>
    </xf>
    <xf numFmtId="0" fontId="6" fillId="7" borderId="0" xfId="0" applyFont="1" applyFill="1" applyBorder="1" applyAlignment="1">
      <alignment horizontal="right"/>
    </xf>
    <xf numFmtId="0" fontId="28" fillId="7" borderId="0" xfId="0" applyFont="1" applyFill="1" applyAlignment="1"/>
    <xf numFmtId="0" fontId="34" fillId="7" borderId="0" xfId="0" applyFont="1" applyFill="1" applyAlignment="1"/>
    <xf numFmtId="0" fontId="39" fillId="7" borderId="0" xfId="0" applyFont="1" applyFill="1" applyAlignment="1">
      <alignment horizontal="left"/>
    </xf>
    <xf numFmtId="0" fontId="33" fillId="7" borderId="0" xfId="0" applyFont="1" applyFill="1"/>
    <xf numFmtId="0" fontId="31" fillId="7" borderId="0" xfId="0" applyFont="1" applyFill="1"/>
    <xf numFmtId="0" fontId="31" fillId="7" borderId="0" xfId="0" applyFont="1" applyFill="1" applyBorder="1" applyAlignment="1">
      <alignment horizontal="center"/>
    </xf>
    <xf numFmtId="0" fontId="30" fillId="7" borderId="0" xfId="0" applyFont="1" applyFill="1" applyBorder="1" applyAlignment="1"/>
    <xf numFmtId="0" fontId="34" fillId="7" borderId="0" xfId="0" applyFont="1" applyFill="1" applyBorder="1" applyAlignment="1">
      <alignment horizontal="left" indent="1"/>
    </xf>
    <xf numFmtId="0" fontId="35" fillId="7" borderId="1" xfId="0" applyFont="1" applyFill="1" applyBorder="1" applyAlignment="1">
      <alignment wrapText="1"/>
    </xf>
    <xf numFmtId="164" fontId="35" fillId="7" borderId="0" xfId="0" applyNumberFormat="1" applyFont="1" applyFill="1" applyBorder="1" applyAlignment="1">
      <alignment horizontal="right"/>
    </xf>
    <xf numFmtId="165" fontId="36" fillId="7" borderId="0" xfId="0" applyNumberFormat="1" applyFont="1" applyFill="1"/>
    <xf numFmtId="0" fontId="37" fillId="7" borderId="1" xfId="0" applyFont="1" applyFill="1" applyBorder="1" applyAlignment="1">
      <alignment wrapText="1"/>
    </xf>
    <xf numFmtId="3" fontId="37" fillId="7" borderId="0" xfId="0" applyNumberFormat="1" applyFont="1" applyFill="1" applyBorder="1" applyAlignment="1">
      <alignment horizontal="right"/>
    </xf>
    <xf numFmtId="0" fontId="34" fillId="7" borderId="0" xfId="0" applyFont="1" applyFill="1" applyBorder="1" applyAlignment="1">
      <alignment horizontal="left" indent="2"/>
    </xf>
    <xf numFmtId="0" fontId="35" fillId="7" borderId="0" xfId="0" applyFont="1" applyFill="1" applyAlignment="1"/>
    <xf numFmtId="0" fontId="35" fillId="7" borderId="0" xfId="0" applyFont="1" applyFill="1" applyAlignment="1">
      <alignment vertical="center"/>
    </xf>
    <xf numFmtId="0" fontId="35" fillId="7" borderId="0" xfId="1" applyFont="1" applyFill="1" applyAlignment="1">
      <alignment vertical="center"/>
    </xf>
    <xf numFmtId="0" fontId="35" fillId="7" borderId="0" xfId="0" applyFont="1" applyFill="1" applyAlignment="1">
      <alignment wrapText="1"/>
    </xf>
    <xf numFmtId="0" fontId="35" fillId="7" borderId="0" xfId="0" applyFont="1" applyFill="1" applyAlignment="1">
      <alignment horizontal="left" wrapText="1"/>
    </xf>
    <xf numFmtId="0" fontId="33" fillId="7" borderId="0" xfId="0" applyFont="1" applyFill="1" applyAlignment="1">
      <alignment vertical="center"/>
    </xf>
    <xf numFmtId="0" fontId="33" fillId="7" borderId="0" xfId="0" applyFont="1" applyFill="1" applyAlignment="1"/>
    <xf numFmtId="1" fontId="33" fillId="7" borderId="0" xfId="0" applyNumberFormat="1" applyFont="1" applyFill="1"/>
    <xf numFmtId="0" fontId="33" fillId="7" borderId="0" xfId="0" applyFont="1" applyFill="1" applyAlignment="1">
      <alignment wrapText="1"/>
    </xf>
    <xf numFmtId="0" fontId="35" fillId="7" borderId="0" xfId="0" applyFont="1" applyFill="1"/>
    <xf numFmtId="0" fontId="19" fillId="7" borderId="0" xfId="1" applyFont="1" applyFill="1" applyAlignment="1"/>
    <xf numFmtId="0" fontId="19" fillId="7" borderId="0" xfId="1" applyFont="1" applyFill="1" applyAlignment="1">
      <alignment horizontal="right"/>
    </xf>
    <xf numFmtId="0" fontId="35" fillId="7" borderId="0" xfId="0" applyFont="1" applyFill="1" applyAlignment="1">
      <alignment horizontal="right"/>
    </xf>
    <xf numFmtId="0" fontId="38" fillId="7" borderId="0" xfId="0" applyFont="1" applyFill="1"/>
    <xf numFmtId="0" fontId="33" fillId="7" borderId="2" xfId="0" applyFont="1" applyFill="1" applyBorder="1" applyAlignment="1">
      <alignment vertical="center" wrapText="1"/>
    </xf>
    <xf numFmtId="0" fontId="33" fillId="7" borderId="2" xfId="0" applyFont="1" applyFill="1" applyBorder="1"/>
    <xf numFmtId="0" fontId="34" fillId="7" borderId="2" xfId="0" applyFont="1" applyFill="1" applyBorder="1" applyAlignment="1">
      <alignment horizontal="right" vertical="center"/>
    </xf>
    <xf numFmtId="0" fontId="34" fillId="7" borderId="3" xfId="0" applyFont="1" applyFill="1" applyBorder="1" applyAlignment="1">
      <alignment horizontal="left" indent="2"/>
    </xf>
    <xf numFmtId="0" fontId="37" fillId="7" borderId="4" xfId="0" applyFont="1" applyFill="1" applyBorder="1" applyAlignment="1">
      <alignment wrapText="1"/>
    </xf>
    <xf numFmtId="3" fontId="37" fillId="7" borderId="3" xfId="0" applyNumberFormat="1" applyFont="1" applyFill="1" applyBorder="1" applyAlignment="1">
      <alignment horizontal="right"/>
    </xf>
    <xf numFmtId="0" fontId="0" fillId="7" borderId="0" xfId="0" applyFill="1"/>
    <xf numFmtId="0" fontId="2" fillId="7" borderId="0" xfId="0" applyFont="1" applyFill="1"/>
    <xf numFmtId="0" fontId="6" fillId="7" borderId="1" xfId="0" applyFont="1" applyFill="1" applyBorder="1" applyAlignment="1">
      <alignment wrapText="1"/>
    </xf>
    <xf numFmtId="0" fontId="7" fillId="7" borderId="1" xfId="0" applyFont="1" applyFill="1" applyBorder="1" applyAlignment="1">
      <alignment wrapText="1"/>
    </xf>
    <xf numFmtId="164" fontId="6" fillId="7" borderId="0" xfId="0" applyNumberFormat="1" applyFont="1" applyFill="1" applyBorder="1"/>
    <xf numFmtId="0" fontId="0" fillId="7" borderId="0" xfId="0" applyFont="1" applyFill="1"/>
    <xf numFmtId="0" fontId="0" fillId="7" borderId="0" xfId="0" applyFont="1" applyFill="1" applyAlignment="1">
      <alignment horizontal="left" wrapText="1"/>
    </xf>
    <xf numFmtId="0" fontId="0" fillId="7" borderId="0" xfId="0" applyFont="1" applyFill="1" applyAlignment="1">
      <alignment wrapText="1"/>
    </xf>
    <xf numFmtId="0" fontId="1" fillId="7" borderId="0" xfId="0" applyFont="1" applyFill="1" applyAlignment="1">
      <alignment wrapText="1"/>
    </xf>
    <xf numFmtId="0" fontId="2" fillId="7" borderId="3" xfId="0" applyFont="1" applyFill="1" applyBorder="1" applyAlignment="1">
      <alignment horizontal="center"/>
    </xf>
    <xf numFmtId="0" fontId="0" fillId="7" borderId="2" xfId="0" applyFont="1" applyFill="1" applyBorder="1" applyAlignment="1">
      <alignment vertical="center" wrapText="1"/>
    </xf>
    <xf numFmtId="0" fontId="0" fillId="7" borderId="2" xfId="0" applyFont="1" applyFill="1" applyBorder="1"/>
    <xf numFmtId="0" fontId="5" fillId="7" borderId="2" xfId="0" applyFont="1" applyFill="1" applyBorder="1" applyAlignment="1">
      <alignment horizontal="right" vertical="center"/>
    </xf>
    <xf numFmtId="0" fontId="5" fillId="7" borderId="5" xfId="0" applyFont="1" applyFill="1" applyBorder="1" applyAlignment="1">
      <alignment horizontal="right" vertical="center"/>
    </xf>
    <xf numFmtId="0" fontId="5" fillId="7" borderId="3" xfId="0" applyFont="1" applyFill="1" applyBorder="1" applyAlignment="1">
      <alignment horizontal="left" indent="2"/>
    </xf>
    <xf numFmtId="0" fontId="7" fillId="7" borderId="4" xfId="0" applyFont="1" applyFill="1" applyBorder="1" applyAlignment="1">
      <alignment wrapText="1"/>
    </xf>
    <xf numFmtId="3" fontId="6" fillId="7" borderId="6" xfId="0" applyNumberFormat="1" applyFont="1" applyFill="1" applyBorder="1" applyAlignment="1">
      <alignment horizontal="right"/>
    </xf>
    <xf numFmtId="3" fontId="6" fillId="7" borderId="7" xfId="0" applyNumberFormat="1" applyFont="1" applyFill="1" applyBorder="1" applyAlignment="1">
      <alignment horizontal="right"/>
    </xf>
    <xf numFmtId="3" fontId="6" fillId="7" borderId="8" xfId="0" applyNumberFormat="1" applyFont="1" applyFill="1" applyBorder="1" applyAlignment="1">
      <alignment horizontal="right"/>
    </xf>
    <xf numFmtId="0" fontId="34" fillId="7" borderId="0" xfId="0" applyFont="1" applyFill="1" applyBorder="1" applyAlignment="1">
      <alignment horizontal="right" vertical="center"/>
    </xf>
    <xf numFmtId="3" fontId="35" fillId="7" borderId="0" xfId="0" applyNumberFormat="1" applyFont="1" applyFill="1" applyBorder="1" applyAlignment="1">
      <alignment horizontal="right"/>
    </xf>
    <xf numFmtId="0" fontId="40" fillId="7" borderId="0" xfId="0" applyFont="1" applyFill="1" applyAlignment="1">
      <alignment wrapText="1"/>
    </xf>
    <xf numFmtId="0" fontId="34" fillId="5" borderId="0" xfId="0" applyFont="1" applyFill="1" applyAlignment="1">
      <alignment horizontal="right"/>
    </xf>
    <xf numFmtId="0" fontId="34" fillId="7" borderId="5" xfId="0" applyFont="1" applyFill="1" applyBorder="1" applyAlignment="1">
      <alignment horizontal="right" vertical="center"/>
    </xf>
    <xf numFmtId="164" fontId="35" fillId="7" borderId="9" xfId="0" applyNumberFormat="1" applyFont="1" applyFill="1" applyBorder="1" applyAlignment="1">
      <alignment horizontal="right"/>
    </xf>
    <xf numFmtId="3" fontId="37" fillId="7" borderId="9" xfId="0" applyNumberFormat="1" applyFont="1" applyFill="1" applyBorder="1" applyAlignment="1">
      <alignment horizontal="right"/>
    </xf>
    <xf numFmtId="3" fontId="37" fillId="7" borderId="10" xfId="0" applyNumberFormat="1" applyFont="1" applyFill="1" applyBorder="1" applyAlignment="1">
      <alignment horizontal="right"/>
    </xf>
    <xf numFmtId="3" fontId="37" fillId="7" borderId="11" xfId="0" applyNumberFormat="1" applyFont="1" applyFill="1" applyBorder="1" applyAlignment="1">
      <alignment horizontal="right"/>
    </xf>
    <xf numFmtId="0" fontId="33" fillId="0" borderId="0" xfId="0" applyFont="1"/>
    <xf numFmtId="0" fontId="33" fillId="0" borderId="0" xfId="0" applyFont="1" applyAlignment="1">
      <alignment horizontal="left" vertical="center" wrapText="1"/>
    </xf>
    <xf numFmtId="0" fontId="5" fillId="7" borderId="12" xfId="0" applyFont="1" applyFill="1" applyBorder="1" applyAlignment="1">
      <alignment horizontal="right" vertical="center"/>
    </xf>
    <xf numFmtId="164" fontId="6" fillId="7" borderId="12" xfId="0" applyNumberFormat="1" applyFont="1" applyFill="1" applyBorder="1" applyAlignment="1">
      <alignment horizontal="right"/>
    </xf>
    <xf numFmtId="3" fontId="6" fillId="7" borderId="12" xfId="0" applyNumberFormat="1" applyFont="1" applyFill="1" applyBorder="1" applyAlignment="1">
      <alignment horizontal="right"/>
    </xf>
    <xf numFmtId="3" fontId="0" fillId="7" borderId="12" xfId="0" applyNumberFormat="1" applyFill="1" applyBorder="1"/>
    <xf numFmtId="4" fontId="0" fillId="7" borderId="12" xfId="0" applyNumberFormat="1" applyFill="1" applyBorder="1"/>
    <xf numFmtId="164" fontId="35" fillId="7" borderId="12" xfId="0" applyNumberFormat="1" applyFont="1" applyFill="1" applyBorder="1" applyAlignment="1">
      <alignment horizontal="right"/>
    </xf>
    <xf numFmtId="3" fontId="37" fillId="7" borderId="12" xfId="0" applyNumberFormat="1" applyFont="1" applyFill="1" applyBorder="1" applyAlignment="1">
      <alignment horizontal="right"/>
    </xf>
    <xf numFmtId="1" fontId="13" fillId="6" borderId="0" xfId="11" applyNumberFormat="1" applyFont="1" applyFill="1" applyAlignment="1">
      <alignment horizontal="left" vertical="center"/>
    </xf>
    <xf numFmtId="0" fontId="19" fillId="0" borderId="0" xfId="1" applyFont="1"/>
    <xf numFmtId="0" fontId="19" fillId="6" borderId="0" xfId="1" applyFont="1" applyFill="1" applyAlignment="1"/>
    <xf numFmtId="0" fontId="33" fillId="7" borderId="13" xfId="0" applyFont="1" applyFill="1" applyBorder="1"/>
    <xf numFmtId="0" fontId="34" fillId="7" borderId="14" xfId="0" applyFont="1" applyFill="1" applyBorder="1" applyAlignment="1">
      <alignment horizontal="right" vertical="center"/>
    </xf>
    <xf numFmtId="3" fontId="37" fillId="7" borderId="15" xfId="0" applyNumberFormat="1" applyFont="1" applyFill="1" applyBorder="1" applyAlignment="1">
      <alignment horizontal="right"/>
    </xf>
    <xf numFmtId="0" fontId="19" fillId="6" borderId="0" xfId="1" applyFont="1" applyFill="1"/>
    <xf numFmtId="166" fontId="33" fillId="0" borderId="0" xfId="12" applyNumberFormat="1" applyFont="1" applyAlignment="1">
      <alignment horizontal="right" vertical="center" wrapText="1"/>
    </xf>
    <xf numFmtId="0" fontId="33" fillId="0" borderId="0" xfId="0" applyFont="1" applyAlignment="1">
      <alignment horizontal="right" vertical="center" wrapText="1"/>
    </xf>
    <xf numFmtId="0" fontId="33" fillId="0" borderId="0" xfId="0" applyFont="1" applyAlignment="1">
      <alignment vertical="center"/>
    </xf>
    <xf numFmtId="0" fontId="9" fillId="7" borderId="0" xfId="1" applyFill="1" applyBorder="1" applyAlignment="1">
      <alignment horizontal="left"/>
    </xf>
    <xf numFmtId="0" fontId="3" fillId="7" borderId="0" xfId="0" applyFont="1" applyFill="1" applyBorder="1" applyAlignment="1">
      <alignment horizontal="left"/>
    </xf>
    <xf numFmtId="0" fontId="6" fillId="7" borderId="0" xfId="0" applyFont="1" applyFill="1" applyBorder="1" applyAlignment="1">
      <alignment horizontal="left"/>
    </xf>
    <xf numFmtId="0" fontId="6" fillId="7" borderId="0" xfId="0" applyFont="1" applyFill="1" applyBorder="1" applyAlignment="1">
      <alignment horizontal="left" vertical="center" wrapText="1"/>
    </xf>
    <xf numFmtId="0" fontId="6" fillId="7" borderId="0" xfId="1" applyFont="1" applyFill="1" applyBorder="1" applyAlignment="1">
      <alignment horizontal="left" vertical="center" wrapText="1"/>
    </xf>
    <xf numFmtId="0" fontId="0" fillId="7" borderId="0" xfId="0" quotePrefix="1" applyFont="1" applyFill="1" applyBorder="1" applyAlignment="1">
      <alignment horizontal="left" vertical="center" wrapText="1"/>
    </xf>
    <xf numFmtId="0" fontId="0" fillId="7" borderId="0" xfId="0" applyFont="1" applyFill="1" applyBorder="1" applyAlignment="1">
      <alignment horizontal="left" vertical="center" wrapText="1"/>
    </xf>
    <xf numFmtId="0" fontId="9" fillId="7" borderId="0" xfId="1" applyFont="1" applyFill="1" applyBorder="1" applyAlignment="1">
      <alignment horizontal="left"/>
    </xf>
    <xf numFmtId="0" fontId="6" fillId="7" borderId="0" xfId="0" applyFont="1" applyFill="1" applyBorder="1" applyAlignment="1">
      <alignment horizontal="left" vertical="top" wrapText="1"/>
    </xf>
    <xf numFmtId="0" fontId="9" fillId="7" borderId="0" xfId="1" applyFill="1" applyBorder="1" applyAlignment="1">
      <alignment horizontal="right"/>
    </xf>
    <xf numFmtId="0" fontId="6" fillId="7" borderId="0" xfId="0" applyFont="1" applyFill="1" applyBorder="1" applyAlignment="1">
      <alignment horizontal="right"/>
    </xf>
    <xf numFmtId="0" fontId="9" fillId="7" borderId="0" xfId="1" applyFill="1" applyAlignment="1">
      <alignment horizontal="left"/>
    </xf>
    <xf numFmtId="0" fontId="3" fillId="7" borderId="0" xfId="0" applyFont="1" applyFill="1" applyAlignment="1">
      <alignment horizontal="left"/>
    </xf>
    <xf numFmtId="0" fontId="6" fillId="7" borderId="0" xfId="0" applyFont="1" applyFill="1" applyAlignment="1">
      <alignment horizontal="left"/>
    </xf>
    <xf numFmtId="0" fontId="6" fillId="7" borderId="0" xfId="0" applyFont="1" applyFill="1" applyAlignment="1">
      <alignment horizontal="left" vertical="center" wrapText="1"/>
    </xf>
    <xf numFmtId="0" fontId="6" fillId="7" borderId="0" xfId="1" applyFont="1" applyFill="1" applyAlignment="1">
      <alignment horizontal="left" vertical="center" wrapText="1"/>
    </xf>
    <xf numFmtId="0" fontId="0" fillId="7" borderId="0" xfId="0" applyFont="1" applyFill="1" applyAlignment="1">
      <alignment horizontal="left" vertical="center" wrapText="1"/>
    </xf>
    <xf numFmtId="0" fontId="9" fillId="7" borderId="0" xfId="1" applyFont="1" applyFill="1" applyAlignment="1">
      <alignment horizontal="left"/>
    </xf>
    <xf numFmtId="0" fontId="6" fillId="7" borderId="0" xfId="0" applyFont="1" applyFill="1" applyAlignment="1">
      <alignment horizontal="left" vertical="top" wrapText="1"/>
    </xf>
    <xf numFmtId="0" fontId="10" fillId="2" borderId="0" xfId="0" applyFont="1" applyFill="1" applyAlignment="1">
      <alignment horizontal="center"/>
    </xf>
  </cellXfs>
  <cellStyles count="13">
    <cellStyle name="Comma" xfId="12" builtinId="3"/>
    <cellStyle name="Hyperlink" xfId="1" builtinId="8"/>
    <cellStyle name="Hyperlink 2 2" xfId="6" xr:uid="{4013BFB2-5F50-4723-AE09-EEBF6CC1FDE6}"/>
    <cellStyle name="Hyperlink 3" xfId="8" xr:uid="{6BA1E3B8-C67C-42D7-9027-581D2C830F99}"/>
    <cellStyle name="Hyperlink 6" xfId="7" xr:uid="{249BDAA3-D7DB-4B3C-A374-3028B351BE1E}"/>
    <cellStyle name="Normal" xfId="0" builtinId="0"/>
    <cellStyle name="Normal 2" xfId="2" xr:uid="{00000000-0005-0000-0000-000002000000}"/>
    <cellStyle name="Normal 2 2 2" xfId="4" xr:uid="{CEB2FD59-2201-452A-9AE3-16A17925442F}"/>
    <cellStyle name="Normal 2 3" xfId="9" xr:uid="{D0B2A0A8-63B2-4E2D-90B1-74EBFCC0554D}"/>
    <cellStyle name="Normal 2 4" xfId="11" xr:uid="{A1683775-7A92-466B-BC92-C72557D3341A}"/>
    <cellStyle name="Normal 5" xfId="10" xr:uid="{C1D83602-3FB9-4F4E-A8FE-B8A0FFA0DCBC}"/>
    <cellStyle name="Normal 6 2" xfId="3" xr:uid="{F84E47A6-92DC-4708-8FB8-8841F4B8D8DD}"/>
    <cellStyle name="Normal 7 2" xfId="5" xr:uid="{88431965-91F8-4244-BD41-F27BB55AF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1790700</xdr:colOff>
      <xdr:row>1</xdr:row>
      <xdr:rowOff>104616</xdr:rowOff>
    </xdr:to>
    <xdr:pic>
      <xdr:nvPicPr>
        <xdr:cNvPr id="2" name="Picture 1" descr="Ministry of Housing, Communities and Local Government logo">
          <a:extLst>
            <a:ext uri="{FF2B5EF4-FFF2-40B4-BE49-F238E27FC236}">
              <a16:creationId xmlns:a16="http://schemas.microsoft.com/office/drawing/2014/main" id="{CC8DF61E-E595-4B34-A4F1-3FBD7ED96D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1409700</xdr:colOff>
      <xdr:row>0</xdr:row>
      <xdr:rowOff>0</xdr:rowOff>
    </xdr:from>
    <xdr:to>
      <xdr:col>5</xdr:col>
      <xdr:colOff>76200</xdr:colOff>
      <xdr:row>4</xdr:row>
      <xdr:rowOff>285591</xdr:rowOff>
    </xdr:to>
    <xdr:pic>
      <xdr:nvPicPr>
        <xdr:cNvPr id="2" name="Picture 1" descr="Ministry of Housing, Communities and Local Government logo">
          <a:extLst>
            <a:ext uri="{FF2B5EF4-FFF2-40B4-BE49-F238E27FC236}">
              <a16:creationId xmlns:a16="http://schemas.microsoft.com/office/drawing/2014/main" id="{F1C721BD-5A54-435D-A7CA-6DA1081279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91725" y="0"/>
          <a:ext cx="1790700" cy="1171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1</xdr:row>
      <xdr:rowOff>0</xdr:rowOff>
    </xdr:from>
    <xdr:ext cx="1733550" cy="609013"/>
    <xdr:sp macro="" textlink="">
      <xdr:nvSpPr>
        <xdr:cNvPr id="2" name="TextBox 1">
          <a:extLst>
            <a:ext uri="{FF2B5EF4-FFF2-40B4-BE49-F238E27FC236}">
              <a16:creationId xmlns:a16="http://schemas.microsoft.com/office/drawing/2014/main" id="{1C8698AA-9F7E-4E74-8136-43C1B3725F09}"/>
            </a:ext>
          </a:extLst>
        </xdr:cNvPr>
        <xdr:cNvSpPr txBox="1"/>
      </xdr:nvSpPr>
      <xdr:spPr>
        <a:xfrm>
          <a:off x="8991600" y="190500"/>
          <a:ext cx="1733550" cy="60901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a:t>
          </a:r>
          <a:r>
            <a:rPr lang="en-GB" sz="1100" baseline="0"/>
            <a:t> data sheet has 2009/10 only, which will not be updated.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firestatistics@communities.gov.uk" TargetMode="External"/><Relationship Id="rId1" Type="http://schemas.openxmlformats.org/officeDocument/2006/relationships/hyperlink" Target="https://www.gov.uk/government/collections/fire-statistic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restatistics@communities.gov.uk" TargetMode="External"/><Relationship Id="rId1" Type="http://schemas.openxmlformats.org/officeDocument/2006/relationships/hyperlink" Target="https://www.gov.uk/government/collections/fire-statistic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4AAA8-E8FA-42F3-B769-66854BED2AB3}">
  <sheetPr codeName="Sheet1"/>
  <dimension ref="A1:K15"/>
  <sheetViews>
    <sheetView showGridLines="0" tabSelected="1" workbookViewId="0"/>
  </sheetViews>
  <sheetFormatPr defaultRowHeight="12.75" x14ac:dyDescent="0.2"/>
  <cols>
    <col min="1" max="1" width="74" style="41" bestFit="1" customWidth="1"/>
    <col min="2" max="255" width="9.42578125" style="8" customWidth="1"/>
    <col min="256" max="256" width="2.5703125" style="8" customWidth="1"/>
    <col min="257" max="257" width="74" style="8" bestFit="1" customWidth="1"/>
    <col min="258" max="511" width="9.42578125" style="8" customWidth="1"/>
    <col min="512" max="512" width="2.5703125" style="8" customWidth="1"/>
    <col min="513" max="513" width="74" style="8" bestFit="1" customWidth="1"/>
    <col min="514" max="767" width="9.42578125" style="8" customWidth="1"/>
    <col min="768" max="768" width="2.5703125" style="8" customWidth="1"/>
    <col min="769" max="769" width="74" style="8" bestFit="1" customWidth="1"/>
    <col min="770" max="1023" width="9.42578125" style="8" customWidth="1"/>
    <col min="1024" max="1024" width="2.5703125" style="8" customWidth="1"/>
    <col min="1025" max="1025" width="74" style="8" bestFit="1" customWidth="1"/>
    <col min="1026" max="1279" width="9.42578125" style="8" customWidth="1"/>
    <col min="1280" max="1280" width="2.5703125" style="8" customWidth="1"/>
    <col min="1281" max="1281" width="74" style="8" bestFit="1" customWidth="1"/>
    <col min="1282" max="1535" width="9.42578125" style="8" customWidth="1"/>
    <col min="1536" max="1536" width="2.5703125" style="8" customWidth="1"/>
    <col min="1537" max="1537" width="74" style="8" bestFit="1" customWidth="1"/>
    <col min="1538" max="1791" width="9.42578125" style="8" customWidth="1"/>
    <col min="1792" max="1792" width="2.5703125" style="8" customWidth="1"/>
    <col min="1793" max="1793" width="74" style="8" bestFit="1" customWidth="1"/>
    <col min="1794" max="2047" width="9.42578125" style="8" customWidth="1"/>
    <col min="2048" max="2048" width="2.5703125" style="8" customWidth="1"/>
    <col min="2049" max="2049" width="74" style="8" bestFit="1" customWidth="1"/>
    <col min="2050" max="2303" width="9.42578125" style="8" customWidth="1"/>
    <col min="2304" max="2304" width="2.5703125" style="8" customWidth="1"/>
    <col min="2305" max="2305" width="74" style="8" bestFit="1" customWidth="1"/>
    <col min="2306" max="2559" width="9.42578125" style="8" customWidth="1"/>
    <col min="2560" max="2560" width="2.5703125" style="8" customWidth="1"/>
    <col min="2561" max="2561" width="74" style="8" bestFit="1" customWidth="1"/>
    <col min="2562" max="2815" width="9.42578125" style="8" customWidth="1"/>
    <col min="2816" max="2816" width="2.5703125" style="8" customWidth="1"/>
    <col min="2817" max="2817" width="74" style="8" bestFit="1" customWidth="1"/>
    <col min="2818" max="3071" width="9.42578125" style="8" customWidth="1"/>
    <col min="3072" max="3072" width="2.5703125" style="8" customWidth="1"/>
    <col min="3073" max="3073" width="74" style="8" bestFit="1" customWidth="1"/>
    <col min="3074" max="3327" width="9.42578125" style="8" customWidth="1"/>
    <col min="3328" max="3328" width="2.5703125" style="8" customWidth="1"/>
    <col min="3329" max="3329" width="74" style="8" bestFit="1" customWidth="1"/>
    <col min="3330" max="3583" width="9.42578125" style="8" customWidth="1"/>
    <col min="3584" max="3584" width="2.5703125" style="8" customWidth="1"/>
    <col min="3585" max="3585" width="74" style="8" bestFit="1" customWidth="1"/>
    <col min="3586" max="3839" width="9.42578125" style="8" customWidth="1"/>
    <col min="3840" max="3840" width="2.5703125" style="8" customWidth="1"/>
    <col min="3841" max="3841" width="74" style="8" bestFit="1" customWidth="1"/>
    <col min="3842" max="4095" width="9.42578125" style="8" customWidth="1"/>
    <col min="4096" max="4096" width="2.5703125" style="8" customWidth="1"/>
    <col min="4097" max="4097" width="74" style="8" bestFit="1" customWidth="1"/>
    <col min="4098" max="4351" width="9.42578125" style="8" customWidth="1"/>
    <col min="4352" max="4352" width="2.5703125" style="8" customWidth="1"/>
    <col min="4353" max="4353" width="74" style="8" bestFit="1" customWidth="1"/>
    <col min="4354" max="4607" width="9.42578125" style="8" customWidth="1"/>
    <col min="4608" max="4608" width="2.5703125" style="8" customWidth="1"/>
    <col min="4609" max="4609" width="74" style="8" bestFit="1" customWidth="1"/>
    <col min="4610" max="4863" width="9.42578125" style="8" customWidth="1"/>
    <col min="4864" max="4864" width="2.5703125" style="8" customWidth="1"/>
    <col min="4865" max="4865" width="74" style="8" bestFit="1" customWidth="1"/>
    <col min="4866" max="5119" width="9.42578125" style="8" customWidth="1"/>
    <col min="5120" max="5120" width="2.5703125" style="8" customWidth="1"/>
    <col min="5121" max="5121" width="74" style="8" bestFit="1" customWidth="1"/>
    <col min="5122" max="5375" width="9.42578125" style="8" customWidth="1"/>
    <col min="5376" max="5376" width="2.5703125" style="8" customWidth="1"/>
    <col min="5377" max="5377" width="74" style="8" bestFit="1" customWidth="1"/>
    <col min="5378" max="5631" width="9.42578125" style="8" customWidth="1"/>
    <col min="5632" max="5632" width="2.5703125" style="8" customWidth="1"/>
    <col min="5633" max="5633" width="74" style="8" bestFit="1" customWidth="1"/>
    <col min="5634" max="5887" width="9.42578125" style="8" customWidth="1"/>
    <col min="5888" max="5888" width="2.5703125" style="8" customWidth="1"/>
    <col min="5889" max="5889" width="74" style="8" bestFit="1" customWidth="1"/>
    <col min="5890" max="6143" width="9.42578125" style="8" customWidth="1"/>
    <col min="6144" max="6144" width="2.5703125" style="8" customWidth="1"/>
    <col min="6145" max="6145" width="74" style="8" bestFit="1" customWidth="1"/>
    <col min="6146" max="6399" width="9.42578125" style="8" customWidth="1"/>
    <col min="6400" max="6400" width="2.5703125" style="8" customWidth="1"/>
    <col min="6401" max="6401" width="74" style="8" bestFit="1" customWidth="1"/>
    <col min="6402" max="6655" width="9.42578125" style="8" customWidth="1"/>
    <col min="6656" max="6656" width="2.5703125" style="8" customWidth="1"/>
    <col min="6657" max="6657" width="74" style="8" bestFit="1" customWidth="1"/>
    <col min="6658" max="6911" width="9.42578125" style="8" customWidth="1"/>
    <col min="6912" max="6912" width="2.5703125" style="8" customWidth="1"/>
    <col min="6913" max="6913" width="74" style="8" bestFit="1" customWidth="1"/>
    <col min="6914" max="7167" width="9.42578125" style="8" customWidth="1"/>
    <col min="7168" max="7168" width="2.5703125" style="8" customWidth="1"/>
    <col min="7169" max="7169" width="74" style="8" bestFit="1" customWidth="1"/>
    <col min="7170" max="7423" width="9.42578125" style="8" customWidth="1"/>
    <col min="7424" max="7424" width="2.5703125" style="8" customWidth="1"/>
    <col min="7425" max="7425" width="74" style="8" bestFit="1" customWidth="1"/>
    <col min="7426" max="7679" width="9.42578125" style="8" customWidth="1"/>
    <col min="7680" max="7680" width="2.5703125" style="8" customWidth="1"/>
    <col min="7681" max="7681" width="74" style="8" bestFit="1" customWidth="1"/>
    <col min="7682" max="7935" width="9.42578125" style="8" customWidth="1"/>
    <col min="7936" max="7936" width="2.5703125" style="8" customWidth="1"/>
    <col min="7937" max="7937" width="74" style="8" bestFit="1" customWidth="1"/>
    <col min="7938" max="8191" width="9.42578125" style="8" customWidth="1"/>
    <col min="8192" max="8192" width="2.5703125" style="8" customWidth="1"/>
    <col min="8193" max="8193" width="74" style="8" bestFit="1" customWidth="1"/>
    <col min="8194" max="8447" width="9.42578125" style="8" customWidth="1"/>
    <col min="8448" max="8448" width="2.5703125" style="8" customWidth="1"/>
    <col min="8449" max="8449" width="74" style="8" bestFit="1" customWidth="1"/>
    <col min="8450" max="8703" width="9.42578125" style="8" customWidth="1"/>
    <col min="8704" max="8704" width="2.5703125" style="8" customWidth="1"/>
    <col min="8705" max="8705" width="74" style="8" bestFit="1" customWidth="1"/>
    <col min="8706" max="8959" width="9.42578125" style="8" customWidth="1"/>
    <col min="8960" max="8960" width="2.5703125" style="8" customWidth="1"/>
    <col min="8961" max="8961" width="74" style="8" bestFit="1" customWidth="1"/>
    <col min="8962" max="9215" width="9.42578125" style="8" customWidth="1"/>
    <col min="9216" max="9216" width="2.5703125" style="8" customWidth="1"/>
    <col min="9217" max="9217" width="74" style="8" bestFit="1" customWidth="1"/>
    <col min="9218" max="9471" width="9.42578125" style="8" customWidth="1"/>
    <col min="9472" max="9472" width="2.5703125" style="8" customWidth="1"/>
    <col min="9473" max="9473" width="74" style="8" bestFit="1" customWidth="1"/>
    <col min="9474" max="9727" width="9.42578125" style="8" customWidth="1"/>
    <col min="9728" max="9728" width="2.5703125" style="8" customWidth="1"/>
    <col min="9729" max="9729" width="74" style="8" bestFit="1" customWidth="1"/>
    <col min="9730" max="9983" width="9.42578125" style="8" customWidth="1"/>
    <col min="9984" max="9984" width="2.5703125" style="8" customWidth="1"/>
    <col min="9985" max="9985" width="74" style="8" bestFit="1" customWidth="1"/>
    <col min="9986" max="10239" width="9.42578125" style="8" customWidth="1"/>
    <col min="10240" max="10240" width="2.5703125" style="8" customWidth="1"/>
    <col min="10241" max="10241" width="74" style="8" bestFit="1" customWidth="1"/>
    <col min="10242" max="10495" width="9.42578125" style="8" customWidth="1"/>
    <col min="10496" max="10496" width="2.5703125" style="8" customWidth="1"/>
    <col min="10497" max="10497" width="74" style="8" bestFit="1" customWidth="1"/>
    <col min="10498" max="10751" width="9.42578125" style="8" customWidth="1"/>
    <col min="10752" max="10752" width="2.5703125" style="8" customWidth="1"/>
    <col min="10753" max="10753" width="74" style="8" bestFit="1" customWidth="1"/>
    <col min="10754" max="11007" width="9.42578125" style="8" customWidth="1"/>
    <col min="11008" max="11008" width="2.5703125" style="8" customWidth="1"/>
    <col min="11009" max="11009" width="74" style="8" bestFit="1" customWidth="1"/>
    <col min="11010" max="11263" width="9.42578125" style="8" customWidth="1"/>
    <col min="11264" max="11264" width="2.5703125" style="8" customWidth="1"/>
    <col min="11265" max="11265" width="74" style="8" bestFit="1" customWidth="1"/>
    <col min="11266" max="11519" width="9.42578125" style="8" customWidth="1"/>
    <col min="11520" max="11520" width="2.5703125" style="8" customWidth="1"/>
    <col min="11521" max="11521" width="74" style="8" bestFit="1" customWidth="1"/>
    <col min="11522" max="11775" width="9.42578125" style="8" customWidth="1"/>
    <col min="11776" max="11776" width="2.5703125" style="8" customWidth="1"/>
    <col min="11777" max="11777" width="74" style="8" bestFit="1" customWidth="1"/>
    <col min="11778" max="12031" width="9.42578125" style="8" customWidth="1"/>
    <col min="12032" max="12032" width="2.5703125" style="8" customWidth="1"/>
    <col min="12033" max="12033" width="74" style="8" bestFit="1" customWidth="1"/>
    <col min="12034" max="12287" width="9.42578125" style="8" customWidth="1"/>
    <col min="12288" max="12288" width="2.5703125" style="8" customWidth="1"/>
    <col min="12289" max="12289" width="74" style="8" bestFit="1" customWidth="1"/>
    <col min="12290" max="12543" width="9.42578125" style="8" customWidth="1"/>
    <col min="12544" max="12544" width="2.5703125" style="8" customWidth="1"/>
    <col min="12545" max="12545" width="74" style="8" bestFit="1" customWidth="1"/>
    <col min="12546" max="12799" width="9.42578125" style="8" customWidth="1"/>
    <col min="12800" max="12800" width="2.5703125" style="8" customWidth="1"/>
    <col min="12801" max="12801" width="74" style="8" bestFit="1" customWidth="1"/>
    <col min="12802" max="13055" width="9.42578125" style="8" customWidth="1"/>
    <col min="13056" max="13056" width="2.5703125" style="8" customWidth="1"/>
    <col min="13057" max="13057" width="74" style="8" bestFit="1" customWidth="1"/>
    <col min="13058" max="13311" width="9.42578125" style="8" customWidth="1"/>
    <col min="13312" max="13312" width="2.5703125" style="8" customWidth="1"/>
    <col min="13313" max="13313" width="74" style="8" bestFit="1" customWidth="1"/>
    <col min="13314" max="13567" width="9.42578125" style="8" customWidth="1"/>
    <col min="13568" max="13568" width="2.5703125" style="8" customWidth="1"/>
    <col min="13569" max="13569" width="74" style="8" bestFit="1" customWidth="1"/>
    <col min="13570" max="13823" width="9.42578125" style="8" customWidth="1"/>
    <col min="13824" max="13824" width="2.5703125" style="8" customWidth="1"/>
    <col min="13825" max="13825" width="74" style="8" bestFit="1" customWidth="1"/>
    <col min="13826" max="14079" width="9.42578125" style="8" customWidth="1"/>
    <col min="14080" max="14080" width="2.5703125" style="8" customWidth="1"/>
    <col min="14081" max="14081" width="74" style="8" bestFit="1" customWidth="1"/>
    <col min="14082" max="14335" width="9.42578125" style="8" customWidth="1"/>
    <col min="14336" max="14336" width="2.5703125" style="8" customWidth="1"/>
    <col min="14337" max="14337" width="74" style="8" bestFit="1" customWidth="1"/>
    <col min="14338" max="14591" width="9.42578125" style="8" customWidth="1"/>
    <col min="14592" max="14592" width="2.5703125" style="8" customWidth="1"/>
    <col min="14593" max="14593" width="74" style="8" bestFit="1" customWidth="1"/>
    <col min="14594" max="14847" width="9.42578125" style="8" customWidth="1"/>
    <col min="14848" max="14848" width="2.5703125" style="8" customWidth="1"/>
    <col min="14849" max="14849" width="74" style="8" bestFit="1" customWidth="1"/>
    <col min="14850" max="15103" width="9.42578125" style="8" customWidth="1"/>
    <col min="15104" max="15104" width="2.5703125" style="8" customWidth="1"/>
    <col min="15105" max="15105" width="74" style="8" bestFit="1" customWidth="1"/>
    <col min="15106" max="15359" width="9.42578125" style="8" customWidth="1"/>
    <col min="15360" max="15360" width="2.5703125" style="8" customWidth="1"/>
    <col min="15361" max="15361" width="74" style="8" bestFit="1" customWidth="1"/>
    <col min="15362" max="15615" width="9.42578125" style="8" customWidth="1"/>
    <col min="15616" max="15616" width="2.5703125" style="8" customWidth="1"/>
    <col min="15617" max="15617" width="74" style="8" bestFit="1" customWidth="1"/>
    <col min="15618" max="15871" width="9.42578125" style="8" customWidth="1"/>
    <col min="15872" max="15872" width="2.5703125" style="8" customWidth="1"/>
    <col min="15873" max="15873" width="74" style="8" bestFit="1" customWidth="1"/>
    <col min="15874" max="16127" width="9.42578125" style="8" customWidth="1"/>
    <col min="16128" max="16128" width="2.5703125" style="8" customWidth="1"/>
    <col min="16129" max="16129" width="74" style="8" bestFit="1" customWidth="1"/>
    <col min="16130" max="16384" width="9.42578125" style="8" customWidth="1"/>
  </cols>
  <sheetData>
    <row r="1" spans="1:11" ht="84" customHeight="1" x14ac:dyDescent="0.2"/>
    <row r="2" spans="1:11" ht="27" x14ac:dyDescent="0.35">
      <c r="A2" s="42" t="s">
        <v>50</v>
      </c>
    </row>
    <row r="3" spans="1:11" ht="23.25" x14ac:dyDescent="0.2">
      <c r="A3" s="43" t="str">
        <f>_xlfn.CONCAT("England, ",config!B7," ",config!B8," to ",config!B5," ",config!B6,": Data tables")</f>
        <v>England, April 2024 to March 2025: Data tables</v>
      </c>
    </row>
    <row r="4" spans="1:11" ht="45" customHeight="1" x14ac:dyDescent="0.25">
      <c r="A4" s="44" t="s">
        <v>64</v>
      </c>
      <c r="C4" s="9"/>
      <c r="K4" s="10"/>
    </row>
    <row r="5" spans="1:11" ht="32.25" customHeight="1" x14ac:dyDescent="0.2">
      <c r="A5" s="45" t="str">
        <f>_xlfn.CONCAT("Responsible Statistician: ",config!B4)</f>
        <v>Responsible Statistician: William Bagridge</v>
      </c>
      <c r="B5" s="11"/>
    </row>
    <row r="6" spans="1:11" ht="15" x14ac:dyDescent="0.2">
      <c r="A6" s="144" t="s">
        <v>120</v>
      </c>
      <c r="B6" s="11"/>
    </row>
    <row r="7" spans="1:11" ht="15" x14ac:dyDescent="0.2">
      <c r="A7" s="145" t="s">
        <v>119</v>
      </c>
      <c r="B7" s="13"/>
    </row>
    <row r="8" spans="1:11" ht="28.5" customHeight="1" x14ac:dyDescent="0.2">
      <c r="A8" s="149" t="str">
        <f>_xlfn.CONCAT("Published: ",config!B1)</f>
        <v>Published: 14 August 2025</v>
      </c>
      <c r="B8" s="12"/>
    </row>
    <row r="9" spans="1:11" ht="15" x14ac:dyDescent="0.2">
      <c r="A9" s="144" t="str">
        <f>_xlfn.CONCAT("Next update: ",config!B2)</f>
        <v>Next update: Autumn 2026</v>
      </c>
      <c r="B9" s="12"/>
    </row>
    <row r="10" spans="1:11" ht="30" customHeight="1" x14ac:dyDescent="0.2">
      <c r="A10" s="45" t="str">
        <f>_xlfn.CONCAT("Crown copyright © ",config!B6)</f>
        <v>Crown copyright © 2025</v>
      </c>
    </row>
    <row r="11" spans="1:11" ht="15" x14ac:dyDescent="0.2">
      <c r="A11" s="144" t="s">
        <v>51</v>
      </c>
    </row>
    <row r="12" spans="1:11" ht="26.25" customHeight="1" x14ac:dyDescent="0.2">
      <c r="A12" s="45" t="s">
        <v>52</v>
      </c>
    </row>
    <row r="13" spans="1:11" ht="15" x14ac:dyDescent="0.2">
      <c r="A13" s="45" t="s">
        <v>53</v>
      </c>
    </row>
    <row r="14" spans="1:11" ht="15" x14ac:dyDescent="0.2">
      <c r="A14" s="144" t="s">
        <v>118</v>
      </c>
    </row>
    <row r="15" spans="1:11" ht="15" x14ac:dyDescent="0.2">
      <c r="A15" s="45"/>
    </row>
  </sheetData>
  <hyperlinks>
    <hyperlink ref="A14" r:id="rId1" xr:uid="{8BBE9A46-8D82-42CC-96AF-B55E8491F5A1}"/>
    <hyperlink ref="A7" r:id="rId2" xr:uid="{F4F6D633-AD1E-4EC9-A489-AD80FD039948}"/>
    <hyperlink ref="A6" r:id="rId3" xr:uid="{F1953A11-2E68-4802-9BAA-3C1D9A4B33FD}"/>
    <hyperlink ref="A11" location="Contents!A1" display="Contents" xr:uid="{014373FA-5520-48C7-9021-AE066A5C527D}"/>
    <hyperlink ref="A8" r:id="rId4" display="https://www.gov.uk/government/collections/fire-statistics-great-britain" xr:uid="{073E9740-9911-4D02-80D9-EFBA75FB04BF}"/>
    <hyperlink ref="A9" r:id="rId5" display="https://www.gov.uk/search/research-and-statistics?keywords=fire&amp;content_store_document_type=upcoming_statistics&amp;order=release-date-oldest" xr:uid="{0A89013F-AF14-48BE-8249-174577ADE66B}"/>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2E1C-4B03-4FD3-8B1B-AE147CB9F850}">
  <sheetPr codeName="Sheet2">
    <tabColor rgb="FFFF0000"/>
  </sheetPr>
  <dimension ref="A1:B9"/>
  <sheetViews>
    <sheetView workbookViewId="0"/>
  </sheetViews>
  <sheetFormatPr defaultRowHeight="15" x14ac:dyDescent="0.25"/>
  <cols>
    <col min="1" max="1" width="25.140625" bestFit="1" customWidth="1"/>
    <col min="2" max="2" width="14.5703125" bestFit="1" customWidth="1"/>
  </cols>
  <sheetData>
    <row r="1" spans="1:2" x14ac:dyDescent="0.25">
      <c r="A1" t="s">
        <v>103</v>
      </c>
      <c r="B1" s="40" t="s">
        <v>128</v>
      </c>
    </row>
    <row r="2" spans="1:2" x14ac:dyDescent="0.25">
      <c r="A2" t="s">
        <v>105</v>
      </c>
      <c r="B2" s="40" t="s">
        <v>126</v>
      </c>
    </row>
    <row r="3" spans="1:2" x14ac:dyDescent="0.25">
      <c r="A3" t="s">
        <v>107</v>
      </c>
      <c r="B3" s="40" t="s">
        <v>122</v>
      </c>
    </row>
    <row r="4" spans="1:2" x14ac:dyDescent="0.25">
      <c r="A4" t="s">
        <v>109</v>
      </c>
      <c r="B4" s="40" t="s">
        <v>123</v>
      </c>
    </row>
    <row r="5" spans="1:2" x14ac:dyDescent="0.25">
      <c r="A5" t="s">
        <v>111</v>
      </c>
      <c r="B5" s="40" t="s">
        <v>112</v>
      </c>
    </row>
    <row r="6" spans="1:2" x14ac:dyDescent="0.25">
      <c r="A6" t="s">
        <v>113</v>
      </c>
      <c r="B6">
        <v>2025</v>
      </c>
    </row>
    <row r="7" spans="1:2" x14ac:dyDescent="0.25">
      <c r="A7" t="s">
        <v>114</v>
      </c>
      <c r="B7" s="40" t="s">
        <v>115</v>
      </c>
    </row>
    <row r="8" spans="1:2" x14ac:dyDescent="0.25">
      <c r="A8" t="s">
        <v>116</v>
      </c>
      <c r="B8">
        <v>2024</v>
      </c>
    </row>
    <row r="9" spans="1:2" x14ac:dyDescent="0.25">
      <c r="A9" t="s">
        <v>117</v>
      </c>
      <c r="B9" s="40" t="s">
        <v>121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AF7E-E6B5-4555-991D-8DEFC6077014}">
  <sheetPr codeName="Sheet11">
    <tabColor rgb="FFFF0000"/>
  </sheetPr>
  <dimension ref="A1:B9"/>
  <sheetViews>
    <sheetView workbookViewId="0">
      <selection activeCell="J16" sqref="J16"/>
    </sheetView>
  </sheetViews>
  <sheetFormatPr defaultRowHeight="15" x14ac:dyDescent="0.25"/>
  <cols>
    <col min="1" max="1" width="25.140625" bestFit="1" customWidth="1"/>
    <col min="2" max="2" width="14.5703125" bestFit="1" customWidth="1"/>
  </cols>
  <sheetData>
    <row r="1" spans="1:2" x14ac:dyDescent="0.25">
      <c r="A1" t="s">
        <v>103</v>
      </c>
      <c r="B1" s="40" t="s">
        <v>104</v>
      </c>
    </row>
    <row r="2" spans="1:2" x14ac:dyDescent="0.25">
      <c r="A2" t="s">
        <v>105</v>
      </c>
      <c r="B2" s="40" t="s">
        <v>106</v>
      </c>
    </row>
    <row r="3" spans="1:2" x14ac:dyDescent="0.25">
      <c r="A3" t="s">
        <v>107</v>
      </c>
      <c r="B3" s="40" t="s">
        <v>108</v>
      </c>
    </row>
    <row r="4" spans="1:2" x14ac:dyDescent="0.25">
      <c r="A4" t="s">
        <v>109</v>
      </c>
      <c r="B4" s="40" t="s">
        <v>110</v>
      </c>
    </row>
    <row r="5" spans="1:2" x14ac:dyDescent="0.25">
      <c r="A5" t="s">
        <v>111</v>
      </c>
      <c r="B5" s="40" t="s">
        <v>112</v>
      </c>
    </row>
    <row r="6" spans="1:2" x14ac:dyDescent="0.25">
      <c r="A6" t="s">
        <v>113</v>
      </c>
      <c r="B6">
        <v>2024</v>
      </c>
    </row>
    <row r="7" spans="1:2" x14ac:dyDescent="0.25">
      <c r="A7" t="s">
        <v>114</v>
      </c>
      <c r="B7" s="40" t="s">
        <v>115</v>
      </c>
    </row>
    <row r="8" spans="1:2" x14ac:dyDescent="0.25">
      <c r="A8" t="s">
        <v>116</v>
      </c>
      <c r="B8">
        <v>2023</v>
      </c>
    </row>
    <row r="9" spans="1:2" x14ac:dyDescent="0.25">
      <c r="A9" t="s">
        <v>117</v>
      </c>
      <c r="B9" s="40" t="s">
        <v>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6E9D-9ADE-4C12-9169-9D5DB2AA0410}">
  <sheetPr codeName="Sheet3"/>
  <dimension ref="A1:E25"/>
  <sheetViews>
    <sheetView workbookViewId="0"/>
  </sheetViews>
  <sheetFormatPr defaultColWidth="9.42578125" defaultRowHeight="14.25" x14ac:dyDescent="0.2"/>
  <cols>
    <col min="1" max="1" width="24.5703125" style="19" customWidth="1"/>
    <col min="2" max="2" width="50.5703125" style="20" customWidth="1"/>
    <col min="3" max="3" width="53.5703125" style="20" customWidth="1"/>
    <col min="4" max="4" width="24" style="19" customWidth="1"/>
    <col min="5" max="5" width="22.85546875" style="19" customWidth="1"/>
    <col min="6" max="6" width="9.42578125" style="19" customWidth="1"/>
    <col min="7" max="16384" width="9.42578125" style="19"/>
  </cols>
  <sheetData>
    <row r="1" spans="1:5" s="14" customFormat="1" ht="15.6" customHeight="1" x14ac:dyDescent="0.25">
      <c r="A1" s="26" t="s">
        <v>50</v>
      </c>
      <c r="B1" s="27"/>
      <c r="C1" s="27"/>
      <c r="D1" s="28"/>
      <c r="E1" s="28"/>
    </row>
    <row r="2" spans="1:5" s="14" customFormat="1" ht="21.6" customHeight="1" x14ac:dyDescent="0.25">
      <c r="A2" s="46" t="str">
        <f>_xlfn.CONCAT("Publication Date: ",config!B1)</f>
        <v>Publication Date: 14 August 2025</v>
      </c>
      <c r="B2" s="29"/>
      <c r="C2" s="29"/>
      <c r="D2" s="30"/>
      <c r="E2" s="28"/>
    </row>
    <row r="3" spans="1:5" s="15" customFormat="1" ht="18" customHeight="1" x14ac:dyDescent="0.2">
      <c r="A3" s="31" t="s">
        <v>54</v>
      </c>
      <c r="B3" s="31"/>
      <c r="C3" s="31"/>
      <c r="D3" s="32"/>
      <c r="E3" s="32"/>
    </row>
    <row r="4" spans="1:5" s="15" customFormat="1" ht="15.75" customHeight="1" x14ac:dyDescent="0.2">
      <c r="A4" s="13" t="s">
        <v>55</v>
      </c>
      <c r="B4" s="31"/>
      <c r="C4" s="31"/>
      <c r="D4" s="32"/>
      <c r="E4" s="32"/>
    </row>
    <row r="5" spans="1:5" s="16" customFormat="1" ht="63.75" customHeight="1" x14ac:dyDescent="0.25">
      <c r="A5" s="33" t="s">
        <v>56</v>
      </c>
      <c r="B5" s="33" t="s">
        <v>57</v>
      </c>
      <c r="C5" s="33" t="s">
        <v>58</v>
      </c>
      <c r="D5" s="33" t="s">
        <v>59</v>
      </c>
      <c r="E5" s="34" t="s">
        <v>102</v>
      </c>
    </row>
    <row r="6" spans="1:5" s="17" customFormat="1" ht="75" x14ac:dyDescent="0.2">
      <c r="A6" s="35" t="s">
        <v>65</v>
      </c>
      <c r="B6" s="36" t="s">
        <v>66</v>
      </c>
      <c r="C6" s="36" t="s">
        <v>67</v>
      </c>
      <c r="D6" s="143" t="str">
        <f>_xlfn.CONCAT("2009/10 to ", config!$B$9)</f>
        <v>2009/10 to 2024/25</v>
      </c>
      <c r="E6" s="37" t="s">
        <v>60</v>
      </c>
    </row>
    <row r="7" spans="1:5" s="17" customFormat="1" ht="60" x14ac:dyDescent="0.2">
      <c r="A7" s="35" t="s">
        <v>75</v>
      </c>
      <c r="B7" s="36" t="s">
        <v>66</v>
      </c>
      <c r="C7" s="36" t="s">
        <v>77</v>
      </c>
      <c r="D7" s="143" t="s">
        <v>76</v>
      </c>
      <c r="E7" s="37" t="s">
        <v>60</v>
      </c>
    </row>
    <row r="8" spans="1:5" s="17" customFormat="1" ht="30" x14ac:dyDescent="0.2">
      <c r="A8" s="35" t="s">
        <v>61</v>
      </c>
      <c r="B8" s="36" t="s">
        <v>62</v>
      </c>
      <c r="C8" s="36" t="s">
        <v>63</v>
      </c>
      <c r="D8" s="143" t="str">
        <f>_xlfn.CONCAT("2010/11 to ", config!$B$9)</f>
        <v>2010/11 to 2024/25</v>
      </c>
      <c r="E8" s="37" t="s">
        <v>60</v>
      </c>
    </row>
    <row r="9" spans="1:5" s="16" customFormat="1" ht="15" x14ac:dyDescent="0.25">
      <c r="A9" s="19"/>
      <c r="B9" s="20"/>
      <c r="C9" s="20"/>
      <c r="D9" s="18"/>
      <c r="E9" s="19"/>
    </row>
    <row r="10" spans="1:5" s="16" customFormat="1" ht="15" x14ac:dyDescent="0.25">
      <c r="A10" s="19"/>
      <c r="B10" s="20"/>
      <c r="C10" s="20"/>
      <c r="D10" s="18"/>
      <c r="E10" s="19"/>
    </row>
    <row r="11" spans="1:5" s="16" customFormat="1" ht="15" x14ac:dyDescent="0.25">
      <c r="A11" s="19"/>
      <c r="B11" s="20"/>
      <c r="C11" s="20"/>
      <c r="D11" s="18"/>
      <c r="E11" s="19"/>
    </row>
    <row r="12" spans="1:5" s="16" customFormat="1" ht="15" x14ac:dyDescent="0.25">
      <c r="A12" s="19"/>
      <c r="B12" s="20"/>
      <c r="D12" s="18"/>
      <c r="E12" s="19"/>
    </row>
    <row r="13" spans="1:5" s="16" customFormat="1" ht="15" x14ac:dyDescent="0.25">
      <c r="A13" s="19"/>
      <c r="B13" s="20"/>
      <c r="C13" s="20"/>
      <c r="D13" s="18"/>
      <c r="E13" s="19"/>
    </row>
    <row r="14" spans="1:5" s="16" customFormat="1" ht="15" x14ac:dyDescent="0.25">
      <c r="A14" s="19"/>
      <c r="B14" s="20"/>
      <c r="C14" s="20"/>
      <c r="D14" s="18"/>
      <c r="E14" s="19"/>
    </row>
    <row r="15" spans="1:5" s="16" customFormat="1" ht="15" x14ac:dyDescent="0.25">
      <c r="A15" s="19"/>
      <c r="B15" s="20"/>
      <c r="C15" s="20"/>
      <c r="D15" s="18"/>
      <c r="E15" s="19"/>
    </row>
    <row r="16" spans="1:5" s="16" customFormat="1" ht="15" x14ac:dyDescent="0.25">
      <c r="A16" s="19"/>
      <c r="B16" s="20"/>
      <c r="C16" s="20"/>
      <c r="D16" s="18"/>
      <c r="E16" s="19"/>
    </row>
    <row r="17" spans="1:5" s="16" customFormat="1" ht="15" x14ac:dyDescent="0.25">
      <c r="A17" s="19"/>
      <c r="B17" s="20"/>
      <c r="C17" s="20"/>
      <c r="D17" s="18"/>
      <c r="E17" s="19"/>
    </row>
    <row r="18" spans="1:5" s="16" customFormat="1" ht="15" x14ac:dyDescent="0.25">
      <c r="A18" s="19"/>
      <c r="B18" s="20"/>
      <c r="C18" s="20"/>
      <c r="D18" s="18"/>
      <c r="E18" s="19"/>
    </row>
    <row r="19" spans="1:5" s="16" customFormat="1" ht="15" x14ac:dyDescent="0.25">
      <c r="A19" s="19"/>
      <c r="B19" s="20"/>
      <c r="C19" s="20"/>
      <c r="D19" s="18"/>
      <c r="E19" s="19"/>
    </row>
    <row r="20" spans="1:5" s="16" customFormat="1" ht="15" x14ac:dyDescent="0.25">
      <c r="A20" s="19"/>
      <c r="B20" s="20"/>
      <c r="C20" s="20"/>
      <c r="D20" s="18"/>
      <c r="E20" s="19"/>
    </row>
    <row r="21" spans="1:5" s="16" customFormat="1" ht="15" x14ac:dyDescent="0.25">
      <c r="A21" s="19"/>
      <c r="B21" s="20"/>
      <c r="C21" s="20"/>
      <c r="D21" s="18"/>
      <c r="E21" s="19"/>
    </row>
    <row r="22" spans="1:5" s="16" customFormat="1" ht="15" x14ac:dyDescent="0.25">
      <c r="B22" s="20"/>
      <c r="C22" s="20"/>
      <c r="D22" s="18"/>
      <c r="E22" s="19"/>
    </row>
    <row r="23" spans="1:5" s="16" customFormat="1" ht="15" x14ac:dyDescent="0.25">
      <c r="B23" s="20"/>
      <c r="C23" s="20"/>
      <c r="D23" s="18"/>
      <c r="E23" s="19"/>
    </row>
    <row r="24" spans="1:5" s="16" customFormat="1" ht="15" x14ac:dyDescent="0.25">
      <c r="B24" s="20"/>
      <c r="C24" s="20"/>
      <c r="D24" s="18"/>
      <c r="E24" s="19"/>
    </row>
    <row r="25" spans="1:5" s="16" customFormat="1" ht="15" x14ac:dyDescent="0.25">
      <c r="B25" s="20"/>
      <c r="C25" s="20"/>
      <c r="D25" s="18"/>
      <c r="E25" s="19"/>
    </row>
  </sheetData>
  <hyperlinks>
    <hyperlink ref="A4" location="Cover_sheet!A1" display="Cover sheet" xr:uid="{C36D0C18-A9B8-4849-9F90-FDB2B56B1BBA}"/>
    <hyperlink ref="A6" location="FIRE1002!A1" display="Fire1002" xr:uid="{38B879FA-E4B8-45B9-ADEA-9F016C7D2BA2}"/>
    <hyperlink ref="A8" location="Data!A1" display="Data" xr:uid="{D2075BFB-60A8-4C2B-BE1A-34D7C65E7B21}"/>
    <hyperlink ref="A7" location="FIRE1002_historical!A1" display="Fire1002_historical" xr:uid="{D2C620C6-47A9-49E4-861A-677FD6B8781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4850-EF08-4B35-B6B7-C19CE1312A52}">
  <sheetPr codeName="Sheet4">
    <tabColor rgb="FFFF0000"/>
  </sheetPr>
  <dimension ref="A1:S33"/>
  <sheetViews>
    <sheetView zoomScaleNormal="100" workbookViewId="0">
      <pane xSplit="2" ySplit="6" topLeftCell="C7" activePane="bottomRight" state="frozen"/>
      <selection pane="topRight" activeCell="C1" sqref="C1"/>
      <selection pane="bottomLeft" activeCell="A4" sqref="A4"/>
      <selection pane="bottomRight" activeCell="R7" sqref="R7:R14"/>
    </sheetView>
  </sheetViews>
  <sheetFormatPr defaultColWidth="8.5703125" defaultRowHeight="15" x14ac:dyDescent="0.25"/>
  <cols>
    <col min="1" max="1" width="33" style="21" customWidth="1"/>
    <col min="2" max="2" width="19.5703125" style="21" customWidth="1"/>
    <col min="3" max="5" width="10.5703125" style="21" customWidth="1"/>
    <col min="6" max="7" width="8.5703125" style="21"/>
    <col min="8" max="8" width="7.5703125" style="21" bestFit="1" customWidth="1"/>
    <col min="9" max="9" width="8.5703125" style="21"/>
    <col min="10" max="10" width="8.5703125" style="21" bestFit="1" customWidth="1"/>
    <col min="11" max="12" width="8.5703125" style="21" customWidth="1"/>
    <col min="13" max="13" width="7.5703125" style="21" bestFit="1" customWidth="1"/>
    <col min="14" max="16384" width="8.5703125" style="21"/>
  </cols>
  <sheetData>
    <row r="1" spans="1:19" ht="20.25" customHeight="1" x14ac:dyDescent="0.4">
      <c r="A1" s="154"/>
      <c r="B1" s="154"/>
      <c r="C1" s="154"/>
      <c r="D1" s="154"/>
      <c r="E1" s="154"/>
      <c r="F1" s="154"/>
      <c r="G1" s="154"/>
      <c r="H1" s="154"/>
      <c r="I1" s="154"/>
      <c r="J1" s="154"/>
      <c r="K1" s="154"/>
      <c r="L1" s="47"/>
      <c r="M1" s="48"/>
      <c r="N1" s="48"/>
      <c r="O1" s="48"/>
      <c r="P1" s="48"/>
      <c r="Q1" s="48"/>
      <c r="R1" s="48"/>
      <c r="S1" s="48"/>
    </row>
    <row r="2" spans="1:19" ht="15" customHeight="1" x14ac:dyDescent="0.25">
      <c r="A2" s="48"/>
      <c r="B2" s="48"/>
      <c r="C2" s="48"/>
      <c r="D2" s="48"/>
      <c r="E2" s="48"/>
      <c r="F2" s="48"/>
      <c r="G2" s="48"/>
      <c r="H2" s="48"/>
      <c r="I2" s="48"/>
      <c r="J2" s="48"/>
      <c r="K2" s="48"/>
      <c r="L2" s="48"/>
      <c r="M2" s="48"/>
      <c r="N2" s="48"/>
      <c r="O2" s="48"/>
      <c r="P2" s="48"/>
      <c r="Q2" s="48"/>
      <c r="R2" s="48"/>
      <c r="S2" s="48"/>
    </row>
    <row r="3" spans="1:19" ht="15" customHeight="1" x14ac:dyDescent="0.25">
      <c r="A3" s="49"/>
      <c r="B3" s="49"/>
      <c r="C3" s="49"/>
      <c r="D3" s="49"/>
      <c r="E3" s="49"/>
      <c r="F3" s="49"/>
      <c r="G3" s="49"/>
      <c r="H3" s="49"/>
      <c r="I3" s="49"/>
      <c r="J3" s="49"/>
      <c r="K3" s="49"/>
      <c r="L3" s="49"/>
      <c r="M3" s="49"/>
      <c r="N3" s="48"/>
      <c r="O3" s="48"/>
      <c r="P3" s="48"/>
      <c r="Q3" s="48"/>
      <c r="R3" s="48"/>
      <c r="S3" s="48"/>
    </row>
    <row r="4" spans="1:19" ht="15" customHeight="1" x14ac:dyDescent="0.25">
      <c r="A4" s="50" t="str">
        <f>FIRE1002!A3</f>
        <v>Total response time</v>
      </c>
      <c r="B4" s="48"/>
      <c r="C4" s="51"/>
      <c r="D4" s="48"/>
      <c r="E4" s="48"/>
      <c r="F4" s="48"/>
      <c r="G4" s="48"/>
      <c r="H4" s="48"/>
      <c r="I4" s="48"/>
      <c r="J4" s="48"/>
      <c r="K4" s="48"/>
      <c r="L4" s="48"/>
      <c r="M4" s="48"/>
      <c r="N4" s="48"/>
      <c r="O4" s="48"/>
      <c r="P4" s="48"/>
      <c r="Q4" s="48"/>
      <c r="R4" s="48"/>
      <c r="S4" s="48"/>
    </row>
    <row r="5" spans="1:19" ht="15" customHeight="1" x14ac:dyDescent="0.25">
      <c r="A5" s="50"/>
      <c r="B5" s="48"/>
      <c r="C5" s="51"/>
      <c r="D5" s="48"/>
      <c r="E5" s="48"/>
      <c r="F5" s="48"/>
      <c r="G5" s="48"/>
      <c r="H5" s="48"/>
      <c r="I5" s="48"/>
      <c r="J5" s="48"/>
      <c r="K5" s="48"/>
      <c r="L5" s="48"/>
      <c r="M5" s="48"/>
      <c r="N5" s="48"/>
      <c r="O5" s="48"/>
      <c r="P5" s="48"/>
      <c r="Q5" s="48"/>
      <c r="R5" s="48"/>
      <c r="S5" s="48"/>
    </row>
    <row r="6" spans="1:19" x14ac:dyDescent="0.25">
      <c r="A6" s="52"/>
      <c r="B6" s="53"/>
      <c r="C6" s="54" t="s">
        <v>15</v>
      </c>
      <c r="D6" s="54" t="s">
        <v>16</v>
      </c>
      <c r="E6" s="54" t="s">
        <v>17</v>
      </c>
      <c r="F6" s="54" t="s">
        <v>18</v>
      </c>
      <c r="G6" s="54" t="s">
        <v>19</v>
      </c>
      <c r="H6" s="54" t="s">
        <v>20</v>
      </c>
      <c r="I6" s="54" t="s">
        <v>21</v>
      </c>
      <c r="J6" s="54" t="s">
        <v>22</v>
      </c>
      <c r="K6" s="54" t="s">
        <v>23</v>
      </c>
      <c r="L6" s="54" t="s">
        <v>48</v>
      </c>
      <c r="M6" s="54" t="s">
        <v>49</v>
      </c>
      <c r="N6" s="54" t="s">
        <v>94</v>
      </c>
      <c r="O6" s="54" t="s">
        <v>95</v>
      </c>
      <c r="P6" s="54" t="s">
        <v>96</v>
      </c>
      <c r="Q6" s="54" t="s">
        <v>99</v>
      </c>
      <c r="R6" s="136" t="s">
        <v>121</v>
      </c>
      <c r="S6" s="48"/>
    </row>
    <row r="7" spans="1:19" ht="45" x14ac:dyDescent="0.25">
      <c r="A7" s="55" t="s">
        <v>26</v>
      </c>
      <c r="B7" s="56" t="s">
        <v>47</v>
      </c>
      <c r="C7" s="57">
        <f>IF($A$4="Total Response Time",SUMPRODUCT((data_0910!$A$2:$A$98=C$6)*(data_0910!$B$2:$B$98=$A7)*(data_0910!$D$2:$D$98)),IF($A$4="Call Handling Time",SUMPRODUCT((data_0910!$A$2:$A$98=C$6)*(data_0910!$B$2:$B$98=$A7)*(data_0910!$E$2:$E$98)),IF($A$4="Crew Turnout Time",SUMPRODUCT((data_0910!$A$2:$A$98=C$6)*(data_0910!$B$2:$B$98=$A7)*(data_0910!$F$2:$F$98)),IF($A$4="Drive Time",SUMPRODUCT((data_0910!$A$2:$A$98=C$6)*(data_0910!$B$2:$B$98=$A7)*(data_0910!$G$2:$G$98)),"N/A"))))</f>
        <v>4.9965989000000004E-3</v>
      </c>
      <c r="D7" s="57">
        <f>IF($A$4="Total Response Time",SUMPRODUCT((Data!$A$2:$A$95=D$6)*(Data!$B$2:$B$95=$A7)*(Data!$D$2:$D$95)),IF($A$4="Call Handling Time",SUMPRODUCT((Data!$A$2:$A$95=D$6)*(Data!$B$2:$B$95=$A7)*(Data!$E$2:$E$95)),IF($A$4="Crew Turnout Time",SUMPRODUCT((Data!$A$2:$A$95=D$6)*(Data!$B$2:$B$95=$A7)*(Data!$F$2:$F$95)),IF($A$4="Drive Time",SUMPRODUCT((Data!$A$2:$A$95=D$6)*(Data!$B$2:$B$95=$A7)*(Data!$G$2:$G$95)),"N/A"))))</f>
        <v>5.1291137699999998E-3</v>
      </c>
      <c r="E7" s="57">
        <f>IF($A$4="Total Response Time",SUMPRODUCT((Data!$A$2:$A$95=E$6)*(Data!$B$2:$B$95=$A7)*(Data!$D$2:$D$95)),IF($A$4="Call Handling Time",SUMPRODUCT((Data!$A$2:$A$95=E$6)*(Data!$B$2:$B$95=$A7)*(Data!$E$2:$E$95)),IF($A$4="Crew Turnout Time",SUMPRODUCT((Data!$A$2:$A$95=E$6)*(Data!$B$2:$B$95=$A7)*(Data!$F$2:$F$95)),IF($A$4="Drive Time",SUMPRODUCT((Data!$A$2:$A$95=E$6)*(Data!$B$2:$B$95=$A7)*(Data!$G$2:$G$95)),"N/A"))))</f>
        <v>5.0413841699999996E-3</v>
      </c>
      <c r="F7" s="57">
        <f>IF($A$4="Total Response Time",SUMPRODUCT((Data!$A$2:$A$95=F$6)*(Data!$B$2:$B$95=$A7)*(Data!$D$2:$D$95)),IF($A$4="Call Handling Time",SUMPRODUCT((Data!$A$2:$A$95=F$6)*(Data!$B$2:$B$95=$A7)*(Data!$E$2:$E$95)),IF($A$4="Crew Turnout Time",SUMPRODUCT((Data!$A$2:$A$95=F$6)*(Data!$B$2:$B$95=$A7)*(Data!$F$2:$F$95)),IF($A$4="Drive Time",SUMPRODUCT((Data!$A$2:$A$95=F$6)*(Data!$B$2:$B$95=$A7)*(Data!$G$2:$G$95)),"N/A"))))</f>
        <v>5.14638106E-3</v>
      </c>
      <c r="G7" s="57">
        <f>IF($A$4="Total Response Time",SUMPRODUCT((Data!$A$2:$A$95=G$6)*(Data!$B$2:$B$95=$A7)*(Data!$D$2:$D$95)),IF($A$4="Call Handling Time",SUMPRODUCT((Data!$A$2:$A$95=G$6)*(Data!$B$2:$B$95=$A7)*(Data!$E$2:$E$95)),IF($A$4="Crew Turnout Time",SUMPRODUCT((Data!$A$2:$A$95=G$6)*(Data!$B$2:$B$95=$A7)*(Data!$F$2:$F$95)),IF($A$4="Drive Time",SUMPRODUCT((Data!$A$2:$A$95=G$6)*(Data!$B$2:$B$95=$A7)*(Data!$G$2:$G$95)),"N/A"))))</f>
        <v>5.1919557400000003E-3</v>
      </c>
      <c r="H7" s="57">
        <f>IF($A$4="Total Response Time",SUMPRODUCT((Data!$A$2:$A$95=H$6)*(Data!$B$2:$B$95=$A7)*(Data!$D$2:$D$95)),IF($A$4="Call Handling Time",SUMPRODUCT((Data!$A$2:$A$95=H$6)*(Data!$B$2:$B$95=$A7)*(Data!$E$2:$E$95)),IF($A$4="Crew Turnout Time",SUMPRODUCT((Data!$A$2:$A$95=H$6)*(Data!$B$2:$B$95=$A7)*(Data!$F$2:$F$95)),IF($A$4="Drive Time",SUMPRODUCT((Data!$A$2:$A$95=H$6)*(Data!$B$2:$B$95=$A7)*(Data!$G$2:$G$95)),"N/A"))))</f>
        <v>5.4260026000000003E-3</v>
      </c>
      <c r="I7" s="57">
        <f>IF($A$4="Total Response Time",SUMPRODUCT((Data!$A$2:$A$95=I$6)*(Data!$B$2:$B$95=$A7)*(Data!$D$2:$D$95)),IF($A$4="Call Handling Time",SUMPRODUCT((Data!$A$2:$A$95=I$6)*(Data!$B$2:$B$95=$A7)*(Data!$E$2:$E$95)),IF($A$4="Crew Turnout Time",SUMPRODUCT((Data!$A$2:$A$95=I$6)*(Data!$B$2:$B$95=$A7)*(Data!$F$2:$F$95)),IF($A$4="Drive Time",SUMPRODUCT((Data!$A$2:$A$95=I$6)*(Data!$B$2:$B$95=$A7)*(Data!$G$2:$G$95)),"N/A"))))</f>
        <v>5.4074668299999998E-3</v>
      </c>
      <c r="J7" s="57">
        <f>IF($A$4="Total Response Time",SUMPRODUCT((Data!$A$2:$A$95=J$6)*(Data!$B$2:$B$95=$A7)*(Data!$D$2:$D$95)),IF($A$4="Call Handling Time",SUMPRODUCT((Data!$A$2:$A$95=J$6)*(Data!$B$2:$B$95=$A7)*(Data!$E$2:$E$95)),IF($A$4="Crew Turnout Time",SUMPRODUCT((Data!$A$2:$A$95=J$6)*(Data!$B$2:$B$95=$A7)*(Data!$F$2:$F$95)),IF($A$4="Drive Time",SUMPRODUCT((Data!$A$2:$A$95=J$6)*(Data!$B$2:$B$95=$A7)*(Data!$G$2:$G$95)),"N/A"))))</f>
        <v>5.39763859E-3</v>
      </c>
      <c r="K7" s="57">
        <f>IF($A$4="Total Response Time",SUMPRODUCT((Data!$A$2:$A$95=K$6)*(Data!$B$2:$B$95=$A7)*(Data!$D$2:$D$95)),IF($A$4="Call Handling Time",SUMPRODUCT((Data!$A$2:$A$95=K$6)*(Data!$B$2:$B$95=$A7)*(Data!$E$2:$E$95)),IF($A$4="Crew Turnout Time",SUMPRODUCT((Data!$A$2:$A$95=K$6)*(Data!$B$2:$B$95=$A7)*(Data!$F$2:$F$95)),IF($A$4="Drive Time",SUMPRODUCT((Data!$A$2:$A$95=K$6)*(Data!$B$2:$B$95=$A7)*(Data!$G$2:$G$95)),"N/A"))))</f>
        <v>5.4171680099999999E-3</v>
      </c>
      <c r="L7" s="57">
        <f>IF($A$4="Total Response Time",SUMPRODUCT((Data!$A$2:$A$95=L$6)*(Data!$B$2:$B$95=$A7)*(Data!$D$2:$D$95)),IF($A$4="Call Handling Time",SUMPRODUCT((Data!$A$2:$A$95=L$6)*(Data!$B$2:$B$95=$A7)*(Data!$E$2:$E$95)),IF($A$4="Crew Turnout Time",SUMPRODUCT((Data!$A$2:$A$95=L$6)*(Data!$B$2:$B$95=$A7)*(Data!$F$2:$F$95)),IF($A$4="Drive Time",SUMPRODUCT((Data!$A$2:$A$95=L$6)*(Data!$B$2:$B$95=$A7)*(Data!$G$2:$G$95)),"N/A"))))</f>
        <v>5.4007881400000004E-3</v>
      </c>
      <c r="M7" s="57">
        <f>IF($A$4="Total Response Time",SUMPRODUCT((Data!$A$2:$A$95=M$6)*(Data!$B$2:$B$95=$A7)*(Data!$D$2:$D$95)),IF($A$4="Call Handling Time",SUMPRODUCT((Data!$A$2:$A$95=M$6)*(Data!$B$2:$B$95=$A7)*(Data!$E$2:$E$95)),IF($A$4="Crew Turnout Time",SUMPRODUCT((Data!$A$2:$A$95=M$6)*(Data!$B$2:$B$95=$A7)*(Data!$F$2:$F$95)),IF($A$4="Drive Time",SUMPRODUCT((Data!$A$2:$A$95=M$6)*(Data!$B$2:$B$95=$A7)*(Data!$G$2:$G$95)),"N/A"))))</f>
        <v>5.39170177E-3</v>
      </c>
      <c r="N7" s="57">
        <f>IF($A$4="Total Response Time",SUMPRODUCT((Data!$A$2:$A$95=N$6)*(Data!$B$2:$B$95=$A7)*(Data!$D$2:$D$95)),IF($A$4="Call Handling Time",SUMPRODUCT((Data!$A$2:$A$95=N$6)*(Data!$B$2:$B$95=$A7)*(Data!$E$2:$E$95)),IF($A$4="Crew Turnout Time",SUMPRODUCT((Data!$A$2:$A$95=N$6)*(Data!$B$2:$B$95=$A7)*(Data!$F$2:$F$95)),IF($A$4="Drive Time",SUMPRODUCT((Data!$A$2:$A$95=N$6)*(Data!$B$2:$B$95=$A7)*(Data!$G$2:$G$95)),"N/A"))))</f>
        <v>5.2814282300000003E-3</v>
      </c>
      <c r="O7" s="57">
        <f>IF($A$4="Total Response Time",SUMPRODUCT((Data!$A$2:$A$95=O$6)*(Data!$B$2:$B$95=$A7)*(Data!$D$2:$D$95)),IF($A$4="Call Handling Time",SUMPRODUCT((Data!$A$2:$A$95=O$6)*(Data!$B$2:$B$95=$A7)*(Data!$E$2:$E$95)),IF($A$4="Crew Turnout Time",SUMPRODUCT((Data!$A$2:$A$95=O$6)*(Data!$B$2:$B$95=$A7)*(Data!$F$2:$F$95)),IF($A$4="Drive Time",SUMPRODUCT((Data!$A$2:$A$95=O$6)*(Data!$B$2:$B$95=$A7)*(Data!$G$2:$G$95)),"N/A"))))</f>
        <v>5.4588463800000001E-3</v>
      </c>
      <c r="P7" s="57">
        <f>IF($A$4="Total Response Time",SUMPRODUCT((Data!$A$2:$A$95=P$6)*(Data!$B$2:$B$95=$A7)*(Data!$D$2:$D$95)),IF($A$4="Call Handling Time",SUMPRODUCT((Data!$A$2:$A$95=P$6)*(Data!$B$2:$B$95=$A7)*(Data!$E$2:$E$95)),IF($A$4="Crew Turnout Time",SUMPRODUCT((Data!$A$2:$A$95=P$6)*(Data!$B$2:$B$95=$A7)*(Data!$F$2:$F$95)),IF($A$4="Drive Time",SUMPRODUCT((Data!$A$2:$A$95=P$6)*(Data!$B$2:$B$95=$A7)*(Data!$G$2:$G$95)),"N/A"))))</f>
        <v>5.5633971399999997E-3</v>
      </c>
      <c r="Q7" s="57" cm="1">
        <f t="array" ref="Q7">IF($A$4="Total Response Time",SUMPRODUCT((Data!$A$2:$A$95=Q$6)*(Data!$B$2:$B$95=$A7)*(Data!$D$2:$D$95)),IF($A$4="Call Handling Time",SUMPRODUCT((Data!$A$2:$A$95=Q$6)*(Data!$B$2:$B$95=$A7)*(Data!$E$2:$E$95)),IF($A$4="Crew Turnout Time",SUMPRODUCT((Data!$A$2:$A$95=Q$6)*(Data!$B$2:$B$95=$A7)*(Data!$F$2:$F$95)),IF($A$4="Drive Time",SUMPRODUCT((Data!$A$2:$A$95=Q$6)*(Data!$B$2:$B$95=$A7)*(Data!$G$2:$G$95)),"N/A"))))</f>
        <v>5.5685846199999998E-3</v>
      </c>
      <c r="R7" s="137" cm="1">
        <f t="array" ref="R7">IF($A$4="Total Response Time",SUMPRODUCT((Data!$A$2:$A$95=R$6)*(Data!$B$2:$B$95=$A7)*(Data!$D$2:$D$95)),IF($A$4="Call Handling Time",SUMPRODUCT((Data!$A$2:$A$95=R$6)*(Data!$B$2:$B$95=$A7)*(Data!$E$2:$E$95)),IF($A$4="Crew Turnout Time",SUMPRODUCT((Data!$A$2:$A$95=R$6)*(Data!$B$2:$B$95=$A7)*(Data!$F$2:$F$95)),IF($A$4="Drive Time",SUMPRODUCT((Data!$A$2:$A$95=R$6)*(Data!$B$2:$B$95=$A7)*(Data!$G$2:$G$95)),"N/A"))))</f>
        <v>5.6224260700000004E-3</v>
      </c>
      <c r="S7" s="48"/>
    </row>
    <row r="8" spans="1:19" s="22" customFormat="1" ht="15.75" customHeight="1" x14ac:dyDescent="0.25">
      <c r="A8" s="55"/>
      <c r="B8" s="58" t="s">
        <v>25</v>
      </c>
      <c r="C8" s="59">
        <f>SUMPRODUCT((data_0910!$B$2:$B$4=$A7)*(data_0910!$A$2:$A$4=C$6)*(data_0910!$C$2:$C$4))</f>
        <v>36170</v>
      </c>
      <c r="D8" s="59" cm="1">
        <f t="array" ref="D8">SUMPRODUCT(($A7= Data!$B$2:$B$95)*(D$6=Data!$A$2:$A$95)*(Data!$C$2:$C$95))</f>
        <v>35278</v>
      </c>
      <c r="E8" s="59" cm="1">
        <f t="array" ref="E8">SUMPRODUCT(($A7= Data!$B$2:$B$95)*(E$6=Data!$A$2:$A$95)*(Data!$C$2:$C$95))</f>
        <v>33936</v>
      </c>
      <c r="F8" s="59" cm="1">
        <f t="array" ref="F8">SUMPRODUCT(($A7= Data!$B$2:$B$95)*(F$6=Data!$A$2:$A$95)*(Data!$C$2:$C$95))</f>
        <v>32105</v>
      </c>
      <c r="G8" s="59" cm="1">
        <f t="array" ref="G8">SUMPRODUCT(($A7= Data!$B$2:$B$95)*(G$6=Data!$A$2:$A$95)*(Data!$C$2:$C$95))</f>
        <v>30660</v>
      </c>
      <c r="H8" s="59" cm="1">
        <f t="array" ref="H8">SUMPRODUCT(($A7= Data!$B$2:$B$95)*(H$6=Data!$A$2:$A$95)*(Data!$C$2:$C$95))</f>
        <v>30126</v>
      </c>
      <c r="I8" s="59" cm="1">
        <f t="array" ref="I8">SUMPRODUCT(($A7= Data!$B$2:$B$95)*(I$6=Data!$A$2:$A$95)*(Data!$C$2:$C$95))</f>
        <v>30148</v>
      </c>
      <c r="J8" s="59" cm="1">
        <f t="array" ref="J8">SUMPRODUCT(($A7= Data!$B$2:$B$95)*(J$6=Data!$A$2:$A$95)*(Data!$C$2:$C$95))</f>
        <v>29360</v>
      </c>
      <c r="K8" s="59" cm="1">
        <f t="array" ref="K8">SUMPRODUCT(($A7= Data!$B$2:$B$95)*(K$6=Data!$A$2:$A$95)*(Data!$C$2:$C$95))</f>
        <v>29767</v>
      </c>
      <c r="L8" s="59" cm="1">
        <f t="array" ref="L8">SUMPRODUCT(($A7= Data!$B$2:$B$95)*(L$6=Data!$A$2:$A$95)*(Data!$C$2:$C$95))</f>
        <v>28724</v>
      </c>
      <c r="M8" s="59" cm="1">
        <f t="array" ref="M8">SUMPRODUCT(($A7= Data!$B$2:$B$95)*(M$6=Data!$A$2:$A$95)*(Data!$C$2:$C$95))</f>
        <v>27347</v>
      </c>
      <c r="N8" s="59" cm="1">
        <f t="array" ref="N8">SUMPRODUCT(($A7= Data!$B$2:$B$95)*(N$6=Data!$A$2:$A$95)*(Data!$C$2:$C$95))</f>
        <v>26219</v>
      </c>
      <c r="O8" s="59" cm="1">
        <f t="array" ref="O8">SUMPRODUCT(($A7= Data!$B$2:$B$95)*(O$6=Data!$A$2:$A$95)*(Data!$C$2:$C$95))</f>
        <v>26405</v>
      </c>
      <c r="P8" s="59" cm="1">
        <f t="array" ref="P8">SUMPRODUCT(($A7= Data!$B$2:$B$95)*(P$6=Data!$A$2:$A$95)*(Data!$C$2:$C$95))</f>
        <v>26043</v>
      </c>
      <c r="Q8" s="59" cm="1">
        <f t="array" ref="Q8">SUMPRODUCT(($A7= Data!$B$2:$B$95)*(Q$6=Data!$A$2:$A$95)*(Data!$C$2:$C$95))</f>
        <v>24775</v>
      </c>
      <c r="R8" s="138" cm="1">
        <f t="array" ref="R8">SUMPRODUCT(($A7= Data!$B$2:$B$95)*(R$6=Data!$A$2:$A$95)*(Data!$C$2:$C$95))</f>
        <v>24509</v>
      </c>
      <c r="S8" s="60"/>
    </row>
    <row r="9" spans="1:19" ht="15.75" customHeight="1" x14ac:dyDescent="0.25">
      <c r="A9" s="61" t="s">
        <v>27</v>
      </c>
      <c r="B9" s="56" t="s">
        <v>47</v>
      </c>
      <c r="C9" s="57">
        <f>IF($A$4="Total Response Time",SUMPRODUCT((data_0910!$A$2:$A$98=C$6)*(data_0910!$B$2:$B$98=$A9)*(data_0910!$D$2:$D$98)),IF($A$4="Call Handling Time",SUMPRODUCT((data_0910!$A$2:$A$98=C$6)*(data_0910!$B$2:$B$98=$A9)*(data_0910!$E$2:$E$98)),IF($A$4="Crew Turnout Time",SUMPRODUCT((data_0910!$A$2:$A$98=C$6)*(data_0910!$B$2:$B$98=$A9)*(data_0910!$F$2:$F$98)),IF($A$4="Drive Time",SUMPRODUCT((data_0910!$A$2:$A$98=C$6)*(data_0910!$B$2:$B$98=$A9)*(data_0910!$G$2:$G$98)),"N/A"))))</f>
        <v>4.7732507000000004E-3</v>
      </c>
      <c r="D9" s="57">
        <f>IF($A$4="Total Response Time",SUMPRODUCT((Data!$A$2:$A$95=D$6)*(Data!$B$2:$B$95=$A9)*(Data!$D$2:$D$95)),IF($A$4="Call Handling Time",SUMPRODUCT((Data!$A$2:$A$95=D$6)*(Data!$B$2:$B$95=$A9)*(Data!$E$2:$E$95)),IF($A$4="Crew Turnout Time",SUMPRODUCT((Data!$A$2:$A$95=D$6)*(Data!$B$2:$B$95=$A9)*(Data!$F$2:$F$95)),IF($A$4="Drive Time",SUMPRODUCT((Data!$A$2:$A$95=D$6)*(Data!$B$2:$B$95=$A9)*(Data!$G$2:$G$95)),"N/A"))))</f>
        <v>4.9455794200000004E-3</v>
      </c>
      <c r="E9" s="57">
        <f>IF($A$4="Total Response Time",SUMPRODUCT((Data!$A$2:$A$95=E$6)*(Data!$B$2:$B$95=$A9)*(Data!$D$2:$D$95)),IF($A$4="Call Handling Time",SUMPRODUCT((Data!$A$2:$A$95=E$6)*(Data!$B$2:$B$95=$A9)*(Data!$E$2:$E$95)),IF($A$4="Crew Turnout Time",SUMPRODUCT((Data!$A$2:$A$95=E$6)*(Data!$B$2:$B$95=$A9)*(Data!$F$2:$F$95)),IF($A$4="Drive Time",SUMPRODUCT((Data!$A$2:$A$95=E$6)*(Data!$B$2:$B$95=$A9)*(Data!$G$2:$G$95)),"N/A"))))</f>
        <v>4.8883545099999998E-3</v>
      </c>
      <c r="F9" s="57">
        <f>IF($A$4="Total Response Time",SUMPRODUCT((Data!$A$2:$A$95=F$6)*(Data!$B$2:$B$95=$A9)*(Data!$D$2:$D$95)),IF($A$4="Call Handling Time",SUMPRODUCT((Data!$A$2:$A$95=F$6)*(Data!$B$2:$B$95=$A9)*(Data!$E$2:$E$95)),IF($A$4="Crew Turnout Time",SUMPRODUCT((Data!$A$2:$A$95=F$6)*(Data!$B$2:$B$95=$A9)*(Data!$F$2:$F$95)),IF($A$4="Drive Time",SUMPRODUCT((Data!$A$2:$A$95=F$6)*(Data!$B$2:$B$95=$A9)*(Data!$G$2:$G$95)),"N/A"))))</f>
        <v>4.9320011700000003E-3</v>
      </c>
      <c r="G9" s="57">
        <f>IF($A$4="Total Response Time",SUMPRODUCT((Data!$A$2:$A$95=G$6)*(Data!$B$2:$B$95=$A9)*(Data!$D$2:$D$95)),IF($A$4="Call Handling Time",SUMPRODUCT((Data!$A$2:$A$95=G$6)*(Data!$B$2:$B$95=$A9)*(Data!$E$2:$E$95)),IF($A$4="Crew Turnout Time",SUMPRODUCT((Data!$A$2:$A$95=G$6)*(Data!$B$2:$B$95=$A9)*(Data!$F$2:$F$95)),IF($A$4="Drive Time",SUMPRODUCT((Data!$A$2:$A$95=G$6)*(Data!$B$2:$B$95=$A9)*(Data!$G$2:$G$95)),"N/A"))))</f>
        <v>5.0090688800000002E-3</v>
      </c>
      <c r="H9" s="57">
        <f>IF($A$4="Total Response Time",SUMPRODUCT((Data!$A$2:$A$95=H$6)*(Data!$B$2:$B$95=$A9)*(Data!$D$2:$D$95)),IF($A$4="Call Handling Time",SUMPRODUCT((Data!$A$2:$A$95=H$6)*(Data!$B$2:$B$95=$A9)*(Data!$E$2:$E$95)),IF($A$4="Crew Turnout Time",SUMPRODUCT((Data!$A$2:$A$95=H$6)*(Data!$B$2:$B$95=$A9)*(Data!$F$2:$F$95)),IF($A$4="Drive Time",SUMPRODUCT((Data!$A$2:$A$95=H$6)*(Data!$B$2:$B$95=$A9)*(Data!$G$2:$G$95)),"N/A"))))</f>
        <v>5.2983169199999998E-3</v>
      </c>
      <c r="I9" s="57">
        <f>IF($A$4="Total Response Time",SUMPRODUCT((Data!$A$2:$A$95=I$6)*(Data!$B$2:$B$95=$A9)*(Data!$D$2:$D$95)),IF($A$4="Call Handling Time",SUMPRODUCT((Data!$A$2:$A$95=I$6)*(Data!$B$2:$B$95=$A9)*(Data!$E$2:$E$95)),IF($A$4="Crew Turnout Time",SUMPRODUCT((Data!$A$2:$A$95=I$6)*(Data!$B$2:$B$95=$A9)*(Data!$F$2:$F$95)),IF($A$4="Drive Time",SUMPRODUCT((Data!$A$2:$A$95=I$6)*(Data!$B$2:$B$95=$A9)*(Data!$G$2:$G$95)),"N/A"))))</f>
        <v>5.2983595600000002E-3</v>
      </c>
      <c r="J9" s="57">
        <f>IF($A$4="Total Response Time",SUMPRODUCT((Data!$A$2:$A$95=J$6)*(Data!$B$2:$B$95=$A9)*(Data!$D$2:$D$95)),IF($A$4="Call Handling Time",SUMPRODUCT((Data!$A$2:$A$95=J$6)*(Data!$B$2:$B$95=$A9)*(Data!$E$2:$E$95)),IF($A$4="Crew Turnout Time",SUMPRODUCT((Data!$A$2:$A$95=J$6)*(Data!$B$2:$B$95=$A9)*(Data!$F$2:$F$95)),IF($A$4="Drive Time",SUMPRODUCT((Data!$A$2:$A$95=J$6)*(Data!$B$2:$B$95=$A9)*(Data!$G$2:$G$95)),"N/A"))))</f>
        <v>5.3315398499999998E-3</v>
      </c>
      <c r="K9" s="57">
        <f>IF($A$4="Total Response Time",SUMPRODUCT((Data!$A$2:$A$95=K$6)*(Data!$B$2:$B$95=$A9)*(Data!$D$2:$D$95)),IF($A$4="Call Handling Time",SUMPRODUCT((Data!$A$2:$A$95=K$6)*(Data!$B$2:$B$95=$A9)*(Data!$E$2:$E$95)),IF($A$4="Crew Turnout Time",SUMPRODUCT((Data!$A$2:$A$95=K$6)*(Data!$B$2:$B$95=$A9)*(Data!$F$2:$F$95)),IF($A$4="Drive Time",SUMPRODUCT((Data!$A$2:$A$95=K$6)*(Data!$B$2:$B$95=$A9)*(Data!$G$2:$G$95)),"N/A"))))</f>
        <v>5.2507351499999997E-3</v>
      </c>
      <c r="L9" s="57">
        <f>IF($A$4="Total Response Time",SUMPRODUCT((Data!$A$2:$A$95=L$6)*(Data!$B$2:$B$95=$A9)*(Data!$D$2:$D$95)),IF($A$4="Call Handling Time",SUMPRODUCT((Data!$A$2:$A$95=L$6)*(Data!$B$2:$B$95=$A9)*(Data!$E$2:$E$95)),IF($A$4="Crew Turnout Time",SUMPRODUCT((Data!$A$2:$A$95=L$6)*(Data!$B$2:$B$95=$A9)*(Data!$F$2:$F$95)),IF($A$4="Drive Time",SUMPRODUCT((Data!$A$2:$A$95=L$6)*(Data!$B$2:$B$95=$A9)*(Data!$G$2:$G$95)),"N/A"))))</f>
        <v>5.29348427E-3</v>
      </c>
      <c r="M9" s="57">
        <f>IF($A$4="Total Response Time",SUMPRODUCT((Data!$A$2:$A$95=M$6)*(Data!$B$2:$B$95=$A9)*(Data!$D$2:$D$95)),IF($A$4="Call Handling Time",SUMPRODUCT((Data!$A$2:$A$95=M$6)*(Data!$B$2:$B$95=$A9)*(Data!$E$2:$E$95)),IF($A$4="Crew Turnout Time",SUMPRODUCT((Data!$A$2:$A$95=M$6)*(Data!$B$2:$B$95=$A9)*(Data!$F$2:$F$95)),IF($A$4="Drive Time",SUMPRODUCT((Data!$A$2:$A$95=M$6)*(Data!$B$2:$B$95=$A9)*(Data!$G$2:$G$95)),"N/A"))))</f>
        <v>5.3120091299999998E-3</v>
      </c>
      <c r="N9" s="57">
        <f>IF($A$4="Total Response Time",SUMPRODUCT((Data!$A$2:$A$95=N$6)*(Data!$B$2:$B$95=$A9)*(Data!$D$2:$D$95)),IF($A$4="Call Handling Time",SUMPRODUCT((Data!$A$2:$A$95=N$6)*(Data!$B$2:$B$95=$A9)*(Data!$E$2:$E$95)),IF($A$4="Crew Turnout Time",SUMPRODUCT((Data!$A$2:$A$95=N$6)*(Data!$B$2:$B$95=$A9)*(Data!$F$2:$F$95)),IF($A$4="Drive Time",SUMPRODUCT((Data!$A$2:$A$95=N$6)*(Data!$B$2:$B$95=$A9)*(Data!$G$2:$G$95)),"N/A"))))</f>
        <v>5.2227413399999999E-3</v>
      </c>
      <c r="O9" s="57">
        <f>IF($A$4="Total Response Time",SUMPRODUCT((Data!$A$2:$A$95=O$6)*(Data!$B$2:$B$95=$A9)*(Data!$D$2:$D$95)),IF($A$4="Call Handling Time",SUMPRODUCT((Data!$A$2:$A$95=O$6)*(Data!$B$2:$B$95=$A9)*(Data!$E$2:$E$95)),IF($A$4="Crew Turnout Time",SUMPRODUCT((Data!$A$2:$A$95=O$6)*(Data!$B$2:$B$95=$A9)*(Data!$F$2:$F$95)),IF($A$4="Drive Time",SUMPRODUCT((Data!$A$2:$A$95=O$6)*(Data!$B$2:$B$95=$A9)*(Data!$G$2:$G$95)),"N/A"))))</f>
        <v>5.31000598E-3</v>
      </c>
      <c r="P9" s="57">
        <f>IF($A$4="Total Response Time",SUMPRODUCT((Data!$A$2:$A$95=P$6)*(Data!$B$2:$B$95=$A9)*(Data!$D$2:$D$95)),IF($A$4="Call Handling Time",SUMPRODUCT((Data!$A$2:$A$95=P$6)*(Data!$B$2:$B$95=$A9)*(Data!$E$2:$E$95)),IF($A$4="Crew Turnout Time",SUMPRODUCT((Data!$A$2:$A$95=P$6)*(Data!$B$2:$B$95=$A9)*(Data!$F$2:$F$95)),IF($A$4="Drive Time",SUMPRODUCT((Data!$A$2:$A$95=P$6)*(Data!$B$2:$B$95=$A9)*(Data!$G$2:$G$95)),"N/A"))))</f>
        <v>5.4903652400000004E-3</v>
      </c>
      <c r="Q9" s="57">
        <f>IF($A$4="Total Response Time",SUMPRODUCT((Data!$A$2:$A$95=Q$6)*(Data!$B$2:$B$95=$A9)*(Data!$D$2:$D$95)),IF($A$4="Call Handling Time",SUMPRODUCT((Data!$A$2:$A$95=Q$6)*(Data!$B$2:$B$95=$A9)*(Data!$E$2:$E$95)),IF($A$4="Crew Turnout Time",SUMPRODUCT((Data!$A$2:$A$95=Q$6)*(Data!$B$2:$B$95=$A9)*(Data!$F$2:$F$95)),IF($A$4="Drive Time",SUMPRODUCT((Data!$A$2:$A$95=Q$6)*(Data!$B$2:$B$95=$A9)*(Data!$G$2:$G$95)),"N/A"))))</f>
        <v>5.4999033100000001E-3</v>
      </c>
      <c r="R9" s="137">
        <f>IF($A$4="Total Response Time",SUMPRODUCT((Data!$A$2:$A$95=R$6)*(Data!$B$2:$B$95=$A9)*(Data!$D$2:$D$95)),IF($A$4="Call Handling Time",SUMPRODUCT((Data!$A$2:$A$95=R$6)*(Data!$B$2:$B$95=$A9)*(Data!$E$2:$E$95)),IF($A$4="Crew Turnout Time",SUMPRODUCT((Data!$A$2:$A$95=R$6)*(Data!$B$2:$B$95=$A9)*(Data!$F$2:$F$95)),IF($A$4="Drive Time",SUMPRODUCT((Data!$A$2:$A$95=R$6)*(Data!$B$2:$B$95=$A9)*(Data!$G$2:$G$95)),"N/A"))))</f>
        <v>5.5379686699999998E-3</v>
      </c>
      <c r="S9" s="48"/>
    </row>
    <row r="10" spans="1:19" s="22" customFormat="1" ht="15.75" customHeight="1" x14ac:dyDescent="0.25">
      <c r="A10" s="61"/>
      <c r="B10" s="58" t="s">
        <v>25</v>
      </c>
      <c r="C10" s="59">
        <f>SUMPRODUCT((data_0910!$B$2:$B$4=$A9)*(data_0910!$A$2:$A$4=C$6)*(data_0910!$C$2:$C$4))</f>
        <v>3693</v>
      </c>
      <c r="D10" s="59" cm="1">
        <f t="array" ref="D10">SUMPRODUCT(($A9= Data!$B$2:$B$95)*(D$6=Data!$A$2:$A$95)*(Data!$C$2:$C$95))</f>
        <v>3650</v>
      </c>
      <c r="E10" s="59" cm="1">
        <f t="array" ref="E10">SUMPRODUCT(($A9= Data!$B$2:$B$95)*(E$6=Data!$A$2:$A$95)*(Data!$C$2:$C$95))</f>
        <v>3428</v>
      </c>
      <c r="F10" s="59" cm="1">
        <f t="array" ref="F10">SUMPRODUCT(($A9= Data!$B$2:$B$95)*(F$6=Data!$A$2:$A$95)*(Data!$C$2:$C$95))</f>
        <v>3194</v>
      </c>
      <c r="G10" s="59" cm="1">
        <f t="array" ref="G10">SUMPRODUCT(($A9= Data!$B$2:$B$95)*(G$6=Data!$A$2:$A$95)*(Data!$C$2:$C$95))</f>
        <v>2934</v>
      </c>
      <c r="H10" s="59" cm="1">
        <f t="array" ref="H10">SUMPRODUCT(($A9= Data!$B$2:$B$95)*(H$6=Data!$A$2:$A$95)*(Data!$C$2:$C$95))</f>
        <v>2835</v>
      </c>
      <c r="I10" s="59" cm="1">
        <f t="array" ref="I10">SUMPRODUCT(($A9= Data!$B$2:$B$95)*(I$6=Data!$A$2:$A$95)*(Data!$C$2:$C$95))</f>
        <v>2837</v>
      </c>
      <c r="J10" s="59" cm="1">
        <f t="array" ref="J10">SUMPRODUCT(($A9= Data!$B$2:$B$95)*(J$6=Data!$A$2:$A$95)*(Data!$C$2:$C$95))</f>
        <v>2654</v>
      </c>
      <c r="K10" s="59" cm="1">
        <f t="array" ref="K10">SUMPRODUCT(($A9= Data!$B$2:$B$95)*(K$6=Data!$A$2:$A$95)*(Data!$C$2:$C$95))</f>
        <v>2663</v>
      </c>
      <c r="L10" s="59" cm="1">
        <f t="array" ref="L10">SUMPRODUCT(($A9= Data!$B$2:$B$95)*(L$6=Data!$A$2:$A$95)*(Data!$C$2:$C$95))</f>
        <v>2641</v>
      </c>
      <c r="M10" s="59" cm="1">
        <f t="array" ref="M10">SUMPRODUCT(($A9= Data!$B$2:$B$95)*(M$6=Data!$A$2:$A$95)*(Data!$C$2:$C$95))</f>
        <v>2477</v>
      </c>
      <c r="N10" s="59" cm="1">
        <f t="array" ref="N10">SUMPRODUCT(($A9= Data!$B$2:$B$95)*(N$6=Data!$A$2:$A$95)*(Data!$C$2:$C$95))</f>
        <v>2438</v>
      </c>
      <c r="O10" s="59" cm="1">
        <f t="array" ref="O10">SUMPRODUCT(($A9= Data!$B$2:$B$95)*(O$6=Data!$A$2:$A$95)*(Data!$C$2:$C$95))</f>
        <v>2367</v>
      </c>
      <c r="P10" s="59" cm="1">
        <f t="array" ref="P10">SUMPRODUCT(($A9= Data!$B$2:$B$95)*(P$6=Data!$A$2:$A$95)*(Data!$C$2:$C$95))</f>
        <v>2307</v>
      </c>
      <c r="Q10" s="59" cm="1">
        <f t="array" ref="Q10">SUMPRODUCT(($A9= Data!$B$2:$B$95)*(Q$6=Data!$A$2:$A$95)*(Data!$C$2:$C$95))</f>
        <v>2280</v>
      </c>
      <c r="R10" s="138" cm="1">
        <f t="array" ref="R10">SUMPRODUCT(($A9= Data!$B$2:$B$95)*(R$6=Data!$A$2:$A$95)*(Data!$C$2:$C$95))</f>
        <v>2335</v>
      </c>
      <c r="S10" s="60"/>
    </row>
    <row r="11" spans="1:19" ht="15.75" customHeight="1" x14ac:dyDescent="0.25">
      <c r="A11" s="61" t="s">
        <v>28</v>
      </c>
      <c r="B11" s="56" t="s">
        <v>47</v>
      </c>
      <c r="C11" s="57">
        <f>IF($A$4="Total Response Time",SUMPRODUCT((data_0910!$A$2:$A$98=C$6)*(data_0910!$B$2:$B$98=$A11)*(data_0910!$D$2:$D$98)),IF($A$4="Call Handling Time",SUMPRODUCT((data_0910!$A$2:$A$98=C$6)*(data_0910!$B$2:$B$98=$A11)*(data_0910!$E$2:$E$98)),IF($A$4="Crew Turnout Time",SUMPRODUCT((data_0910!$A$2:$A$98=C$6)*(data_0910!$B$2:$B$98=$A11)*(data_0910!$F$2:$F$98)),IF($A$4="Drive Time",SUMPRODUCT((data_0910!$A$2:$A$98=C$6)*(data_0910!$B$2:$B$98=$A11)*(data_0910!$G$2:$G$98)),"N/A"))))</f>
        <v>5.0219961000000004E-3</v>
      </c>
      <c r="D11" s="57">
        <f>IF($A$4="Total Response Time",SUMPRODUCT((Data!$A$2:$A$95=D$6)*(Data!$B$2:$B$95=$A11)*(Data!$D$2:$D$95)),IF($A$4="Call Handling Time",SUMPRODUCT((Data!$A$2:$A$95=D$6)*(Data!$B$2:$B$95=$A11)*(Data!$E$2:$E$95)),IF($A$4="Crew Turnout Time",SUMPRODUCT((Data!$A$2:$A$95=D$6)*(Data!$B$2:$B$95=$A11)*(Data!$F$2:$F$95)),IF($A$4="Drive Time",SUMPRODUCT((Data!$A$2:$A$95=D$6)*(Data!$B$2:$B$95=$A11)*(Data!$G$2:$G$95)),"N/A"))))</f>
        <v>5.1502943899999999E-3</v>
      </c>
      <c r="E11" s="57">
        <f>IF($A$4="Total Response Time",SUMPRODUCT((Data!$A$2:$A$95=E$6)*(Data!$B$2:$B$95=$A11)*(Data!$D$2:$D$95)),IF($A$4="Call Handling Time",SUMPRODUCT((Data!$A$2:$A$95=E$6)*(Data!$B$2:$B$95=$A11)*(Data!$E$2:$E$95)),IF($A$4="Crew Turnout Time",SUMPRODUCT((Data!$A$2:$A$95=E$6)*(Data!$B$2:$B$95=$A11)*(Data!$F$2:$F$95)),IF($A$4="Drive Time",SUMPRODUCT((Data!$A$2:$A$95=E$6)*(Data!$B$2:$B$95=$A11)*(Data!$G$2:$G$95)),"N/A"))))</f>
        <v>5.0585791899999998E-3</v>
      </c>
      <c r="F11" s="57">
        <f>IF($A$4="Total Response Time",SUMPRODUCT((Data!$A$2:$A$95=F$6)*(Data!$B$2:$B$95=$A11)*(Data!$D$2:$D$95)),IF($A$4="Call Handling Time",SUMPRODUCT((Data!$A$2:$A$95=F$6)*(Data!$B$2:$B$95=$A11)*(Data!$E$2:$E$95)),IF($A$4="Crew Turnout Time",SUMPRODUCT((Data!$A$2:$A$95=F$6)*(Data!$B$2:$B$95=$A11)*(Data!$F$2:$F$95)),IF($A$4="Drive Time",SUMPRODUCT((Data!$A$2:$A$95=F$6)*(Data!$B$2:$B$95=$A11)*(Data!$G$2:$G$95)),"N/A"))))</f>
        <v>5.1700651100000002E-3</v>
      </c>
      <c r="G11" s="57">
        <f>IF($A$4="Total Response Time",SUMPRODUCT((Data!$A$2:$A$95=G$6)*(Data!$B$2:$B$95=$A11)*(Data!$D$2:$D$95)),IF($A$4="Call Handling Time",SUMPRODUCT((Data!$A$2:$A$95=G$6)*(Data!$B$2:$B$95=$A11)*(Data!$E$2:$E$95)),IF($A$4="Crew Turnout Time",SUMPRODUCT((Data!$A$2:$A$95=G$6)*(Data!$B$2:$B$95=$A11)*(Data!$F$2:$F$95)),IF($A$4="Drive Time",SUMPRODUCT((Data!$A$2:$A$95=G$6)*(Data!$B$2:$B$95=$A11)*(Data!$G$2:$G$95)),"N/A"))))</f>
        <v>5.2113090599999997E-3</v>
      </c>
      <c r="H11" s="57">
        <f>IF($A$4="Total Response Time",SUMPRODUCT((Data!$A$2:$A$95=H$6)*(Data!$B$2:$B$95=$A11)*(Data!$D$2:$D$95)),IF($A$4="Call Handling Time",SUMPRODUCT((Data!$A$2:$A$95=H$6)*(Data!$B$2:$B$95=$A11)*(Data!$E$2:$E$95)),IF($A$4="Crew Turnout Time",SUMPRODUCT((Data!$A$2:$A$95=H$6)*(Data!$B$2:$B$95=$A11)*(Data!$F$2:$F$95)),IF($A$4="Drive Time",SUMPRODUCT((Data!$A$2:$A$95=H$6)*(Data!$B$2:$B$95=$A11)*(Data!$G$2:$G$95)),"N/A"))))</f>
        <v>5.4392666399999999E-3</v>
      </c>
      <c r="I11" s="57">
        <f>IF($A$4="Total Response Time",SUMPRODUCT((Data!$A$2:$A$95=I$6)*(Data!$B$2:$B$95=$A11)*(Data!$D$2:$D$95)),IF($A$4="Call Handling Time",SUMPRODUCT((Data!$A$2:$A$95=I$6)*(Data!$B$2:$B$95=$A11)*(Data!$E$2:$E$95)),IF($A$4="Crew Turnout Time",SUMPRODUCT((Data!$A$2:$A$95=I$6)*(Data!$B$2:$B$95=$A11)*(Data!$F$2:$F$95)),IF($A$4="Drive Time",SUMPRODUCT((Data!$A$2:$A$95=I$6)*(Data!$B$2:$B$95=$A11)*(Data!$G$2:$G$95)),"N/A"))))</f>
        <v>5.4188006199999998E-3</v>
      </c>
      <c r="J11" s="57">
        <f>IF($A$4="Total Response Time",SUMPRODUCT((Data!$A$2:$A$95=J$6)*(Data!$B$2:$B$95=$A11)*(Data!$D$2:$D$95)),IF($A$4="Call Handling Time",SUMPRODUCT((Data!$A$2:$A$95=J$6)*(Data!$B$2:$B$95=$A11)*(Data!$E$2:$E$95)),IF($A$4="Crew Turnout Time",SUMPRODUCT((Data!$A$2:$A$95=J$6)*(Data!$B$2:$B$95=$A11)*(Data!$F$2:$F$95)),IF($A$4="Drive Time",SUMPRODUCT((Data!$A$2:$A$95=J$6)*(Data!$B$2:$B$95=$A11)*(Data!$G$2:$G$95)),"N/A"))))</f>
        <v>5.4042073699999997E-3</v>
      </c>
      <c r="K11" s="57">
        <f>IF($A$4="Total Response Time",SUMPRODUCT((Data!$A$2:$A$95=K$6)*(Data!$B$2:$B$95=$A11)*(Data!$D$2:$D$95)),IF($A$4="Call Handling Time",SUMPRODUCT((Data!$A$2:$A$95=K$6)*(Data!$B$2:$B$95=$A11)*(Data!$E$2:$E$95)),IF($A$4="Crew Turnout Time",SUMPRODUCT((Data!$A$2:$A$95=K$6)*(Data!$B$2:$B$95=$A11)*(Data!$F$2:$F$95)),IF($A$4="Drive Time",SUMPRODUCT((Data!$A$2:$A$95=K$6)*(Data!$B$2:$B$95=$A11)*(Data!$G$2:$G$95)),"N/A"))))</f>
        <v>5.4335202299999998E-3</v>
      </c>
      <c r="L11" s="57">
        <f>IF($A$4="Total Response Time",SUMPRODUCT((Data!$A$2:$A$95=L$6)*(Data!$B$2:$B$95=$A11)*(Data!$D$2:$D$95)),IF($A$4="Call Handling Time",SUMPRODUCT((Data!$A$2:$A$95=L$6)*(Data!$B$2:$B$95=$A11)*(Data!$E$2:$E$95)),IF($A$4="Crew Turnout Time",SUMPRODUCT((Data!$A$2:$A$95=L$6)*(Data!$B$2:$B$95=$A11)*(Data!$F$2:$F$95)),IF($A$4="Drive Time",SUMPRODUCT((Data!$A$2:$A$95=L$6)*(Data!$B$2:$B$95=$A11)*(Data!$G$2:$G$95)),"N/A"))))</f>
        <v>5.4116530499999996E-3</v>
      </c>
      <c r="M11" s="57">
        <f>IF($A$4="Total Response Time",SUMPRODUCT((Data!$A$2:$A$95=M$6)*(Data!$B$2:$B$95=$A11)*(Data!$D$2:$D$95)),IF($A$4="Call Handling Time",SUMPRODUCT((Data!$A$2:$A$95=M$6)*(Data!$B$2:$B$95=$A11)*(Data!$E$2:$E$95)),IF($A$4="Crew Turnout Time",SUMPRODUCT((Data!$A$2:$A$95=M$6)*(Data!$B$2:$B$95=$A11)*(Data!$F$2:$F$95)),IF($A$4="Drive Time",SUMPRODUCT((Data!$A$2:$A$95=M$6)*(Data!$B$2:$B$95=$A11)*(Data!$G$2:$G$95)),"N/A"))))</f>
        <v>5.3996389900000004E-3</v>
      </c>
      <c r="N11" s="57">
        <f>IF($A$4="Total Response Time",SUMPRODUCT((Data!$A$2:$A$95=N$6)*(Data!$B$2:$B$95=$A11)*(Data!$D$2:$D$95)),IF($A$4="Call Handling Time",SUMPRODUCT((Data!$A$2:$A$95=N$6)*(Data!$B$2:$B$95=$A11)*(Data!$E$2:$E$95)),IF($A$4="Crew Turnout Time",SUMPRODUCT((Data!$A$2:$A$95=N$6)*(Data!$B$2:$B$95=$A11)*(Data!$F$2:$F$95)),IF($A$4="Drive Time",SUMPRODUCT((Data!$A$2:$A$95=N$6)*(Data!$B$2:$B$95=$A11)*(Data!$G$2:$G$95)),"N/A"))))</f>
        <v>5.2874447400000002E-3</v>
      </c>
      <c r="O11" s="57">
        <f>IF($A$4="Total Response Time",SUMPRODUCT((Data!$A$2:$A$95=O$6)*(Data!$B$2:$B$95=$A11)*(Data!$D$2:$D$95)),IF($A$4="Call Handling Time",SUMPRODUCT((Data!$A$2:$A$95=O$6)*(Data!$B$2:$B$95=$A11)*(Data!$E$2:$E$95)),IF($A$4="Crew Turnout Time",SUMPRODUCT((Data!$A$2:$A$95=O$6)*(Data!$B$2:$B$95=$A11)*(Data!$F$2:$F$95)),IF($A$4="Drive Time",SUMPRODUCT((Data!$A$2:$A$95=O$6)*(Data!$B$2:$B$95=$A11)*(Data!$G$2:$G$95)),"N/A"))))</f>
        <v>5.4735025500000003E-3</v>
      </c>
      <c r="P11" s="57">
        <f>IF($A$4="Total Response Time",SUMPRODUCT((Data!$A$2:$A$95=P$6)*(Data!$B$2:$B$95=$A11)*(Data!$D$2:$D$95)),IF($A$4="Call Handling Time",SUMPRODUCT((Data!$A$2:$A$95=P$6)*(Data!$B$2:$B$95=$A11)*(Data!$E$2:$E$95)),IF($A$4="Crew Turnout Time",SUMPRODUCT((Data!$A$2:$A$95=P$6)*(Data!$B$2:$B$95=$A11)*(Data!$F$2:$F$95)),IF($A$4="Drive Time",SUMPRODUCT((Data!$A$2:$A$95=P$6)*(Data!$B$2:$B$95=$A11)*(Data!$G$2:$G$95)),"N/A"))))</f>
        <v>5.5704954100000001E-3</v>
      </c>
      <c r="Q11" s="57">
        <f>IF($A$4="Total Response Time",SUMPRODUCT((Data!$A$2:$A$95=Q$6)*(Data!$B$2:$B$95=$A11)*(Data!$D$2:$D$95)),IF($A$4="Call Handling Time",SUMPRODUCT((Data!$A$2:$A$95=Q$6)*(Data!$B$2:$B$95=$A11)*(Data!$E$2:$E$95)),IF($A$4="Crew Turnout Time",SUMPRODUCT((Data!$A$2:$A$95=Q$6)*(Data!$B$2:$B$95=$A11)*(Data!$F$2:$F$95)),IF($A$4="Drive Time",SUMPRODUCT((Data!$A$2:$A$95=Q$6)*(Data!$B$2:$B$95=$A11)*(Data!$G$2:$G$95)),"N/A"))))</f>
        <v>5.5755458700000003E-3</v>
      </c>
      <c r="R11" s="137">
        <f>IF($A$4="Total Response Time",SUMPRODUCT((Data!$A$2:$A$95=R$6)*(Data!$B$2:$B$95=$A11)*(Data!$D$2:$D$95)),IF($A$4="Call Handling Time",SUMPRODUCT((Data!$A$2:$A$95=R$6)*(Data!$B$2:$B$95=$A11)*(Data!$E$2:$E$95)),IF($A$4="Crew Turnout Time",SUMPRODUCT((Data!$A$2:$A$95=R$6)*(Data!$B$2:$B$95=$A11)*(Data!$F$2:$F$95)),IF($A$4="Drive Time",SUMPRODUCT((Data!$A$2:$A$95=R$6)*(Data!$B$2:$B$95=$A11)*(Data!$G$2:$G$95)),"N/A"))))</f>
        <v>5.6313197299999998E-3</v>
      </c>
      <c r="S11" s="48"/>
    </row>
    <row r="12" spans="1:19" s="22" customFormat="1" ht="15.75" customHeight="1" x14ac:dyDescent="0.25">
      <c r="A12" s="61"/>
      <c r="B12" s="58" t="s">
        <v>25</v>
      </c>
      <c r="C12" s="59">
        <f>SUMPRODUCT((data_0910!$B$2:$B$4=$A11)*(data_0910!$A$2:$A$4=C$6)*(data_0910!$C$2:$C$4))</f>
        <v>32477</v>
      </c>
      <c r="D12" s="59" cm="1">
        <f t="array" ref="D12">SUMPRODUCT(($A11= Data!$B$2:$B$95)*(D$6=Data!$A$2:$A$95)*(Data!$C$2:$C$95))</f>
        <v>31628</v>
      </c>
      <c r="E12" s="59" cm="1">
        <f t="array" ref="E12">SUMPRODUCT(($A11= Data!$B$2:$B$95)*(E$6=Data!$A$2:$A$95)*(Data!$C$2:$C$95))</f>
        <v>30508</v>
      </c>
      <c r="F12" s="59" cm="1">
        <f t="array" ref="F12">SUMPRODUCT(($A11= Data!$B$2:$B$95)*(F$6=Data!$A$2:$A$95)*(Data!$C$2:$C$95))</f>
        <v>28911</v>
      </c>
      <c r="G12" s="59" cm="1">
        <f t="array" ref="G12">SUMPRODUCT(($A11= Data!$B$2:$B$95)*(G$6=Data!$A$2:$A$95)*(Data!$C$2:$C$95))</f>
        <v>27726</v>
      </c>
      <c r="H12" s="59" cm="1">
        <f t="array" ref="H12">SUMPRODUCT(($A11= Data!$B$2:$B$95)*(H$6=Data!$A$2:$A$95)*(Data!$C$2:$C$95))</f>
        <v>27291</v>
      </c>
      <c r="I12" s="59" cm="1">
        <f t="array" ref="I12">SUMPRODUCT(($A11= Data!$B$2:$B$95)*(I$6=Data!$A$2:$A$95)*(Data!$C$2:$C$95))</f>
        <v>27311</v>
      </c>
      <c r="J12" s="59" cm="1">
        <f t="array" ref="J12">SUMPRODUCT(($A11= Data!$B$2:$B$95)*(J$6=Data!$A$2:$A$95)*(Data!$C$2:$C$95))</f>
        <v>26706</v>
      </c>
      <c r="K12" s="59" cm="1">
        <f t="array" ref="K12">SUMPRODUCT(($A11= Data!$B$2:$B$95)*(K$6=Data!$A$2:$A$95)*(Data!$C$2:$C$95))</f>
        <v>27104</v>
      </c>
      <c r="L12" s="59" cm="1">
        <f t="array" ref="L12">SUMPRODUCT(($A11= Data!$B$2:$B$95)*(L$6=Data!$A$2:$A$95)*(Data!$C$2:$C$95))</f>
        <v>26083</v>
      </c>
      <c r="M12" s="59" cm="1">
        <f t="array" ref="M12">SUMPRODUCT(($A11= Data!$B$2:$B$95)*(M$6=Data!$A$2:$A$95)*(Data!$C$2:$C$95))</f>
        <v>24870</v>
      </c>
      <c r="N12" s="59" cm="1">
        <f t="array" ref="N12">SUMPRODUCT(($A11= Data!$B$2:$B$95)*(N$6=Data!$A$2:$A$95)*(Data!$C$2:$C$95))</f>
        <v>23781</v>
      </c>
      <c r="O12" s="59" cm="1">
        <f t="array" ref="O12">SUMPRODUCT(($A11= Data!$B$2:$B$95)*(O$6=Data!$A$2:$A$95)*(Data!$C$2:$C$95))</f>
        <v>24038</v>
      </c>
      <c r="P12" s="59" cm="1">
        <f t="array" ref="P12">SUMPRODUCT(($A11= Data!$B$2:$B$95)*(P$6=Data!$A$2:$A$95)*(Data!$C$2:$C$95))</f>
        <v>23736</v>
      </c>
      <c r="Q12" s="59" cm="1">
        <f t="array" ref="Q12">SUMPRODUCT(($A11= Data!$B$2:$B$95)*(Q$6=Data!$A$2:$A$95)*(Data!$C$2:$C$95))</f>
        <v>22495</v>
      </c>
      <c r="R12" s="138" cm="1">
        <f t="array" ref="R12">SUMPRODUCT(($A11= Data!$B$2:$B$95)*(R$6=Data!$A$2:$A$95)*(Data!$C$2:$C$95))</f>
        <v>22174</v>
      </c>
      <c r="S12" s="59"/>
    </row>
    <row r="13" spans="1:19" x14ac:dyDescent="0.25">
      <c r="A13" s="62"/>
      <c r="B13" s="63" t="s">
        <v>97</v>
      </c>
      <c r="C13" s="64">
        <f t="shared" ref="C13:O13" si="0">C8-(C12+C10)</f>
        <v>0</v>
      </c>
      <c r="D13" s="64">
        <f t="shared" si="0"/>
        <v>0</v>
      </c>
      <c r="E13" s="64">
        <f t="shared" si="0"/>
        <v>0</v>
      </c>
      <c r="F13" s="64">
        <f t="shared" si="0"/>
        <v>0</v>
      </c>
      <c r="G13" s="64">
        <f t="shared" si="0"/>
        <v>0</v>
      </c>
      <c r="H13" s="64">
        <f t="shared" si="0"/>
        <v>0</v>
      </c>
      <c r="I13" s="64">
        <f t="shared" si="0"/>
        <v>0</v>
      </c>
      <c r="J13" s="64">
        <f t="shared" si="0"/>
        <v>0</v>
      </c>
      <c r="K13" s="64">
        <f t="shared" si="0"/>
        <v>0</v>
      </c>
      <c r="L13" s="64">
        <f t="shared" si="0"/>
        <v>0</v>
      </c>
      <c r="M13" s="64">
        <f t="shared" si="0"/>
        <v>0</v>
      </c>
      <c r="N13" s="64">
        <f t="shared" si="0"/>
        <v>0</v>
      </c>
      <c r="O13" s="64">
        <f t="shared" si="0"/>
        <v>0</v>
      </c>
      <c r="P13" s="64">
        <f>P8-(P12+P10)</f>
        <v>0</v>
      </c>
      <c r="Q13" s="64">
        <f>Q8-(Q12+Q10)</f>
        <v>0</v>
      </c>
      <c r="R13" s="139">
        <f>R8-(R12+R10)</f>
        <v>0</v>
      </c>
      <c r="S13" s="48"/>
    </row>
    <row r="14" spans="1:19" x14ac:dyDescent="0.25">
      <c r="A14" s="62"/>
      <c r="B14" s="63" t="s">
        <v>98</v>
      </c>
      <c r="C14" s="65">
        <f t="shared" ref="C14:O14" si="1">C7-(C9*C10+C11*C12)/C8</f>
        <v>1.0561239383033438E-12</v>
      </c>
      <c r="D14" s="65">
        <f t="shared" si="1"/>
        <v>-7.7062184758447394E-12</v>
      </c>
      <c r="E14" s="65">
        <f t="shared" si="1"/>
        <v>1.2729834547586805E-13</v>
      </c>
      <c r="F14" s="65">
        <f t="shared" si="1"/>
        <v>-6.2572811515559934E-12</v>
      </c>
      <c r="G14" s="65">
        <f t="shared" si="1"/>
        <v>-3.3620346090446063E-12</v>
      </c>
      <c r="H14" s="65">
        <f>H7-(H9*H10+H11*H12)/H8</f>
        <v>-4.2620854762143168E-13</v>
      </c>
      <c r="I14" s="65">
        <f t="shared" si="1"/>
        <v>6.1795143654896911E-12</v>
      </c>
      <c r="J14" s="65">
        <f t="shared" si="1"/>
        <v>7.4005445868663422E-12</v>
      </c>
      <c r="K14" s="65">
        <f t="shared" si="1"/>
        <v>4.5453016350727182E-12</v>
      </c>
      <c r="L14" s="65">
        <f t="shared" si="1"/>
        <v>2.5463034458717004E-12</v>
      </c>
      <c r="M14" s="65">
        <f t="shared" si="1"/>
        <v>2.8814884506234151E-13</v>
      </c>
      <c r="N14" s="65">
        <f t="shared" si="1"/>
        <v>5.1527618977198486E-13</v>
      </c>
      <c r="O14" s="65">
        <f t="shared" si="1"/>
        <v>8.0416584849474226E-12</v>
      </c>
      <c r="P14" s="65">
        <f>P7-(P9*P10+P11*P12)/P8</f>
        <v>2.1725598750577113E-12</v>
      </c>
      <c r="Q14" s="65">
        <f>Q7-(Q9*Q10+Q11*Q12)/Q8</f>
        <v>2.7467203858599909E-12</v>
      </c>
      <c r="R14" s="140">
        <f>R7-(R9*R10+R11*R12)/R8</f>
        <v>4.9614565927891263E-13</v>
      </c>
      <c r="S14" s="48"/>
    </row>
    <row r="15" spans="1:19" x14ac:dyDescent="0.25">
      <c r="A15" s="155"/>
      <c r="B15" s="155"/>
      <c r="C15" s="53"/>
      <c r="D15" s="53"/>
      <c r="E15" s="53"/>
      <c r="F15" s="53"/>
      <c r="G15" s="53"/>
      <c r="H15" s="53"/>
      <c r="I15" s="53"/>
      <c r="J15" s="53"/>
      <c r="K15" s="48"/>
      <c r="L15" s="48"/>
      <c r="M15" s="48"/>
      <c r="N15" s="48"/>
      <c r="O15" s="48"/>
      <c r="P15" s="48"/>
      <c r="Q15" s="48"/>
      <c r="R15" s="48"/>
      <c r="S15" s="48"/>
    </row>
    <row r="16" spans="1:19" ht="30" customHeight="1" x14ac:dyDescent="0.25">
      <c r="A16" s="156"/>
      <c r="B16" s="156"/>
      <c r="C16" s="56"/>
      <c r="D16" s="56"/>
      <c r="E16" s="56"/>
      <c r="F16" s="56"/>
      <c r="G16" s="56"/>
      <c r="H16" s="56"/>
      <c r="I16" s="56"/>
      <c r="J16" s="56"/>
      <c r="K16" s="56"/>
      <c r="L16" s="56"/>
      <c r="M16" s="48"/>
      <c r="N16" s="48"/>
      <c r="O16" s="48"/>
      <c r="P16" s="48"/>
      <c r="Q16" s="48"/>
      <c r="R16" s="48"/>
      <c r="S16" s="48"/>
    </row>
    <row r="17" spans="1:19" ht="26.85" customHeight="1" x14ac:dyDescent="0.25">
      <c r="A17" s="157"/>
      <c r="B17" s="157"/>
      <c r="C17" s="66"/>
      <c r="D17" s="66"/>
      <c r="E17" s="66"/>
      <c r="F17" s="66"/>
      <c r="G17" s="66"/>
      <c r="H17" s="66"/>
      <c r="I17" s="66"/>
      <c r="J17" s="66"/>
      <c r="K17" s="66"/>
      <c r="L17" s="66"/>
      <c r="M17" s="48"/>
      <c r="N17" s="48"/>
      <c r="O17" s="48"/>
      <c r="P17" s="48"/>
      <c r="Q17" s="48"/>
      <c r="R17" s="48"/>
      <c r="S17" s="48"/>
    </row>
    <row r="18" spans="1:19" x14ac:dyDescent="0.25">
      <c r="A18" s="62"/>
      <c r="B18" s="62"/>
      <c r="C18" s="53"/>
      <c r="D18" s="53"/>
      <c r="E18" s="53"/>
      <c r="F18" s="53"/>
      <c r="G18" s="53"/>
      <c r="H18" s="53"/>
      <c r="I18" s="53"/>
      <c r="J18" s="53"/>
      <c r="K18" s="48"/>
      <c r="L18" s="48"/>
      <c r="M18" s="48"/>
      <c r="N18" s="48"/>
      <c r="O18" s="48"/>
      <c r="P18" s="48"/>
      <c r="Q18" s="48"/>
      <c r="R18" s="48"/>
      <c r="S18" s="48"/>
    </row>
    <row r="19" spans="1:19" x14ac:dyDescent="0.25">
      <c r="A19" s="49"/>
      <c r="B19" s="53"/>
      <c r="C19" s="53"/>
      <c r="D19" s="53"/>
      <c r="E19" s="53"/>
      <c r="F19" s="53"/>
      <c r="G19" s="53"/>
      <c r="H19" s="53"/>
      <c r="I19" s="53"/>
      <c r="J19" s="53"/>
      <c r="K19" s="48"/>
      <c r="L19" s="48"/>
      <c r="M19" s="48"/>
      <c r="N19" s="48"/>
      <c r="O19" s="48"/>
      <c r="P19" s="48"/>
      <c r="Q19" s="48"/>
      <c r="R19" s="48"/>
      <c r="S19" s="48"/>
    </row>
    <row r="20" spans="1:19" ht="32.85" customHeight="1" x14ac:dyDescent="0.25">
      <c r="A20" s="158" t="s">
        <v>100</v>
      </c>
      <c r="B20" s="159"/>
      <c r="C20" s="67"/>
      <c r="D20" s="67"/>
      <c r="E20" s="67"/>
      <c r="F20" s="67"/>
      <c r="G20" s="67"/>
      <c r="H20" s="67"/>
      <c r="I20" s="67"/>
      <c r="J20" s="67"/>
      <c r="K20" s="67"/>
      <c r="L20" s="67"/>
      <c r="M20" s="48"/>
      <c r="N20" s="48"/>
      <c r="O20" s="48"/>
      <c r="P20" s="48"/>
      <c r="Q20" s="48"/>
      <c r="R20" s="48"/>
      <c r="S20" s="48"/>
    </row>
    <row r="21" spans="1:19" x14ac:dyDescent="0.25">
      <c r="A21" s="68"/>
      <c r="B21" s="68"/>
      <c r="C21" s="53"/>
      <c r="D21" s="53"/>
      <c r="E21" s="53"/>
      <c r="F21" s="53"/>
      <c r="G21" s="53"/>
      <c r="H21" s="53"/>
      <c r="I21" s="48"/>
      <c r="J21" s="48"/>
      <c r="K21" s="48"/>
      <c r="L21" s="48"/>
      <c r="M21" s="48"/>
      <c r="N21" s="48"/>
      <c r="O21" s="48"/>
      <c r="P21" s="48"/>
      <c r="Q21" s="48"/>
      <c r="R21" s="48"/>
      <c r="S21" s="48"/>
    </row>
    <row r="22" spans="1:19" x14ac:dyDescent="0.25">
      <c r="A22" s="49"/>
      <c r="B22" s="53"/>
      <c r="C22" s="53"/>
      <c r="D22" s="53"/>
      <c r="E22" s="53"/>
      <c r="F22" s="53"/>
      <c r="G22" s="53"/>
      <c r="H22" s="53"/>
      <c r="I22" s="48"/>
      <c r="J22" s="48"/>
      <c r="K22" s="48"/>
      <c r="L22" s="48"/>
      <c r="M22" s="48"/>
      <c r="N22" s="48"/>
      <c r="O22" s="48"/>
      <c r="P22" s="48"/>
      <c r="Q22" s="48"/>
      <c r="R22" s="48"/>
      <c r="S22" s="48"/>
    </row>
    <row r="23" spans="1:19" ht="31.35" customHeight="1" x14ac:dyDescent="0.25">
      <c r="A23" s="159"/>
      <c r="B23" s="159"/>
      <c r="C23" s="69"/>
      <c r="D23" s="69"/>
      <c r="E23" s="69"/>
      <c r="F23" s="69"/>
      <c r="G23" s="69"/>
      <c r="H23" s="69"/>
      <c r="I23" s="69"/>
      <c r="J23" s="69"/>
      <c r="K23" s="69"/>
      <c r="L23" s="69"/>
      <c r="M23" s="48"/>
      <c r="N23" s="48"/>
      <c r="O23" s="48"/>
      <c r="P23" s="48"/>
      <c r="Q23" s="48"/>
      <c r="R23" s="48"/>
      <c r="S23" s="48"/>
    </row>
    <row r="24" spans="1:19" x14ac:dyDescent="0.25">
      <c r="A24" s="53"/>
      <c r="B24" s="53"/>
      <c r="C24" s="53"/>
      <c r="D24" s="53"/>
      <c r="E24" s="53"/>
      <c r="F24" s="53"/>
      <c r="G24" s="53"/>
      <c r="H24" s="53"/>
      <c r="I24" s="48"/>
      <c r="J24" s="48"/>
      <c r="K24" s="48"/>
      <c r="L24" s="48"/>
      <c r="M24" s="48"/>
      <c r="N24" s="48"/>
      <c r="O24" s="48"/>
      <c r="P24" s="48"/>
      <c r="Q24" s="48"/>
      <c r="R24" s="48"/>
      <c r="S24" s="48"/>
    </row>
    <row r="25" spans="1:19" x14ac:dyDescent="0.25">
      <c r="A25" s="62"/>
      <c r="B25" s="53"/>
      <c r="C25" s="53"/>
      <c r="D25" s="53"/>
      <c r="E25" s="53"/>
      <c r="F25" s="53"/>
      <c r="G25" s="53"/>
      <c r="H25" s="53"/>
      <c r="I25" s="48"/>
      <c r="J25" s="48"/>
      <c r="K25" s="48"/>
      <c r="L25" s="48"/>
      <c r="M25" s="48"/>
      <c r="N25" s="48"/>
      <c r="O25" s="48"/>
      <c r="P25" s="48"/>
      <c r="Q25" s="48"/>
      <c r="R25" s="48"/>
      <c r="S25" s="48"/>
    </row>
    <row r="26" spans="1:19" x14ac:dyDescent="0.25">
      <c r="A26" s="53"/>
      <c r="B26" s="53"/>
      <c r="C26" s="53"/>
      <c r="D26" s="53"/>
      <c r="E26" s="53"/>
      <c r="F26" s="53"/>
      <c r="G26" s="53"/>
      <c r="H26" s="53"/>
      <c r="I26" s="48"/>
      <c r="J26" s="48"/>
      <c r="K26" s="48"/>
      <c r="L26" s="48"/>
      <c r="M26" s="48"/>
      <c r="N26" s="48"/>
      <c r="O26" s="48"/>
      <c r="P26" s="48"/>
      <c r="Q26" s="48"/>
      <c r="R26" s="48"/>
      <c r="S26" s="48"/>
    </row>
    <row r="27" spans="1:19" x14ac:dyDescent="0.25">
      <c r="A27" s="53"/>
      <c r="B27" s="69"/>
      <c r="C27" s="53"/>
      <c r="D27" s="53"/>
      <c r="E27" s="53"/>
      <c r="F27" s="53"/>
      <c r="G27" s="53"/>
      <c r="H27" s="53"/>
      <c r="I27" s="48"/>
      <c r="J27" s="48"/>
      <c r="K27" s="48"/>
      <c r="L27" s="48"/>
      <c r="M27" s="48"/>
      <c r="N27" s="48"/>
      <c r="O27" s="48"/>
      <c r="P27" s="48"/>
      <c r="Q27" s="48"/>
      <c r="R27" s="48"/>
      <c r="S27" s="48"/>
    </row>
    <row r="28" spans="1:19" x14ac:dyDescent="0.25">
      <c r="A28" s="160"/>
      <c r="B28" s="160"/>
      <c r="C28" s="53"/>
      <c r="D28" s="53"/>
      <c r="E28" s="53"/>
      <c r="F28" s="53"/>
      <c r="G28" s="53"/>
      <c r="H28" s="53"/>
      <c r="I28" s="48"/>
      <c r="J28" s="48"/>
      <c r="K28" s="48"/>
      <c r="L28" s="48"/>
      <c r="M28" s="48"/>
      <c r="N28" s="48"/>
      <c r="O28" s="48"/>
      <c r="P28" s="48"/>
      <c r="Q28" s="48"/>
      <c r="R28" s="48"/>
      <c r="S28" s="48"/>
    </row>
    <row r="29" spans="1:19" x14ac:dyDescent="0.25">
      <c r="A29" s="53"/>
      <c r="B29" s="53"/>
      <c r="C29" s="53"/>
      <c r="D29" s="53"/>
      <c r="E29" s="53"/>
      <c r="F29" s="53"/>
      <c r="G29" s="53"/>
      <c r="H29" s="53"/>
      <c r="I29" s="48"/>
      <c r="J29" s="48"/>
      <c r="K29" s="48"/>
      <c r="L29" s="48"/>
      <c r="M29" s="48"/>
      <c r="N29" s="48"/>
      <c r="O29" s="48"/>
      <c r="P29" s="48"/>
      <c r="Q29" s="48"/>
      <c r="R29" s="48"/>
      <c r="S29" s="48"/>
    </row>
    <row r="30" spans="1:19" ht="15" customHeight="1" x14ac:dyDescent="0.25">
      <c r="A30" s="161"/>
      <c r="B30" s="161"/>
      <c r="C30" s="53"/>
      <c r="D30" s="53"/>
      <c r="E30" s="53"/>
      <c r="F30" s="53"/>
      <c r="G30" s="53"/>
      <c r="H30" s="53"/>
      <c r="I30" s="48"/>
      <c r="J30" s="48"/>
      <c r="K30" s="48"/>
      <c r="L30" s="48"/>
      <c r="M30" s="48"/>
      <c r="N30" s="48"/>
      <c r="O30" s="48"/>
      <c r="P30" s="48"/>
      <c r="Q30" s="48"/>
      <c r="R30" s="48"/>
      <c r="S30" s="48"/>
    </row>
    <row r="31" spans="1:19" x14ac:dyDescent="0.25">
      <c r="A31" s="53"/>
      <c r="B31" s="53"/>
      <c r="C31" s="53"/>
      <c r="D31" s="53"/>
      <c r="E31" s="53"/>
      <c r="F31" s="53"/>
      <c r="G31" s="53"/>
      <c r="H31" s="53"/>
      <c r="I31" s="162"/>
      <c r="J31" s="162"/>
      <c r="K31" s="162"/>
      <c r="L31" s="70"/>
      <c r="M31" s="48"/>
      <c r="N31" s="48"/>
      <c r="O31" s="48"/>
      <c r="P31" s="48"/>
      <c r="Q31" s="48"/>
      <c r="R31" s="48"/>
      <c r="S31" s="48"/>
    </row>
    <row r="32" spans="1:19" x14ac:dyDescent="0.25">
      <c r="A32" s="53"/>
      <c r="B32" s="53"/>
      <c r="C32" s="53"/>
      <c r="D32" s="53"/>
      <c r="E32" s="53"/>
      <c r="F32" s="53"/>
      <c r="G32" s="53"/>
      <c r="H32" s="53"/>
      <c r="I32" s="163"/>
      <c r="J32" s="163"/>
      <c r="K32" s="163"/>
      <c r="L32" s="71"/>
      <c r="M32" s="48"/>
      <c r="N32" s="48"/>
      <c r="O32" s="48"/>
      <c r="P32" s="48"/>
      <c r="Q32" s="48"/>
      <c r="R32" s="48"/>
      <c r="S32" s="48"/>
    </row>
    <row r="33" spans="1:19" x14ac:dyDescent="0.25">
      <c r="A33" s="153"/>
      <c r="B33" s="153"/>
      <c r="C33" s="53"/>
      <c r="D33" s="53"/>
      <c r="E33" s="53"/>
      <c r="F33" s="53"/>
      <c r="G33" s="53"/>
      <c r="H33" s="53"/>
      <c r="I33" s="48"/>
      <c r="J33" s="48"/>
      <c r="K33" s="48"/>
      <c r="L33" s="48"/>
      <c r="M33" s="48"/>
      <c r="N33" s="48"/>
      <c r="O33" s="48"/>
      <c r="P33" s="48"/>
      <c r="Q33" s="48"/>
      <c r="R33" s="48"/>
      <c r="S33" s="48"/>
    </row>
  </sheetData>
  <mergeCells count="11">
    <mergeCell ref="A33:B33"/>
    <mergeCell ref="A1:K1"/>
    <mergeCell ref="A15:B15"/>
    <mergeCell ref="A16:B16"/>
    <mergeCell ref="A17:B17"/>
    <mergeCell ref="A20:B20"/>
    <mergeCell ref="A23:B23"/>
    <mergeCell ref="A28:B28"/>
    <mergeCell ref="A30:B30"/>
    <mergeCell ref="I31:K31"/>
    <mergeCell ref="I32:K32"/>
  </mergeCells>
  <phoneticPr fontId="27" type="noConversion"/>
  <pageMargins left="0.70866141732283472" right="0.70866141732283472" top="0.74803149606299213" bottom="0.74803149606299213" header="0.31496062992125984" footer="0.31496062992125984"/>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46"/>
  <sheetViews>
    <sheetView workbookViewId="0"/>
  </sheetViews>
  <sheetFormatPr defaultColWidth="9.140625" defaultRowHeight="15" x14ac:dyDescent="0.25"/>
  <cols>
    <col min="1" max="1" width="20.42578125" style="23" bestFit="1" customWidth="1"/>
    <col min="2" max="2" width="62.85546875" style="23" bestFit="1" customWidth="1"/>
    <col min="3" max="3" width="22" style="23" bestFit="1" customWidth="1"/>
    <col min="4" max="4" width="29.42578125" style="23" bestFit="1" customWidth="1"/>
    <col min="5" max="5" width="26.85546875" style="23" bestFit="1" customWidth="1"/>
    <col min="6" max="6" width="27.140625" style="23" bestFit="1" customWidth="1"/>
    <col min="7" max="7" width="14.85546875" style="23" bestFit="1" customWidth="1"/>
    <col min="8" max="8" width="9.140625" style="23"/>
    <col min="9" max="9" width="16.42578125" style="23" bestFit="1" customWidth="1"/>
    <col min="10" max="10" width="31.42578125" style="23" bestFit="1" customWidth="1"/>
    <col min="11" max="11" width="17.5703125" style="23" bestFit="1" customWidth="1"/>
    <col min="12" max="12" width="18.42578125" style="23" bestFit="1" customWidth="1"/>
    <col min="13" max="13" width="17.5703125" style="23" bestFit="1" customWidth="1"/>
    <col min="14" max="14" width="18.42578125" style="23" bestFit="1" customWidth="1"/>
    <col min="15" max="15" width="10.5703125" style="23" bestFit="1" customWidth="1"/>
    <col min="16" max="16" width="12" style="23" bestFit="1" customWidth="1"/>
    <col min="17" max="17" width="11" style="23" bestFit="1" customWidth="1"/>
    <col min="18" max="16384" width="9.140625" style="23"/>
  </cols>
  <sheetData>
    <row r="1" spans="1:8" ht="15.75" x14ac:dyDescent="0.25">
      <c r="A1" s="134" t="s">
        <v>35</v>
      </c>
      <c r="B1" s="134" t="s">
        <v>92</v>
      </c>
      <c r="C1" s="134" t="s">
        <v>93</v>
      </c>
      <c r="D1" s="134" t="s">
        <v>88</v>
      </c>
      <c r="E1" s="134" t="s">
        <v>89</v>
      </c>
      <c r="F1" s="134" t="s">
        <v>90</v>
      </c>
      <c r="G1" s="134" t="s">
        <v>91</v>
      </c>
    </row>
    <row r="2" spans="1:8" x14ac:dyDescent="0.25">
      <c r="A2" s="135" t="s">
        <v>16</v>
      </c>
      <c r="B2" s="135" t="s">
        <v>26</v>
      </c>
      <c r="C2" s="150">
        <v>35278</v>
      </c>
      <c r="D2" s="151">
        <v>5.1291137699999998E-3</v>
      </c>
      <c r="E2" s="151">
        <v>7.7671665E-4</v>
      </c>
      <c r="F2" s="151">
        <v>1.1629337100000001E-3</v>
      </c>
      <c r="G2" s="151">
        <v>3.1894629399999998E-3</v>
      </c>
      <c r="H2" s="39"/>
    </row>
    <row r="3" spans="1:8" x14ac:dyDescent="0.25">
      <c r="A3" s="135" t="s">
        <v>16</v>
      </c>
      <c r="B3" s="135" t="s">
        <v>28</v>
      </c>
      <c r="C3" s="150">
        <v>31628</v>
      </c>
      <c r="D3" s="151">
        <v>5.1502943899999999E-3</v>
      </c>
      <c r="E3" s="151">
        <v>7.7557799999999997E-4</v>
      </c>
      <c r="F3" s="151">
        <v>1.16786841E-3</v>
      </c>
      <c r="G3" s="151">
        <v>3.2068475100000002E-3</v>
      </c>
      <c r="H3" s="39"/>
    </row>
    <row r="4" spans="1:8" x14ac:dyDescent="0.25">
      <c r="A4" s="135" t="s">
        <v>16</v>
      </c>
      <c r="B4" s="135" t="s">
        <v>27</v>
      </c>
      <c r="C4" s="150">
        <v>3650</v>
      </c>
      <c r="D4" s="151">
        <v>4.9455794200000004E-3</v>
      </c>
      <c r="E4" s="151">
        <v>7.8658335E-4</v>
      </c>
      <c r="F4" s="151">
        <v>1.12017353E-3</v>
      </c>
      <c r="G4" s="151">
        <v>3.0388220599999998E-3</v>
      </c>
      <c r="H4" s="39"/>
    </row>
    <row r="5" spans="1:8" x14ac:dyDescent="0.25">
      <c r="A5" s="135" t="s">
        <v>17</v>
      </c>
      <c r="B5" s="135" t="s">
        <v>26</v>
      </c>
      <c r="C5" s="150">
        <v>33936</v>
      </c>
      <c r="D5" s="151">
        <v>5.0413841699999996E-3</v>
      </c>
      <c r="E5" s="151">
        <v>7.6462668999999997E-4</v>
      </c>
      <c r="F5" s="151">
        <v>1.10776954E-3</v>
      </c>
      <c r="G5" s="151">
        <v>3.1689874500000002E-3</v>
      </c>
      <c r="H5" s="39"/>
    </row>
    <row r="6" spans="1:8" x14ac:dyDescent="0.25">
      <c r="A6" s="135" t="s">
        <v>17</v>
      </c>
      <c r="B6" s="135" t="s">
        <v>28</v>
      </c>
      <c r="C6" s="150">
        <v>30508</v>
      </c>
      <c r="D6" s="151">
        <v>5.0585791899999998E-3</v>
      </c>
      <c r="E6" s="151">
        <v>7.6301684000000005E-4</v>
      </c>
      <c r="F6" s="151">
        <v>1.1110042599999999E-3</v>
      </c>
      <c r="G6" s="151">
        <v>3.1845576E-3</v>
      </c>
      <c r="H6" s="39"/>
    </row>
    <row r="7" spans="1:8" x14ac:dyDescent="0.25">
      <c r="A7" s="135" t="s">
        <v>17</v>
      </c>
      <c r="B7" s="135" t="s">
        <v>27</v>
      </c>
      <c r="C7" s="150">
        <v>3428</v>
      </c>
      <c r="D7" s="151">
        <v>4.8883545099999998E-3</v>
      </c>
      <c r="E7" s="151">
        <v>7.7895385000000005E-4</v>
      </c>
      <c r="F7" s="151">
        <v>1.07898167E-3</v>
      </c>
      <c r="G7" s="151">
        <v>3.0304185100000001E-3</v>
      </c>
      <c r="H7" s="39"/>
    </row>
    <row r="8" spans="1:8" x14ac:dyDescent="0.25">
      <c r="A8" s="135" t="s">
        <v>18</v>
      </c>
      <c r="B8" s="135" t="s">
        <v>26</v>
      </c>
      <c r="C8" s="150">
        <v>32105</v>
      </c>
      <c r="D8" s="151">
        <v>5.14638106E-3</v>
      </c>
      <c r="E8" s="151">
        <v>7.7579150000000002E-4</v>
      </c>
      <c r="F8" s="151">
        <v>1.11277713E-3</v>
      </c>
      <c r="G8" s="151">
        <v>3.25774561E-3</v>
      </c>
      <c r="H8" s="39"/>
    </row>
    <row r="9" spans="1:8" x14ac:dyDescent="0.25">
      <c r="A9" s="135" t="s">
        <v>18</v>
      </c>
      <c r="B9" s="135" t="s">
        <v>28</v>
      </c>
      <c r="C9" s="150">
        <v>28911</v>
      </c>
      <c r="D9" s="151">
        <v>5.1700651100000002E-3</v>
      </c>
      <c r="E9" s="151">
        <v>7.7700882000000001E-4</v>
      </c>
      <c r="F9" s="151">
        <v>1.1187448499999999E-3</v>
      </c>
      <c r="G9" s="151">
        <v>3.2742417E-3</v>
      </c>
      <c r="H9" s="39"/>
    </row>
    <row r="10" spans="1:8" x14ac:dyDescent="0.25">
      <c r="A10" s="135" t="s">
        <v>18</v>
      </c>
      <c r="B10" s="135" t="s">
        <v>27</v>
      </c>
      <c r="C10" s="150">
        <v>3194</v>
      </c>
      <c r="D10" s="151">
        <v>4.9320011700000003E-3</v>
      </c>
      <c r="E10" s="151">
        <v>7.6477282000000002E-4</v>
      </c>
      <c r="F10" s="151">
        <v>1.05875939E-3</v>
      </c>
      <c r="G10" s="151">
        <v>3.10842862E-3</v>
      </c>
      <c r="H10" s="39"/>
    </row>
    <row r="11" spans="1:8" x14ac:dyDescent="0.25">
      <c r="A11" s="135" t="s">
        <v>19</v>
      </c>
      <c r="B11" s="135" t="s">
        <v>26</v>
      </c>
      <c r="C11" s="150">
        <v>30660</v>
      </c>
      <c r="D11" s="151">
        <v>5.1919557400000003E-3</v>
      </c>
      <c r="E11" s="151">
        <v>7.8838333000000001E-4</v>
      </c>
      <c r="F11" s="151">
        <v>1.0660629600000001E-3</v>
      </c>
      <c r="G11" s="151">
        <v>3.3374206399999998E-3</v>
      </c>
      <c r="H11" s="39"/>
    </row>
    <row r="12" spans="1:8" x14ac:dyDescent="0.25">
      <c r="A12" s="135" t="s">
        <v>19</v>
      </c>
      <c r="B12" s="135" t="s">
        <v>28</v>
      </c>
      <c r="C12" s="150">
        <v>27726</v>
      </c>
      <c r="D12" s="151">
        <v>5.2113090599999997E-3</v>
      </c>
      <c r="E12" s="151">
        <v>7.8835676000000004E-4</v>
      </c>
      <c r="F12" s="151">
        <v>1.0706216499999999E-3</v>
      </c>
      <c r="G12" s="151">
        <v>3.3522345699999998E-3</v>
      </c>
      <c r="H12" s="39"/>
    </row>
    <row r="13" spans="1:8" x14ac:dyDescent="0.25">
      <c r="A13" s="135" t="s">
        <v>19</v>
      </c>
      <c r="B13" s="135" t="s">
        <v>27</v>
      </c>
      <c r="C13" s="150">
        <v>2934</v>
      </c>
      <c r="D13" s="151">
        <v>5.0090688800000002E-3</v>
      </c>
      <c r="E13" s="151">
        <v>7.8863443999999995E-4</v>
      </c>
      <c r="F13" s="151">
        <v>1.0229837999999999E-3</v>
      </c>
      <c r="G13" s="151">
        <v>3.1974304199999999E-3</v>
      </c>
      <c r="H13" s="39"/>
    </row>
    <row r="14" spans="1:8" x14ac:dyDescent="0.25">
      <c r="A14" s="135" t="s">
        <v>20</v>
      </c>
      <c r="B14" s="135" t="s">
        <v>26</v>
      </c>
      <c r="C14" s="150">
        <v>30126</v>
      </c>
      <c r="D14" s="151">
        <v>5.4260026000000003E-3</v>
      </c>
      <c r="E14" s="151">
        <v>8.6936425000000005E-4</v>
      </c>
      <c r="F14" s="151">
        <v>1.07309577E-3</v>
      </c>
      <c r="G14" s="151">
        <v>3.48345182E-3</v>
      </c>
      <c r="H14" s="39"/>
    </row>
    <row r="15" spans="1:8" x14ac:dyDescent="0.25">
      <c r="A15" s="135" t="s">
        <v>20</v>
      </c>
      <c r="B15" s="135" t="s">
        <v>28</v>
      </c>
      <c r="C15" s="150">
        <v>27291</v>
      </c>
      <c r="D15" s="151">
        <v>5.4392666399999999E-3</v>
      </c>
      <c r="E15" s="151">
        <v>8.6885092000000001E-4</v>
      </c>
      <c r="F15" s="151">
        <v>1.07683438E-3</v>
      </c>
      <c r="G15" s="151">
        <v>3.4934867099999998E-3</v>
      </c>
      <c r="H15" s="39"/>
    </row>
    <row r="16" spans="1:8" x14ac:dyDescent="0.25">
      <c r="A16" s="135" t="s">
        <v>20</v>
      </c>
      <c r="B16" s="135" t="s">
        <v>27</v>
      </c>
      <c r="C16" s="150">
        <v>2835</v>
      </c>
      <c r="D16" s="151">
        <v>5.2983169199999998E-3</v>
      </c>
      <c r="E16" s="151">
        <v>8.7430571999999997E-4</v>
      </c>
      <c r="F16" s="151">
        <v>1.0371061999999999E-3</v>
      </c>
      <c r="G16" s="151">
        <v>3.3868514600000001E-3</v>
      </c>
      <c r="H16" s="39"/>
    </row>
    <row r="17" spans="1:8" x14ac:dyDescent="0.25">
      <c r="A17" s="135" t="s">
        <v>21</v>
      </c>
      <c r="B17" s="135" t="s">
        <v>26</v>
      </c>
      <c r="C17" s="150">
        <v>30148</v>
      </c>
      <c r="D17" s="151">
        <v>5.4074668299999998E-3</v>
      </c>
      <c r="E17" s="151">
        <v>8.9657702999999995E-4</v>
      </c>
      <c r="F17" s="151">
        <v>1.02458058E-3</v>
      </c>
      <c r="G17" s="151">
        <v>3.4862069999999998E-3</v>
      </c>
      <c r="H17" s="39"/>
    </row>
    <row r="18" spans="1:8" x14ac:dyDescent="0.25">
      <c r="A18" s="135" t="s">
        <v>21</v>
      </c>
      <c r="B18" s="135" t="s">
        <v>28</v>
      </c>
      <c r="C18" s="150">
        <v>27311</v>
      </c>
      <c r="D18" s="151">
        <v>5.4188006199999998E-3</v>
      </c>
      <c r="E18" s="151">
        <v>8.9678432999999995E-4</v>
      </c>
      <c r="F18" s="151">
        <v>1.0279204400000001E-3</v>
      </c>
      <c r="G18" s="151">
        <v>3.49398561E-3</v>
      </c>
      <c r="H18" s="39"/>
    </row>
    <row r="19" spans="1:8" x14ac:dyDescent="0.25">
      <c r="A19" s="135" t="s">
        <v>21</v>
      </c>
      <c r="B19" s="135" t="s">
        <v>27</v>
      </c>
      <c r="C19" s="150">
        <v>2837</v>
      </c>
      <c r="D19" s="151">
        <v>5.2983595600000002E-3</v>
      </c>
      <c r="E19" s="151">
        <v>8.9458143999999996E-4</v>
      </c>
      <c r="F19" s="151">
        <v>9.9242867999999995E-4</v>
      </c>
      <c r="G19" s="151">
        <v>3.4113244800000001E-3</v>
      </c>
      <c r="H19" s="39"/>
    </row>
    <row r="20" spans="1:8" x14ac:dyDescent="0.25">
      <c r="A20" s="135" t="s">
        <v>22</v>
      </c>
      <c r="B20" s="135" t="s">
        <v>26</v>
      </c>
      <c r="C20" s="150">
        <v>29360</v>
      </c>
      <c r="D20" s="151">
        <v>5.39763859E-3</v>
      </c>
      <c r="E20" s="151">
        <v>8.881901E-4</v>
      </c>
      <c r="F20" s="151">
        <v>1.01030368E-3</v>
      </c>
      <c r="G20" s="151">
        <v>3.49905089E-3</v>
      </c>
      <c r="H20" s="39"/>
    </row>
    <row r="21" spans="1:8" x14ac:dyDescent="0.25">
      <c r="A21" s="135" t="s">
        <v>22</v>
      </c>
      <c r="B21" s="135" t="s">
        <v>28</v>
      </c>
      <c r="C21" s="150">
        <v>26706</v>
      </c>
      <c r="D21" s="151">
        <v>5.4042073699999997E-3</v>
      </c>
      <c r="E21" s="151">
        <v>8.8647735999999996E-4</v>
      </c>
      <c r="F21" s="151">
        <v>1.0133271499999999E-3</v>
      </c>
      <c r="G21" s="151">
        <v>3.5043031300000002E-3</v>
      </c>
      <c r="H21" s="39"/>
    </row>
    <row r="22" spans="1:8" x14ac:dyDescent="0.25">
      <c r="A22" s="135" t="s">
        <v>22</v>
      </c>
      <c r="B22" s="135" t="s">
        <v>27</v>
      </c>
      <c r="C22" s="150">
        <v>2654</v>
      </c>
      <c r="D22" s="151">
        <v>5.3315398499999998E-3</v>
      </c>
      <c r="E22" s="151">
        <v>9.0542464999999995E-4</v>
      </c>
      <c r="F22" s="151">
        <v>9.7987989000000004E-4</v>
      </c>
      <c r="G22" s="151">
        <v>3.4461999400000002E-3</v>
      </c>
      <c r="H22" s="39"/>
    </row>
    <row r="23" spans="1:8" x14ac:dyDescent="0.25">
      <c r="A23" s="135" t="s">
        <v>23</v>
      </c>
      <c r="B23" s="135" t="s">
        <v>26</v>
      </c>
      <c r="C23" s="150">
        <v>29767</v>
      </c>
      <c r="D23" s="151">
        <v>5.4171680099999999E-3</v>
      </c>
      <c r="E23" s="151">
        <v>8.6706497999999995E-4</v>
      </c>
      <c r="F23" s="151">
        <v>1.0041769599999999E-3</v>
      </c>
      <c r="G23" s="151">
        <v>3.5458275999999999E-3</v>
      </c>
      <c r="H23" s="39"/>
    </row>
    <row r="24" spans="1:8" x14ac:dyDescent="0.25">
      <c r="A24" s="135" t="s">
        <v>23</v>
      </c>
      <c r="B24" s="135" t="s">
        <v>28</v>
      </c>
      <c r="C24" s="150">
        <v>27104</v>
      </c>
      <c r="D24" s="151">
        <v>5.4335202299999998E-3</v>
      </c>
      <c r="E24" s="151">
        <v>8.6425735999999997E-4</v>
      </c>
      <c r="F24" s="151">
        <v>1.00856476E-3</v>
      </c>
      <c r="G24" s="151">
        <v>3.5605921599999998E-3</v>
      </c>
      <c r="H24" s="39"/>
    </row>
    <row r="25" spans="1:8" x14ac:dyDescent="0.25">
      <c r="A25" s="135" t="s">
        <v>23</v>
      </c>
      <c r="B25" s="135" t="s">
        <v>27</v>
      </c>
      <c r="C25" s="150">
        <v>2663</v>
      </c>
      <c r="D25" s="151">
        <v>5.2507351499999997E-3</v>
      </c>
      <c r="E25" s="151">
        <v>8.9564099000000001E-4</v>
      </c>
      <c r="F25" s="151">
        <v>9.5951787999999996E-4</v>
      </c>
      <c r="G25" s="151">
        <v>3.39555407E-3</v>
      </c>
      <c r="H25" s="39"/>
    </row>
    <row r="26" spans="1:8" x14ac:dyDescent="0.25">
      <c r="A26" s="135" t="s">
        <v>48</v>
      </c>
      <c r="B26" s="135" t="s">
        <v>26</v>
      </c>
      <c r="C26" s="150">
        <v>28724</v>
      </c>
      <c r="D26" s="151">
        <v>5.4007881400000004E-3</v>
      </c>
      <c r="E26" s="151">
        <v>8.5295106999999995E-4</v>
      </c>
      <c r="F26" s="151">
        <v>9.8431503999999999E-4</v>
      </c>
      <c r="G26" s="151">
        <v>3.56343571E-3</v>
      </c>
      <c r="H26" s="39"/>
    </row>
    <row r="27" spans="1:8" x14ac:dyDescent="0.25">
      <c r="A27" s="135" t="s">
        <v>48</v>
      </c>
      <c r="B27" s="135" t="s">
        <v>28</v>
      </c>
      <c r="C27" s="150">
        <v>26083</v>
      </c>
      <c r="D27" s="151">
        <v>5.4116530499999996E-3</v>
      </c>
      <c r="E27" s="151">
        <v>8.5148782999999999E-4</v>
      </c>
      <c r="F27" s="151">
        <v>9.8907523000000002E-4</v>
      </c>
      <c r="G27" s="151">
        <v>3.5709989800000001E-3</v>
      </c>
      <c r="H27" s="39"/>
    </row>
    <row r="28" spans="1:8" x14ac:dyDescent="0.25">
      <c r="A28" s="135" t="s">
        <v>48</v>
      </c>
      <c r="B28" s="135" t="s">
        <v>27</v>
      </c>
      <c r="C28" s="150">
        <v>2641</v>
      </c>
      <c r="D28" s="151">
        <v>5.29348427E-3</v>
      </c>
      <c r="E28" s="151">
        <v>8.6740232E-4</v>
      </c>
      <c r="F28" s="151">
        <v>9.3730254E-4</v>
      </c>
      <c r="G28" s="151">
        <v>3.4887394700000001E-3</v>
      </c>
      <c r="H28" s="39"/>
    </row>
    <row r="29" spans="1:8" x14ac:dyDescent="0.25">
      <c r="A29" s="135" t="s">
        <v>49</v>
      </c>
      <c r="B29" s="135" t="s">
        <v>26</v>
      </c>
      <c r="C29" s="150">
        <v>27347</v>
      </c>
      <c r="D29" s="151">
        <v>5.39170177E-3</v>
      </c>
      <c r="E29" s="151">
        <v>8.4900910999999996E-4</v>
      </c>
      <c r="F29" s="151">
        <v>9.5499650999999997E-4</v>
      </c>
      <c r="G29" s="151">
        <v>3.58760636E-3</v>
      </c>
      <c r="H29" s="39"/>
    </row>
    <row r="30" spans="1:8" x14ac:dyDescent="0.25">
      <c r="A30" s="135" t="s">
        <v>49</v>
      </c>
      <c r="B30" s="135" t="s">
        <v>28</v>
      </c>
      <c r="C30" s="150">
        <v>24870</v>
      </c>
      <c r="D30" s="151">
        <v>5.3996389900000004E-3</v>
      </c>
      <c r="E30" s="151">
        <v>8.4851575000000003E-4</v>
      </c>
      <c r="F30" s="151">
        <v>9.5789656E-4</v>
      </c>
      <c r="G30" s="151">
        <v>3.5931326600000001E-3</v>
      </c>
      <c r="H30" s="39"/>
    </row>
    <row r="31" spans="1:8" x14ac:dyDescent="0.25">
      <c r="A31" s="135" t="s">
        <v>49</v>
      </c>
      <c r="B31" s="135" t="s">
        <v>27</v>
      </c>
      <c r="C31" s="150">
        <v>2477</v>
      </c>
      <c r="D31" s="151">
        <v>5.3120091299999998E-3</v>
      </c>
      <c r="E31" s="151">
        <v>8.5396270000000002E-4</v>
      </c>
      <c r="F31" s="151">
        <v>9.2587894999999999E-4</v>
      </c>
      <c r="G31" s="151">
        <v>3.5321202699999999E-3</v>
      </c>
      <c r="H31" s="39"/>
    </row>
    <row r="32" spans="1:8" x14ac:dyDescent="0.25">
      <c r="A32" s="135" t="s">
        <v>94</v>
      </c>
      <c r="B32" s="135" t="s">
        <v>26</v>
      </c>
      <c r="C32" s="150">
        <v>26219</v>
      </c>
      <c r="D32" s="151">
        <v>5.2814282300000003E-3</v>
      </c>
      <c r="E32" s="151">
        <v>8.3457618E-4</v>
      </c>
      <c r="F32" s="151">
        <v>9.7118769000000005E-4</v>
      </c>
      <c r="G32" s="151">
        <v>3.4755716199999999E-3</v>
      </c>
      <c r="H32" s="39"/>
    </row>
    <row r="33" spans="1:8" x14ac:dyDescent="0.25">
      <c r="A33" s="135" t="s">
        <v>94</v>
      </c>
      <c r="B33" s="135" t="s">
        <v>28</v>
      </c>
      <c r="C33" s="150">
        <v>23781</v>
      </c>
      <c r="D33" s="151">
        <v>5.2874447400000002E-3</v>
      </c>
      <c r="E33" s="151">
        <v>8.3393512999999997E-4</v>
      </c>
      <c r="F33" s="151">
        <v>9.7494941999999997E-4</v>
      </c>
      <c r="G33" s="151">
        <v>3.4784609099999999E-3</v>
      </c>
      <c r="H33" s="39"/>
    </row>
    <row r="34" spans="1:8" x14ac:dyDescent="0.25">
      <c r="A34" s="135" t="s">
        <v>94</v>
      </c>
      <c r="B34" s="135" t="s">
        <v>27</v>
      </c>
      <c r="C34" s="150">
        <v>2438</v>
      </c>
      <c r="D34" s="151">
        <v>5.2227413399999999E-3</v>
      </c>
      <c r="E34" s="151">
        <v>8.4082918000000001E-4</v>
      </c>
      <c r="F34" s="151">
        <v>9.3449468000000001E-4</v>
      </c>
      <c r="G34" s="151">
        <v>3.4473885200000001E-3</v>
      </c>
      <c r="H34" s="39"/>
    </row>
    <row r="35" spans="1:8" x14ac:dyDescent="0.25">
      <c r="A35" s="135" t="s">
        <v>95</v>
      </c>
      <c r="B35" s="135" t="s">
        <v>26</v>
      </c>
      <c r="C35" s="150">
        <v>26405</v>
      </c>
      <c r="D35" s="151">
        <v>5.4588463800000001E-3</v>
      </c>
      <c r="E35" s="151">
        <v>8.3563694999999995E-4</v>
      </c>
      <c r="F35" s="151">
        <v>9.4292758000000005E-4</v>
      </c>
      <c r="G35" s="151">
        <v>3.6801963200000002E-3</v>
      </c>
      <c r="H35" s="39"/>
    </row>
    <row r="36" spans="1:8" x14ac:dyDescent="0.25">
      <c r="A36" s="135" t="s">
        <v>95</v>
      </c>
      <c r="B36" s="135" t="s">
        <v>28</v>
      </c>
      <c r="C36" s="150">
        <v>24038</v>
      </c>
      <c r="D36" s="151">
        <v>5.4735025500000003E-3</v>
      </c>
      <c r="E36" s="151">
        <v>8.3585946999999996E-4</v>
      </c>
      <c r="F36" s="151">
        <v>9.4584351000000005E-4</v>
      </c>
      <c r="G36" s="151">
        <v>3.6917119300000001E-3</v>
      </c>
      <c r="H36" s="39"/>
    </row>
    <row r="37" spans="1:8" x14ac:dyDescent="0.25">
      <c r="A37" s="135" t="s">
        <v>95</v>
      </c>
      <c r="B37" s="135" t="s">
        <v>27</v>
      </c>
      <c r="C37" s="150">
        <v>2367</v>
      </c>
      <c r="D37" s="151">
        <v>5.31000598E-3</v>
      </c>
      <c r="E37" s="151">
        <v>8.3337709999999998E-4</v>
      </c>
      <c r="F37" s="151">
        <v>9.1331498000000002E-4</v>
      </c>
      <c r="G37" s="151">
        <v>3.5632498500000002E-3</v>
      </c>
      <c r="H37" s="39"/>
    </row>
    <row r="38" spans="1:8" x14ac:dyDescent="0.25">
      <c r="A38" s="135" t="s">
        <v>96</v>
      </c>
      <c r="B38" s="135" t="s">
        <v>26</v>
      </c>
      <c r="C38" s="150">
        <v>26043</v>
      </c>
      <c r="D38" s="151">
        <v>5.5633971399999997E-3</v>
      </c>
      <c r="E38" s="151">
        <v>8.8950887999999996E-4</v>
      </c>
      <c r="F38" s="151">
        <v>9.2459864000000004E-4</v>
      </c>
      <c r="G38" s="151">
        <v>3.7484571699999999E-3</v>
      </c>
      <c r="H38" s="39"/>
    </row>
    <row r="39" spans="1:8" x14ac:dyDescent="0.25">
      <c r="A39" s="135" t="s">
        <v>96</v>
      </c>
      <c r="B39" s="135" t="s">
        <v>28</v>
      </c>
      <c r="C39" s="150">
        <v>23736</v>
      </c>
      <c r="D39" s="151">
        <v>5.5704954100000001E-3</v>
      </c>
      <c r="E39" s="151">
        <v>8.9140777000000005E-4</v>
      </c>
      <c r="F39" s="151">
        <v>9.2953258999999998E-4</v>
      </c>
      <c r="G39" s="151">
        <v>3.7486871000000001E-3</v>
      </c>
      <c r="H39" s="39"/>
    </row>
    <row r="40" spans="1:8" x14ac:dyDescent="0.25">
      <c r="A40" s="135" t="s">
        <v>96</v>
      </c>
      <c r="B40" s="135" t="s">
        <v>27</v>
      </c>
      <c r="C40" s="150">
        <v>2307</v>
      </c>
      <c r="D40" s="151">
        <v>5.4903652400000004E-3</v>
      </c>
      <c r="E40" s="151">
        <v>8.6997178999999997E-4</v>
      </c>
      <c r="F40" s="151">
        <v>8.7383483000000003E-4</v>
      </c>
      <c r="G40" s="151">
        <v>3.7460915599999999E-3</v>
      </c>
      <c r="H40" s="39"/>
    </row>
    <row r="41" spans="1:8" x14ac:dyDescent="0.25">
      <c r="A41" s="135" t="s">
        <v>99</v>
      </c>
      <c r="B41" s="135" t="s">
        <v>26</v>
      </c>
      <c r="C41" s="150">
        <v>24775</v>
      </c>
      <c r="D41" s="151">
        <v>5.5685846199999998E-3</v>
      </c>
      <c r="E41" s="151">
        <v>8.8836822000000005E-4</v>
      </c>
      <c r="F41" s="151">
        <v>9.1132717000000005E-4</v>
      </c>
      <c r="G41" s="151">
        <v>3.7678992800000001E-3</v>
      </c>
      <c r="H41" s="39"/>
    </row>
    <row r="42" spans="1:8" x14ac:dyDescent="0.25">
      <c r="A42" s="135" t="s">
        <v>99</v>
      </c>
      <c r="B42" s="135" t="s">
        <v>28</v>
      </c>
      <c r="C42" s="150">
        <v>22495</v>
      </c>
      <c r="D42" s="151">
        <v>5.5755458700000003E-3</v>
      </c>
      <c r="E42" s="151">
        <v>8.8759001000000002E-4</v>
      </c>
      <c r="F42" s="151">
        <v>9.1430788000000001E-4</v>
      </c>
      <c r="G42" s="151">
        <v>3.7726169300000001E-3</v>
      </c>
      <c r="H42" s="39"/>
    </row>
    <row r="43" spans="1:8" x14ac:dyDescent="0.25">
      <c r="A43" s="135" t="s">
        <v>99</v>
      </c>
      <c r="B43" s="135" t="s">
        <v>27</v>
      </c>
      <c r="C43" s="150">
        <v>2280</v>
      </c>
      <c r="D43" s="151">
        <v>5.4999033100000001E-3</v>
      </c>
      <c r="E43" s="151">
        <v>8.9604630000000005E-4</v>
      </c>
      <c r="F43" s="151">
        <v>8.8191881999999996E-4</v>
      </c>
      <c r="G43" s="151">
        <v>3.7213539299999999E-3</v>
      </c>
      <c r="H43" s="39"/>
    </row>
    <row r="44" spans="1:8" x14ac:dyDescent="0.25">
      <c r="A44" s="135" t="s">
        <v>121</v>
      </c>
      <c r="B44" s="135" t="s">
        <v>26</v>
      </c>
      <c r="C44" s="150">
        <v>24509</v>
      </c>
      <c r="D44" s="151">
        <v>5.6224260700000004E-3</v>
      </c>
      <c r="E44" s="151">
        <v>8.8926634000000004E-4</v>
      </c>
      <c r="F44" s="151">
        <v>9.0710607000000002E-4</v>
      </c>
      <c r="G44" s="151">
        <v>3.8250236900000002E-3</v>
      </c>
    </row>
    <row r="45" spans="1:8" x14ac:dyDescent="0.25">
      <c r="A45" s="135" t="s">
        <v>121</v>
      </c>
      <c r="B45" s="135" t="s">
        <v>28</v>
      </c>
      <c r="C45" s="150">
        <v>22174</v>
      </c>
      <c r="D45" s="151">
        <v>5.6313197299999998E-3</v>
      </c>
      <c r="E45" s="151">
        <v>8.8960207000000002E-4</v>
      </c>
      <c r="F45" s="151">
        <v>9.1209305999999997E-4</v>
      </c>
      <c r="G45" s="151">
        <v>3.8285504200000001E-3</v>
      </c>
    </row>
    <row r="46" spans="1:8" x14ac:dyDescent="0.25">
      <c r="A46" s="135" t="s">
        <v>121</v>
      </c>
      <c r="B46" s="135" t="s">
        <v>27</v>
      </c>
      <c r="C46" s="150">
        <v>2335</v>
      </c>
      <c r="D46" s="151">
        <v>5.5379686699999998E-3</v>
      </c>
      <c r="E46" s="151">
        <v>8.8607816000000001E-4</v>
      </c>
      <c r="F46" s="151">
        <v>8.5974775000000005E-4</v>
      </c>
      <c r="G46" s="151">
        <v>3.79153259E-3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E32B-5673-41CF-934D-8DBC453BDC90}">
  <sheetPr codeName="Sheet6"/>
  <dimension ref="A1:S38"/>
  <sheetViews>
    <sheetView showGridLines="0" zoomScaleNormal="100" workbookViewId="0"/>
  </sheetViews>
  <sheetFormatPr defaultColWidth="8.5703125" defaultRowHeight="15" x14ac:dyDescent="0.25"/>
  <cols>
    <col min="1" max="1" width="51.5703125" style="2" customWidth="1"/>
    <col min="2" max="2" width="26.85546875" style="2" bestFit="1" customWidth="1"/>
    <col min="3" max="9" width="10.5703125" style="2" customWidth="1"/>
    <col min="10" max="18" width="10.5703125" style="1" customWidth="1"/>
    <col min="19" max="19" width="22.5703125" style="1" hidden="1" customWidth="1"/>
    <col min="20" max="16384" width="8.5703125" style="2"/>
  </cols>
  <sheetData>
    <row r="1" spans="1:19" ht="20.25" customHeight="1" x14ac:dyDescent="0.4">
      <c r="A1" s="72" t="s">
        <v>101</v>
      </c>
      <c r="B1" s="73"/>
      <c r="C1" s="73"/>
      <c r="D1" s="73"/>
      <c r="E1" s="73"/>
      <c r="F1" s="73"/>
      <c r="G1" s="73"/>
      <c r="H1" s="73"/>
      <c r="I1" s="73"/>
      <c r="J1" s="73"/>
      <c r="K1" s="73"/>
      <c r="L1" s="74"/>
      <c r="M1" s="74"/>
      <c r="N1" s="74"/>
      <c r="O1" s="74"/>
      <c r="P1" s="74"/>
      <c r="Q1" s="74"/>
      <c r="R1" s="74"/>
      <c r="S1" s="75"/>
    </row>
    <row r="2" spans="1:19" ht="30" customHeight="1" x14ac:dyDescent="0.25">
      <c r="A2" s="76" t="s">
        <v>127</v>
      </c>
      <c r="B2" s="76"/>
      <c r="C2" s="76"/>
      <c r="D2" s="76"/>
      <c r="E2" s="76"/>
      <c r="F2" s="76"/>
      <c r="G2" s="76"/>
      <c r="H2" s="76"/>
      <c r="I2" s="76"/>
      <c r="J2" s="76"/>
      <c r="K2" s="76"/>
      <c r="L2" s="76"/>
      <c r="M2" s="76"/>
      <c r="N2" s="76"/>
      <c r="O2" s="76"/>
      <c r="P2" s="76"/>
      <c r="Q2" s="76"/>
      <c r="R2" s="76"/>
      <c r="S2" s="76"/>
    </row>
    <row r="3" spans="1:19" ht="15" customHeight="1" thickBot="1" x14ac:dyDescent="0.3">
      <c r="A3" s="77" t="s">
        <v>43</v>
      </c>
      <c r="B3" s="75"/>
      <c r="C3" s="78"/>
      <c r="D3" s="75"/>
      <c r="E3" s="75"/>
      <c r="F3" s="75"/>
      <c r="G3" s="75"/>
      <c r="H3" s="75"/>
      <c r="I3" s="75"/>
      <c r="J3" s="75"/>
      <c r="K3" s="75"/>
      <c r="L3" s="75"/>
      <c r="M3" s="75"/>
      <c r="N3" s="75"/>
      <c r="O3" s="75"/>
      <c r="P3" s="75"/>
      <c r="Q3" s="75"/>
      <c r="R3" s="146"/>
      <c r="S3" s="75"/>
    </row>
    <row r="4" spans="1:19" ht="16.5" thickBot="1" x14ac:dyDescent="0.3">
      <c r="A4" s="100"/>
      <c r="B4" s="101"/>
      <c r="C4" s="102" t="s">
        <v>15</v>
      </c>
      <c r="D4" s="102" t="s">
        <v>16</v>
      </c>
      <c r="E4" s="102" t="s">
        <v>17</v>
      </c>
      <c r="F4" s="102" t="s">
        <v>18</v>
      </c>
      <c r="G4" s="102" t="s">
        <v>19</v>
      </c>
      <c r="H4" s="102" t="s">
        <v>20</v>
      </c>
      <c r="I4" s="102" t="s">
        <v>21</v>
      </c>
      <c r="J4" s="102" t="s">
        <v>22</v>
      </c>
      <c r="K4" s="102" t="s">
        <v>23</v>
      </c>
      <c r="L4" s="102" t="s">
        <v>48</v>
      </c>
      <c r="M4" s="102" t="s">
        <v>49</v>
      </c>
      <c r="N4" s="102" t="s">
        <v>94</v>
      </c>
      <c r="O4" s="102" t="s">
        <v>95</v>
      </c>
      <c r="P4" s="102" t="s">
        <v>96</v>
      </c>
      <c r="Q4" s="102" t="s">
        <v>99</v>
      </c>
      <c r="R4" s="147" t="s">
        <v>121</v>
      </c>
      <c r="S4" s="75"/>
    </row>
    <row r="5" spans="1:19" ht="30.75" x14ac:dyDescent="0.25">
      <c r="A5" s="79" t="s">
        <v>74</v>
      </c>
      <c r="B5" s="80" t="s">
        <v>24</v>
      </c>
      <c r="C5" s="81">
        <f>FIRE1002_working!C7</f>
        <v>4.9965989000000004E-3</v>
      </c>
      <c r="D5" s="81">
        <f>FIRE1002_working!D7</f>
        <v>5.1291137699999998E-3</v>
      </c>
      <c r="E5" s="81">
        <f>FIRE1002_working!E7</f>
        <v>5.0413841699999996E-3</v>
      </c>
      <c r="F5" s="81">
        <f>FIRE1002_working!F7</f>
        <v>5.14638106E-3</v>
      </c>
      <c r="G5" s="81">
        <f>FIRE1002_working!G7</f>
        <v>5.1919557400000003E-3</v>
      </c>
      <c r="H5" s="81">
        <f>FIRE1002_working!H7</f>
        <v>5.4260026000000003E-3</v>
      </c>
      <c r="I5" s="81">
        <f>FIRE1002_working!I7</f>
        <v>5.4074668299999998E-3</v>
      </c>
      <c r="J5" s="81">
        <f>FIRE1002_working!J7</f>
        <v>5.39763859E-3</v>
      </c>
      <c r="K5" s="81">
        <f>FIRE1002_working!K7</f>
        <v>5.4171680099999999E-3</v>
      </c>
      <c r="L5" s="81">
        <f>FIRE1002_working!L7</f>
        <v>5.4007881400000004E-3</v>
      </c>
      <c r="M5" s="81">
        <f>FIRE1002_working!M7</f>
        <v>5.39170177E-3</v>
      </c>
      <c r="N5" s="81">
        <f>FIRE1002_working!N7</f>
        <v>5.2814282300000003E-3</v>
      </c>
      <c r="O5" s="81">
        <f>FIRE1002_working!O7</f>
        <v>5.4588463800000001E-3</v>
      </c>
      <c r="P5" s="81">
        <f>FIRE1002_working!P7</f>
        <v>5.5633971399999997E-3</v>
      </c>
      <c r="Q5" s="81">
        <f>FIRE1002_working!Q7</f>
        <v>5.5685846199999998E-3</v>
      </c>
      <c r="R5" s="141">
        <f>FIRE1002_working!R7</f>
        <v>5.6224260700000004E-3</v>
      </c>
      <c r="S5" s="82"/>
    </row>
    <row r="6" spans="1:19" s="4" customFormat="1" ht="15.75" customHeight="1" x14ac:dyDescent="0.25">
      <c r="A6" s="79"/>
      <c r="B6" s="83" t="s">
        <v>25</v>
      </c>
      <c r="C6" s="84">
        <f>FIRE1002_working!C8</f>
        <v>36170</v>
      </c>
      <c r="D6" s="84">
        <f>FIRE1002_working!D8</f>
        <v>35278</v>
      </c>
      <c r="E6" s="84">
        <f>FIRE1002_working!E8</f>
        <v>33936</v>
      </c>
      <c r="F6" s="84">
        <f>FIRE1002_working!F8</f>
        <v>32105</v>
      </c>
      <c r="G6" s="84">
        <f>FIRE1002_working!G8</f>
        <v>30660</v>
      </c>
      <c r="H6" s="84">
        <f>FIRE1002_working!H8</f>
        <v>30126</v>
      </c>
      <c r="I6" s="84">
        <f>FIRE1002_working!I8</f>
        <v>30148</v>
      </c>
      <c r="J6" s="84">
        <f>FIRE1002_working!J8</f>
        <v>29360</v>
      </c>
      <c r="K6" s="84">
        <f>FIRE1002_working!K8</f>
        <v>29767</v>
      </c>
      <c r="L6" s="84">
        <f>FIRE1002_working!L8</f>
        <v>28724</v>
      </c>
      <c r="M6" s="84">
        <f>FIRE1002_working!M8</f>
        <v>27347</v>
      </c>
      <c r="N6" s="84">
        <f>FIRE1002_working!N8</f>
        <v>26219</v>
      </c>
      <c r="O6" s="84">
        <f>FIRE1002_working!O8</f>
        <v>26405</v>
      </c>
      <c r="P6" s="84">
        <f>FIRE1002_working!P8</f>
        <v>26043</v>
      </c>
      <c r="Q6" s="84">
        <f>FIRE1002_working!Q8</f>
        <v>24775</v>
      </c>
      <c r="R6" s="142">
        <f>FIRE1002_working!R8</f>
        <v>24509</v>
      </c>
      <c r="S6" s="82"/>
    </row>
    <row r="7" spans="1:19" ht="15.75" customHeight="1" x14ac:dyDescent="0.25">
      <c r="A7" s="85" t="s">
        <v>72</v>
      </c>
      <c r="B7" s="80" t="s">
        <v>24</v>
      </c>
      <c r="C7" s="81">
        <f>FIRE1002_working!C9</f>
        <v>4.7732507000000004E-3</v>
      </c>
      <c r="D7" s="81">
        <f>FIRE1002_working!D9</f>
        <v>4.9455794200000004E-3</v>
      </c>
      <c r="E7" s="81">
        <f>FIRE1002_working!E9</f>
        <v>4.8883545099999998E-3</v>
      </c>
      <c r="F7" s="81">
        <f>FIRE1002_working!F9</f>
        <v>4.9320011700000003E-3</v>
      </c>
      <c r="G7" s="81">
        <f>FIRE1002_working!G9</f>
        <v>5.0090688800000002E-3</v>
      </c>
      <c r="H7" s="81">
        <f>FIRE1002_working!H9</f>
        <v>5.2983169199999998E-3</v>
      </c>
      <c r="I7" s="81">
        <f>FIRE1002_working!I9</f>
        <v>5.2983595600000002E-3</v>
      </c>
      <c r="J7" s="81">
        <f>FIRE1002_working!J9</f>
        <v>5.3315398499999998E-3</v>
      </c>
      <c r="K7" s="81">
        <f>FIRE1002_working!K9</f>
        <v>5.2507351499999997E-3</v>
      </c>
      <c r="L7" s="81">
        <f>FIRE1002_working!L9</f>
        <v>5.29348427E-3</v>
      </c>
      <c r="M7" s="81">
        <f>FIRE1002_working!M9</f>
        <v>5.3120091299999998E-3</v>
      </c>
      <c r="N7" s="81">
        <f>FIRE1002_working!N9</f>
        <v>5.2227413399999999E-3</v>
      </c>
      <c r="O7" s="81">
        <f>FIRE1002_working!O9</f>
        <v>5.31000598E-3</v>
      </c>
      <c r="P7" s="81">
        <f>FIRE1002_working!P9</f>
        <v>5.4903652400000004E-3</v>
      </c>
      <c r="Q7" s="81">
        <f>FIRE1002_working!Q9</f>
        <v>5.4999033100000001E-3</v>
      </c>
      <c r="R7" s="141">
        <f>FIRE1002_working!R9</f>
        <v>5.5379686699999998E-3</v>
      </c>
      <c r="S7" s="82"/>
    </row>
    <row r="8" spans="1:19" s="4" customFormat="1" ht="15.75" customHeight="1" x14ac:dyDescent="0.25">
      <c r="A8" s="85"/>
      <c r="B8" s="83" t="s">
        <v>25</v>
      </c>
      <c r="C8" s="84">
        <f>FIRE1002_working!C10</f>
        <v>3693</v>
      </c>
      <c r="D8" s="84">
        <f>FIRE1002_working!D10</f>
        <v>3650</v>
      </c>
      <c r="E8" s="84">
        <f>FIRE1002_working!E10</f>
        <v>3428</v>
      </c>
      <c r="F8" s="84">
        <f>FIRE1002_working!F10</f>
        <v>3194</v>
      </c>
      <c r="G8" s="84">
        <f>FIRE1002_working!G10</f>
        <v>2934</v>
      </c>
      <c r="H8" s="84">
        <f>FIRE1002_working!H10</f>
        <v>2835</v>
      </c>
      <c r="I8" s="84">
        <f>FIRE1002_working!I10</f>
        <v>2837</v>
      </c>
      <c r="J8" s="84">
        <f>FIRE1002_working!J10</f>
        <v>2654</v>
      </c>
      <c r="K8" s="84">
        <f>FIRE1002_working!K10</f>
        <v>2663</v>
      </c>
      <c r="L8" s="84">
        <f>FIRE1002_working!L10</f>
        <v>2641</v>
      </c>
      <c r="M8" s="84">
        <f>FIRE1002_working!M10</f>
        <v>2477</v>
      </c>
      <c r="N8" s="84">
        <f>FIRE1002_working!N10</f>
        <v>2438</v>
      </c>
      <c r="O8" s="84">
        <f>FIRE1002_working!O10</f>
        <v>2367</v>
      </c>
      <c r="P8" s="84">
        <f>FIRE1002_working!P10</f>
        <v>2307</v>
      </c>
      <c r="Q8" s="84">
        <f>FIRE1002_working!Q10</f>
        <v>2280</v>
      </c>
      <c r="R8" s="142">
        <f>FIRE1002_working!R10</f>
        <v>2335</v>
      </c>
      <c r="S8" s="82"/>
    </row>
    <row r="9" spans="1:19" ht="15.75" customHeight="1" x14ac:dyDescent="0.25">
      <c r="A9" s="85" t="s">
        <v>73</v>
      </c>
      <c r="B9" s="80" t="s">
        <v>24</v>
      </c>
      <c r="C9" s="81">
        <f>FIRE1002_working!C11</f>
        <v>5.0219961000000004E-3</v>
      </c>
      <c r="D9" s="81">
        <f>FIRE1002_working!D11</f>
        <v>5.1502943899999999E-3</v>
      </c>
      <c r="E9" s="81">
        <f>FIRE1002_working!E11</f>
        <v>5.0585791899999998E-3</v>
      </c>
      <c r="F9" s="81">
        <f>FIRE1002_working!F11</f>
        <v>5.1700651100000002E-3</v>
      </c>
      <c r="G9" s="81">
        <f>FIRE1002_working!G11</f>
        <v>5.2113090599999997E-3</v>
      </c>
      <c r="H9" s="81">
        <f>FIRE1002_working!H11</f>
        <v>5.4392666399999999E-3</v>
      </c>
      <c r="I9" s="81">
        <f>FIRE1002_working!I11</f>
        <v>5.4188006199999998E-3</v>
      </c>
      <c r="J9" s="81">
        <f>FIRE1002_working!J11</f>
        <v>5.4042073699999997E-3</v>
      </c>
      <c r="K9" s="81">
        <f>FIRE1002_working!K11</f>
        <v>5.4335202299999998E-3</v>
      </c>
      <c r="L9" s="81">
        <f>FIRE1002_working!L11</f>
        <v>5.4116530499999996E-3</v>
      </c>
      <c r="M9" s="81">
        <f>FIRE1002_working!M11</f>
        <v>5.3996389900000004E-3</v>
      </c>
      <c r="N9" s="81">
        <f>FIRE1002_working!N11</f>
        <v>5.2874447400000002E-3</v>
      </c>
      <c r="O9" s="81">
        <f>FIRE1002_working!O11</f>
        <v>5.4735025500000003E-3</v>
      </c>
      <c r="P9" s="81">
        <f>FIRE1002_working!P11</f>
        <v>5.5704954100000001E-3</v>
      </c>
      <c r="Q9" s="81">
        <f>FIRE1002_working!Q11</f>
        <v>5.5755458700000003E-3</v>
      </c>
      <c r="R9" s="141">
        <f>FIRE1002_working!R11</f>
        <v>5.6313197299999998E-3</v>
      </c>
      <c r="S9" s="82"/>
    </row>
    <row r="10" spans="1:19" s="4" customFormat="1" ht="15.75" customHeight="1" thickBot="1" x14ac:dyDescent="0.3">
      <c r="A10" s="103"/>
      <c r="B10" s="104" t="s">
        <v>25</v>
      </c>
      <c r="C10" s="105">
        <f>FIRE1002_working!C12</f>
        <v>32477</v>
      </c>
      <c r="D10" s="105">
        <f>FIRE1002_working!D12</f>
        <v>31628</v>
      </c>
      <c r="E10" s="105">
        <f>FIRE1002_working!E12</f>
        <v>30508</v>
      </c>
      <c r="F10" s="105">
        <f>FIRE1002_working!F12</f>
        <v>28911</v>
      </c>
      <c r="G10" s="105">
        <f>FIRE1002_working!G12</f>
        <v>27726</v>
      </c>
      <c r="H10" s="105">
        <f>FIRE1002_working!H12</f>
        <v>27291</v>
      </c>
      <c r="I10" s="105">
        <f>FIRE1002_working!I12</f>
        <v>27311</v>
      </c>
      <c r="J10" s="105">
        <f>FIRE1002_working!J12</f>
        <v>26706</v>
      </c>
      <c r="K10" s="105">
        <f>FIRE1002_working!K12</f>
        <v>27104</v>
      </c>
      <c r="L10" s="105">
        <f>FIRE1002_working!L12</f>
        <v>26083</v>
      </c>
      <c r="M10" s="105">
        <f>FIRE1002_working!M12</f>
        <v>24870</v>
      </c>
      <c r="N10" s="105">
        <f>FIRE1002_working!N12</f>
        <v>23781</v>
      </c>
      <c r="O10" s="105">
        <f>FIRE1002_working!O12</f>
        <v>24038</v>
      </c>
      <c r="P10" s="105">
        <f>FIRE1002_working!P12</f>
        <v>23736</v>
      </c>
      <c r="Q10" s="105">
        <f>FIRE1002_working!Q12</f>
        <v>22495</v>
      </c>
      <c r="R10" s="148">
        <f>FIRE1002_working!R12</f>
        <v>22174</v>
      </c>
      <c r="S10" s="82"/>
    </row>
    <row r="11" spans="1:19" ht="15.75" x14ac:dyDescent="0.25">
      <c r="A11" s="86" t="s">
        <v>34</v>
      </c>
      <c r="B11" s="86"/>
      <c r="C11" s="75"/>
      <c r="D11" s="75"/>
      <c r="E11" s="75"/>
      <c r="F11" s="75"/>
      <c r="G11" s="75"/>
      <c r="H11" s="75"/>
      <c r="I11" s="75"/>
      <c r="J11" s="75"/>
      <c r="K11" s="75"/>
      <c r="L11" s="75"/>
      <c r="M11" s="75"/>
      <c r="N11" s="75"/>
      <c r="O11" s="75"/>
      <c r="P11" s="75"/>
      <c r="Q11" s="75"/>
      <c r="R11" s="75"/>
      <c r="S11" s="75"/>
    </row>
    <row r="12" spans="1:19" ht="15.75" x14ac:dyDescent="0.25">
      <c r="A12" s="87" t="s">
        <v>78</v>
      </c>
      <c r="B12" s="86"/>
      <c r="C12" s="75"/>
      <c r="D12" s="75"/>
      <c r="E12" s="75"/>
      <c r="F12" s="75"/>
      <c r="G12" s="75"/>
      <c r="H12" s="75"/>
      <c r="I12" s="75"/>
      <c r="J12" s="75"/>
      <c r="K12" s="75"/>
      <c r="L12" s="75"/>
      <c r="M12" s="75"/>
      <c r="N12" s="75"/>
      <c r="O12" s="75"/>
      <c r="P12" s="75"/>
      <c r="Q12" s="75"/>
      <c r="R12" s="75"/>
      <c r="S12" s="75"/>
    </row>
    <row r="13" spans="1:19" ht="15.75" x14ac:dyDescent="0.25">
      <c r="A13" s="87" t="s">
        <v>84</v>
      </c>
      <c r="B13" s="86"/>
      <c r="C13" s="75"/>
      <c r="D13" s="75"/>
      <c r="E13" s="75"/>
      <c r="F13" s="75"/>
      <c r="G13" s="75"/>
      <c r="H13" s="75"/>
      <c r="I13" s="75"/>
      <c r="J13" s="75"/>
      <c r="K13" s="75"/>
      <c r="L13" s="75"/>
      <c r="M13" s="75"/>
      <c r="N13" s="75"/>
      <c r="O13" s="75"/>
      <c r="P13" s="75"/>
      <c r="Q13" s="75"/>
      <c r="R13" s="75"/>
      <c r="S13" s="75"/>
    </row>
    <row r="14" spans="1:19" ht="15.75" x14ac:dyDescent="0.25">
      <c r="A14" s="88" t="s">
        <v>85</v>
      </c>
      <c r="B14" s="87"/>
      <c r="C14" s="89"/>
      <c r="D14" s="89"/>
      <c r="E14" s="89"/>
      <c r="F14" s="89"/>
      <c r="G14" s="89"/>
      <c r="H14" s="89"/>
      <c r="I14" s="89"/>
      <c r="J14" s="89"/>
      <c r="K14" s="89"/>
      <c r="L14" s="89"/>
      <c r="M14" s="89"/>
      <c r="N14" s="89"/>
      <c r="O14" s="89"/>
      <c r="P14" s="89"/>
      <c r="Q14" s="89"/>
      <c r="R14" s="89"/>
      <c r="S14" s="75"/>
    </row>
    <row r="15" spans="1:19" ht="15.75" x14ac:dyDescent="0.25">
      <c r="A15" s="88" t="s">
        <v>86</v>
      </c>
      <c r="B15" s="88"/>
      <c r="C15" s="90"/>
      <c r="D15" s="90"/>
      <c r="E15" s="90"/>
      <c r="F15" s="90"/>
      <c r="G15" s="90"/>
      <c r="H15" s="90"/>
      <c r="I15" s="90"/>
      <c r="J15" s="90"/>
      <c r="K15" s="90"/>
      <c r="L15" s="90"/>
      <c r="M15" s="90"/>
      <c r="N15" s="90"/>
      <c r="O15" s="90"/>
      <c r="P15" s="90"/>
      <c r="Q15" s="90"/>
      <c r="R15" s="90"/>
      <c r="S15" s="75"/>
    </row>
    <row r="16" spans="1:19" ht="34.5" customHeight="1" x14ac:dyDescent="0.25">
      <c r="A16" s="76" t="s">
        <v>29</v>
      </c>
      <c r="B16" s="75"/>
      <c r="C16" s="75"/>
      <c r="D16" s="75"/>
      <c r="E16" s="75"/>
      <c r="F16" s="75"/>
      <c r="G16" s="75"/>
      <c r="H16" s="75"/>
      <c r="I16" s="75"/>
      <c r="J16" s="75"/>
      <c r="K16" s="75"/>
      <c r="L16" s="75"/>
      <c r="M16" s="75"/>
      <c r="N16" s="75"/>
      <c r="O16" s="75"/>
      <c r="P16" s="75"/>
      <c r="Q16" s="75"/>
      <c r="R16" s="75"/>
      <c r="S16" s="75"/>
    </row>
    <row r="17" spans="1:19" ht="15.75" x14ac:dyDescent="0.25">
      <c r="A17" s="91" t="s">
        <v>80</v>
      </c>
      <c r="B17" s="91"/>
      <c r="C17" s="92"/>
      <c r="D17" s="92"/>
      <c r="E17" s="92"/>
      <c r="F17" s="92"/>
      <c r="G17" s="92"/>
      <c r="H17" s="92"/>
      <c r="I17" s="92"/>
      <c r="J17" s="92"/>
      <c r="K17" s="92"/>
      <c r="L17" s="92"/>
      <c r="M17" s="92"/>
      <c r="N17" s="92"/>
      <c r="O17" s="92"/>
      <c r="P17" s="92"/>
      <c r="Q17" s="92"/>
      <c r="R17" s="92"/>
      <c r="S17" s="75"/>
    </row>
    <row r="18" spans="1:19" ht="15.75" x14ac:dyDescent="0.25">
      <c r="A18" s="91" t="s">
        <v>81</v>
      </c>
      <c r="B18" s="91"/>
      <c r="C18" s="92"/>
      <c r="D18" s="92"/>
      <c r="E18" s="92"/>
      <c r="F18" s="92"/>
      <c r="G18" s="92"/>
      <c r="H18" s="92"/>
      <c r="I18" s="92"/>
      <c r="J18" s="92"/>
      <c r="K18" s="92"/>
      <c r="L18" s="92"/>
      <c r="M18" s="92"/>
      <c r="N18" s="92"/>
      <c r="O18" s="92"/>
      <c r="P18" s="92"/>
      <c r="Q18" s="92"/>
      <c r="R18" s="92"/>
      <c r="S18" s="75"/>
    </row>
    <row r="19" spans="1:19" s="3" customFormat="1" ht="29.25" customHeight="1" x14ac:dyDescent="0.25">
      <c r="A19" s="76" t="s">
        <v>68</v>
      </c>
      <c r="B19" s="75"/>
      <c r="C19" s="93"/>
      <c r="D19" s="93"/>
      <c r="E19" s="93"/>
      <c r="F19" s="93"/>
      <c r="G19" s="93"/>
      <c r="H19" s="93"/>
      <c r="I19" s="75"/>
      <c r="J19" s="75"/>
      <c r="K19" s="75"/>
      <c r="L19" s="75"/>
      <c r="M19" s="75"/>
      <c r="N19" s="75"/>
      <c r="O19" s="75"/>
      <c r="P19" s="75"/>
      <c r="Q19" s="75"/>
      <c r="R19" s="75"/>
      <c r="S19" s="75"/>
    </row>
    <row r="20" spans="1:19" s="3" customFormat="1" ht="15" customHeight="1" x14ac:dyDescent="0.25">
      <c r="A20" s="92" t="s">
        <v>70</v>
      </c>
      <c r="B20" s="92"/>
      <c r="C20" s="75"/>
      <c r="D20" s="75"/>
      <c r="E20" s="75"/>
      <c r="F20" s="75"/>
      <c r="G20" s="75"/>
      <c r="H20" s="93"/>
      <c r="I20" s="75"/>
      <c r="J20" s="75"/>
      <c r="K20" s="75"/>
      <c r="L20" s="75"/>
      <c r="M20" s="75"/>
      <c r="N20" s="75"/>
      <c r="O20" s="75"/>
      <c r="P20" s="75"/>
      <c r="Q20" s="75"/>
      <c r="R20" s="75"/>
      <c r="S20" s="75"/>
    </row>
    <row r="21" spans="1:19" s="3" customFormat="1" ht="15.75" x14ac:dyDescent="0.25">
      <c r="A21" s="92" t="s">
        <v>71</v>
      </c>
      <c r="B21" s="92"/>
      <c r="C21" s="93"/>
      <c r="D21" s="93"/>
      <c r="E21" s="93"/>
      <c r="F21" s="93"/>
      <c r="G21" s="93"/>
      <c r="H21" s="93"/>
      <c r="I21" s="75"/>
      <c r="J21" s="75"/>
      <c r="K21" s="75"/>
      <c r="L21" s="75"/>
      <c r="M21" s="75"/>
      <c r="N21" s="75"/>
      <c r="O21" s="75"/>
      <c r="P21" s="75"/>
      <c r="Q21" s="75"/>
      <c r="R21" s="75"/>
      <c r="S21" s="75"/>
    </row>
    <row r="22" spans="1:19" s="3" customFormat="1" ht="24.75" customHeight="1" x14ac:dyDescent="0.25">
      <c r="A22" s="76" t="s">
        <v>129</v>
      </c>
      <c r="B22" s="92"/>
      <c r="C22" s="93"/>
      <c r="D22" s="93"/>
      <c r="E22" s="93"/>
      <c r="F22" s="93"/>
      <c r="G22" s="93"/>
      <c r="H22" s="93"/>
      <c r="I22" s="75"/>
      <c r="J22" s="75"/>
      <c r="K22" s="75"/>
      <c r="L22" s="75"/>
      <c r="M22" s="75"/>
      <c r="N22" s="75"/>
      <c r="O22" s="75"/>
      <c r="P22" s="75"/>
      <c r="Q22" s="75"/>
      <c r="R22" s="75"/>
      <c r="S22" s="75"/>
    </row>
    <row r="23" spans="1:19" s="3" customFormat="1" ht="15.75" x14ac:dyDescent="0.25">
      <c r="A23" s="152" t="s">
        <v>130</v>
      </c>
      <c r="B23" s="92"/>
      <c r="C23" s="93"/>
      <c r="D23" s="93"/>
      <c r="E23" s="93"/>
      <c r="F23" s="93"/>
      <c r="G23" s="93"/>
      <c r="H23" s="93"/>
      <c r="I23" s="75"/>
      <c r="J23" s="75"/>
      <c r="K23" s="75"/>
      <c r="L23" s="75"/>
      <c r="M23" s="75"/>
      <c r="N23" s="75"/>
      <c r="O23" s="75"/>
      <c r="P23" s="75"/>
      <c r="Q23" s="75"/>
      <c r="R23" s="75"/>
      <c r="S23" s="75"/>
    </row>
    <row r="24" spans="1:19" s="3" customFormat="1" ht="15.75" x14ac:dyDescent="0.25">
      <c r="A24" s="152" t="s">
        <v>131</v>
      </c>
      <c r="B24" s="92"/>
      <c r="C24" s="93"/>
      <c r="D24" s="93"/>
      <c r="E24" s="93"/>
      <c r="F24" s="93"/>
      <c r="G24" s="93"/>
      <c r="H24" s="93"/>
      <c r="I24" s="75"/>
      <c r="J24" s="75"/>
      <c r="K24" s="75"/>
      <c r="L24" s="75"/>
      <c r="M24" s="75"/>
      <c r="N24" s="75"/>
      <c r="O24" s="75"/>
      <c r="P24" s="75"/>
      <c r="Q24" s="75"/>
      <c r="R24" s="75"/>
      <c r="S24" s="75"/>
    </row>
    <row r="25" spans="1:19" ht="29.25" customHeight="1" x14ac:dyDescent="0.25">
      <c r="A25" s="76" t="s">
        <v>30</v>
      </c>
      <c r="B25" s="75"/>
      <c r="C25" s="75"/>
      <c r="D25" s="75"/>
      <c r="E25" s="75"/>
      <c r="F25" s="75"/>
      <c r="G25" s="75"/>
      <c r="H25" s="75"/>
      <c r="I25" s="75"/>
      <c r="J25" s="75"/>
      <c r="K25" s="75"/>
      <c r="L25" s="75"/>
      <c r="M25" s="75"/>
      <c r="N25" s="75"/>
      <c r="O25" s="75"/>
      <c r="P25" s="75"/>
      <c r="Q25" s="75"/>
      <c r="R25" s="75"/>
      <c r="S25" s="75"/>
    </row>
    <row r="26" spans="1:19" ht="15.75" x14ac:dyDescent="0.25">
      <c r="A26" s="91" t="s">
        <v>82</v>
      </c>
      <c r="B26" s="75"/>
      <c r="C26" s="75"/>
      <c r="D26" s="75"/>
      <c r="E26" s="75"/>
      <c r="F26" s="75"/>
      <c r="G26" s="75"/>
      <c r="H26" s="75"/>
      <c r="I26" s="75"/>
      <c r="J26" s="75"/>
      <c r="K26" s="75"/>
      <c r="L26" s="75"/>
      <c r="M26" s="75"/>
      <c r="N26" s="75"/>
      <c r="O26" s="75"/>
      <c r="P26" s="75"/>
      <c r="Q26" s="75"/>
      <c r="R26" s="75"/>
      <c r="S26" s="75"/>
    </row>
    <row r="27" spans="1:19" ht="15.75" x14ac:dyDescent="0.25">
      <c r="A27" s="91" t="s">
        <v>87</v>
      </c>
      <c r="B27" s="91"/>
      <c r="C27" s="94"/>
      <c r="D27" s="94"/>
      <c r="E27" s="94"/>
      <c r="F27" s="94"/>
      <c r="G27" s="94"/>
      <c r="H27" s="94"/>
      <c r="I27" s="94"/>
      <c r="J27" s="94"/>
      <c r="K27" s="94"/>
      <c r="L27" s="94"/>
      <c r="M27" s="94"/>
      <c r="N27" s="94"/>
      <c r="O27" s="94"/>
      <c r="P27" s="94"/>
      <c r="Q27" s="94"/>
      <c r="R27" s="94"/>
      <c r="S27" s="75"/>
    </row>
    <row r="28" spans="1:19" ht="27.75" customHeight="1" x14ac:dyDescent="0.25">
      <c r="A28" s="95" t="str">
        <f>_xlfn.CONCAT("The data in this table are consistent with records that reached the IRS by ",config!B3,".")</f>
        <v>The data in this table are consistent with records that reached the IRS by 1 May 2025.</v>
      </c>
      <c r="B28" s="75"/>
      <c r="C28" s="75"/>
      <c r="D28" s="75"/>
      <c r="E28" s="75"/>
      <c r="F28" s="75"/>
      <c r="G28" s="75"/>
      <c r="H28" s="75"/>
      <c r="I28" s="75"/>
      <c r="J28" s="75"/>
      <c r="K28" s="75"/>
      <c r="L28" s="75"/>
      <c r="M28" s="75"/>
      <c r="N28" s="75"/>
      <c r="O28" s="75"/>
      <c r="P28" s="75"/>
      <c r="Q28" s="75"/>
      <c r="R28" s="75"/>
      <c r="S28" s="75"/>
    </row>
    <row r="29" spans="1:19" ht="28.5" customHeight="1" x14ac:dyDescent="0.25">
      <c r="A29" s="75" t="s">
        <v>31</v>
      </c>
      <c r="B29" s="94"/>
      <c r="C29" s="75"/>
      <c r="D29" s="75"/>
      <c r="E29" s="75"/>
      <c r="F29" s="75"/>
      <c r="G29" s="75"/>
      <c r="H29" s="75"/>
      <c r="I29" s="75"/>
      <c r="J29" s="75"/>
      <c r="K29" s="75"/>
      <c r="L29" s="75"/>
      <c r="M29" s="75"/>
      <c r="N29" s="75"/>
      <c r="O29" s="75"/>
      <c r="P29" s="75"/>
      <c r="Q29" s="75"/>
      <c r="R29" s="75"/>
      <c r="S29" s="75"/>
    </row>
    <row r="30" spans="1:19" ht="15.75" x14ac:dyDescent="0.25">
      <c r="A30" s="96" t="s">
        <v>32</v>
      </c>
      <c r="B30" s="96"/>
      <c r="C30" s="75"/>
      <c r="D30" s="75"/>
      <c r="E30" s="75"/>
      <c r="F30" s="75"/>
      <c r="G30" s="75"/>
      <c r="H30" s="75"/>
      <c r="I30" s="75"/>
      <c r="J30" s="75"/>
      <c r="K30" s="75"/>
      <c r="L30" s="75"/>
      <c r="M30" s="75"/>
      <c r="N30" s="75"/>
      <c r="O30" s="75"/>
      <c r="P30" s="75"/>
      <c r="Q30" s="75"/>
      <c r="R30" s="75"/>
      <c r="S30" s="75"/>
    </row>
    <row r="31" spans="1:19" ht="29.25" customHeight="1" x14ac:dyDescent="0.25">
      <c r="A31" s="86" t="s">
        <v>33</v>
      </c>
      <c r="B31" s="75"/>
      <c r="C31" s="75"/>
      <c r="D31" s="75"/>
      <c r="E31" s="75"/>
      <c r="F31" s="75"/>
      <c r="G31" s="75"/>
      <c r="H31" s="75"/>
      <c r="I31" s="75"/>
      <c r="J31" s="96"/>
      <c r="K31" s="96"/>
      <c r="L31" s="97"/>
      <c r="M31" s="97"/>
      <c r="N31" s="97"/>
      <c r="O31" s="97"/>
      <c r="P31" s="97"/>
      <c r="Q31" s="97"/>
      <c r="R31" s="97"/>
      <c r="S31" s="75"/>
    </row>
    <row r="32" spans="1:19" ht="27" customHeight="1" x14ac:dyDescent="0.25">
      <c r="A32" s="75" t="s">
        <v>124</v>
      </c>
      <c r="B32" s="75"/>
      <c r="C32" s="75"/>
      <c r="D32" s="75"/>
      <c r="E32" s="75"/>
      <c r="F32" s="75"/>
      <c r="G32" s="75"/>
      <c r="H32" s="75"/>
      <c r="I32" s="75"/>
      <c r="J32" s="86"/>
      <c r="K32" s="86"/>
      <c r="L32" s="98"/>
      <c r="M32" s="97"/>
      <c r="N32" s="97"/>
      <c r="O32" s="97"/>
      <c r="P32" s="98"/>
      <c r="Q32" s="98"/>
      <c r="R32" s="98"/>
      <c r="S32" s="75"/>
    </row>
    <row r="33" spans="1:19" ht="15.75" x14ac:dyDescent="0.25">
      <c r="A33" s="144" t="s">
        <v>125</v>
      </c>
      <c r="B33" s="96"/>
      <c r="C33" s="75"/>
      <c r="D33" s="75"/>
      <c r="E33" s="75"/>
      <c r="F33" s="75"/>
      <c r="G33" s="75"/>
      <c r="H33" s="75"/>
      <c r="I33" s="75"/>
      <c r="J33" s="75"/>
      <c r="K33" s="75"/>
      <c r="L33" s="75"/>
      <c r="M33" s="97"/>
      <c r="N33" s="97"/>
      <c r="O33" s="97"/>
      <c r="P33" s="75"/>
      <c r="Q33" s="75"/>
      <c r="R33" s="75"/>
      <c r="S33" s="75"/>
    </row>
    <row r="34" spans="1:19" ht="15.75" x14ac:dyDescent="0.25">
      <c r="A34" s="99" t="s">
        <v>69</v>
      </c>
      <c r="B34" s="75"/>
      <c r="C34" s="75"/>
      <c r="D34" s="75"/>
      <c r="E34" s="75"/>
      <c r="F34" s="75"/>
      <c r="G34" s="75"/>
      <c r="H34" s="75"/>
      <c r="I34" s="75"/>
      <c r="J34" s="75"/>
      <c r="K34" s="75"/>
      <c r="L34" s="75"/>
      <c r="M34" s="75"/>
      <c r="N34" s="75"/>
      <c r="O34" s="75"/>
      <c r="P34" s="75"/>
      <c r="Q34" s="75"/>
      <c r="R34" s="75"/>
      <c r="S34" s="75"/>
    </row>
    <row r="35" spans="1:19" ht="15.75" x14ac:dyDescent="0.25">
      <c r="A35" s="75"/>
      <c r="B35" s="75"/>
      <c r="C35" s="75"/>
      <c r="D35" s="75"/>
      <c r="E35" s="75"/>
      <c r="F35" s="75"/>
      <c r="G35" s="75"/>
      <c r="H35" s="75"/>
      <c r="I35" s="75"/>
      <c r="J35" s="75"/>
      <c r="K35" s="75"/>
      <c r="L35" s="75"/>
      <c r="M35" s="75"/>
      <c r="N35" s="75"/>
      <c r="O35" s="75"/>
      <c r="P35" s="75"/>
      <c r="Q35" s="75"/>
      <c r="R35" s="75"/>
      <c r="S35" s="75" t="s">
        <v>43</v>
      </c>
    </row>
    <row r="36" spans="1:19" ht="15.75" x14ac:dyDescent="0.25">
      <c r="A36" s="75"/>
      <c r="B36" s="75"/>
      <c r="C36" s="75"/>
      <c r="D36" s="75"/>
      <c r="E36" s="75"/>
      <c r="F36" s="75"/>
      <c r="G36" s="75"/>
      <c r="H36" s="75"/>
      <c r="I36" s="75"/>
      <c r="J36" s="75"/>
      <c r="K36" s="75"/>
      <c r="L36" s="75"/>
      <c r="M36" s="75"/>
      <c r="N36" s="75"/>
      <c r="O36" s="75"/>
      <c r="P36" s="75"/>
      <c r="Q36" s="75"/>
      <c r="R36" s="75"/>
      <c r="S36" s="75" t="s">
        <v>44</v>
      </c>
    </row>
    <row r="37" spans="1:19" ht="15.75" x14ac:dyDescent="0.25">
      <c r="A37" s="75"/>
      <c r="B37" s="75"/>
      <c r="C37" s="75"/>
      <c r="D37" s="75"/>
      <c r="E37" s="75"/>
      <c r="F37" s="75"/>
      <c r="G37" s="75"/>
      <c r="H37" s="75"/>
      <c r="I37" s="75"/>
      <c r="J37" s="75"/>
      <c r="K37" s="75"/>
      <c r="L37" s="75"/>
      <c r="M37" s="75"/>
      <c r="N37" s="75"/>
      <c r="O37" s="75"/>
      <c r="P37" s="75"/>
      <c r="Q37" s="75"/>
      <c r="R37" s="75"/>
      <c r="S37" s="75" t="s">
        <v>45</v>
      </c>
    </row>
    <row r="38" spans="1:19" ht="15.75" x14ac:dyDescent="0.25">
      <c r="A38" s="75"/>
      <c r="B38" s="75"/>
      <c r="C38" s="75"/>
      <c r="D38" s="75"/>
      <c r="E38" s="75"/>
      <c r="F38" s="75"/>
      <c r="G38" s="75"/>
      <c r="H38" s="75"/>
      <c r="I38" s="75"/>
      <c r="J38" s="75"/>
      <c r="K38" s="75"/>
      <c r="L38" s="75"/>
      <c r="M38" s="75"/>
      <c r="N38" s="75"/>
      <c r="O38" s="75"/>
      <c r="P38" s="75"/>
      <c r="Q38" s="75"/>
      <c r="R38" s="75"/>
      <c r="S38" s="75" t="s">
        <v>46</v>
      </c>
    </row>
  </sheetData>
  <phoneticPr fontId="27" type="noConversion"/>
  <dataValidations count="1">
    <dataValidation type="list" allowBlank="1" showInputMessage="1" showErrorMessage="1" sqref="A3" xr:uid="{B9F6FC23-D9C1-4086-B6D2-BE90A7A7A536}">
      <formula1>$S$35:$S$38</formula1>
    </dataValidation>
  </dataValidations>
  <hyperlinks>
    <hyperlink ref="A30" r:id="rId1" xr:uid="{B3272D1C-5BD6-4DDD-A5BC-7E0F3686EFD4}"/>
    <hyperlink ref="A33" r:id="rId2" display="Please email us at firestatistics@communities.gov.uk" xr:uid="{6BF5F2B2-814C-4717-8DB5-586A3A2A68BA}"/>
  </hyperlinks>
  <pageMargins left="0.70866141732283472" right="0.70866141732283472" top="0.74803149606299213" bottom="0.74803149606299213" header="0.31496062992125984" footer="0.31496062992125984"/>
  <pageSetup paperSize="9" scale="45"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0000"/>
  </sheetPr>
  <dimension ref="A1:Q33"/>
  <sheetViews>
    <sheetView zoomScaleNormal="100" workbookViewId="0">
      <pane xSplit="2" ySplit="6" topLeftCell="C7" activePane="bottomRight" state="frozen"/>
      <selection pane="topRight" activeCell="C1" sqref="C1"/>
      <selection pane="bottomLeft" activeCell="A4" sqref="A4"/>
      <selection pane="bottomRight" activeCell="Q7" sqref="Q7"/>
    </sheetView>
  </sheetViews>
  <sheetFormatPr defaultColWidth="8.5703125" defaultRowHeight="15" x14ac:dyDescent="0.25"/>
  <cols>
    <col min="1" max="1" width="33" style="2" customWidth="1"/>
    <col min="2" max="2" width="19.5703125" style="2" customWidth="1"/>
    <col min="3" max="17" width="10.5703125" style="2" customWidth="1"/>
    <col min="18" max="16384" width="8.5703125" style="2"/>
  </cols>
  <sheetData>
    <row r="1" spans="1:17" s="1" customFormat="1" ht="20.25" customHeight="1" x14ac:dyDescent="0.4">
      <c r="A1" s="165"/>
      <c r="B1" s="165"/>
      <c r="C1" s="165"/>
      <c r="D1" s="165"/>
      <c r="E1" s="165"/>
      <c r="F1" s="165"/>
      <c r="G1" s="165"/>
      <c r="H1" s="165"/>
      <c r="I1" s="165"/>
      <c r="J1" s="165"/>
      <c r="K1" s="165"/>
      <c r="L1" s="165"/>
      <c r="M1" s="165"/>
      <c r="N1" s="165"/>
      <c r="O1" s="165"/>
      <c r="P1" s="165"/>
      <c r="Q1" s="165"/>
    </row>
    <row r="2" spans="1:17" ht="15" customHeight="1" x14ac:dyDescent="0.25">
      <c r="A2" s="106"/>
      <c r="B2" s="106"/>
      <c r="C2" s="106"/>
      <c r="D2" s="106"/>
      <c r="E2" s="106"/>
      <c r="F2" s="106"/>
      <c r="G2" s="106"/>
      <c r="H2" s="106"/>
      <c r="I2" s="106"/>
      <c r="J2" s="106"/>
      <c r="K2" s="106"/>
      <c r="L2" s="106"/>
      <c r="M2" s="106"/>
      <c r="N2" s="106"/>
      <c r="O2" s="106"/>
      <c r="P2" s="106"/>
      <c r="Q2" s="106"/>
    </row>
    <row r="3" spans="1:17" ht="15" customHeight="1" x14ac:dyDescent="0.25">
      <c r="A3" s="107"/>
      <c r="B3" s="107"/>
      <c r="C3" s="107"/>
      <c r="D3" s="107"/>
      <c r="E3" s="107"/>
      <c r="F3" s="107"/>
      <c r="G3" s="107"/>
      <c r="H3" s="107"/>
      <c r="I3" s="107"/>
      <c r="J3" s="107"/>
      <c r="K3" s="107"/>
      <c r="L3" s="107"/>
      <c r="M3" s="107"/>
      <c r="N3" s="107"/>
      <c r="O3" s="107"/>
      <c r="P3" s="107"/>
      <c r="Q3" s="107"/>
    </row>
    <row r="4" spans="1:17" ht="15" customHeight="1" x14ac:dyDescent="0.25">
      <c r="A4" s="50" t="s">
        <v>43</v>
      </c>
      <c r="B4" s="106"/>
      <c r="C4" s="106"/>
      <c r="D4" s="106"/>
      <c r="E4" s="106"/>
      <c r="F4" s="106"/>
      <c r="G4" s="106"/>
      <c r="H4" s="106"/>
      <c r="I4" s="106"/>
      <c r="J4" s="106"/>
      <c r="K4" s="106"/>
      <c r="L4" s="106"/>
      <c r="M4" s="106"/>
      <c r="N4" s="106"/>
      <c r="O4" s="106"/>
      <c r="P4" s="106"/>
      <c r="Q4" s="51"/>
    </row>
    <row r="5" spans="1:17" ht="15" customHeight="1" thickBot="1" x14ac:dyDescent="0.3">
      <c r="A5" s="115"/>
      <c r="B5" s="106"/>
      <c r="C5" s="106"/>
      <c r="D5" s="106"/>
      <c r="E5" s="106"/>
      <c r="F5" s="106"/>
      <c r="G5" s="106"/>
      <c r="H5" s="106"/>
      <c r="I5" s="106"/>
      <c r="J5" s="106"/>
      <c r="K5" s="106"/>
      <c r="L5" s="106"/>
      <c r="M5" s="106"/>
      <c r="N5" s="106"/>
      <c r="O5" s="106"/>
      <c r="P5" s="106"/>
      <c r="Q5" s="51"/>
    </row>
    <row r="6" spans="1:17" ht="15.75" thickBot="1" x14ac:dyDescent="0.3">
      <c r="A6" s="116"/>
      <c r="B6" s="117"/>
      <c r="C6" s="118" t="s">
        <v>0</v>
      </c>
      <c r="D6" s="118" t="s">
        <v>1</v>
      </c>
      <c r="E6" s="118" t="s">
        <v>2</v>
      </c>
      <c r="F6" s="118" t="s">
        <v>3</v>
      </c>
      <c r="G6" s="118" t="s">
        <v>4</v>
      </c>
      <c r="H6" s="118" t="s">
        <v>5</v>
      </c>
      <c r="I6" s="118" t="s">
        <v>6</v>
      </c>
      <c r="J6" s="118" t="s">
        <v>7</v>
      </c>
      <c r="K6" s="118" t="s">
        <v>8</v>
      </c>
      <c r="L6" s="118" t="s">
        <v>9</v>
      </c>
      <c r="M6" s="118" t="s">
        <v>10</v>
      </c>
      <c r="N6" s="118" t="s">
        <v>11</v>
      </c>
      <c r="O6" s="118" t="s">
        <v>12</v>
      </c>
      <c r="P6" s="118" t="s">
        <v>13</v>
      </c>
      <c r="Q6" s="119" t="s">
        <v>14</v>
      </c>
    </row>
    <row r="7" spans="1:17" ht="45" x14ac:dyDescent="0.25">
      <c r="A7" s="55" t="s">
        <v>26</v>
      </c>
      <c r="B7" s="108" t="s">
        <v>47</v>
      </c>
      <c r="C7" s="57">
        <f>IF($A$4="Total Response Time",SUMPRODUCT(('Back data'!$A$2:$A$46=C$6)*('Back data'!$B$2:$B$46=$A7)*('Back data'!$D$2:$D$46)),"..")</f>
        <v>3.8548975563380524E-3</v>
      </c>
      <c r="D7" s="57">
        <f>IF($A$4="Total Response Time",SUMPRODUCT(('Back data'!$A$2:$A$46=D$6)*('Back data'!$B$2:$B$46=$A7)*('Back data'!$D$2:$D$46)),"..")</f>
        <v>3.8578866941260709E-3</v>
      </c>
      <c r="E7" s="57">
        <f>IF($A$4="Total Response Time",SUMPRODUCT(('Back data'!$A$2:$A$46=E$6)*('Back data'!$B$2:$B$46=$A7)*('Back data'!$D$2:$D$46)),"..")</f>
        <v>3.887082332859624E-3</v>
      </c>
      <c r="F7" s="57">
        <f>IF($A$4="Total Response Time",SUMPRODUCT(('Back data'!$A$2:$A$46=F$6)*('Back data'!$B$2:$B$46=$A7)*('Back data'!$D$2:$D$46)),"..")</f>
        <v>3.8825983733445139E-3</v>
      </c>
      <c r="G7" s="57">
        <f>IF($A$4="Total Response Time",SUMPRODUCT(('Back data'!$A$2:$A$46=G$6)*('Back data'!$B$2:$B$46=$A7)*('Back data'!$D$2:$D$46)),"..")</f>
        <v>3.8836538954141863E-3</v>
      </c>
      <c r="H7" s="57">
        <f>IF($A$4="Total Response Time",SUMPRODUCT(('Back data'!$A$2:$A$46=H$6)*('Back data'!$B$2:$B$46=$A7)*('Back data'!$D$2:$D$46)),"..")</f>
        <v>3.9904222093467825E-3</v>
      </c>
      <c r="I7" s="57">
        <f>IF($A$4="Total Response Time",SUMPRODUCT(('Back data'!$A$2:$A$46=I$6)*('Back data'!$B$2:$B$46=$A7)*('Back data'!$D$2:$D$46)),"..")</f>
        <v>4.0740937527631678E-3</v>
      </c>
      <c r="J7" s="57">
        <f>IF($A$4="Total Response Time",SUMPRODUCT(('Back data'!$A$2:$A$46=J$6)*('Back data'!$B$2:$B$46=$A7)*('Back data'!$D$2:$D$46)),"..")</f>
        <v>4.1100785412816953E-3</v>
      </c>
      <c r="K7" s="57">
        <f>IF($A$4="Total Response Time",SUMPRODUCT(('Back data'!$A$2:$A$46=K$6)*('Back data'!$B$2:$B$46=$A7)*('Back data'!$D$2:$D$46)),"..")</f>
        <v>4.1089826432215469E-3</v>
      </c>
      <c r="L7" s="57">
        <f>IF($A$4="Total Response Time",SUMPRODUCT(('Back data'!$A$2:$A$46=L$6)*('Back data'!$B$2:$B$46=$A7)*('Back data'!$D$2:$D$46)),"..")</f>
        <v>4.2219192724280352E-3</v>
      </c>
      <c r="M7" s="57">
        <f>IF($A$4="Total Response Time",SUMPRODUCT(('Back data'!$A$2:$A$46=M$6)*('Back data'!$B$2:$B$46=$A7)*('Back data'!$D$2:$D$46)),"..")</f>
        <v>4.3220442888658953E-3</v>
      </c>
      <c r="N7" s="57">
        <f>IF($A$4="Total Response Time",SUMPRODUCT(('Back data'!$A$2:$A$46=N$6)*('Back data'!$B$2:$B$46=$A7)*('Back data'!$D$2:$D$46)),"..")</f>
        <v>4.4433242706846095E-3</v>
      </c>
      <c r="O7" s="57">
        <f>IF($A$4="Total Response Time",SUMPRODUCT(('Back data'!$A$2:$A$46=O$6)*('Back data'!$B$2:$B$46=$A7)*('Back data'!$D$2:$D$46)),"..")</f>
        <v>4.5468371185236472E-3</v>
      </c>
      <c r="P7" s="57">
        <f>IF($A$4="Total Response Time",SUMPRODUCT(('Back data'!$A$2:$A$46=P$6)*('Back data'!$B$2:$B$46=$A7)*('Back data'!$D$2:$D$46)),"..")</f>
        <v>4.6149827048609328E-3</v>
      </c>
      <c r="Q7" s="57">
        <f>IF($A$4="Total Response Time",SUMPRODUCT(('Back data'!$A$2:$A$46=Q$6)*('Back data'!$B$2:$B$46=$A7)*('Back data'!$D$2:$D$46)),"..")</f>
        <v>4.7240011774645312E-3</v>
      </c>
    </row>
    <row r="8" spans="1:17" s="4" customFormat="1" ht="15.75" customHeight="1" x14ac:dyDescent="0.25">
      <c r="A8" s="55"/>
      <c r="B8" s="109" t="s">
        <v>25</v>
      </c>
      <c r="C8" s="59">
        <f>IF($A$4="Total Response Time",SUMPRODUCT(('Back data'!$A$2:$A$46=C$6)*('Back data'!$B$2:$B$46=$A7)*('Back data'!$C$2:$C$46)),"..")</f>
        <v>50466.795728320023</v>
      </c>
      <c r="D8" s="59">
        <f>IF($A$4="Total Response Time",SUMPRODUCT(('Back data'!$A$2:$A$46=D$6)*('Back data'!$B$2:$B$46=$A7)*('Back data'!$C$2:$C$46)),"..")</f>
        <v>52534.577541997285</v>
      </c>
      <c r="E8" s="59">
        <f>IF($A$4="Total Response Time",SUMPRODUCT(('Back data'!$A$2:$A$46=E$6)*('Back data'!$B$2:$B$46=$A7)*('Back data'!$C$2:$C$46)),"..")</f>
        <v>54360.242446010503</v>
      </c>
      <c r="F8" s="59">
        <f>IF($A$4="Total Response Time",SUMPRODUCT(('Back data'!$A$2:$A$46=F$6)*('Back data'!$B$2:$B$46=$A7)*('Back data'!$C$2:$C$46)),"..")</f>
        <v>55054.592937918416</v>
      </c>
      <c r="G8" s="59">
        <f>IF($A$4="Total Response Time",SUMPRODUCT(('Back data'!$A$2:$A$46=G$6)*('Back data'!$B$2:$B$46=$A7)*('Back data'!$C$2:$C$46)),"..")</f>
        <v>53781.660514840798</v>
      </c>
      <c r="H8" s="59">
        <f>IF($A$4="Total Response Time",SUMPRODUCT(('Back data'!$A$2:$A$46=H$6)*('Back data'!$B$2:$B$46=$A7)*('Back data'!$C$2:$C$46)),"..")</f>
        <v>56313.722793389286</v>
      </c>
      <c r="I8" s="59">
        <f>IF($A$4="Total Response Time",SUMPRODUCT(('Back data'!$A$2:$A$46=I$6)*('Back data'!$B$2:$B$46=$A7)*('Back data'!$C$2:$C$46)),"..")</f>
        <v>52781.876150074313</v>
      </c>
      <c r="J8" s="59">
        <f>IF($A$4="Total Response Time",SUMPRODUCT(('Back data'!$A$2:$A$46=J$6)*('Back data'!$B$2:$B$46=$A7)*('Back data'!$C$2:$C$46)),"..")</f>
        <v>52374.587342481289</v>
      </c>
      <c r="K8" s="59">
        <f>IF($A$4="Total Response Time",SUMPRODUCT(('Back data'!$A$2:$A$46=K$6)*('Back data'!$B$2:$B$46=$A7)*('Back data'!$C$2:$C$46)),"..")</f>
        <v>46741.605134720638</v>
      </c>
      <c r="L8" s="59">
        <f>IF($A$4="Total Response Time",SUMPRODUCT(('Back data'!$A$2:$A$46=L$6)*('Back data'!$B$2:$B$46=$A7)*('Back data'!$C$2:$C$46)),"..")</f>
        <v>48382.4931156729</v>
      </c>
      <c r="M8" s="59">
        <f>IF($A$4="Total Response Time",SUMPRODUCT(('Back data'!$A$2:$A$46=M$6)*('Back data'!$B$2:$B$46=$A7)*('Back data'!$C$2:$C$46)),"..")</f>
        <v>44996.754836058506</v>
      </c>
      <c r="N8" s="59">
        <f>IF($A$4="Total Response Time",SUMPRODUCT(('Back data'!$A$2:$A$46=N$6)*('Back data'!$B$2:$B$46=$A7)*('Back data'!$C$2:$C$46)),"..")</f>
        <v>43892</v>
      </c>
      <c r="O8" s="59">
        <f>IF($A$4="Total Response Time",SUMPRODUCT(('Back data'!$A$2:$A$46=O$6)*('Back data'!$B$2:$B$46=$A7)*('Back data'!$C$2:$C$46)),"..")</f>
        <v>42111.802058343404</v>
      </c>
      <c r="P8" s="59">
        <f>IF($A$4="Total Response Time",SUMPRODUCT(('Back data'!$A$2:$A$46=P$6)*('Back data'!$B$2:$B$46=$A7)*('Back data'!$C$2:$C$46)),"..")</f>
        <v>38993.366162392478</v>
      </c>
      <c r="Q8" s="59">
        <f>IF($A$4="Total Response Time",SUMPRODUCT(('Back data'!$A$2:$A$46=Q$6)*('Back data'!$B$2:$B$46=$A7)*('Back data'!$C$2:$C$46)),"..")</f>
        <v>33293.819790005735</v>
      </c>
    </row>
    <row r="9" spans="1:17" ht="15.75" customHeight="1" x14ac:dyDescent="0.25">
      <c r="A9" s="61" t="s">
        <v>27</v>
      </c>
      <c r="B9" s="108" t="s">
        <v>47</v>
      </c>
      <c r="C9" s="57">
        <f>IF($A$4="Total Response Time",SUMPRODUCT(('Back data'!$A$2:$A$46=C$6)*('Back data'!$B$2:$B$46=$A9)*('Back data'!$D$2:$D$46)),"..")</f>
        <v>3.7738129774683303E-3</v>
      </c>
      <c r="D9" s="57">
        <f>IF($A$4="Total Response Time",SUMPRODUCT(('Back data'!$A$2:$A$46=D$6)*('Back data'!$B$2:$B$46=$A9)*('Back data'!$D$2:$D$46)),"..")</f>
        <v>3.7720370114200522E-3</v>
      </c>
      <c r="E9" s="57">
        <f>IF($A$4="Total Response Time",SUMPRODUCT(('Back data'!$A$2:$A$46=E$6)*('Back data'!$B$2:$B$46=$A9)*('Back data'!$D$2:$D$46)),"..")</f>
        <v>3.7870057365294056E-3</v>
      </c>
      <c r="F9" s="57">
        <f>IF($A$4="Total Response Time",SUMPRODUCT(('Back data'!$A$2:$A$46=F$6)*('Back data'!$B$2:$B$46=$A9)*('Back data'!$D$2:$D$46)),"..")</f>
        <v>3.7578765615541251E-3</v>
      </c>
      <c r="G9" s="57">
        <f>IF($A$4="Total Response Time",SUMPRODUCT(('Back data'!$A$2:$A$46=G$6)*('Back data'!$B$2:$B$46=$A9)*('Back data'!$D$2:$D$46)),"..")</f>
        <v>3.8254936120789779E-3</v>
      </c>
      <c r="H9" s="57">
        <f>IF($A$4="Total Response Time",SUMPRODUCT(('Back data'!$A$2:$A$46=H$6)*('Back data'!$B$2:$B$46=$A9)*('Back data'!$D$2:$D$46)),"..")</f>
        <v>3.9411742455503287E-3</v>
      </c>
      <c r="I9" s="57">
        <f>IF($A$4="Total Response Time",SUMPRODUCT(('Back data'!$A$2:$A$46=I$6)*('Back data'!$B$2:$B$46=$A9)*('Back data'!$D$2:$D$46)),"..")</f>
        <v>4.0057014772693087E-3</v>
      </c>
      <c r="J9" s="57">
        <f>IF($A$4="Total Response Time",SUMPRODUCT(('Back data'!$A$2:$A$46=J$6)*('Back data'!$B$2:$B$46=$A9)*('Back data'!$D$2:$D$46)),"..")</f>
        <v>4.0594228864417638E-3</v>
      </c>
      <c r="K9" s="57">
        <f>IF($A$4="Total Response Time",SUMPRODUCT(('Back data'!$A$2:$A$46=K$6)*('Back data'!$B$2:$B$46=$A9)*('Back data'!$D$2:$D$46)),"..")</f>
        <v>4.0764435695538059E-3</v>
      </c>
      <c r="L9" s="57">
        <f>IF($A$4="Total Response Time",SUMPRODUCT(('Back data'!$A$2:$A$46=L$6)*('Back data'!$B$2:$B$46=$A9)*('Back data'!$D$2:$D$46)),"..")</f>
        <v>4.1921060192501077E-3</v>
      </c>
      <c r="M9" s="57">
        <f>IF($A$4="Total Response Time",SUMPRODUCT(('Back data'!$A$2:$A$46=M$6)*('Back data'!$B$2:$B$46=$A9)*('Back data'!$D$2:$D$46)),"..")</f>
        <v>4.260141298361558E-3</v>
      </c>
      <c r="N9" s="57">
        <f>IF($A$4="Total Response Time",SUMPRODUCT(('Back data'!$A$2:$A$46=N$6)*('Back data'!$B$2:$B$46=$A9)*('Back data'!$D$2:$D$46)),"..")</f>
        <v>4.373922920256932E-3</v>
      </c>
      <c r="O9" s="57">
        <f>IF($A$4="Total Response Time",SUMPRODUCT(('Back data'!$A$2:$A$46=O$6)*('Back data'!$B$2:$B$46=$A9)*('Back data'!$D$2:$D$46)),"..")</f>
        <v>4.3884525887143691E-3</v>
      </c>
      <c r="P9" s="57">
        <f>IF($A$4="Total Response Time",SUMPRODUCT(('Back data'!$A$2:$A$46=P$6)*('Back data'!$B$2:$B$46=$A9)*('Back data'!$D$2:$D$46)),"..")</f>
        <v>4.4967149675775387E-3</v>
      </c>
      <c r="Q9" s="57">
        <f>IF($A$4="Total Response Time",SUMPRODUCT(('Back data'!$A$2:$A$46=Q$6)*('Back data'!$B$2:$B$46=$A9)*('Back data'!$D$2:$D$46)),"..")</f>
        <v>4.596926247478734E-3</v>
      </c>
    </row>
    <row r="10" spans="1:17" s="4" customFormat="1" ht="15.75" customHeight="1" x14ac:dyDescent="0.25">
      <c r="A10" s="61"/>
      <c r="B10" s="109" t="s">
        <v>25</v>
      </c>
      <c r="C10" s="59">
        <f>IF($A$4="Total Response Time",SUMPRODUCT(('Back data'!$A$2:$A$46=C$6)*('Back data'!$B$2:$B$46=$A9)*('Back data'!$C$2:$C$46)),"..")</f>
        <v>6894</v>
      </c>
      <c r="D10" s="59">
        <f>IF($A$4="Total Response Time",SUMPRODUCT(('Back data'!$A$2:$A$46=D$6)*('Back data'!$B$2:$B$46=$A9)*('Back data'!$C$2:$C$46)),"..")</f>
        <v>7229</v>
      </c>
      <c r="E10" s="59">
        <f>IF($A$4="Total Response Time",SUMPRODUCT(('Back data'!$A$2:$A$46=E$6)*('Back data'!$B$2:$B$46=$A9)*('Back data'!$C$2:$C$46)),"..")</f>
        <v>7911.1009174312003</v>
      </c>
      <c r="F10" s="59">
        <f>IF($A$4="Total Response Time",SUMPRODUCT(('Back data'!$A$2:$A$46=F$6)*('Back data'!$B$2:$B$46=$A9)*('Back data'!$C$2:$C$46)),"..")</f>
        <v>8076</v>
      </c>
      <c r="G10" s="59">
        <f>IF($A$4="Total Response Time",SUMPRODUCT(('Back data'!$A$2:$A$46=G$6)*('Back data'!$B$2:$B$46=$A9)*('Back data'!$C$2:$C$46)),"..")</f>
        <v>8036</v>
      </c>
      <c r="H10" s="59">
        <f>IF($A$4="Total Response Time",SUMPRODUCT(('Back data'!$A$2:$A$46=H$6)*('Back data'!$B$2:$B$46=$A9)*('Back data'!$C$2:$C$46)),"..")</f>
        <v>8078</v>
      </c>
      <c r="I10" s="59">
        <f>IF($A$4="Total Response Time",SUMPRODUCT(('Back data'!$A$2:$A$46=I$6)*('Back data'!$B$2:$B$46=$A9)*('Back data'!$C$2:$C$46)),"..")</f>
        <v>7386</v>
      </c>
      <c r="J10" s="59">
        <f>IF($A$4="Total Response Time",SUMPRODUCT(('Back data'!$A$2:$A$46=J$6)*('Back data'!$B$2:$B$46=$A9)*('Back data'!$C$2:$C$46)),"..")</f>
        <v>7628</v>
      </c>
      <c r="K10" s="59">
        <f>IF($A$4="Total Response Time",SUMPRODUCT(('Back data'!$A$2:$A$46=K$6)*('Back data'!$B$2:$B$46=$A9)*('Back data'!$C$2:$C$46)),"..")</f>
        <v>6858</v>
      </c>
      <c r="L10" s="59">
        <f>IF($A$4="Total Response Time",SUMPRODUCT(('Back data'!$A$2:$A$46=L$6)*('Back data'!$B$2:$B$46=$A9)*('Back data'!$C$2:$C$46)),"..")</f>
        <v>6961</v>
      </c>
      <c r="M10" s="59">
        <f>IF($A$4="Total Response Time",SUMPRODUCT(('Back data'!$A$2:$A$46=M$6)*('Back data'!$B$2:$B$46=$A9)*('Back data'!$C$2:$C$46)),"..")</f>
        <v>6456</v>
      </c>
      <c r="N10" s="59">
        <f>IF($A$4="Total Response Time",SUMPRODUCT(('Back data'!$A$2:$A$46=N$6)*('Back data'!$B$2:$B$46=$A9)*('Back data'!$C$2:$C$46)),"..")</f>
        <v>6383</v>
      </c>
      <c r="O10" s="59">
        <f>IF($A$4="Total Response Time",SUMPRODUCT(('Back data'!$A$2:$A$46=O$6)*('Back data'!$B$2:$B$46=$A9)*('Back data'!$C$2:$C$46)),"..")</f>
        <v>6112</v>
      </c>
      <c r="P10" s="59">
        <f>IF($A$4="Total Response Time",SUMPRODUCT(('Back data'!$A$2:$A$46=P$6)*('Back data'!$B$2:$B$46=$A9)*('Back data'!$C$2:$C$46)),"..")</f>
        <v>5843</v>
      </c>
      <c r="Q10" s="59">
        <f>IF($A$4="Total Response Time",SUMPRODUCT(('Back data'!$A$2:$A$46=Q$6)*('Back data'!$B$2:$B$46=$A9)*('Back data'!$C$2:$C$46)),"..")</f>
        <v>5068</v>
      </c>
    </row>
    <row r="11" spans="1:17" ht="15.75" customHeight="1" x14ac:dyDescent="0.25">
      <c r="A11" s="61" t="s">
        <v>28</v>
      </c>
      <c r="B11" s="108" t="s">
        <v>47</v>
      </c>
      <c r="C11" s="57">
        <f>IF($A$4="Total Response Time",SUMPRODUCT(('Back data'!$A$2:$A$46=C$6)*('Back data'!$B$2:$B$46=$A11)*('Back data'!$D$2:$D$46)),"..")</f>
        <v>3.8677265951312812E-3</v>
      </c>
      <c r="D11" s="57">
        <f>IF($A$4="Total Response Time",SUMPRODUCT(('Back data'!$A$2:$A$46=D$6)*('Back data'!$B$2:$B$46=$A11)*('Back data'!$D$2:$D$46)),"..")</f>
        <v>3.871584949174391E-3</v>
      </c>
      <c r="E11" s="57">
        <f>IF($A$4="Total Response Time",SUMPRODUCT(('Back data'!$A$2:$A$46=E$6)*('Back data'!$B$2:$B$46=$A11)*('Back data'!$D$2:$D$46)),"..")</f>
        <v>3.9041271269502631E-3</v>
      </c>
      <c r="F11" s="57">
        <f>IF($A$4="Total Response Time",SUMPRODUCT(('Back data'!$A$2:$A$46=F$6)*('Back data'!$B$2:$B$46=$A11)*('Back data'!$D$2:$D$46)),"..")</f>
        <v>3.904039061305307E-3</v>
      </c>
      <c r="G11" s="57">
        <f>IF($A$4="Total Response Time",SUMPRODUCT(('Back data'!$A$2:$A$46=G$6)*('Back data'!$B$2:$B$46=$A11)*('Back data'!$D$2:$D$46)),"..")</f>
        <v>3.8938707341617663E-3</v>
      </c>
      <c r="H11" s="57">
        <f>IF($A$4="Total Response Time",SUMPRODUCT(('Back data'!$A$2:$A$46=H$6)*('Back data'!$B$2:$B$46=$A11)*('Back data'!$D$2:$D$46)),"..")</f>
        <v>3.9986697285816853E-3</v>
      </c>
      <c r="I11" s="57">
        <f>IF($A$4="Total Response Time",SUMPRODUCT(('Back data'!$A$2:$A$46=I$6)*('Back data'!$B$2:$B$46=$A11)*('Back data'!$D$2:$D$46)),"..")</f>
        <v>4.0852213130095575E-3</v>
      </c>
      <c r="J11" s="57">
        <f>IF($A$4="Total Response Time",SUMPRODUCT(('Back data'!$A$2:$A$46=J$6)*('Back data'!$B$2:$B$46=$A11)*('Back data'!$D$2:$D$46)),"..")</f>
        <v>4.118713866522513E-3</v>
      </c>
      <c r="K11" s="57">
        <f>IF($A$4="Total Response Time",SUMPRODUCT(('Back data'!$A$2:$A$46=K$6)*('Back data'!$B$2:$B$46=$A11)*('Back data'!$D$2:$D$46)),"..")</f>
        <v>4.1145777484398382E-3</v>
      </c>
      <c r="L11" s="57">
        <f>IF($A$4="Total Response Time",SUMPRODUCT(('Back data'!$A$2:$A$46=L$6)*('Back data'!$B$2:$B$46=$A11)*('Back data'!$D$2:$D$46)),"..")</f>
        <v>4.2269294746144249E-3</v>
      </c>
      <c r="M11" s="57">
        <f>IF($A$4="Total Response Time",SUMPRODUCT(('Back data'!$A$2:$A$46=M$6)*('Back data'!$B$2:$B$46=$A11)*('Back data'!$D$2:$D$46)),"..")</f>
        <v>4.3324137200925544E-3</v>
      </c>
      <c r="N11" s="57">
        <f>IF($A$4="Total Response Time",SUMPRODUCT(('Back data'!$A$2:$A$46=N$6)*('Back data'!$B$2:$B$46=$A11)*('Back data'!$D$2:$D$46)),"..")</f>
        <v>4.4551344714305599E-3</v>
      </c>
      <c r="O11" s="57">
        <f>IF($A$4="Total Response Time",SUMPRODUCT(('Back data'!$A$2:$A$46=O$6)*('Back data'!$B$2:$B$46=$A11)*('Back data'!$D$2:$D$46)),"..")</f>
        <v>4.5737274398822327E-3</v>
      </c>
      <c r="P11" s="57">
        <f>IF($A$4="Total Response Time",SUMPRODUCT(('Back data'!$A$2:$A$46=P$6)*('Back data'!$B$2:$B$46=$A11)*('Back data'!$D$2:$D$46)),"..")</f>
        <v>4.6358282781967276E-3</v>
      </c>
      <c r="Q11" s="57">
        <f>IF($A$4="Total Response Time",SUMPRODUCT(('Back data'!$A$2:$A$46=Q$6)*('Back data'!$B$2:$B$46=$A11)*('Back data'!$D$2:$D$46)),"..")</f>
        <v>4.7468177245111477E-3</v>
      </c>
    </row>
    <row r="12" spans="1:17" s="4" customFormat="1" ht="15.75" customHeight="1" thickBot="1" x14ac:dyDescent="0.3">
      <c r="A12" s="120"/>
      <c r="B12" s="121" t="s">
        <v>25</v>
      </c>
      <c r="C12" s="122">
        <f>IF($A$4="Total Response Time",SUMPRODUCT(('Back data'!$A$2:$A$46=C$6)*('Back data'!$B$2:$B$46=$A11)*('Back data'!$C$2:$C$46)),"..")</f>
        <v>43572.795728319994</v>
      </c>
      <c r="D12" s="123">
        <f>IF($A$4="Total Response Time",SUMPRODUCT(('Back data'!$A$2:$A$46=D$6)*('Back data'!$B$2:$B$46=$A11)*('Back data'!$C$2:$C$46)),"..")</f>
        <v>45305.577541997394</v>
      </c>
      <c r="E12" s="123">
        <f>IF($A$4="Total Response Time",SUMPRODUCT(('Back data'!$A$2:$A$46=E$6)*('Back data'!$B$2:$B$46=$A11)*('Back data'!$C$2:$C$46)),"..")</f>
        <v>46449.141528579246</v>
      </c>
      <c r="F12" s="123">
        <f>IF($A$4="Total Response Time",SUMPRODUCT(('Back data'!$A$2:$A$46=F$6)*('Back data'!$B$2:$B$46=$A11)*('Back data'!$C$2:$C$46)),"..")</f>
        <v>46978.592937918489</v>
      </c>
      <c r="G12" s="123">
        <f>IF($A$4="Total Response Time",SUMPRODUCT(('Back data'!$A$2:$A$46=G$6)*('Back data'!$B$2:$B$46=$A11)*('Back data'!$C$2:$C$46)),"..")</f>
        <v>45745.660514840813</v>
      </c>
      <c r="H12" s="123">
        <f>IF($A$4="Total Response Time",SUMPRODUCT(('Back data'!$A$2:$A$46=H$6)*('Back data'!$B$2:$B$46=$A11)*('Back data'!$C$2:$C$46)),"..")</f>
        <v>48235.722793389199</v>
      </c>
      <c r="I12" s="123">
        <f>IF($A$4="Total Response Time",SUMPRODUCT(('Back data'!$A$2:$A$46=I$6)*('Back data'!$B$2:$B$46=$A11)*('Back data'!$C$2:$C$46)),"..")</f>
        <v>45395.876150074298</v>
      </c>
      <c r="J12" s="123">
        <f>IF($A$4="Total Response Time",SUMPRODUCT(('Back data'!$A$2:$A$46=J$6)*('Back data'!$B$2:$B$46=$A11)*('Back data'!$C$2:$C$46)),"..")</f>
        <v>44746.587342481282</v>
      </c>
      <c r="K12" s="123">
        <f>IF($A$4="Total Response Time",SUMPRODUCT(('Back data'!$A$2:$A$46=K$6)*('Back data'!$B$2:$B$46=$A11)*('Back data'!$C$2:$C$46)),"..")</f>
        <v>39883.605134720587</v>
      </c>
      <c r="L12" s="123">
        <f>IF($A$4="Total Response Time",SUMPRODUCT(('Back data'!$A$2:$A$46=L$6)*('Back data'!$B$2:$B$46=$A11)*('Back data'!$C$2:$C$46)),"..")</f>
        <v>41421.493115672863</v>
      </c>
      <c r="M12" s="123">
        <f>IF($A$4="Total Response Time",SUMPRODUCT(('Back data'!$A$2:$A$46=M$6)*('Back data'!$B$2:$B$46=$A11)*('Back data'!$C$2:$C$46)),"..")</f>
        <v>38540.754836058506</v>
      </c>
      <c r="N12" s="123">
        <f>IF($A$4="Total Response Time",SUMPRODUCT(('Back data'!$A$2:$A$46=N$6)*('Back data'!$B$2:$B$46=$A11)*('Back data'!$C$2:$C$46)),"..")</f>
        <v>37509</v>
      </c>
      <c r="O12" s="123">
        <f>IF($A$4="Total Response Time",SUMPRODUCT(('Back data'!$A$2:$A$46=O$6)*('Back data'!$B$2:$B$46=$A11)*('Back data'!$C$2:$C$46)),"..")</f>
        <v>35999.802058343412</v>
      </c>
      <c r="P12" s="123">
        <f>IF($A$4="Total Response Time",SUMPRODUCT(('Back data'!$A$2:$A$46=P$6)*('Back data'!$B$2:$B$46=$A11)*('Back data'!$C$2:$C$46)),"..")</f>
        <v>33150.366162392529</v>
      </c>
      <c r="Q12" s="124">
        <f>IF($A$4="Total Response Time",SUMPRODUCT(('Back data'!$A$2:$A$46=Q$6)*('Back data'!$B$2:$B$46=$A11)*('Back data'!$C$2:$C$46)),"..")</f>
        <v>28225.819790005738</v>
      </c>
    </row>
    <row r="13" spans="1:17" x14ac:dyDescent="0.25">
      <c r="A13" s="63"/>
      <c r="B13" s="63"/>
      <c r="C13" s="110"/>
      <c r="D13" s="110"/>
      <c r="E13" s="110"/>
      <c r="F13" s="110"/>
      <c r="G13" s="110"/>
      <c r="H13" s="110"/>
      <c r="I13" s="110"/>
      <c r="J13" s="110"/>
      <c r="K13" s="110"/>
      <c r="L13" s="110"/>
      <c r="M13" s="110"/>
      <c r="N13" s="110"/>
      <c r="O13" s="110"/>
      <c r="P13" s="110"/>
      <c r="Q13" s="110"/>
    </row>
    <row r="14" spans="1:17" x14ac:dyDescent="0.25">
      <c r="A14" s="63"/>
      <c r="B14" s="63"/>
      <c r="C14" s="110"/>
      <c r="D14" s="110"/>
      <c r="E14" s="110"/>
      <c r="F14" s="110"/>
      <c r="G14" s="110"/>
      <c r="H14" s="110"/>
      <c r="I14" s="110"/>
      <c r="J14" s="110"/>
      <c r="K14" s="110"/>
      <c r="L14" s="110"/>
      <c r="M14" s="110"/>
      <c r="N14" s="110"/>
      <c r="O14" s="110"/>
      <c r="P14" s="110"/>
      <c r="Q14" s="110"/>
    </row>
    <row r="15" spans="1:17" x14ac:dyDescent="0.25">
      <c r="A15" s="166"/>
      <c r="B15" s="166"/>
      <c r="C15" s="166"/>
      <c r="D15" s="166"/>
      <c r="E15" s="166"/>
      <c r="F15" s="166"/>
      <c r="G15" s="166"/>
      <c r="H15" s="166"/>
      <c r="I15" s="166"/>
      <c r="J15" s="166"/>
      <c r="K15" s="111"/>
      <c r="L15" s="111"/>
      <c r="M15" s="111"/>
      <c r="N15" s="111"/>
      <c r="O15" s="111"/>
      <c r="P15" s="111"/>
      <c r="Q15" s="111"/>
    </row>
    <row r="16" spans="1:17" ht="30" customHeight="1" x14ac:dyDescent="0.25">
      <c r="A16" s="167"/>
      <c r="B16" s="167"/>
      <c r="C16" s="167"/>
      <c r="D16" s="167"/>
      <c r="E16" s="167"/>
      <c r="F16" s="167"/>
      <c r="G16" s="167"/>
      <c r="H16" s="167"/>
      <c r="I16" s="167"/>
      <c r="J16" s="167"/>
      <c r="K16" s="167"/>
      <c r="L16" s="167"/>
      <c r="M16" s="167"/>
      <c r="N16" s="167"/>
      <c r="O16" s="167"/>
      <c r="P16" s="167"/>
      <c r="Q16" s="167"/>
    </row>
    <row r="17" spans="1:17" ht="26.85" customHeight="1" x14ac:dyDescent="0.25">
      <c r="A17" s="168"/>
      <c r="B17" s="168"/>
      <c r="C17" s="168"/>
      <c r="D17" s="168"/>
      <c r="E17" s="168"/>
      <c r="F17" s="168"/>
      <c r="G17" s="168"/>
      <c r="H17" s="168"/>
      <c r="I17" s="168"/>
      <c r="J17" s="168"/>
      <c r="K17" s="168"/>
      <c r="L17" s="168"/>
      <c r="M17" s="168"/>
      <c r="N17" s="168"/>
      <c r="O17" s="168"/>
      <c r="P17" s="168"/>
      <c r="Q17" s="168"/>
    </row>
    <row r="18" spans="1:17" x14ac:dyDescent="0.25">
      <c r="A18" s="63"/>
      <c r="B18" s="63"/>
      <c r="C18" s="63"/>
      <c r="D18" s="63"/>
      <c r="E18" s="63"/>
      <c r="F18" s="63"/>
      <c r="G18" s="63"/>
      <c r="H18" s="63"/>
      <c r="I18" s="63"/>
      <c r="J18" s="111"/>
      <c r="K18" s="111"/>
      <c r="L18" s="111"/>
      <c r="M18" s="111"/>
      <c r="N18" s="111"/>
      <c r="O18" s="111"/>
      <c r="P18" s="111"/>
      <c r="Q18" s="111"/>
    </row>
    <row r="19" spans="1:17" x14ac:dyDescent="0.25">
      <c r="A19" s="107"/>
      <c r="B19" s="111"/>
      <c r="C19" s="111"/>
      <c r="D19" s="111"/>
      <c r="E19" s="111"/>
      <c r="F19" s="111"/>
      <c r="G19" s="111"/>
      <c r="H19" s="111"/>
      <c r="I19" s="111"/>
      <c r="J19" s="111"/>
      <c r="K19" s="111"/>
      <c r="L19" s="111"/>
      <c r="M19" s="111"/>
      <c r="N19" s="111"/>
      <c r="O19" s="111"/>
      <c r="P19" s="111"/>
      <c r="Q19" s="111"/>
    </row>
    <row r="20" spans="1:17" ht="32.85" customHeight="1" x14ac:dyDescent="0.25">
      <c r="A20" s="169"/>
      <c r="B20" s="169"/>
      <c r="C20" s="169"/>
      <c r="D20" s="169"/>
      <c r="E20" s="169"/>
      <c r="F20" s="169"/>
      <c r="G20" s="169"/>
      <c r="H20" s="169"/>
      <c r="I20" s="169"/>
      <c r="J20" s="169"/>
      <c r="K20" s="169"/>
      <c r="L20" s="169"/>
      <c r="M20" s="169"/>
      <c r="N20" s="169"/>
      <c r="O20" s="169"/>
      <c r="P20" s="169"/>
      <c r="Q20" s="169"/>
    </row>
    <row r="21" spans="1:17" x14ac:dyDescent="0.25">
      <c r="A21" s="112"/>
      <c r="B21" s="112"/>
      <c r="C21" s="112"/>
      <c r="D21" s="112"/>
      <c r="E21" s="112"/>
      <c r="F21" s="112"/>
      <c r="G21" s="112"/>
      <c r="H21" s="112"/>
      <c r="I21" s="112"/>
      <c r="J21" s="112"/>
      <c r="K21" s="111"/>
      <c r="L21" s="111"/>
      <c r="M21" s="111"/>
      <c r="N21" s="111"/>
      <c r="O21" s="111"/>
      <c r="P21" s="111"/>
      <c r="Q21" s="111"/>
    </row>
    <row r="22" spans="1:17" x14ac:dyDescent="0.25">
      <c r="A22" s="107"/>
      <c r="B22" s="111"/>
      <c r="C22" s="111"/>
      <c r="D22" s="111"/>
      <c r="E22" s="111"/>
      <c r="F22" s="111"/>
      <c r="G22" s="111"/>
      <c r="H22" s="111"/>
      <c r="I22" s="111"/>
      <c r="J22" s="111"/>
      <c r="K22" s="111"/>
      <c r="L22" s="111"/>
      <c r="M22" s="111"/>
      <c r="N22" s="111"/>
      <c r="O22" s="111"/>
      <c r="P22" s="111"/>
      <c r="Q22" s="111"/>
    </row>
    <row r="23" spans="1:17" ht="31.35" customHeight="1" x14ac:dyDescent="0.25">
      <c r="A23" s="169"/>
      <c r="B23" s="169"/>
      <c r="C23" s="169"/>
      <c r="D23" s="169"/>
      <c r="E23" s="169"/>
      <c r="F23" s="169"/>
      <c r="G23" s="169"/>
      <c r="H23" s="169"/>
      <c r="I23" s="169"/>
      <c r="J23" s="169"/>
      <c r="K23" s="169"/>
      <c r="L23" s="169"/>
      <c r="M23" s="169"/>
      <c r="N23" s="169"/>
      <c r="O23" s="169"/>
      <c r="P23" s="169"/>
      <c r="Q23" s="169"/>
    </row>
    <row r="24" spans="1:17" x14ac:dyDescent="0.25">
      <c r="A24" s="111"/>
      <c r="B24" s="111"/>
      <c r="C24" s="111"/>
      <c r="D24" s="111"/>
      <c r="E24" s="111"/>
      <c r="F24" s="111"/>
      <c r="G24" s="111"/>
      <c r="H24" s="111"/>
      <c r="I24" s="111"/>
      <c r="J24" s="111"/>
      <c r="K24" s="111"/>
      <c r="L24" s="111"/>
      <c r="M24" s="111"/>
      <c r="N24" s="111"/>
      <c r="O24" s="111"/>
      <c r="P24" s="111"/>
      <c r="Q24" s="111"/>
    </row>
    <row r="25" spans="1:17" x14ac:dyDescent="0.25">
      <c r="A25" s="63"/>
      <c r="B25" s="111"/>
      <c r="C25" s="111"/>
      <c r="D25" s="111"/>
      <c r="E25" s="111"/>
      <c r="F25" s="111"/>
      <c r="G25" s="111"/>
      <c r="H25" s="111"/>
      <c r="I25" s="111"/>
      <c r="J25" s="111"/>
      <c r="K25" s="111"/>
      <c r="L25" s="111"/>
      <c r="M25" s="111"/>
      <c r="N25" s="111"/>
      <c r="O25" s="111"/>
      <c r="P25" s="111"/>
      <c r="Q25" s="111"/>
    </row>
    <row r="26" spans="1:17" x14ac:dyDescent="0.25">
      <c r="A26" s="111"/>
      <c r="B26" s="111"/>
      <c r="C26" s="111"/>
      <c r="D26" s="111"/>
      <c r="E26" s="111"/>
      <c r="F26" s="111"/>
      <c r="G26" s="111"/>
      <c r="H26" s="111"/>
      <c r="I26" s="111"/>
      <c r="J26" s="111"/>
      <c r="K26" s="111"/>
      <c r="L26" s="111"/>
      <c r="M26" s="111"/>
      <c r="N26" s="111"/>
      <c r="O26" s="111"/>
      <c r="P26" s="111"/>
      <c r="Q26" s="111"/>
    </row>
    <row r="27" spans="1:17" x14ac:dyDescent="0.25">
      <c r="A27" s="111"/>
      <c r="B27" s="113"/>
      <c r="C27" s="113"/>
      <c r="D27" s="113"/>
      <c r="E27" s="113"/>
      <c r="F27" s="113"/>
      <c r="G27" s="113"/>
      <c r="H27" s="113"/>
      <c r="I27" s="113"/>
      <c r="J27" s="113"/>
      <c r="K27" s="111"/>
      <c r="L27" s="111"/>
      <c r="M27" s="111"/>
      <c r="N27" s="111"/>
      <c r="O27" s="111"/>
      <c r="P27" s="111"/>
      <c r="Q27" s="111"/>
    </row>
    <row r="28" spans="1:17" x14ac:dyDescent="0.25">
      <c r="A28" s="170"/>
      <c r="B28" s="170"/>
      <c r="C28" s="170"/>
      <c r="D28" s="114"/>
      <c r="E28" s="114"/>
      <c r="F28" s="114"/>
      <c r="G28" s="114"/>
      <c r="H28" s="114"/>
      <c r="I28" s="114"/>
      <c r="J28" s="114"/>
      <c r="K28" s="111"/>
      <c r="L28" s="111"/>
      <c r="M28" s="111"/>
      <c r="N28" s="111"/>
      <c r="O28" s="111"/>
      <c r="P28" s="111"/>
      <c r="Q28" s="111"/>
    </row>
    <row r="29" spans="1:17" x14ac:dyDescent="0.25">
      <c r="A29" s="111"/>
      <c r="B29" s="111"/>
      <c r="C29" s="111"/>
      <c r="D29" s="111"/>
      <c r="E29" s="111"/>
      <c r="F29" s="111"/>
      <c r="G29" s="111"/>
      <c r="H29" s="111"/>
      <c r="I29" s="111"/>
      <c r="J29" s="111"/>
      <c r="K29" s="111"/>
      <c r="L29" s="111"/>
      <c r="M29" s="111"/>
      <c r="N29" s="111"/>
      <c r="O29" s="111"/>
      <c r="P29" s="111"/>
      <c r="Q29" s="111"/>
    </row>
    <row r="30" spans="1:17" ht="15" customHeight="1" x14ac:dyDescent="0.25">
      <c r="A30" s="171"/>
      <c r="B30" s="171"/>
      <c r="C30" s="171"/>
      <c r="D30" s="171"/>
      <c r="E30" s="171"/>
      <c r="F30" s="171"/>
      <c r="G30" s="171"/>
      <c r="H30" s="171"/>
      <c r="I30" s="171"/>
      <c r="J30" s="171"/>
      <c r="K30" s="111"/>
      <c r="L30" s="111"/>
      <c r="M30" s="111"/>
      <c r="N30" s="111"/>
      <c r="O30" s="111"/>
      <c r="P30" s="111"/>
      <c r="Q30" s="111"/>
    </row>
    <row r="31" spans="1:17" x14ac:dyDescent="0.25">
      <c r="A31" s="111"/>
      <c r="B31" s="111"/>
      <c r="C31" s="111"/>
      <c r="D31" s="111"/>
      <c r="E31" s="111"/>
      <c r="F31" s="111"/>
      <c r="G31" s="111"/>
      <c r="H31" s="111"/>
      <c r="I31" s="111"/>
      <c r="J31" s="111"/>
      <c r="K31" s="111"/>
      <c r="L31" s="111"/>
      <c r="M31" s="111"/>
      <c r="N31" s="111"/>
      <c r="O31" s="111"/>
      <c r="P31" s="111"/>
      <c r="Q31" s="111"/>
    </row>
    <row r="32" spans="1:17" x14ac:dyDescent="0.25">
      <c r="A32" s="111"/>
      <c r="B32" s="111"/>
      <c r="C32" s="111"/>
      <c r="D32" s="111"/>
      <c r="E32" s="111"/>
      <c r="F32" s="111"/>
      <c r="G32" s="111"/>
      <c r="H32" s="111"/>
      <c r="I32" s="111"/>
      <c r="J32" s="106"/>
      <c r="K32" s="111"/>
      <c r="L32" s="111"/>
      <c r="M32" s="111"/>
      <c r="N32" s="111"/>
      <c r="O32" s="111"/>
      <c r="P32" s="111"/>
      <c r="Q32" s="111"/>
    </row>
    <row r="33" spans="1:17" x14ac:dyDescent="0.25">
      <c r="A33" s="164"/>
      <c r="B33" s="164"/>
      <c r="C33" s="111"/>
      <c r="D33" s="111"/>
      <c r="E33" s="111"/>
      <c r="F33" s="111"/>
      <c r="G33" s="111"/>
      <c r="H33" s="111"/>
      <c r="I33" s="111"/>
      <c r="J33" s="106"/>
      <c r="K33" s="111"/>
      <c r="L33" s="111"/>
      <c r="M33" s="111"/>
      <c r="N33" s="111"/>
      <c r="O33" s="111"/>
      <c r="P33" s="111"/>
      <c r="Q33" s="111"/>
    </row>
  </sheetData>
  <mergeCells count="9">
    <mergeCell ref="A33:B33"/>
    <mergeCell ref="A1:Q1"/>
    <mergeCell ref="A15:J15"/>
    <mergeCell ref="A16:Q16"/>
    <mergeCell ref="A17:Q17"/>
    <mergeCell ref="A20:Q20"/>
    <mergeCell ref="A23:Q23"/>
    <mergeCell ref="A28:C28"/>
    <mergeCell ref="A30:J30"/>
  </mergeCells>
  <pageMargins left="0.70866141732283472" right="0.70866141732283472" top="0.74803149606299213" bottom="0.74803149606299213" header="0.31496062992125984" footer="0.31496062992125984"/>
  <pageSetup paperSize="9"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9"/>
  <sheetViews>
    <sheetView zoomScaleNormal="100" workbookViewId="0"/>
  </sheetViews>
  <sheetFormatPr defaultColWidth="8.5703125" defaultRowHeight="15" x14ac:dyDescent="0.2"/>
  <cols>
    <col min="1" max="1" width="40.42578125" style="24" customWidth="1"/>
    <col min="2" max="2" width="18.42578125" style="24" customWidth="1"/>
    <col min="3" max="17" width="10.5703125" style="24" customWidth="1"/>
    <col min="18" max="19" width="8.5703125" style="25" customWidth="1"/>
    <col min="20" max="20" width="22.5703125" style="25" hidden="1" customWidth="1"/>
    <col min="21" max="16384" width="8.5703125" style="24"/>
  </cols>
  <sheetData>
    <row r="1" spans="1:20" ht="20.25" customHeight="1" x14ac:dyDescent="0.4">
      <c r="A1" s="72" t="s">
        <v>101</v>
      </c>
      <c r="B1" s="73"/>
      <c r="C1" s="73"/>
      <c r="D1" s="73"/>
      <c r="E1" s="73"/>
      <c r="F1" s="73"/>
      <c r="G1" s="73"/>
      <c r="H1" s="73"/>
      <c r="I1" s="73"/>
      <c r="J1" s="73"/>
      <c r="K1" s="73"/>
      <c r="L1" s="73"/>
      <c r="M1" s="73"/>
      <c r="N1" s="73"/>
      <c r="O1" s="73"/>
      <c r="P1" s="73"/>
      <c r="Q1" s="73"/>
      <c r="R1" s="74"/>
      <c r="S1" s="74"/>
      <c r="T1" s="75"/>
    </row>
    <row r="2" spans="1:20" ht="15" customHeight="1" thickBot="1" x14ac:dyDescent="0.3">
      <c r="A2" s="76"/>
      <c r="B2" s="76"/>
      <c r="C2" s="76"/>
      <c r="D2" s="76"/>
      <c r="E2" s="76"/>
      <c r="F2" s="76"/>
      <c r="G2" s="76"/>
      <c r="H2" s="76"/>
      <c r="I2" s="76"/>
      <c r="J2" s="76"/>
      <c r="K2" s="76"/>
      <c r="L2" s="76"/>
      <c r="M2" s="76"/>
      <c r="N2" s="76"/>
      <c r="O2" s="76"/>
      <c r="P2" s="76"/>
      <c r="Q2" s="76"/>
      <c r="R2" s="76"/>
      <c r="S2" s="76"/>
      <c r="T2" s="76"/>
    </row>
    <row r="3" spans="1:20" ht="16.5" thickBot="1" x14ac:dyDescent="0.25">
      <c r="A3" s="100"/>
      <c r="B3" s="101"/>
      <c r="C3" s="102" t="s">
        <v>0</v>
      </c>
      <c r="D3" s="102" t="s">
        <v>1</v>
      </c>
      <c r="E3" s="102" t="s">
        <v>2</v>
      </c>
      <c r="F3" s="102" t="s">
        <v>3</v>
      </c>
      <c r="G3" s="102" t="s">
        <v>4</v>
      </c>
      <c r="H3" s="102" t="s">
        <v>5</v>
      </c>
      <c r="I3" s="102" t="s">
        <v>6</v>
      </c>
      <c r="J3" s="102" t="s">
        <v>7</v>
      </c>
      <c r="K3" s="102" t="s">
        <v>8</v>
      </c>
      <c r="L3" s="102" t="s">
        <v>9</v>
      </c>
      <c r="M3" s="102" t="s">
        <v>10</v>
      </c>
      <c r="N3" s="102" t="s">
        <v>11</v>
      </c>
      <c r="O3" s="102" t="s">
        <v>12</v>
      </c>
      <c r="P3" s="102" t="s">
        <v>13</v>
      </c>
      <c r="Q3" s="129" t="s">
        <v>14</v>
      </c>
      <c r="R3" s="125"/>
      <c r="S3" s="125"/>
      <c r="T3" s="75"/>
    </row>
    <row r="4" spans="1:20" ht="30.75" x14ac:dyDescent="0.25">
      <c r="A4" s="79" t="s">
        <v>74</v>
      </c>
      <c r="B4" s="80" t="s">
        <v>24</v>
      </c>
      <c r="C4" s="81">
        <f>FIRE1002_working_historical!C7</f>
        <v>3.8548975563380524E-3</v>
      </c>
      <c r="D4" s="81">
        <f>FIRE1002_working_historical!D7</f>
        <v>3.8578866941260709E-3</v>
      </c>
      <c r="E4" s="81">
        <f>FIRE1002_working_historical!E7</f>
        <v>3.887082332859624E-3</v>
      </c>
      <c r="F4" s="81">
        <f>FIRE1002_working_historical!F7</f>
        <v>3.8825983733445139E-3</v>
      </c>
      <c r="G4" s="81">
        <f>FIRE1002_working_historical!G7</f>
        <v>3.8836538954141863E-3</v>
      </c>
      <c r="H4" s="81">
        <f>FIRE1002_working_historical!H7</f>
        <v>3.9904222093467825E-3</v>
      </c>
      <c r="I4" s="81">
        <f>FIRE1002_working_historical!I7</f>
        <v>4.0740937527631678E-3</v>
      </c>
      <c r="J4" s="81">
        <f>FIRE1002_working_historical!J7</f>
        <v>4.1100785412816953E-3</v>
      </c>
      <c r="K4" s="81">
        <f>FIRE1002_working_historical!K7</f>
        <v>4.1089826432215469E-3</v>
      </c>
      <c r="L4" s="81">
        <f>FIRE1002_working_historical!L7</f>
        <v>4.2219192724280352E-3</v>
      </c>
      <c r="M4" s="81">
        <f>FIRE1002_working_historical!M7</f>
        <v>4.3220442888658953E-3</v>
      </c>
      <c r="N4" s="81">
        <f>FIRE1002_working_historical!N7</f>
        <v>4.4433242706846095E-3</v>
      </c>
      <c r="O4" s="81">
        <f>FIRE1002_working_historical!O7</f>
        <v>4.5468371185236472E-3</v>
      </c>
      <c r="P4" s="81">
        <f>FIRE1002_working_historical!P7</f>
        <v>4.6149827048609328E-3</v>
      </c>
      <c r="Q4" s="130">
        <f>FIRE1002_working_historical!Q7</f>
        <v>4.7240011774645312E-3</v>
      </c>
      <c r="R4" s="81"/>
      <c r="S4" s="81"/>
      <c r="T4" s="82"/>
    </row>
    <row r="5" spans="1:20" s="38" customFormat="1" ht="15.75" customHeight="1" x14ac:dyDescent="0.25">
      <c r="A5" s="79"/>
      <c r="B5" s="83" t="s">
        <v>25</v>
      </c>
      <c r="C5" s="84">
        <f>FIRE1002_working_historical!C8</f>
        <v>50466.795728320023</v>
      </c>
      <c r="D5" s="84">
        <f>FIRE1002_working_historical!D8</f>
        <v>52534.577541997285</v>
      </c>
      <c r="E5" s="84">
        <f>FIRE1002_working_historical!E8</f>
        <v>54360.242446010503</v>
      </c>
      <c r="F5" s="84">
        <f>FIRE1002_working_historical!F8</f>
        <v>55054.592937918416</v>
      </c>
      <c r="G5" s="84">
        <f>FIRE1002_working_historical!G8</f>
        <v>53781.660514840798</v>
      </c>
      <c r="H5" s="84">
        <f>FIRE1002_working_historical!H8</f>
        <v>56313.722793389286</v>
      </c>
      <c r="I5" s="84">
        <f>FIRE1002_working_historical!I8</f>
        <v>52781.876150074313</v>
      </c>
      <c r="J5" s="84">
        <f>FIRE1002_working_historical!J8</f>
        <v>52374.587342481289</v>
      </c>
      <c r="K5" s="84">
        <f>FIRE1002_working_historical!K8</f>
        <v>46741.605134720638</v>
      </c>
      <c r="L5" s="84">
        <f>FIRE1002_working_historical!L8</f>
        <v>48382.4931156729</v>
      </c>
      <c r="M5" s="84">
        <f>FIRE1002_working_historical!M8</f>
        <v>44996.754836058506</v>
      </c>
      <c r="N5" s="84">
        <f>FIRE1002_working_historical!N8</f>
        <v>43892</v>
      </c>
      <c r="O5" s="84">
        <f>FIRE1002_working_historical!O8</f>
        <v>42111.802058343404</v>
      </c>
      <c r="P5" s="84">
        <f>FIRE1002_working_historical!P8</f>
        <v>38993.366162392478</v>
      </c>
      <c r="Q5" s="131">
        <f>FIRE1002_working_historical!Q8</f>
        <v>33293.819790005735</v>
      </c>
      <c r="R5" s="126"/>
      <c r="S5" s="126"/>
      <c r="T5" s="82"/>
    </row>
    <row r="6" spans="1:20" ht="15.75" customHeight="1" x14ac:dyDescent="0.25">
      <c r="A6" s="85" t="s">
        <v>72</v>
      </c>
      <c r="B6" s="80" t="s">
        <v>24</v>
      </c>
      <c r="C6" s="81">
        <f>FIRE1002_working_historical!C9</f>
        <v>3.7738129774683303E-3</v>
      </c>
      <c r="D6" s="81">
        <f>FIRE1002_working_historical!D9</f>
        <v>3.7720370114200522E-3</v>
      </c>
      <c r="E6" s="81">
        <f>FIRE1002_working_historical!E9</f>
        <v>3.7870057365294056E-3</v>
      </c>
      <c r="F6" s="81">
        <f>FIRE1002_working_historical!F9</f>
        <v>3.7578765615541251E-3</v>
      </c>
      <c r="G6" s="81">
        <f>FIRE1002_working_historical!G9</f>
        <v>3.8254936120789779E-3</v>
      </c>
      <c r="H6" s="81">
        <f>FIRE1002_working_historical!H9</f>
        <v>3.9411742455503287E-3</v>
      </c>
      <c r="I6" s="81">
        <f>FIRE1002_working_historical!I9</f>
        <v>4.0057014772693087E-3</v>
      </c>
      <c r="J6" s="81">
        <f>FIRE1002_working_historical!J9</f>
        <v>4.0594228864417638E-3</v>
      </c>
      <c r="K6" s="81">
        <f>FIRE1002_working_historical!K9</f>
        <v>4.0764435695538059E-3</v>
      </c>
      <c r="L6" s="81">
        <f>FIRE1002_working_historical!L9</f>
        <v>4.1921060192501077E-3</v>
      </c>
      <c r="M6" s="81">
        <f>FIRE1002_working_historical!M9</f>
        <v>4.260141298361558E-3</v>
      </c>
      <c r="N6" s="81">
        <f>FIRE1002_working_historical!N9</f>
        <v>4.373922920256932E-3</v>
      </c>
      <c r="O6" s="81">
        <f>FIRE1002_working_historical!O9</f>
        <v>4.3884525887143691E-3</v>
      </c>
      <c r="P6" s="81">
        <f>FIRE1002_working_historical!P9</f>
        <v>4.4967149675775387E-3</v>
      </c>
      <c r="Q6" s="130">
        <f>FIRE1002_working_historical!Q9</f>
        <v>4.596926247478734E-3</v>
      </c>
      <c r="R6" s="81"/>
      <c r="S6" s="81"/>
      <c r="T6" s="82"/>
    </row>
    <row r="7" spans="1:20" s="38" customFormat="1" ht="15.75" customHeight="1" x14ac:dyDescent="0.25">
      <c r="A7" s="85"/>
      <c r="B7" s="83" t="s">
        <v>25</v>
      </c>
      <c r="C7" s="84">
        <f>FIRE1002_working_historical!C10</f>
        <v>6894</v>
      </c>
      <c r="D7" s="84">
        <f>FIRE1002_working_historical!D10</f>
        <v>7229</v>
      </c>
      <c r="E7" s="84">
        <f>FIRE1002_working_historical!E10</f>
        <v>7911.1009174312003</v>
      </c>
      <c r="F7" s="84">
        <f>FIRE1002_working_historical!F10</f>
        <v>8076</v>
      </c>
      <c r="G7" s="84">
        <f>FIRE1002_working_historical!G10</f>
        <v>8036</v>
      </c>
      <c r="H7" s="84">
        <f>FIRE1002_working_historical!H10</f>
        <v>8078</v>
      </c>
      <c r="I7" s="84">
        <f>FIRE1002_working_historical!I10</f>
        <v>7386</v>
      </c>
      <c r="J7" s="84">
        <f>FIRE1002_working_historical!J10</f>
        <v>7628</v>
      </c>
      <c r="K7" s="84">
        <f>FIRE1002_working_historical!K10</f>
        <v>6858</v>
      </c>
      <c r="L7" s="84">
        <f>FIRE1002_working_historical!L10</f>
        <v>6961</v>
      </c>
      <c r="M7" s="84">
        <f>FIRE1002_working_historical!M10</f>
        <v>6456</v>
      </c>
      <c r="N7" s="84">
        <f>FIRE1002_working_historical!N10</f>
        <v>6383</v>
      </c>
      <c r="O7" s="84">
        <f>FIRE1002_working_historical!O10</f>
        <v>6112</v>
      </c>
      <c r="P7" s="84">
        <f>FIRE1002_working_historical!P10</f>
        <v>5843</v>
      </c>
      <c r="Q7" s="131">
        <f>FIRE1002_working_historical!Q10</f>
        <v>5068</v>
      </c>
      <c r="R7" s="126"/>
      <c r="S7" s="126"/>
      <c r="T7" s="82"/>
    </row>
    <row r="8" spans="1:20" ht="15.75" customHeight="1" x14ac:dyDescent="0.25">
      <c r="A8" s="85" t="s">
        <v>73</v>
      </c>
      <c r="B8" s="80" t="s">
        <v>24</v>
      </c>
      <c r="C8" s="81">
        <f>FIRE1002_working_historical!C11</f>
        <v>3.8677265951312812E-3</v>
      </c>
      <c r="D8" s="81">
        <f>FIRE1002_working_historical!D11</f>
        <v>3.871584949174391E-3</v>
      </c>
      <c r="E8" s="81">
        <f>FIRE1002_working_historical!E11</f>
        <v>3.9041271269502631E-3</v>
      </c>
      <c r="F8" s="81">
        <f>FIRE1002_working_historical!F11</f>
        <v>3.904039061305307E-3</v>
      </c>
      <c r="G8" s="81">
        <f>FIRE1002_working_historical!G11</f>
        <v>3.8938707341617663E-3</v>
      </c>
      <c r="H8" s="81">
        <f>FIRE1002_working_historical!H11</f>
        <v>3.9986697285816853E-3</v>
      </c>
      <c r="I8" s="81">
        <f>FIRE1002_working_historical!I11</f>
        <v>4.0852213130095575E-3</v>
      </c>
      <c r="J8" s="81">
        <f>FIRE1002_working_historical!J11</f>
        <v>4.118713866522513E-3</v>
      </c>
      <c r="K8" s="81">
        <f>FIRE1002_working_historical!K11</f>
        <v>4.1145777484398382E-3</v>
      </c>
      <c r="L8" s="81">
        <f>FIRE1002_working_historical!L11</f>
        <v>4.2269294746144249E-3</v>
      </c>
      <c r="M8" s="81">
        <f>FIRE1002_working_historical!M11</f>
        <v>4.3324137200925544E-3</v>
      </c>
      <c r="N8" s="81">
        <f>FIRE1002_working_historical!N11</f>
        <v>4.4551344714305599E-3</v>
      </c>
      <c r="O8" s="81">
        <f>FIRE1002_working_historical!O11</f>
        <v>4.5737274398822327E-3</v>
      </c>
      <c r="P8" s="81">
        <f>FIRE1002_working_historical!P11</f>
        <v>4.6358282781967276E-3</v>
      </c>
      <c r="Q8" s="130">
        <f>FIRE1002_working_historical!Q11</f>
        <v>4.7468177245111477E-3</v>
      </c>
      <c r="R8" s="81"/>
      <c r="S8" s="81"/>
      <c r="T8" s="82"/>
    </row>
    <row r="9" spans="1:20" s="38" customFormat="1" ht="15.75" customHeight="1" thickBot="1" x14ac:dyDescent="0.3">
      <c r="A9" s="103"/>
      <c r="B9" s="104" t="s">
        <v>25</v>
      </c>
      <c r="C9" s="132">
        <f>FIRE1002_working_historical!C12</f>
        <v>43572.795728319994</v>
      </c>
      <c r="D9" s="105">
        <f>FIRE1002_working_historical!D12</f>
        <v>45305.577541997394</v>
      </c>
      <c r="E9" s="105">
        <f>FIRE1002_working_historical!E12</f>
        <v>46449.141528579246</v>
      </c>
      <c r="F9" s="105">
        <f>FIRE1002_working_historical!F12</f>
        <v>46978.592937918489</v>
      </c>
      <c r="G9" s="105">
        <f>FIRE1002_working_historical!G12</f>
        <v>45745.660514840813</v>
      </c>
      <c r="H9" s="105">
        <f>FIRE1002_working_historical!H12</f>
        <v>48235.722793389199</v>
      </c>
      <c r="I9" s="105">
        <f>FIRE1002_working_historical!I12</f>
        <v>45395.876150074298</v>
      </c>
      <c r="J9" s="105">
        <f>FIRE1002_working_historical!J12</f>
        <v>44746.587342481282</v>
      </c>
      <c r="K9" s="105">
        <f>FIRE1002_working_historical!K12</f>
        <v>39883.605134720587</v>
      </c>
      <c r="L9" s="105">
        <f>FIRE1002_working_historical!L12</f>
        <v>41421.493115672863</v>
      </c>
      <c r="M9" s="105">
        <f>FIRE1002_working_historical!M12</f>
        <v>38540.754836058506</v>
      </c>
      <c r="N9" s="105">
        <f>FIRE1002_working_historical!N12</f>
        <v>37509</v>
      </c>
      <c r="O9" s="105">
        <f>FIRE1002_working_historical!O12</f>
        <v>35999.802058343412</v>
      </c>
      <c r="P9" s="105">
        <f>FIRE1002_working_historical!P12</f>
        <v>33150.366162392529</v>
      </c>
      <c r="Q9" s="133">
        <f>FIRE1002_working_historical!Q12</f>
        <v>28225.819790005738</v>
      </c>
      <c r="R9" s="126"/>
      <c r="S9" s="126"/>
      <c r="T9" s="82"/>
    </row>
    <row r="10" spans="1:20" x14ac:dyDescent="0.2">
      <c r="A10" s="86" t="s">
        <v>34</v>
      </c>
      <c r="B10" s="86"/>
      <c r="C10" s="86"/>
      <c r="D10" s="86"/>
      <c r="E10" s="86"/>
      <c r="F10" s="86"/>
      <c r="G10" s="86"/>
      <c r="H10" s="86"/>
      <c r="I10" s="86"/>
      <c r="J10" s="86"/>
      <c r="K10" s="75"/>
      <c r="L10" s="75"/>
      <c r="M10" s="75"/>
      <c r="N10" s="75"/>
      <c r="O10" s="75"/>
      <c r="P10" s="75"/>
      <c r="Q10" s="75"/>
      <c r="R10" s="75"/>
      <c r="S10" s="75"/>
      <c r="T10" s="75"/>
    </row>
    <row r="11" spans="1:20" x14ac:dyDescent="0.2">
      <c r="A11" s="87" t="s">
        <v>78</v>
      </c>
      <c r="B11" s="87"/>
      <c r="C11" s="87"/>
      <c r="D11" s="87"/>
      <c r="E11" s="87"/>
      <c r="F11" s="87"/>
      <c r="G11" s="87"/>
      <c r="H11" s="87"/>
      <c r="I11" s="87"/>
      <c r="J11" s="87"/>
      <c r="K11" s="87"/>
      <c r="L11" s="87"/>
      <c r="M11" s="87"/>
      <c r="N11" s="87"/>
      <c r="O11" s="87"/>
      <c r="P11" s="87"/>
      <c r="Q11" s="87"/>
      <c r="R11" s="89"/>
      <c r="S11" s="89"/>
      <c r="T11" s="75"/>
    </row>
    <row r="12" spans="1:20" x14ac:dyDescent="0.2">
      <c r="A12" s="87" t="s">
        <v>79</v>
      </c>
      <c r="B12" s="87"/>
      <c r="C12" s="87"/>
      <c r="D12" s="87"/>
      <c r="E12" s="87"/>
      <c r="F12" s="87"/>
      <c r="G12" s="87"/>
      <c r="H12" s="87"/>
      <c r="I12" s="87"/>
      <c r="J12" s="87"/>
      <c r="K12" s="87"/>
      <c r="L12" s="87"/>
      <c r="M12" s="87"/>
      <c r="N12" s="87"/>
      <c r="O12" s="87"/>
      <c r="P12" s="87"/>
      <c r="Q12" s="87"/>
      <c r="R12" s="89"/>
      <c r="S12" s="89"/>
      <c r="T12" s="75"/>
    </row>
    <row r="13" spans="1:20" ht="34.5" customHeight="1" x14ac:dyDescent="0.25">
      <c r="A13" s="76" t="s">
        <v>29</v>
      </c>
      <c r="B13" s="75"/>
      <c r="C13" s="75"/>
      <c r="D13" s="75"/>
      <c r="E13" s="75"/>
      <c r="F13" s="75"/>
      <c r="G13" s="75"/>
      <c r="H13" s="75"/>
      <c r="I13" s="75"/>
      <c r="J13" s="75"/>
      <c r="K13" s="75"/>
      <c r="L13" s="75"/>
      <c r="M13" s="75"/>
      <c r="N13" s="75"/>
      <c r="O13" s="75"/>
      <c r="P13" s="75"/>
      <c r="Q13" s="75"/>
      <c r="R13" s="75"/>
      <c r="S13" s="75"/>
      <c r="T13" s="75"/>
    </row>
    <row r="14" spans="1:20" x14ac:dyDescent="0.2">
      <c r="A14" s="91" t="s">
        <v>132</v>
      </c>
      <c r="B14" s="91"/>
      <c r="C14" s="91"/>
      <c r="D14" s="91"/>
      <c r="E14" s="91"/>
      <c r="F14" s="91"/>
      <c r="G14" s="91"/>
      <c r="H14" s="91"/>
      <c r="I14" s="91"/>
      <c r="J14" s="91"/>
      <c r="K14" s="91"/>
      <c r="L14" s="91"/>
      <c r="M14" s="91"/>
      <c r="N14" s="91"/>
      <c r="O14" s="91"/>
      <c r="P14" s="91"/>
      <c r="Q14" s="91"/>
      <c r="R14" s="92"/>
      <c r="S14" s="92"/>
      <c r="T14" s="75"/>
    </row>
    <row r="15" spans="1:20" x14ac:dyDescent="0.2">
      <c r="A15" s="91" t="s">
        <v>81</v>
      </c>
      <c r="B15" s="91"/>
      <c r="C15" s="91"/>
      <c r="D15" s="91"/>
      <c r="E15" s="91"/>
      <c r="F15" s="91"/>
      <c r="G15" s="91"/>
      <c r="H15" s="91"/>
      <c r="I15" s="91"/>
      <c r="J15" s="91"/>
      <c r="K15" s="91"/>
      <c r="L15" s="91"/>
      <c r="M15" s="91"/>
      <c r="N15" s="91"/>
      <c r="O15" s="91"/>
      <c r="P15" s="91"/>
      <c r="Q15" s="91"/>
      <c r="R15" s="92"/>
      <c r="S15" s="92"/>
      <c r="T15" s="75"/>
    </row>
    <row r="16" spans="1:20" ht="29.25" customHeight="1" x14ac:dyDescent="0.25">
      <c r="A16" s="76" t="s">
        <v>30</v>
      </c>
      <c r="B16" s="75"/>
      <c r="C16" s="75"/>
      <c r="D16" s="75"/>
      <c r="E16" s="75"/>
      <c r="F16" s="75"/>
      <c r="G16" s="75"/>
      <c r="H16" s="75"/>
      <c r="I16" s="75"/>
      <c r="J16" s="75"/>
      <c r="K16" s="75"/>
      <c r="L16" s="75"/>
      <c r="M16" s="75"/>
      <c r="N16" s="75"/>
      <c r="O16" s="75"/>
      <c r="P16" s="75"/>
      <c r="Q16" s="75"/>
      <c r="R16" s="75"/>
      <c r="S16" s="75"/>
      <c r="T16" s="75"/>
    </row>
    <row r="17" spans="1:20" x14ac:dyDescent="0.2">
      <c r="A17" s="91" t="s">
        <v>82</v>
      </c>
      <c r="B17" s="75"/>
      <c r="C17" s="75"/>
      <c r="D17" s="75"/>
      <c r="E17" s="75"/>
      <c r="F17" s="75"/>
      <c r="G17" s="75"/>
      <c r="H17" s="75"/>
      <c r="I17" s="75"/>
      <c r="J17" s="75"/>
      <c r="K17" s="75"/>
      <c r="L17" s="75"/>
      <c r="M17" s="75"/>
      <c r="N17" s="75"/>
      <c r="O17" s="75"/>
      <c r="P17" s="75"/>
      <c r="Q17" s="75"/>
      <c r="R17" s="75"/>
      <c r="S17" s="75"/>
      <c r="T17" s="75"/>
    </row>
    <row r="18" spans="1:20" x14ac:dyDescent="0.2">
      <c r="A18" s="91" t="s">
        <v>83</v>
      </c>
      <c r="B18" s="91"/>
      <c r="C18" s="91"/>
      <c r="D18" s="91"/>
      <c r="E18" s="91"/>
      <c r="F18" s="91"/>
      <c r="G18" s="91"/>
      <c r="H18" s="91"/>
      <c r="I18" s="91"/>
      <c r="J18" s="91"/>
      <c r="K18" s="91"/>
      <c r="L18" s="91"/>
      <c r="M18" s="91"/>
      <c r="N18" s="91"/>
      <c r="O18" s="91"/>
      <c r="P18" s="91"/>
      <c r="Q18" s="91"/>
      <c r="R18" s="94"/>
      <c r="S18" s="94"/>
      <c r="T18" s="75"/>
    </row>
    <row r="19" spans="1:20" ht="27.75" customHeight="1" x14ac:dyDescent="0.2">
      <c r="A19" s="95" t="str">
        <f>_xlfn.CONCAT("The data in this table are consistent with records that reached the IRS by ",config!B3,".")</f>
        <v>The data in this table are consistent with records that reached the IRS by 1 May 2025.</v>
      </c>
      <c r="B19" s="75"/>
      <c r="C19" s="75"/>
      <c r="D19" s="75"/>
      <c r="E19" s="75"/>
      <c r="F19" s="75"/>
      <c r="G19" s="75"/>
      <c r="H19" s="75"/>
      <c r="I19" s="75"/>
      <c r="J19" s="75"/>
      <c r="K19" s="75"/>
      <c r="L19" s="75"/>
      <c r="M19" s="75"/>
      <c r="N19" s="75"/>
      <c r="O19" s="75"/>
      <c r="P19" s="75"/>
      <c r="Q19" s="75"/>
      <c r="R19" s="75"/>
      <c r="S19" s="75"/>
      <c r="T19" s="75"/>
    </row>
    <row r="20" spans="1:20" ht="28.5" customHeight="1" x14ac:dyDescent="0.2">
      <c r="A20" s="75" t="s">
        <v>31</v>
      </c>
      <c r="B20" s="94"/>
      <c r="C20" s="94"/>
      <c r="D20" s="94"/>
      <c r="E20" s="94"/>
      <c r="F20" s="94"/>
      <c r="G20" s="94"/>
      <c r="H20" s="94"/>
      <c r="I20" s="94"/>
      <c r="J20" s="94"/>
      <c r="K20" s="75"/>
      <c r="L20" s="75"/>
      <c r="M20" s="75"/>
      <c r="N20" s="75"/>
      <c r="O20" s="75"/>
      <c r="P20" s="75"/>
      <c r="Q20" s="75"/>
      <c r="R20" s="75"/>
      <c r="S20" s="75"/>
      <c r="T20" s="75"/>
    </row>
    <row r="21" spans="1:20" x14ac:dyDescent="0.2">
      <c r="A21" s="96" t="s">
        <v>32</v>
      </c>
      <c r="B21" s="96"/>
      <c r="C21" s="96"/>
      <c r="D21" s="127"/>
      <c r="E21" s="127"/>
      <c r="F21" s="127"/>
      <c r="G21" s="127"/>
      <c r="H21" s="127"/>
      <c r="I21" s="127"/>
      <c r="J21" s="127"/>
      <c r="K21" s="75"/>
      <c r="L21" s="75"/>
      <c r="M21" s="75"/>
      <c r="N21" s="75"/>
      <c r="O21" s="75"/>
      <c r="P21" s="75"/>
      <c r="Q21" s="75"/>
      <c r="R21" s="75"/>
      <c r="S21" s="75"/>
      <c r="T21" s="75"/>
    </row>
    <row r="22" spans="1:20" ht="29.25" customHeight="1" x14ac:dyDescent="0.2">
      <c r="A22" s="86" t="s">
        <v>33</v>
      </c>
      <c r="B22" s="75"/>
      <c r="C22" s="75"/>
      <c r="D22" s="75"/>
      <c r="E22" s="75"/>
      <c r="F22" s="75"/>
      <c r="G22" s="75"/>
      <c r="H22" s="75"/>
      <c r="I22" s="75"/>
      <c r="J22" s="75"/>
      <c r="K22" s="75"/>
      <c r="L22" s="75"/>
      <c r="M22" s="75"/>
      <c r="N22" s="75"/>
      <c r="O22" s="75"/>
      <c r="P22" s="75"/>
      <c r="Q22" s="75"/>
      <c r="R22" s="97"/>
      <c r="S22" s="97"/>
      <c r="T22" s="75"/>
    </row>
    <row r="23" spans="1:20" ht="27" customHeight="1" x14ac:dyDescent="0.2">
      <c r="A23" s="75" t="s">
        <v>124</v>
      </c>
      <c r="B23" s="75"/>
      <c r="C23" s="75"/>
      <c r="D23" s="75"/>
      <c r="E23" s="75"/>
      <c r="F23" s="75"/>
      <c r="G23" s="75"/>
      <c r="H23" s="75"/>
      <c r="I23" s="75"/>
      <c r="J23" s="75"/>
      <c r="K23" s="75"/>
      <c r="L23" s="75"/>
      <c r="M23" s="75"/>
      <c r="N23" s="75"/>
      <c r="O23" s="75"/>
      <c r="P23" s="75"/>
      <c r="Q23" s="97"/>
      <c r="R23" s="98"/>
      <c r="S23" s="98"/>
      <c r="T23" s="75"/>
    </row>
    <row r="24" spans="1:20" ht="15.75" x14ac:dyDescent="0.25">
      <c r="A24" s="144" t="s">
        <v>125</v>
      </c>
      <c r="B24" s="96"/>
      <c r="C24" s="75"/>
      <c r="D24" s="75"/>
      <c r="E24" s="75"/>
      <c r="F24" s="75"/>
      <c r="G24" s="75"/>
      <c r="H24" s="75"/>
      <c r="I24" s="75"/>
      <c r="J24" s="75"/>
      <c r="K24" s="75"/>
      <c r="L24" s="75"/>
      <c r="M24" s="75"/>
      <c r="N24" s="75"/>
      <c r="O24" s="75"/>
      <c r="P24" s="128"/>
      <c r="Q24" s="128"/>
      <c r="R24" s="75"/>
      <c r="S24" s="75"/>
      <c r="T24" s="75"/>
    </row>
    <row r="25" spans="1:20" x14ac:dyDescent="0.2">
      <c r="A25" s="99" t="s">
        <v>69</v>
      </c>
      <c r="B25" s="75"/>
      <c r="C25" s="75"/>
      <c r="D25" s="75"/>
      <c r="E25" s="75"/>
      <c r="F25" s="75"/>
      <c r="G25" s="75"/>
      <c r="H25" s="75"/>
      <c r="I25" s="75"/>
      <c r="J25" s="75"/>
      <c r="K25" s="75"/>
      <c r="L25" s="75"/>
      <c r="M25" s="75"/>
      <c r="N25" s="75"/>
      <c r="O25" s="75"/>
      <c r="P25" s="75"/>
      <c r="Q25" s="75"/>
      <c r="R25" s="75"/>
      <c r="S25" s="75"/>
      <c r="T25" s="75"/>
    </row>
    <row r="26" spans="1:20" x14ac:dyDescent="0.2">
      <c r="A26" s="75"/>
      <c r="B26" s="75"/>
      <c r="C26" s="75"/>
      <c r="D26" s="75"/>
      <c r="E26" s="75"/>
      <c r="F26" s="75"/>
      <c r="G26" s="75"/>
      <c r="H26" s="75"/>
      <c r="I26" s="75"/>
      <c r="J26" s="75"/>
      <c r="K26" s="75"/>
      <c r="L26" s="75"/>
      <c r="M26" s="75"/>
      <c r="N26" s="75"/>
      <c r="O26" s="75"/>
      <c r="P26" s="75"/>
      <c r="Q26" s="75"/>
      <c r="R26" s="75"/>
      <c r="S26" s="75"/>
      <c r="T26" s="75" t="s">
        <v>43</v>
      </c>
    </row>
    <row r="27" spans="1:20" x14ac:dyDescent="0.2">
      <c r="A27" s="75"/>
      <c r="B27" s="75"/>
      <c r="C27" s="75"/>
      <c r="D27" s="75"/>
      <c r="E27" s="75"/>
      <c r="F27" s="75"/>
      <c r="G27" s="75"/>
      <c r="H27" s="75"/>
      <c r="I27" s="75"/>
      <c r="J27" s="75"/>
      <c r="K27" s="75"/>
      <c r="L27" s="75"/>
      <c r="M27" s="75"/>
      <c r="N27" s="75"/>
      <c r="O27" s="75"/>
      <c r="P27" s="75"/>
      <c r="Q27" s="75"/>
      <c r="R27" s="75"/>
      <c r="S27" s="75"/>
      <c r="T27" s="75" t="s">
        <v>44</v>
      </c>
    </row>
    <row r="28" spans="1:20" x14ac:dyDescent="0.2">
      <c r="A28" s="75"/>
      <c r="B28" s="75"/>
      <c r="C28" s="75"/>
      <c r="D28" s="75"/>
      <c r="E28" s="75"/>
      <c r="F28" s="75"/>
      <c r="G28" s="75"/>
      <c r="H28" s="75"/>
      <c r="I28" s="75"/>
      <c r="J28" s="75"/>
      <c r="K28" s="75"/>
      <c r="L28" s="75"/>
      <c r="M28" s="75"/>
      <c r="N28" s="75"/>
      <c r="O28" s="75"/>
      <c r="P28" s="75"/>
      <c r="Q28" s="75"/>
      <c r="R28" s="75"/>
      <c r="S28" s="75"/>
      <c r="T28" s="75" t="s">
        <v>45</v>
      </c>
    </row>
    <row r="29" spans="1:20" x14ac:dyDescent="0.2">
      <c r="A29" s="75"/>
      <c r="B29" s="75"/>
      <c r="C29" s="75"/>
      <c r="D29" s="75"/>
      <c r="E29" s="75"/>
      <c r="F29" s="75"/>
      <c r="G29" s="75"/>
      <c r="H29" s="75"/>
      <c r="I29" s="75"/>
      <c r="J29" s="75"/>
      <c r="K29" s="75"/>
      <c r="L29" s="75"/>
      <c r="M29" s="75"/>
      <c r="N29" s="75"/>
      <c r="O29" s="75"/>
      <c r="P29" s="75"/>
      <c r="Q29" s="75"/>
      <c r="R29" s="75"/>
      <c r="S29" s="75"/>
      <c r="T29" s="75" t="s">
        <v>46</v>
      </c>
    </row>
  </sheetData>
  <hyperlinks>
    <hyperlink ref="A21" r:id="rId1" xr:uid="{00000000-0004-0000-0100-000001000000}"/>
    <hyperlink ref="A24" r:id="rId2" display="Please email us at firestatistics@communities.gov.uk" xr:uid="{4C9FB1D7-FF9A-42A9-8101-8876D0733C20}"/>
  </hyperlinks>
  <pageMargins left="0.70866141732283472" right="0.70866141732283472" top="0.74803149606299213" bottom="0.74803149606299213" header="0.31496062992125984" footer="0.31496062992125984"/>
  <pageSetup paperSize="9" scale="45"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0000"/>
  </sheetPr>
  <dimension ref="A1:H46"/>
  <sheetViews>
    <sheetView workbookViewId="0"/>
  </sheetViews>
  <sheetFormatPr defaultRowHeight="15" x14ac:dyDescent="0.25"/>
  <cols>
    <col min="1" max="1" width="16.42578125" bestFit="1" customWidth="1"/>
    <col min="2" max="2" width="31.42578125" bestFit="1" customWidth="1"/>
    <col min="4" max="4" width="19.5703125" bestFit="1" customWidth="1"/>
  </cols>
  <sheetData>
    <row r="1" spans="1:8" ht="15.75" x14ac:dyDescent="0.25">
      <c r="A1" t="s">
        <v>35</v>
      </c>
      <c r="B1" t="s">
        <v>40</v>
      </c>
      <c r="C1" t="s">
        <v>36</v>
      </c>
      <c r="D1" t="s">
        <v>41</v>
      </c>
      <c r="F1" s="172" t="s">
        <v>42</v>
      </c>
      <c r="G1" s="172"/>
      <c r="H1" s="172"/>
    </row>
    <row r="2" spans="1:8" x14ac:dyDescent="0.25">
      <c r="A2" t="s">
        <v>0</v>
      </c>
      <c r="B2" t="s">
        <v>26</v>
      </c>
      <c r="C2" s="6">
        <v>50466.795728320023</v>
      </c>
      <c r="D2" s="5">
        <v>3.8548975563380524E-3</v>
      </c>
    </row>
    <row r="3" spans="1:8" x14ac:dyDescent="0.25">
      <c r="A3" t="s">
        <v>0</v>
      </c>
      <c r="B3" t="s">
        <v>27</v>
      </c>
      <c r="C3" s="6">
        <v>6894</v>
      </c>
      <c r="D3" s="5">
        <v>3.7738129774683303E-3</v>
      </c>
    </row>
    <row r="4" spans="1:8" x14ac:dyDescent="0.25">
      <c r="A4" t="s">
        <v>0</v>
      </c>
      <c r="B4" t="s">
        <v>28</v>
      </c>
      <c r="C4" s="6">
        <v>43572.795728319994</v>
      </c>
      <c r="D4" s="5">
        <v>3.8677265951312812E-3</v>
      </c>
    </row>
    <row r="5" spans="1:8" x14ac:dyDescent="0.25">
      <c r="A5" t="s">
        <v>1</v>
      </c>
      <c r="B5" t="s">
        <v>26</v>
      </c>
      <c r="C5" s="6">
        <v>52534.577541997285</v>
      </c>
      <c r="D5" s="5">
        <v>3.8578866941260709E-3</v>
      </c>
    </row>
    <row r="6" spans="1:8" x14ac:dyDescent="0.25">
      <c r="A6" t="s">
        <v>1</v>
      </c>
      <c r="B6" t="s">
        <v>27</v>
      </c>
      <c r="C6" s="6">
        <v>7229</v>
      </c>
      <c r="D6" s="5">
        <v>3.7720370114200522E-3</v>
      </c>
    </row>
    <row r="7" spans="1:8" x14ac:dyDescent="0.25">
      <c r="A7" t="s">
        <v>1</v>
      </c>
      <c r="B7" t="s">
        <v>28</v>
      </c>
      <c r="C7" s="6">
        <v>45305.577541997394</v>
      </c>
      <c r="D7" s="5">
        <v>3.871584949174391E-3</v>
      </c>
    </row>
    <row r="8" spans="1:8" x14ac:dyDescent="0.25">
      <c r="A8" t="s">
        <v>2</v>
      </c>
      <c r="B8" t="s">
        <v>26</v>
      </c>
      <c r="C8" s="6">
        <v>54360.242446010503</v>
      </c>
      <c r="D8" s="5">
        <v>3.887082332859624E-3</v>
      </c>
    </row>
    <row r="9" spans="1:8" x14ac:dyDescent="0.25">
      <c r="A9" t="s">
        <v>2</v>
      </c>
      <c r="B9" t="s">
        <v>27</v>
      </c>
      <c r="C9" s="6">
        <v>7911.1009174312003</v>
      </c>
      <c r="D9" s="5">
        <v>3.7870057365294056E-3</v>
      </c>
    </row>
    <row r="10" spans="1:8" x14ac:dyDescent="0.25">
      <c r="A10" t="s">
        <v>2</v>
      </c>
      <c r="B10" t="s">
        <v>28</v>
      </c>
      <c r="C10" s="6">
        <v>46449.141528579246</v>
      </c>
      <c r="D10" s="5">
        <v>3.9041271269502631E-3</v>
      </c>
    </row>
    <row r="11" spans="1:8" x14ac:dyDescent="0.25">
      <c r="A11" t="s">
        <v>3</v>
      </c>
      <c r="B11" t="s">
        <v>26</v>
      </c>
      <c r="C11" s="6">
        <v>55054.592937918416</v>
      </c>
      <c r="D11" s="5">
        <v>3.8825983733445139E-3</v>
      </c>
    </row>
    <row r="12" spans="1:8" x14ac:dyDescent="0.25">
      <c r="A12" t="s">
        <v>3</v>
      </c>
      <c r="B12" t="s">
        <v>27</v>
      </c>
      <c r="C12" s="6">
        <v>8076</v>
      </c>
      <c r="D12" s="5">
        <v>3.7578765615541251E-3</v>
      </c>
    </row>
    <row r="13" spans="1:8" x14ac:dyDescent="0.25">
      <c r="A13" t="s">
        <v>3</v>
      </c>
      <c r="B13" t="s">
        <v>28</v>
      </c>
      <c r="C13" s="6">
        <v>46978.592937918489</v>
      </c>
      <c r="D13" s="5">
        <v>3.904039061305307E-3</v>
      </c>
    </row>
    <row r="14" spans="1:8" x14ac:dyDescent="0.25">
      <c r="A14" t="s">
        <v>4</v>
      </c>
      <c r="B14" t="s">
        <v>26</v>
      </c>
      <c r="C14" s="6">
        <v>53781.660514840798</v>
      </c>
      <c r="D14" s="5">
        <v>3.8836538954141863E-3</v>
      </c>
    </row>
    <row r="15" spans="1:8" x14ac:dyDescent="0.25">
      <c r="A15" t="s">
        <v>4</v>
      </c>
      <c r="B15" t="s">
        <v>27</v>
      </c>
      <c r="C15" s="6">
        <v>8036</v>
      </c>
      <c r="D15" s="5">
        <v>3.8254936120789779E-3</v>
      </c>
    </row>
    <row r="16" spans="1:8" x14ac:dyDescent="0.25">
      <c r="A16" t="s">
        <v>4</v>
      </c>
      <c r="B16" t="s">
        <v>28</v>
      </c>
      <c r="C16" s="6">
        <v>45745.660514840813</v>
      </c>
      <c r="D16" s="5">
        <v>3.8938707341617663E-3</v>
      </c>
    </row>
    <row r="17" spans="1:4" x14ac:dyDescent="0.25">
      <c r="A17" t="s">
        <v>5</v>
      </c>
      <c r="B17" t="s">
        <v>26</v>
      </c>
      <c r="C17" s="6">
        <v>56313.722793389286</v>
      </c>
      <c r="D17" s="5">
        <v>3.9904222093467825E-3</v>
      </c>
    </row>
    <row r="18" spans="1:4" x14ac:dyDescent="0.25">
      <c r="A18" t="s">
        <v>5</v>
      </c>
      <c r="B18" t="s">
        <v>27</v>
      </c>
      <c r="C18" s="6">
        <v>8078</v>
      </c>
      <c r="D18" s="5">
        <v>3.9411742455503287E-3</v>
      </c>
    </row>
    <row r="19" spans="1:4" x14ac:dyDescent="0.25">
      <c r="A19" t="s">
        <v>5</v>
      </c>
      <c r="B19" t="s">
        <v>28</v>
      </c>
      <c r="C19" s="6">
        <v>48235.722793389199</v>
      </c>
      <c r="D19" s="5">
        <v>3.9986697285816853E-3</v>
      </c>
    </row>
    <row r="20" spans="1:4" x14ac:dyDescent="0.25">
      <c r="A20" t="s">
        <v>6</v>
      </c>
      <c r="B20" t="s">
        <v>26</v>
      </c>
      <c r="C20" s="6">
        <v>52781.876150074313</v>
      </c>
      <c r="D20" s="5">
        <v>4.0740937527631678E-3</v>
      </c>
    </row>
    <row r="21" spans="1:4" x14ac:dyDescent="0.25">
      <c r="A21" t="s">
        <v>6</v>
      </c>
      <c r="B21" t="s">
        <v>27</v>
      </c>
      <c r="C21" s="6">
        <v>7386</v>
      </c>
      <c r="D21" s="5">
        <v>4.0057014772693087E-3</v>
      </c>
    </row>
    <row r="22" spans="1:4" x14ac:dyDescent="0.25">
      <c r="A22" t="s">
        <v>6</v>
      </c>
      <c r="B22" t="s">
        <v>28</v>
      </c>
      <c r="C22" s="6">
        <v>45395.876150074298</v>
      </c>
      <c r="D22" s="5">
        <v>4.0852213130095575E-3</v>
      </c>
    </row>
    <row r="23" spans="1:4" x14ac:dyDescent="0.25">
      <c r="A23" t="s">
        <v>7</v>
      </c>
      <c r="B23" t="s">
        <v>26</v>
      </c>
      <c r="C23" s="6">
        <v>52374.587342481289</v>
      </c>
      <c r="D23" s="5">
        <v>4.1100785412816953E-3</v>
      </c>
    </row>
    <row r="24" spans="1:4" x14ac:dyDescent="0.25">
      <c r="A24" t="s">
        <v>7</v>
      </c>
      <c r="B24" t="s">
        <v>27</v>
      </c>
      <c r="C24" s="6">
        <v>7628</v>
      </c>
      <c r="D24" s="5">
        <v>4.0594228864417638E-3</v>
      </c>
    </row>
    <row r="25" spans="1:4" x14ac:dyDescent="0.25">
      <c r="A25" t="s">
        <v>7</v>
      </c>
      <c r="B25" t="s">
        <v>28</v>
      </c>
      <c r="C25" s="6">
        <v>44746.587342481282</v>
      </c>
      <c r="D25" s="5">
        <v>4.118713866522513E-3</v>
      </c>
    </row>
    <row r="26" spans="1:4" x14ac:dyDescent="0.25">
      <c r="A26" t="s">
        <v>8</v>
      </c>
      <c r="B26" t="s">
        <v>26</v>
      </c>
      <c r="C26" s="6">
        <v>46741.605134720638</v>
      </c>
      <c r="D26" s="5">
        <v>4.1089826432215469E-3</v>
      </c>
    </row>
    <row r="27" spans="1:4" x14ac:dyDescent="0.25">
      <c r="A27" t="s">
        <v>8</v>
      </c>
      <c r="B27" t="s">
        <v>27</v>
      </c>
      <c r="C27" s="6">
        <v>6858</v>
      </c>
      <c r="D27" s="5">
        <v>4.0764435695538059E-3</v>
      </c>
    </row>
    <row r="28" spans="1:4" x14ac:dyDescent="0.25">
      <c r="A28" t="s">
        <v>8</v>
      </c>
      <c r="B28" t="s">
        <v>28</v>
      </c>
      <c r="C28" s="6">
        <v>39883.605134720587</v>
      </c>
      <c r="D28" s="5">
        <v>4.1145777484398382E-3</v>
      </c>
    </row>
    <row r="29" spans="1:4" x14ac:dyDescent="0.25">
      <c r="A29" t="s">
        <v>9</v>
      </c>
      <c r="B29" t="s">
        <v>26</v>
      </c>
      <c r="C29" s="6">
        <v>48382.4931156729</v>
      </c>
      <c r="D29" s="5">
        <v>4.2219192724280352E-3</v>
      </c>
    </row>
    <row r="30" spans="1:4" x14ac:dyDescent="0.25">
      <c r="A30" t="s">
        <v>9</v>
      </c>
      <c r="B30" t="s">
        <v>27</v>
      </c>
      <c r="C30" s="6">
        <v>6961</v>
      </c>
      <c r="D30" s="5">
        <v>4.1921060192501077E-3</v>
      </c>
    </row>
    <row r="31" spans="1:4" x14ac:dyDescent="0.25">
      <c r="A31" t="s">
        <v>9</v>
      </c>
      <c r="B31" t="s">
        <v>28</v>
      </c>
      <c r="C31" s="6">
        <v>41421.493115672863</v>
      </c>
      <c r="D31" s="5">
        <v>4.2269294746144249E-3</v>
      </c>
    </row>
    <row r="32" spans="1:4" x14ac:dyDescent="0.25">
      <c r="A32" t="s">
        <v>10</v>
      </c>
      <c r="B32" t="s">
        <v>26</v>
      </c>
      <c r="C32" s="6">
        <v>44996.754836058506</v>
      </c>
      <c r="D32" s="5">
        <v>4.3220442888658953E-3</v>
      </c>
    </row>
    <row r="33" spans="1:4" x14ac:dyDescent="0.25">
      <c r="A33" t="s">
        <v>10</v>
      </c>
      <c r="B33" t="s">
        <v>27</v>
      </c>
      <c r="C33" s="6">
        <v>6456</v>
      </c>
      <c r="D33" s="5">
        <v>4.260141298361558E-3</v>
      </c>
    </row>
    <row r="34" spans="1:4" x14ac:dyDescent="0.25">
      <c r="A34" t="s">
        <v>10</v>
      </c>
      <c r="B34" t="s">
        <v>28</v>
      </c>
      <c r="C34" s="6">
        <v>38540.754836058506</v>
      </c>
      <c r="D34" s="5">
        <v>4.3324137200925544E-3</v>
      </c>
    </row>
    <row r="35" spans="1:4" x14ac:dyDescent="0.25">
      <c r="A35" t="s">
        <v>11</v>
      </c>
      <c r="B35" t="s">
        <v>26</v>
      </c>
      <c r="C35" s="6">
        <v>43892</v>
      </c>
      <c r="D35" s="5">
        <v>4.4433242706846095E-3</v>
      </c>
    </row>
    <row r="36" spans="1:4" x14ac:dyDescent="0.25">
      <c r="A36" t="s">
        <v>11</v>
      </c>
      <c r="B36" t="s">
        <v>27</v>
      </c>
      <c r="C36" s="6">
        <v>6383</v>
      </c>
      <c r="D36" s="5">
        <v>4.373922920256932E-3</v>
      </c>
    </row>
    <row r="37" spans="1:4" x14ac:dyDescent="0.25">
      <c r="A37" t="s">
        <v>11</v>
      </c>
      <c r="B37" t="s">
        <v>28</v>
      </c>
      <c r="C37" s="6">
        <v>37509</v>
      </c>
      <c r="D37" s="5">
        <v>4.4551344714305599E-3</v>
      </c>
    </row>
    <row r="38" spans="1:4" x14ac:dyDescent="0.25">
      <c r="A38" t="s">
        <v>12</v>
      </c>
      <c r="B38" t="s">
        <v>26</v>
      </c>
      <c r="C38" s="6">
        <v>42111.802058343404</v>
      </c>
      <c r="D38" s="5">
        <v>4.5468371185236472E-3</v>
      </c>
    </row>
    <row r="39" spans="1:4" x14ac:dyDescent="0.25">
      <c r="A39" t="s">
        <v>12</v>
      </c>
      <c r="B39" t="s">
        <v>27</v>
      </c>
      <c r="C39" s="6">
        <v>6112</v>
      </c>
      <c r="D39" s="5">
        <v>4.3884525887143691E-3</v>
      </c>
    </row>
    <row r="40" spans="1:4" x14ac:dyDescent="0.25">
      <c r="A40" t="s">
        <v>12</v>
      </c>
      <c r="B40" t="s">
        <v>28</v>
      </c>
      <c r="C40" s="6">
        <v>35999.802058343412</v>
      </c>
      <c r="D40" s="5">
        <v>4.5737274398822327E-3</v>
      </c>
    </row>
    <row r="41" spans="1:4" x14ac:dyDescent="0.25">
      <c r="A41" t="s">
        <v>13</v>
      </c>
      <c r="B41" t="s">
        <v>26</v>
      </c>
      <c r="C41" s="6">
        <v>38993.366162392478</v>
      </c>
      <c r="D41" s="5">
        <v>4.6149827048609328E-3</v>
      </c>
    </row>
    <row r="42" spans="1:4" x14ac:dyDescent="0.25">
      <c r="A42" t="s">
        <v>13</v>
      </c>
      <c r="B42" t="s">
        <v>27</v>
      </c>
      <c r="C42" s="6">
        <v>5843</v>
      </c>
      <c r="D42" s="5">
        <v>4.4967149675775387E-3</v>
      </c>
    </row>
    <row r="43" spans="1:4" x14ac:dyDescent="0.25">
      <c r="A43" t="s">
        <v>13</v>
      </c>
      <c r="B43" t="s">
        <v>28</v>
      </c>
      <c r="C43" s="6">
        <v>33150.366162392529</v>
      </c>
      <c r="D43" s="5">
        <v>4.6358282781967276E-3</v>
      </c>
    </row>
    <row r="44" spans="1:4" x14ac:dyDescent="0.25">
      <c r="A44" t="s">
        <v>14</v>
      </c>
      <c r="B44" t="s">
        <v>26</v>
      </c>
      <c r="C44" s="6">
        <v>33293.819790005735</v>
      </c>
      <c r="D44" s="5">
        <v>4.7240011774645312E-3</v>
      </c>
    </row>
    <row r="45" spans="1:4" x14ac:dyDescent="0.25">
      <c r="A45" t="s">
        <v>14</v>
      </c>
      <c r="B45" t="s">
        <v>27</v>
      </c>
      <c r="C45" s="6">
        <v>5068</v>
      </c>
      <c r="D45" s="5">
        <v>4.596926247478734E-3</v>
      </c>
    </row>
    <row r="46" spans="1:4" x14ac:dyDescent="0.25">
      <c r="A46" t="s">
        <v>14</v>
      </c>
      <c r="B46" t="s">
        <v>28</v>
      </c>
      <c r="C46" s="6">
        <v>28225.819790005738</v>
      </c>
      <c r="D46" s="5">
        <v>4.7468177245111477E-3</v>
      </c>
    </row>
  </sheetData>
  <sortState xmlns:xlrd2="http://schemas.microsoft.com/office/spreadsheetml/2017/richdata2" ref="A2:D46">
    <sortCondition ref="A2:A46"/>
    <sortCondition ref="B2:B46"/>
  </sortState>
  <mergeCells count="1">
    <mergeCell ref="F1:H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C723-C715-4B2B-9015-E92342592276}">
  <sheetPr codeName="Sheet10">
    <tabColor rgb="FFFF0000"/>
  </sheetPr>
  <dimension ref="A1:P46"/>
  <sheetViews>
    <sheetView workbookViewId="0"/>
  </sheetViews>
  <sheetFormatPr defaultRowHeight="15" x14ac:dyDescent="0.25"/>
  <cols>
    <col min="1" max="1" width="16.42578125" bestFit="1" customWidth="1"/>
    <col min="2" max="2" width="31.42578125" bestFit="1" customWidth="1"/>
    <col min="4" max="4" width="22.5703125" bestFit="1" customWidth="1"/>
    <col min="5" max="5" width="17.5703125" bestFit="1" customWidth="1"/>
    <col min="6" max="6" width="18.42578125" bestFit="1" customWidth="1"/>
    <col min="7" max="7" width="10.5703125" bestFit="1" customWidth="1"/>
    <col min="9" max="9" width="16.42578125" bestFit="1" customWidth="1"/>
    <col min="10" max="10" width="31.42578125" bestFit="1" customWidth="1"/>
    <col min="11" max="11" width="17.5703125" bestFit="1" customWidth="1"/>
    <col min="12" max="12" width="18.42578125" bestFit="1" customWidth="1"/>
    <col min="13" max="13" width="17.5703125" bestFit="1" customWidth="1"/>
    <col min="14" max="14" width="18.42578125" bestFit="1" customWidth="1"/>
    <col min="15" max="15" width="10.5703125" bestFit="1" customWidth="1"/>
    <col min="16" max="16" width="12" bestFit="1" customWidth="1"/>
    <col min="17" max="17" width="11" bestFit="1" customWidth="1"/>
  </cols>
  <sheetData>
    <row r="1" spans="1:16" x14ac:dyDescent="0.25">
      <c r="A1" t="s">
        <v>35</v>
      </c>
      <c r="B1" t="s">
        <v>40</v>
      </c>
      <c r="C1" t="s">
        <v>36</v>
      </c>
      <c r="D1" t="s">
        <v>41</v>
      </c>
      <c r="E1" t="s">
        <v>37</v>
      </c>
      <c r="F1" t="s">
        <v>38</v>
      </c>
      <c r="G1" t="s">
        <v>39</v>
      </c>
    </row>
    <row r="2" spans="1:16" x14ac:dyDescent="0.25">
      <c r="A2" t="s">
        <v>15</v>
      </c>
      <c r="B2" t="s">
        <v>26</v>
      </c>
      <c r="C2">
        <v>36170</v>
      </c>
      <c r="D2" s="5">
        <v>4.9965989000000004E-3</v>
      </c>
      <c r="E2" s="5">
        <v>6.4718953E-4</v>
      </c>
      <c r="F2" s="5">
        <v>1.2476484699999999E-3</v>
      </c>
      <c r="G2" s="5">
        <v>3.1017604099999999E-3</v>
      </c>
      <c r="L2" s="5"/>
      <c r="M2" s="5"/>
      <c r="N2" s="5"/>
      <c r="O2" s="5"/>
      <c r="P2" s="7"/>
    </row>
    <row r="3" spans="1:16" x14ac:dyDescent="0.25">
      <c r="A3" t="s">
        <v>15</v>
      </c>
      <c r="B3" t="s">
        <v>28</v>
      </c>
      <c r="C3">
        <v>32477</v>
      </c>
      <c r="D3" s="5">
        <v>5.0219961000000004E-3</v>
      </c>
      <c r="E3" s="5">
        <v>6.4847185000000004E-4</v>
      </c>
      <c r="F3" s="5">
        <v>1.2493401000000001E-3</v>
      </c>
      <c r="G3" s="5">
        <v>3.12418365E-3</v>
      </c>
      <c r="L3" s="5"/>
      <c r="M3" s="5"/>
      <c r="N3" s="5"/>
      <c r="O3" s="5"/>
      <c r="P3" s="7"/>
    </row>
    <row r="4" spans="1:16" x14ac:dyDescent="0.25">
      <c r="A4" t="s">
        <v>15</v>
      </c>
      <c r="B4" t="s">
        <v>27</v>
      </c>
      <c r="C4">
        <v>3693</v>
      </c>
      <c r="D4" s="5">
        <v>4.7732507000000004E-3</v>
      </c>
      <c r="E4" s="5">
        <v>6.3591254999999995E-4</v>
      </c>
      <c r="F4" s="5">
        <v>1.23277185E-3</v>
      </c>
      <c r="G4" s="5">
        <v>2.9045658300000002E-3</v>
      </c>
      <c r="L4" s="5"/>
      <c r="M4" s="5"/>
      <c r="N4" s="5"/>
      <c r="O4" s="5"/>
      <c r="P4" s="7"/>
    </row>
    <row r="5" spans="1:16" x14ac:dyDescent="0.25">
      <c r="C5" s="6"/>
      <c r="D5" s="5"/>
      <c r="E5" s="5"/>
      <c r="F5" s="5"/>
      <c r="G5" s="5"/>
    </row>
    <row r="6" spans="1:16" x14ac:dyDescent="0.25">
      <c r="C6" s="6"/>
      <c r="D6" s="5"/>
      <c r="E6" s="5"/>
      <c r="F6" s="5"/>
      <c r="G6" s="5"/>
    </row>
    <row r="7" spans="1:16" x14ac:dyDescent="0.25">
      <c r="C7" s="6"/>
      <c r="D7" s="5"/>
      <c r="E7" s="5"/>
      <c r="F7" s="5"/>
      <c r="G7" s="5"/>
    </row>
    <row r="8" spans="1:16" x14ac:dyDescent="0.25">
      <c r="C8" s="6"/>
      <c r="D8" s="5"/>
      <c r="E8" s="5"/>
      <c r="F8" s="5"/>
      <c r="G8" s="5"/>
    </row>
    <row r="9" spans="1:16" x14ac:dyDescent="0.25">
      <c r="C9" s="6"/>
      <c r="D9" s="5"/>
      <c r="E9" s="5"/>
      <c r="F9" s="5"/>
      <c r="G9" s="5"/>
    </row>
    <row r="10" spans="1:16" x14ac:dyDescent="0.25">
      <c r="C10" s="6"/>
      <c r="D10" s="5"/>
      <c r="E10" s="5"/>
      <c r="F10" s="5"/>
      <c r="G10" s="5"/>
    </row>
    <row r="11" spans="1:16" x14ac:dyDescent="0.25">
      <c r="C11" s="6"/>
      <c r="D11" s="5"/>
      <c r="E11" s="5"/>
      <c r="F11" s="5"/>
      <c r="G11" s="5"/>
    </row>
    <row r="12" spans="1:16" x14ac:dyDescent="0.25">
      <c r="C12" s="6"/>
      <c r="D12" s="5"/>
      <c r="E12" s="5"/>
      <c r="F12" s="5"/>
      <c r="G12" s="5"/>
    </row>
    <row r="13" spans="1:16" x14ac:dyDescent="0.25">
      <c r="C13" s="6"/>
      <c r="D13" s="5"/>
      <c r="E13" s="5"/>
      <c r="F13" s="5"/>
      <c r="G13" s="5"/>
    </row>
    <row r="14" spans="1:16" x14ac:dyDescent="0.25">
      <c r="C14" s="6"/>
      <c r="D14" s="5"/>
      <c r="E14" s="5"/>
      <c r="F14" s="5"/>
      <c r="G14" s="5"/>
    </row>
    <row r="15" spans="1:16" x14ac:dyDescent="0.25">
      <c r="C15" s="6"/>
      <c r="D15" s="5"/>
      <c r="E15" s="5"/>
      <c r="F15" s="5"/>
      <c r="G15" s="5"/>
    </row>
    <row r="16" spans="1:16" x14ac:dyDescent="0.25">
      <c r="C16" s="6"/>
      <c r="D16" s="5"/>
      <c r="E16" s="5"/>
      <c r="F16" s="5"/>
      <c r="G16" s="5"/>
    </row>
    <row r="17" spans="3:7" x14ac:dyDescent="0.25">
      <c r="C17" s="6"/>
      <c r="D17" s="5"/>
      <c r="E17" s="5"/>
      <c r="F17" s="5"/>
      <c r="G17" s="5"/>
    </row>
    <row r="18" spans="3:7" x14ac:dyDescent="0.25">
      <c r="C18" s="6"/>
      <c r="D18" s="5"/>
      <c r="E18" s="5"/>
      <c r="F18" s="5"/>
      <c r="G18" s="5"/>
    </row>
    <row r="19" spans="3:7" x14ac:dyDescent="0.25">
      <c r="C19" s="6"/>
      <c r="D19" s="5"/>
      <c r="E19" s="5"/>
      <c r="F19" s="5"/>
      <c r="G19" s="5"/>
    </row>
    <row r="20" spans="3:7" x14ac:dyDescent="0.25">
      <c r="C20" s="6"/>
      <c r="D20" s="5"/>
      <c r="E20" s="5"/>
      <c r="F20" s="5"/>
      <c r="G20" s="5"/>
    </row>
    <row r="21" spans="3:7" x14ac:dyDescent="0.25">
      <c r="C21" s="6"/>
      <c r="D21" s="5"/>
      <c r="E21" s="5"/>
      <c r="F21" s="5"/>
      <c r="G21" s="5"/>
    </row>
    <row r="22" spans="3:7" x14ac:dyDescent="0.25">
      <c r="C22" s="6"/>
      <c r="D22" s="5"/>
      <c r="E22" s="5"/>
      <c r="F22" s="5"/>
      <c r="G22" s="5"/>
    </row>
    <row r="23" spans="3:7" x14ac:dyDescent="0.25">
      <c r="C23" s="6"/>
      <c r="D23" s="5"/>
      <c r="E23" s="5"/>
      <c r="F23" s="5"/>
      <c r="G23" s="5"/>
    </row>
    <row r="24" spans="3:7" x14ac:dyDescent="0.25">
      <c r="C24" s="6"/>
      <c r="D24" s="5"/>
      <c r="E24" s="5"/>
      <c r="F24" s="5"/>
      <c r="G24" s="5"/>
    </row>
    <row r="25" spans="3:7" x14ac:dyDescent="0.25">
      <c r="C25" s="6"/>
      <c r="D25" s="5"/>
      <c r="E25" s="5"/>
      <c r="F25" s="5"/>
      <c r="G25" s="5"/>
    </row>
    <row r="26" spans="3:7" x14ac:dyDescent="0.25">
      <c r="C26" s="6"/>
      <c r="D26" s="5"/>
      <c r="E26" s="5"/>
      <c r="F26" s="5"/>
      <c r="G26" s="5"/>
    </row>
    <row r="27" spans="3:7" x14ac:dyDescent="0.25">
      <c r="C27" s="6"/>
      <c r="D27" s="5"/>
      <c r="E27" s="5"/>
      <c r="F27" s="5"/>
      <c r="G27" s="5"/>
    </row>
    <row r="28" spans="3:7" x14ac:dyDescent="0.25">
      <c r="C28" s="6"/>
      <c r="D28" s="5"/>
      <c r="E28" s="5"/>
      <c r="F28" s="5"/>
      <c r="G28" s="5"/>
    </row>
    <row r="29" spans="3:7" x14ac:dyDescent="0.25">
      <c r="C29" s="6"/>
      <c r="D29" s="5"/>
      <c r="E29" s="5"/>
      <c r="F29" s="5"/>
      <c r="G29" s="5"/>
    </row>
    <row r="30" spans="3:7" x14ac:dyDescent="0.25">
      <c r="C30" s="6"/>
      <c r="D30" s="5"/>
      <c r="E30" s="5"/>
      <c r="F30" s="5"/>
      <c r="G30" s="5"/>
    </row>
    <row r="31" spans="3:7" x14ac:dyDescent="0.25">
      <c r="C31" s="6"/>
      <c r="D31" s="5"/>
    </row>
    <row r="32" spans="3:7" x14ac:dyDescent="0.25">
      <c r="C32" s="6"/>
      <c r="D32" s="5"/>
    </row>
    <row r="33" spans="3:4" x14ac:dyDescent="0.25">
      <c r="C33" s="6"/>
      <c r="D33" s="5"/>
    </row>
    <row r="34" spans="3:4" x14ac:dyDescent="0.25">
      <c r="C34" s="6"/>
      <c r="D34" s="5"/>
    </row>
    <row r="35" spans="3:4" x14ac:dyDescent="0.25">
      <c r="C35" s="6"/>
      <c r="D35" s="5"/>
    </row>
    <row r="36" spans="3:4" x14ac:dyDescent="0.25">
      <c r="C36" s="6"/>
      <c r="D36" s="5"/>
    </row>
    <row r="37" spans="3:4" x14ac:dyDescent="0.25">
      <c r="C37" s="6"/>
      <c r="D37" s="5"/>
    </row>
    <row r="38" spans="3:4" x14ac:dyDescent="0.25">
      <c r="C38" s="6"/>
      <c r="D38" s="5"/>
    </row>
    <row r="39" spans="3:4" x14ac:dyDescent="0.25">
      <c r="C39" s="6"/>
      <c r="D39" s="5"/>
    </row>
    <row r="40" spans="3:4" x14ac:dyDescent="0.25">
      <c r="C40" s="6"/>
      <c r="D40" s="5"/>
    </row>
    <row r="41" spans="3:4" x14ac:dyDescent="0.25">
      <c r="C41" s="6"/>
      <c r="D41" s="5"/>
    </row>
    <row r="42" spans="3:4" x14ac:dyDescent="0.25">
      <c r="C42" s="6"/>
      <c r="D42" s="5"/>
    </row>
    <row r="43" spans="3:4" x14ac:dyDescent="0.25">
      <c r="C43" s="6"/>
      <c r="D43" s="5"/>
    </row>
    <row r="44" spans="3:4" x14ac:dyDescent="0.25">
      <c r="C44" s="6"/>
      <c r="D44" s="5"/>
    </row>
    <row r="45" spans="3:4" x14ac:dyDescent="0.25">
      <c r="C45" s="6"/>
      <c r="D45" s="5"/>
    </row>
    <row r="46" spans="3:4" x14ac:dyDescent="0.25">
      <c r="C46" s="6"/>
      <c r="D46" s="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Cover_sheet</vt:lpstr>
      <vt:lpstr>config</vt:lpstr>
      <vt:lpstr>QA</vt:lpstr>
      <vt:lpstr>Contents</vt:lpstr>
      <vt:lpstr>FIRE1002_working</vt:lpstr>
      <vt:lpstr>Data</vt:lpstr>
      <vt:lpstr>FIRE1002</vt:lpstr>
      <vt:lpstr>FIRE1002_working_historical</vt:lpstr>
      <vt:lpstr>FIRE1002_historical</vt:lpstr>
      <vt:lpstr>Back data</vt:lpstr>
      <vt:lpstr>data_0910</vt:lpstr>
      <vt:lpstr>Contents!Print_Area</vt:lpstr>
      <vt:lpstr>FIRE1002!Print_Area</vt:lpstr>
      <vt:lpstr>FIRE1002_historical!Print_Area</vt:lpstr>
      <vt:lpstr>FIRE1002_working!Print_Area</vt:lpstr>
      <vt:lpstr>FIRE1002_working_historical!Print_Area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2025-08-07T08:47:33Z</dcterms:created>
  <dcterms:modified xsi:type="dcterms:W3CDTF">2025-08-12T09:40:50Z</dcterms:modified>
</cp:coreProperties>
</file>